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899" activeTab="6"/>
  </bookViews>
  <sheets>
    <sheet name="价格" sheetId="6" r:id="rId1"/>
    <sheet name="summarize" sheetId="9" r:id="rId2"/>
    <sheet name="Sheet1" sheetId="15" r:id="rId3"/>
    <sheet name="summarize2" sheetId="16" r:id="rId4"/>
    <sheet name="运费" sheetId="11" r:id="rId5"/>
    <sheet name="salerate" sheetId="12" r:id="rId6"/>
    <sheet name="NSPort" sheetId="3" r:id="rId7"/>
    <sheet name="DeepProcessing" sheetId="4" r:id="rId8"/>
    <sheet name="深加工饲料厂库存" sheetId="10" r:id="rId9"/>
    <sheet name="平衡表" sheetId="7" r:id="rId10"/>
    <sheet name="种植成本" sheetId="8" r:id="rId11"/>
    <sheet name="备忘录" sheetId="13" r:id="rId12"/>
    <sheet name="进口数据" sheetId="19" r:id="rId13"/>
    <sheet name="出口数据" sheetId="20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568" i="6" l="1"/>
  <c r="K1568" i="6"/>
  <c r="M1568" i="6"/>
  <c r="O1568" i="6"/>
  <c r="K5" i="16" l="1"/>
  <c r="H4" i="9" l="1"/>
  <c r="I1567" i="6"/>
  <c r="K1567" i="6"/>
  <c r="M1567" i="6"/>
  <c r="O1567" i="6"/>
  <c r="B1" i="16" l="1"/>
  <c r="B98" i="3" l="1"/>
  <c r="E98" i="3"/>
  <c r="G98" i="3"/>
  <c r="J98" i="3"/>
  <c r="K98" i="3"/>
  <c r="S98" i="3" s="1"/>
  <c r="N98" i="3"/>
  <c r="O98" i="3"/>
  <c r="R98" i="3"/>
  <c r="T98" i="3"/>
  <c r="U98" i="3"/>
  <c r="X98" i="3"/>
  <c r="AA98" i="3"/>
  <c r="AB98" i="3" s="1"/>
  <c r="AF98" i="3"/>
  <c r="AJ98" i="3"/>
  <c r="AM98" i="3" s="1"/>
  <c r="V98" i="3" l="1"/>
  <c r="W98" i="3" s="1"/>
  <c r="I1566" i="6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G4" i="16" l="1"/>
  <c r="P2" i="16" l="1"/>
  <c r="Q2" i="16"/>
  <c r="N2" i="16"/>
  <c r="O2" i="16"/>
  <c r="M2" i="16"/>
  <c r="I3" i="16"/>
  <c r="I4" i="16" s="1"/>
  <c r="H3" i="16"/>
  <c r="H4" i="16" s="1"/>
  <c r="F3" i="16"/>
  <c r="F4" i="16" s="1"/>
  <c r="G3" i="16"/>
  <c r="E3" i="16"/>
  <c r="E4" i="16" s="1"/>
  <c r="E6" i="16"/>
  <c r="P21" i="16"/>
  <c r="H39" i="16" l="1"/>
  <c r="P25" i="16" s="1"/>
  <c r="G39" i="16"/>
  <c r="O25" i="16" s="1"/>
  <c r="F39" i="16"/>
  <c r="N25" i="16" s="1"/>
  <c r="H44" i="9"/>
  <c r="H43" i="9"/>
  <c r="H42" i="9"/>
  <c r="L25" i="16"/>
  <c r="H37" i="16"/>
  <c r="G37" i="16"/>
  <c r="G38" i="16" s="1"/>
  <c r="F37" i="16"/>
  <c r="F38" i="16" s="1"/>
  <c r="E37" i="16"/>
  <c r="E38" i="16" s="1"/>
  <c r="F44" i="9"/>
  <c r="F43" i="9"/>
  <c r="F42" i="9"/>
  <c r="F41" i="9"/>
  <c r="F36" i="16"/>
  <c r="H36" i="16"/>
  <c r="P22" i="16" s="1"/>
  <c r="G36" i="16"/>
  <c r="E36" i="16"/>
  <c r="G44" i="9"/>
  <c r="G43" i="9"/>
  <c r="G42" i="9"/>
  <c r="G41" i="9"/>
  <c r="E33" i="16"/>
  <c r="G18" i="16"/>
  <c r="G19" i="16" s="1"/>
  <c r="E15" i="16"/>
  <c r="E16" i="16" s="1"/>
  <c r="I10" i="16"/>
  <c r="H10" i="16"/>
  <c r="G10" i="16"/>
  <c r="G9" i="16"/>
  <c r="F10" i="16"/>
  <c r="E10" i="16"/>
  <c r="I7" i="16"/>
  <c r="G7" i="16"/>
  <c r="F7" i="16"/>
  <c r="F6" i="16"/>
  <c r="H38" i="16" l="1"/>
  <c r="P24" i="16" s="1"/>
  <c r="P23" i="16"/>
  <c r="E7" i="16"/>
  <c r="O97" i="3" l="1"/>
  <c r="R97" i="3" s="1"/>
  <c r="K97" i="3"/>
  <c r="N97" i="3" s="1"/>
  <c r="G97" i="3"/>
  <c r="J97" i="3"/>
  <c r="B97" i="3"/>
  <c r="E97" i="3"/>
  <c r="I1562" i="6" l="1"/>
  <c r="K1562" i="6"/>
  <c r="M1562" i="6"/>
  <c r="O1562" i="6"/>
  <c r="H41" i="9" l="1"/>
  <c r="E39" i="16"/>
  <c r="M25" i="16" s="1"/>
  <c r="G6" i="16"/>
  <c r="F9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L22" i="16"/>
  <c r="L23" i="16"/>
  <c r="L24" i="16"/>
  <c r="L21" i="16"/>
  <c r="K21" i="16"/>
  <c r="M10" i="16"/>
  <c r="L9" i="16"/>
  <c r="L10" i="16"/>
  <c r="L11" i="16"/>
  <c r="L8" i="16"/>
  <c r="K8" i="16"/>
  <c r="M18" i="16"/>
  <c r="N18" i="16"/>
  <c r="O18" i="16"/>
  <c r="Q18" i="16"/>
  <c r="P18" i="16"/>
  <c r="O19" i="16"/>
  <c r="O20" i="16"/>
  <c r="L19" i="16"/>
  <c r="L20" i="16"/>
  <c r="L18" i="16"/>
  <c r="K18" i="16"/>
  <c r="M7" i="16"/>
  <c r="L6" i="16"/>
  <c r="L7" i="16"/>
  <c r="L5" i="16"/>
  <c r="L2" i="16"/>
  <c r="L3" i="16"/>
  <c r="M3" i="16"/>
  <c r="N3" i="16"/>
  <c r="O3" i="16"/>
  <c r="Q3" i="16"/>
  <c r="P3" i="16"/>
  <c r="L4" i="16"/>
  <c r="M4" i="16"/>
  <c r="N4" i="16"/>
  <c r="O4" i="16"/>
  <c r="Q4" i="16"/>
  <c r="P4" i="16"/>
  <c r="K12" i="16"/>
  <c r="L12" i="16"/>
  <c r="M12" i="16"/>
  <c r="N12" i="16"/>
  <c r="O12" i="16"/>
  <c r="P12" i="16"/>
  <c r="L13" i="16"/>
  <c r="L14" i="16"/>
  <c r="M14" i="16"/>
  <c r="N14" i="16"/>
  <c r="O14" i="16"/>
  <c r="P14" i="16"/>
  <c r="L15" i="16"/>
  <c r="M15" i="16"/>
  <c r="N15" i="16"/>
  <c r="P15" i="16"/>
  <c r="O15" i="16"/>
  <c r="L16" i="16"/>
  <c r="L17" i="16"/>
  <c r="M17" i="16"/>
  <c r="N17" i="16"/>
  <c r="P17" i="16"/>
  <c r="O17" i="16"/>
  <c r="P1" i="16"/>
  <c r="M1" i="16"/>
  <c r="N1" i="16"/>
  <c r="O1" i="16"/>
  <c r="Q1" i="16"/>
  <c r="E32" i="16" l="1"/>
  <c r="M9" i="16" s="1"/>
  <c r="I30" i="16"/>
  <c r="H30" i="16"/>
  <c r="G30" i="16"/>
  <c r="F30" i="16"/>
  <c r="E30" i="16"/>
  <c r="I18" i="16"/>
  <c r="H18" i="16"/>
  <c r="F18" i="16"/>
  <c r="E18" i="16"/>
  <c r="E19" i="16" s="1"/>
  <c r="M6" i="16"/>
  <c r="I11" i="16"/>
  <c r="I14" i="16" s="1"/>
  <c r="P5" i="16" s="1"/>
  <c r="H11" i="16"/>
  <c r="H14" i="16" s="1"/>
  <c r="Q5" i="16" s="1"/>
  <c r="G11" i="16"/>
  <c r="G14" i="16" s="1"/>
  <c r="O5" i="16" s="1"/>
  <c r="F11" i="16"/>
  <c r="F14" i="16" s="1"/>
  <c r="N5" i="16" s="1"/>
  <c r="E11" i="16"/>
  <c r="E14" i="16" s="1"/>
  <c r="M5" i="16" s="1"/>
  <c r="I9" i="16"/>
  <c r="O16" i="16" s="1"/>
  <c r="H9" i="16"/>
  <c r="P16" i="16" s="1"/>
  <c r="N16" i="16"/>
  <c r="M16" i="16"/>
  <c r="E9" i="16"/>
  <c r="I6" i="16"/>
  <c r="P13" i="16" s="1"/>
  <c r="O13" i="16"/>
  <c r="N13" i="16"/>
  <c r="M13" i="16"/>
  <c r="B3" i="16"/>
  <c r="C1" i="16"/>
  <c r="K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40" i="9"/>
  <c r="N9" i="15"/>
  <c r="N8" i="15"/>
  <c r="N6" i="15"/>
  <c r="C38" i="9"/>
  <c r="C37" i="9"/>
  <c r="C36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5" i="9"/>
  <c r="C26" i="9"/>
  <c r="C27" i="9"/>
  <c r="E23" i="16" l="1"/>
  <c r="H23" i="16"/>
  <c r="F23" i="16"/>
  <c r="G23" i="16"/>
  <c r="I23" i="16"/>
  <c r="G22" i="16"/>
  <c r="Q19" i="16"/>
  <c r="H19" i="16"/>
  <c r="Q20" i="16" s="1"/>
  <c r="P19" i="16"/>
  <c r="I19" i="16"/>
  <c r="P20" i="16" s="1"/>
  <c r="N19" i="16"/>
  <c r="F19" i="16"/>
  <c r="N20" i="16" s="1"/>
  <c r="M19" i="16"/>
  <c r="M20" i="16"/>
  <c r="H22" i="16"/>
  <c r="I22" i="16"/>
  <c r="E22" i="16"/>
  <c r="F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0" i="9"/>
  <c r="C22" i="9"/>
  <c r="C21" i="9"/>
  <c r="G24" i="16" l="1"/>
  <c r="G31" i="16" s="1"/>
  <c r="G34" i="16" s="1"/>
  <c r="E24" i="16"/>
  <c r="E31" i="16" s="1"/>
  <c r="E34" i="16" s="1"/>
  <c r="F24" i="16"/>
  <c r="F31" i="16" s="1"/>
  <c r="F34" i="16" s="1"/>
  <c r="I24" i="16"/>
  <c r="I31" i="16" s="1"/>
  <c r="I34" i="16" s="1"/>
  <c r="H24" i="16"/>
  <c r="H31" i="16" s="1"/>
  <c r="H34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O11" i="16"/>
  <c r="M11" i="16"/>
  <c r="M8" i="16"/>
  <c r="Q11" i="16"/>
  <c r="Q8" i="16"/>
  <c r="P11" i="16"/>
  <c r="P8" i="16"/>
  <c r="N11" i="16"/>
  <c r="N8" i="16"/>
  <c r="I1561" i="6"/>
  <c r="K1561" i="6"/>
  <c r="M1561" i="6"/>
  <c r="O1561" i="6"/>
  <c r="D31" i="9" l="1"/>
  <c r="C31" i="9"/>
  <c r="D25" i="9"/>
  <c r="C25" i="9"/>
  <c r="C54" i="9"/>
  <c r="B54" i="9"/>
  <c r="C53" i="9"/>
  <c r="B53" i="9"/>
  <c r="C52" i="9"/>
  <c r="B52" i="9"/>
  <c r="D52" i="9" s="1"/>
  <c r="C51" i="9"/>
  <c r="B51" i="9"/>
  <c r="D51" i="9" s="1"/>
  <c r="C50" i="9"/>
  <c r="B50" i="9"/>
  <c r="C49" i="9"/>
  <c r="B49" i="9"/>
  <c r="D49" i="9" s="1"/>
  <c r="C48" i="9"/>
  <c r="B48" i="9"/>
  <c r="D48" i="9" s="1"/>
  <c r="H39" i="9"/>
  <c r="G39" i="9"/>
  <c r="I39" i="9" s="1"/>
  <c r="H38" i="9"/>
  <c r="G38" i="9"/>
  <c r="S97" i="3"/>
  <c r="T97" i="3"/>
  <c r="U97" i="3"/>
  <c r="V97" i="3"/>
  <c r="W97" i="3" s="1"/>
  <c r="AF97" i="3"/>
  <c r="AJ97" i="3"/>
  <c r="AM97" i="3" s="1"/>
  <c r="AN97" i="3"/>
  <c r="AQ97" i="3"/>
  <c r="AN98" i="3" s="1"/>
  <c r="AQ98" i="3" s="1"/>
  <c r="I1560" i="6"/>
  <c r="K1560" i="6"/>
  <c r="M1560" i="6"/>
  <c r="O1560" i="6"/>
  <c r="D53" i="9" l="1"/>
  <c r="I38" i="9"/>
  <c r="D50" i="9"/>
  <c r="D54" i="9"/>
  <c r="J44" i="9"/>
  <c r="J45" i="9"/>
  <c r="B47" i="9"/>
  <c r="I1559" i="6"/>
  <c r="K1559" i="6"/>
  <c r="M1559" i="6"/>
  <c r="O1559" i="6"/>
  <c r="I1558" i="6" l="1"/>
  <c r="K1558" i="6"/>
  <c r="M1558" i="6"/>
  <c r="O1558" i="6"/>
  <c r="D26" i="9" l="1"/>
  <c r="I1557" i="6"/>
  <c r="K1557" i="6"/>
  <c r="M1557" i="6"/>
  <c r="O1557" i="6"/>
  <c r="O96" i="3" l="1"/>
  <c r="S96" i="3" s="1"/>
  <c r="R96" i="3"/>
  <c r="T96" i="3"/>
  <c r="U96" i="3"/>
  <c r="K96" i="3"/>
  <c r="N96" i="3" s="1"/>
  <c r="G96" i="3"/>
  <c r="J96" i="3"/>
  <c r="B96" i="3" l="1"/>
  <c r="E96" i="3"/>
  <c r="V96" i="3" s="1"/>
  <c r="W96" i="3" s="1"/>
  <c r="AF96" i="3"/>
  <c r="AJ96" i="3"/>
  <c r="AM96" i="3"/>
  <c r="AN96" i="3"/>
  <c r="AQ96" i="3" s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S95" i="3" l="1"/>
  <c r="T95" i="3"/>
  <c r="U95" i="3"/>
  <c r="V95" i="3"/>
  <c r="W95" i="3" s="1"/>
  <c r="O95" i="3"/>
  <c r="R95" i="3" s="1"/>
  <c r="K95" i="3"/>
  <c r="N95" i="3" s="1"/>
  <c r="G95" i="3"/>
  <c r="J95" i="3" s="1"/>
  <c r="B95" i="3"/>
  <c r="E95" i="3" s="1"/>
  <c r="H28" i="9" l="1"/>
  <c r="H27" i="9"/>
  <c r="H26" i="9"/>
  <c r="H25" i="9"/>
  <c r="H24" i="9"/>
  <c r="H23" i="9"/>
  <c r="H22" i="9"/>
  <c r="H21" i="9"/>
  <c r="D21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0" i="9"/>
  <c r="D29" i="9"/>
  <c r="D28" i="9"/>
  <c r="D27" i="9"/>
  <c r="D24" i="9"/>
  <c r="D23" i="9"/>
  <c r="D22" i="9"/>
  <c r="O1550" i="6" l="1"/>
  <c r="O1551" i="6"/>
  <c r="I44" i="9" s="1"/>
  <c r="M1550" i="6"/>
  <c r="M1551" i="6"/>
  <c r="I42" i="9" s="1"/>
  <c r="K1550" i="6"/>
  <c r="K1551" i="6"/>
  <c r="I43" i="9" s="1"/>
  <c r="I1550" i="6"/>
  <c r="I1551" i="6"/>
  <c r="I41" i="9" s="1"/>
  <c r="AF95" i="3"/>
  <c r="AJ95" i="3"/>
  <c r="AM95" i="3"/>
  <c r="AN95" i="3"/>
  <c r="AQ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AM94" i="3"/>
  <c r="AJ94" i="3"/>
  <c r="AQ94" i="3"/>
  <c r="AN94" i="3"/>
  <c r="R94" i="3"/>
  <c r="S94" i="3"/>
  <c r="T94" i="3"/>
  <c r="U94" i="3"/>
  <c r="N94" i="3"/>
  <c r="O94" i="3"/>
  <c r="K94" i="3"/>
  <c r="J94" i="3"/>
  <c r="G94" i="3"/>
  <c r="E94" i="3"/>
  <c r="B94" i="3"/>
  <c r="V94" i="3" l="1"/>
  <c r="W94" i="3" s="1"/>
  <c r="O1544" i="6"/>
  <c r="M1544" i="6"/>
  <c r="K1544" i="6"/>
  <c r="I1544" i="6"/>
  <c r="I1534" i="6" l="1"/>
  <c r="I1539" i="6"/>
  <c r="G36" i="9"/>
  <c r="H36" i="9"/>
  <c r="I36" i="9"/>
  <c r="F36" i="9"/>
  <c r="G35" i="9"/>
  <c r="H35" i="9"/>
  <c r="I35" i="9"/>
  <c r="F35" i="9"/>
  <c r="G34" i="9"/>
  <c r="H34" i="9"/>
  <c r="G33" i="9"/>
  <c r="H33" i="9"/>
  <c r="I33" i="9"/>
  <c r="F33" i="9"/>
  <c r="G32" i="9"/>
  <c r="H32" i="9"/>
  <c r="I32" i="9"/>
  <c r="F32" i="9"/>
  <c r="G31" i="9"/>
  <c r="H31" i="9"/>
  <c r="I31" i="9"/>
  <c r="F31" i="9"/>
  <c r="G30" i="9"/>
  <c r="H30" i="9"/>
  <c r="I30" i="9"/>
  <c r="F30" i="9"/>
  <c r="G28" i="9"/>
  <c r="G27" i="9"/>
  <c r="G26" i="9"/>
  <c r="G25" i="9"/>
  <c r="G24" i="9"/>
  <c r="G23" i="9"/>
  <c r="G22" i="9"/>
  <c r="G21" i="9"/>
  <c r="C44" i="9"/>
  <c r="C43" i="9"/>
  <c r="C42" i="9"/>
  <c r="C41" i="9"/>
  <c r="C39" i="9"/>
  <c r="C34" i="9"/>
  <c r="C33" i="9"/>
  <c r="C32" i="9"/>
  <c r="C29" i="9"/>
  <c r="C28" i="9"/>
  <c r="C24" i="9"/>
  <c r="C23" i="9"/>
  <c r="O1539" i="6"/>
  <c r="M1539" i="6"/>
  <c r="K1539" i="6"/>
  <c r="O1534" i="6"/>
  <c r="M1534" i="6"/>
  <c r="K1534" i="6"/>
  <c r="A20" i="9" l="1"/>
  <c r="R93" i="3" l="1"/>
  <c r="O93" i="3"/>
  <c r="N93" i="3"/>
  <c r="K93" i="3"/>
  <c r="J93" i="3"/>
  <c r="G93" i="3"/>
  <c r="E93" i="3"/>
  <c r="B93" i="3"/>
  <c r="S93" i="3" l="1"/>
  <c r="T93" i="3"/>
  <c r="U93" i="3"/>
  <c r="V93" i="3"/>
  <c r="W93" i="3" s="1"/>
  <c r="AM93" i="3"/>
  <c r="AJ93" i="3"/>
  <c r="AF93" i="3"/>
  <c r="AA93" i="3"/>
  <c r="X93" i="3"/>
  <c r="AB93" i="3" l="1"/>
  <c r="X94" i="3"/>
  <c r="AA94" i="3" s="1"/>
  <c r="T92" i="3"/>
  <c r="U92" i="3"/>
  <c r="V92" i="3"/>
  <c r="W92" i="3"/>
  <c r="S92" i="3"/>
  <c r="R92" i="3"/>
  <c r="O92" i="3"/>
  <c r="N92" i="3"/>
  <c r="K92" i="3"/>
  <c r="J92" i="3"/>
  <c r="G92" i="3"/>
  <c r="E92" i="3"/>
  <c r="B92" i="3"/>
  <c r="AB94" i="3" l="1"/>
  <c r="X95" i="3"/>
  <c r="AA95" i="3" s="1"/>
  <c r="AN92" i="3"/>
  <c r="AQ92" i="3"/>
  <c r="AN93" i="3" s="1"/>
  <c r="AQ93" i="3" s="1"/>
  <c r="AF92" i="3"/>
  <c r="AB92" i="3"/>
  <c r="AA92" i="3"/>
  <c r="X92" i="3"/>
  <c r="AM92" i="3"/>
  <c r="AJ92" i="3"/>
  <c r="AB95" i="3" l="1"/>
  <c r="X96" i="3"/>
  <c r="E13" i="9"/>
  <c r="C12" i="9"/>
  <c r="D12" i="9"/>
  <c r="E12" i="9"/>
  <c r="B12" i="9"/>
  <c r="AA96" i="3" l="1"/>
  <c r="S91" i="3"/>
  <c r="T91" i="3"/>
  <c r="U91" i="3"/>
  <c r="V91" i="3"/>
  <c r="W91" i="3" s="1"/>
  <c r="R91" i="3"/>
  <c r="O91" i="3"/>
  <c r="N91" i="3"/>
  <c r="K91" i="3"/>
  <c r="J91" i="3"/>
  <c r="G91" i="3"/>
  <c r="E91" i="3"/>
  <c r="B91" i="3"/>
  <c r="AB96" i="3" l="1"/>
  <c r="X97" i="3"/>
  <c r="AF91" i="3"/>
  <c r="AA91" i="3"/>
  <c r="AB91" i="3" s="1"/>
  <c r="X91" i="3"/>
  <c r="AM91" i="3"/>
  <c r="AJ91" i="3"/>
  <c r="AQ91" i="3"/>
  <c r="AA97" i="3" l="1"/>
  <c r="F34" i="9"/>
  <c r="R90" i="3"/>
  <c r="N90" i="3"/>
  <c r="O90" i="3"/>
  <c r="J90" i="3"/>
  <c r="K90" i="3"/>
  <c r="G90" i="3"/>
  <c r="E90" i="3"/>
  <c r="B90" i="3"/>
  <c r="AB97" i="3" l="1"/>
  <c r="I34" i="9"/>
  <c r="AQ89" i="3"/>
  <c r="AN90" i="3" s="1"/>
  <c r="AQ90" i="3" s="1"/>
  <c r="AN89" i="3"/>
  <c r="AF90" i="3"/>
  <c r="S90" i="3"/>
  <c r="T90" i="3"/>
  <c r="U90" i="3"/>
  <c r="V90" i="3"/>
  <c r="W90" i="3" s="1"/>
  <c r="AB90" i="3"/>
  <c r="AA90" i="3"/>
  <c r="X90" i="3"/>
  <c r="AF89" i="3" l="1"/>
  <c r="R89" i="3"/>
  <c r="N89" i="3"/>
  <c r="K89" i="3"/>
  <c r="S89" i="3" s="1"/>
  <c r="J89" i="3"/>
  <c r="G89" i="3"/>
  <c r="E89" i="3"/>
  <c r="T89" i="3"/>
  <c r="U89" i="3"/>
  <c r="V89" i="3"/>
  <c r="W89" i="3" s="1"/>
  <c r="W88" i="3"/>
  <c r="S88" i="3"/>
  <c r="R88" i="3"/>
  <c r="V88" i="3" s="1"/>
  <c r="U88" i="3"/>
  <c r="T88" i="3"/>
  <c r="O88" i="3"/>
  <c r="O89" i="3"/>
  <c r="N88" i="3"/>
  <c r="K88" i="3"/>
  <c r="J88" i="3"/>
  <c r="G88" i="3"/>
  <c r="E88" i="3"/>
  <c r="B89" i="3" s="1"/>
  <c r="B88" i="3"/>
  <c r="AA88" i="3" l="1"/>
  <c r="X88" i="3"/>
  <c r="AM89" i="3"/>
  <c r="AJ90" i="3" s="1"/>
  <c r="AM90" i="3" s="1"/>
  <c r="AJ89" i="3"/>
  <c r="AF88" i="3"/>
  <c r="X89" i="3" l="1"/>
  <c r="AA89" i="3" s="1"/>
  <c r="AB89" i="3" s="1"/>
  <c r="AB88" i="3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Q88" i="3" l="1"/>
  <c r="AN88" i="3"/>
  <c r="AM88" i="3"/>
  <c r="AJ88" i="3"/>
  <c r="H21" i="12" l="1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J87" i="3" l="1"/>
  <c r="G87" i="3"/>
  <c r="E87" i="3"/>
  <c r="B87" i="3"/>
  <c r="R87" i="3"/>
  <c r="O87" i="3"/>
  <c r="N87" i="3"/>
  <c r="K87" i="3"/>
  <c r="S87" i="3" l="1"/>
  <c r="T87" i="3"/>
  <c r="U87" i="3"/>
  <c r="V87" i="3"/>
  <c r="W87" i="3" s="1"/>
  <c r="AM87" i="3" l="1"/>
  <c r="AJ87" i="3"/>
  <c r="AF87" i="3"/>
  <c r="AA87" i="3"/>
  <c r="AB87" i="3" s="1"/>
  <c r="X87" i="3"/>
  <c r="AQ87" i="3"/>
  <c r="AN87" i="3"/>
  <c r="E86" i="3" l="1"/>
  <c r="B86" i="3"/>
  <c r="J86" i="3"/>
  <c r="G86" i="3"/>
  <c r="R86" i="3"/>
  <c r="O86" i="3"/>
  <c r="N86" i="3"/>
  <c r="K86" i="3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F5" i="9" l="1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G5" i="9" l="1"/>
  <c r="C13" i="9"/>
  <c r="C14" i="9" s="1"/>
  <c r="C16" i="9" s="1"/>
  <c r="F6" i="9"/>
  <c r="F8" i="9" s="1"/>
  <c r="D13" i="9" l="1"/>
  <c r="D14" i="9" s="1"/>
  <c r="D16" i="9" s="1"/>
  <c r="G6" i="9"/>
  <c r="G8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AX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AY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<sst xmlns="http://schemas.openxmlformats.org/spreadsheetml/2006/main" count="2999" uniqueCount="1415">
  <si>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</si>
  <si>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</si>
  <si>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</si>
  <si>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</si>
  <si>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</si>
  <si>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</si>
  <si>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</si>
  <si>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</si>
  <si>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</si>
  <si>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</si>
  <si>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</si>
  <si>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</si>
  <si>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</si>
  <si>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</si>
  <si>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</si>
  <si>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</si>
  <si>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</si>
  <si>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</si>
  <si>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</si>
  <si>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</si>
  <si>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</si>
  <si>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</si>
  <si>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</si>
  <si>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</si>
  <si>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</si>
  <si>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</si>
  <si>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</si>
  <si>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</si>
  <si>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</si>
  <si>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</si>
  <si>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</si>
  <si>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</si>
  <si>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</si>
  <si>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</si>
  <si>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</si>
  <si>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</si>
  <si>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</si>
  <si>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</si>
  <si>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</si>
  <si>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</si>
  <si>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</si>
  <si>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</si>
  <si>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</si>
  <si>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</si>
  <si>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</si>
  <si>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</si>
  <si>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</si>
  <si>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</si>
  <si>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</si>
  <si>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</si>
  <si>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</si>
  <si>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</si>
  <si>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</si>
  <si>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</si>
  <si>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</si>
  <si>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</si>
  <si>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</si>
  <si>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</si>
  <si>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</si>
  <si>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</si>
  <si>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</si>
  <si>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</si>
  <si>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</si>
  <si>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</si>
  <si>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</si>
  <si>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</si>
  <si>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</si>
  <si>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</si>
  <si>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</si>
  <si>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</si>
  <si>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</si>
  <si>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</si>
  <si>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</si>
  <si>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</si>
  <si>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</si>
  <si>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</si>
  <si>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</si>
  <si>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</si>
  <si>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</si>
  <si>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</si>
  <si>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</si>
  <si>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</si>
  <si>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</si>
  <si>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</si>
  <si>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</si>
  <si>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</si>
  <si>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</si>
  <si>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</si>
  <si>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</si>
  <si>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</si>
  <si>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</si>
  <si>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</si>
  <si>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</si>
  <si>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</si>
  <si>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</si>
  <si>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</si>
  <si>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</si>
  <si>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</si>
  <si>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</si>
  <si>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</si>
  <si>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</si>
  <si>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</si>
  <si>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</si>
  <si>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</si>
  <si>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</si>
  <si>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</si>
  <si>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</si>
  <si>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</si>
  <si>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</si>
  <si>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</si>
  <si>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</si>
  <si>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</si>
  <si>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</si>
  <si>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</si>
  <si>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</si>
  <si>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</si>
  <si>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</si>
  <si>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</si>
  <si>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</si>
  <si>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</si>
  <si>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</si>
  <si>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</si>
  <si>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</si>
  <si>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</si>
  <si>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</si>
  <si>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</si>
  <si>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</si>
  <si>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</si>
  <si>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</si>
  <si>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</si>
  <si>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</si>
  <si>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</si>
  <si>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</si>
  <si>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</si>
  <si>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</si>
  <si>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</si>
  <si>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</si>
  <si>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</si>
  <si>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</si>
  <si>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</si>
  <si>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</si>
  <si>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</si>
  <si>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</si>
  <si>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</si>
  <si>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</si>
  <si>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</si>
  <si>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</si>
  <si>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</si>
  <si>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</si>
  <si>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</si>
  <si>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</si>
  <si>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</si>
  <si>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</si>
  <si>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</si>
  <si>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</si>
  <si>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</si>
  <si>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</si>
  <si>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</si>
  <si>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</si>
  <si>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</si>
  <si>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</si>
  <si>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</si>
  <si>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</si>
  <si>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</si>
  <si>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</si>
  <si>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</si>
  <si>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</si>
  <si>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</si>
  <si>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</si>
  <si>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</si>
  <si>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</si>
  <si>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</si>
  <si>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</si>
  <si>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</si>
  <si>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</si>
  <si>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</si>
  <si>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</si>
  <si>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</si>
  <si>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</si>
  <si>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</si>
  <si>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</si>
  <si>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</si>
  <si>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</si>
  <si>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</si>
  <si>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</si>
  <si>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</si>
  <si>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</si>
  <si>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</si>
  <si>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</si>
  <si>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</si>
  <si>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</si>
  <si>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</si>
  <si>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</si>
  <si>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</si>
  <si>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</si>
  <si>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</si>
  <si>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</si>
  <si>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</si>
  <si>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</si>
  <si>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</si>
  <si>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</si>
  <si>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</si>
  <si>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</si>
  <si>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</si>
  <si>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</si>
  <si>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</si>
  <si>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</si>
  <si>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</si>
  <si>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</si>
  <si>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</si>
  <si>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</si>
  <si>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</si>
  <si>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</si>
  <si>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</si>
  <si>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</si>
  <si>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</si>
  <si>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</si>
  <si>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</si>
  <si>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</si>
  <si>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</si>
  <si>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</si>
  <si>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</si>
  <si>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</si>
  <si>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</si>
  <si>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</si>
  <si>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</si>
  <si>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</si>
  <si>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</si>
  <si>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</si>
  <si>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</si>
  <si>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</si>
  <si>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</si>
  <si>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</si>
  <si>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</si>
  <si>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</si>
  <si>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</si>
  <si>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</si>
  <si>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</si>
  <si>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</si>
  <si>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</si>
  <si>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</si>
  <si>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</si>
  <si>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</si>
  <si>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</si>
  <si>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</si>
  <si>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</si>
  <si>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</si>
  <si>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</si>
  <si>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</si>
  <si>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</si>
  <si>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</si>
  <si>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</si>
  <si>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</si>
  <si>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</si>
  <si>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</si>
  <si>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</si>
  <si>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</si>
  <si>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</si>
  <si>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</si>
  <si>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</si>
  <si>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</si>
  <si>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</si>
  <si>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</si>
  <si>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</si>
  <si>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</si>
  <si>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</si>
  <si>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</si>
  <si>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</si>
  <si>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</si>
  <si>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</si>
  <si>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</si>
  <si>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</si>
  <si>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</si>
  <si>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</si>
  <si>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</si>
  <si>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</si>
  <si>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</si>
  <si>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</si>
  <si>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</si>
  <si>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</si>
  <si>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</si>
  <si>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</si>
  <si>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</si>
  <si>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</si>
  <si>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</si>
  <si>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</si>
  <si>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</si>
  <si>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</si>
  <si>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</si>
  <si>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</si>
  <si>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</si>
  <si>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</si>
  <si>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</si>
  <si>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</si>
  <si>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</si>
  <si>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</si>
  <si>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</si>
  <si>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</si>
  <si>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</si>
  <si>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</si>
  <si>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</si>
  <si>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</si>
  <si>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</si>
  <si>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</si>
  <si>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销区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</si>
  <si>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</si>
  <si>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</si>
  <si>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</si>
  <si>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</si>
  <si>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</si>
  <si>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</si>
  <si>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</si>
  <si>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</si>
  <si>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</si>
  <si>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</si>
  <si>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</si>
  <si>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</si>
  <si>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</si>
  <si>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</si>
  <si>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</si>
  <si>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</si>
  <si>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</si>
  <si>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</si>
  <si>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</si>
  <si>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</si>
  <si>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</si>
  <si>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</si>
  <si>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</si>
  <si>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</si>
  <si>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</si>
  <si>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</si>
  <si>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</si>
  <si>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</si>
  <si>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</si>
  <si>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</si>
  <si>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</si>
  <si>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</si>
  <si>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</si>
  <si>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</si>
  <si>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</si>
  <si>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</si>
  <si>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</si>
  <si>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</si>
  <si>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</si>
  <si>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</si>
  <si>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</si>
  <si>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</si>
  <si>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</si>
  <si>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</si>
  <si>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</si>
  <si>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</si>
  <si>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</si>
  <si>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</si>
  <si>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</si>
  <si>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</si>
  <si>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</si>
  <si>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</si>
  <si>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</si>
  <si>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</si>
  <si>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</si>
  <si>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</si>
  <si>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</si>
  <si>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</si>
  <si>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美玉米3月</t>
    <phoneticPr fontId="1" type="noConversion"/>
  </si>
  <si>
    <t>大连玉米5月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</si>
  <si>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</si>
  <si>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</si>
  <si>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</si>
  <si>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</si>
  <si>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</si>
  <si>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</si>
  <si>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</si>
  <si>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</si>
  <si>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</si>
  <si>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</si>
  <si>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</si>
  <si>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</si>
  <si>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</si>
  <si>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</si>
  <si>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</si>
  <si>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</si>
  <si>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</si>
  <si>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</si>
  <si>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</si>
  <si>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</si>
  <si>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</si>
  <si>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</si>
  <si>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</si>
  <si>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</si>
  <si>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</si>
  <si>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</si>
  <si>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</si>
  <si>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</si>
  <si>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</si>
  <si>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</si>
  <si>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</si>
  <si>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</si>
  <si>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</si>
  <si>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</si>
  <si>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</si>
  <si>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</si>
  <si>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</si>
  <si>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</si>
  <si>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</si>
  <si>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</si>
  <si>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</si>
  <si>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</si>
  <si>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</si>
  <si>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</si>
  <si>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</si>
  <si>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</si>
  <si>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</si>
  <si>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</si>
  <si>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</si>
  <si>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</si>
  <si>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</si>
  <si>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</si>
  <si>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</si>
  <si>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</si>
  <si>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</si>
  <si>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</si>
  <si>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</si>
  <si>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</si>
  <si>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</si>
  <si>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</si>
  <si>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</si>
  <si>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</si>
  <si>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</si>
  <si>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</si>
  <si>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</si>
  <si>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</si>
  <si>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</si>
  <si>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</si>
  <si>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</si>
  <si>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</si>
  <si>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</si>
  <si>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</si>
  <si>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</si>
  <si>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</si>
  <si>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</si>
  <si>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</si>
  <si>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</si>
  <si>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</si>
  <si>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</si>
  <si>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</si>
  <si>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</si>
  <si>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</si>
  <si>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</si>
  <si>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</si>
  <si>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</si>
  <si>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</si>
  <si>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</si>
  <si>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</si>
  <si>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</si>
  <si>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新粮2050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</si>
  <si>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</si>
  <si>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通辽梅花</t>
    <phoneticPr fontId="1" type="noConversion"/>
  </si>
  <si>
    <t>科右前旗五谷源</t>
    <phoneticPr fontId="1" type="noConversion"/>
  </si>
  <si>
    <t>深加工报价企稳</t>
    <phoneticPr fontId="1" type="noConversion"/>
  </si>
  <si>
    <t>南方销区价格企稳</t>
    <phoneticPr fontId="1" type="noConversion"/>
  </si>
  <si>
    <t>今日东北产区、华北地区深加工报价均稳定，目前深加工利润较前期大幅回落，均处在盈亏平衡或略亏。锦州港价格继续小幅上涨10元/吨，鲅鱼圈价格稳定。今日锦州港到港量仍然偏少，晨间汽运到港约1.5万吨，去年同期超过3万吨，鲅鱼圈晨间汽运到港1万吨左右。目前我司到港价与锦州港价差在5至-47元/吨，均不能覆盖期货1901交割成本。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</si>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</sst>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</numFmts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color theme="2" tint="-0.499984740745262"/>
      <name val="微软雅黑"/>
      <family val="2"/>
      <charset val="134"/>
    </font>
    <font>
      <sz val="11"/>
      <color theme="2" tint="-0.499984740745262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512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/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182" fontId="13" fillId="0" borderId="12" xfId="0" applyNumberFormat="1" applyFont="1" applyBorder="1" applyAlignment="1">
      <alignment horizontal="center" vertical="center"/>
    </xf>
    <xf numFmtId="1" fontId="13" fillId="29" borderId="12" xfId="0" applyNumberFormat="1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2" fillId="0" borderId="12" xfId="0" applyFont="1" applyBorder="1" applyAlignment="1">
      <alignment horizontal="center" vertical="center"/>
    </xf>
    <xf numFmtId="183" fontId="12" fillId="0" borderId="12" xfId="1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0" fillId="15" borderId="12" xfId="0" applyNumberFormat="1" applyFont="1" applyFill="1" applyBorder="1" applyAlignment="1">
      <alignment horizontal="center" vertical="center"/>
    </xf>
    <xf numFmtId="0" fontId="21" fillId="0" borderId="12" xfId="0" applyNumberFormat="1" applyFont="1" applyBorder="1" applyAlignment="1">
      <alignment horizontal="center" vertical="center"/>
    </xf>
    <xf numFmtId="182" fontId="21" fillId="0" borderId="12" xfId="0" applyNumberFormat="1" applyFont="1" applyBorder="1" applyAlignment="1">
      <alignment horizontal="center" vertical="center"/>
    </xf>
    <xf numFmtId="1" fontId="20" fillId="41" borderId="12" xfId="0" applyNumberFormat="1" applyFont="1" applyFill="1" applyBorder="1" applyAlignment="1">
      <alignment horizontal="center" vertical="center"/>
    </xf>
    <xf numFmtId="1" fontId="21" fillId="29" borderId="12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3" fillId="0" borderId="29" xfId="0" applyFont="1" applyBorder="1" applyAlignment="1">
      <alignment vertical="center" wrapText="1"/>
    </xf>
    <xf numFmtId="3" fontId="23" fillId="0" borderId="29" xfId="0" applyNumberFormat="1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3" fillId="42" borderId="29" xfId="0" applyFont="1" applyFill="1" applyBorder="1" applyAlignment="1">
      <alignment vertical="center" wrapText="1"/>
    </xf>
    <xf numFmtId="3" fontId="23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4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22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22" fillId="42" borderId="29" xfId="0" applyFont="1" applyFill="1" applyBorder="1" applyAlignment="1">
      <alignment vertical="center" wrapText="1"/>
    </xf>
    <xf numFmtId="0" fontId="25" fillId="0" borderId="13" xfId="0" applyFont="1" applyBorder="1" applyAlignment="1">
      <alignment horizontal="right" vertical="center"/>
    </xf>
    <xf numFmtId="0" fontId="25" fillId="42" borderId="13" xfId="0" applyFont="1" applyFill="1" applyBorder="1" applyAlignment="1">
      <alignment horizontal="right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27" borderId="14" xfId="0" applyFont="1" applyFill="1" applyBorder="1" applyAlignment="1">
      <alignment horizontal="center" vertical="center"/>
    </xf>
    <xf numFmtId="0" fontId="12" fillId="27" borderId="16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3" fillId="40" borderId="12" xfId="0" applyNumberFormat="1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40" borderId="20" xfId="0" applyNumberFormat="1" applyFont="1" applyFill="1" applyBorder="1" applyAlignment="1">
      <alignment vertical="center" wrapText="1"/>
    </xf>
    <xf numFmtId="0" fontId="13" fillId="40" borderId="23" xfId="0" applyNumberFormat="1" applyFont="1" applyFill="1" applyBorder="1" applyAlignment="1">
      <alignment vertical="center" wrapText="1"/>
    </xf>
    <xf numFmtId="0" fontId="13" fillId="40" borderId="17" xfId="0" applyNumberFormat="1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0786400"/>
        <c:axId val="1320792384"/>
      </c:lineChart>
      <c:catAx>
        <c:axId val="13207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792384"/>
        <c:crosses val="autoZero"/>
        <c:auto val="1"/>
        <c:lblAlgn val="ctr"/>
        <c:lblOffset val="100"/>
        <c:noMultiLvlLbl val="0"/>
      </c:catAx>
      <c:valAx>
        <c:axId val="1320792384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07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97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97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98912"/>
        <c:axId val="132079347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97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97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0788032"/>
        <c:axId val="1320797824"/>
      </c:barChart>
      <c:catAx>
        <c:axId val="1320798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793472"/>
        <c:crosses val="autoZero"/>
        <c:auto val="0"/>
        <c:lblAlgn val="ctr"/>
        <c:lblOffset val="100"/>
        <c:noMultiLvlLbl val="0"/>
      </c:catAx>
      <c:valAx>
        <c:axId val="132079347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798912"/>
        <c:crosses val="autoZero"/>
        <c:crossBetween val="between"/>
      </c:valAx>
      <c:valAx>
        <c:axId val="1320797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788032"/>
        <c:crosses val="max"/>
        <c:crossBetween val="between"/>
      </c:valAx>
      <c:catAx>
        <c:axId val="132078803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32079782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74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74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795648"/>
        <c:axId val="132079728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74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345328"/>
        <c:axId val="1213344240"/>
      </c:lineChart>
      <c:catAx>
        <c:axId val="132079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797280"/>
        <c:crosses val="autoZero"/>
        <c:auto val="0"/>
        <c:lblAlgn val="ctr"/>
        <c:lblOffset val="100"/>
        <c:noMultiLvlLbl val="0"/>
      </c:catAx>
      <c:valAx>
        <c:axId val="1320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795648"/>
        <c:crosses val="autoZero"/>
        <c:crossBetween val="between"/>
      </c:valAx>
      <c:valAx>
        <c:axId val="121334424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345328"/>
        <c:crosses val="max"/>
        <c:crossBetween val="between"/>
      </c:valAx>
      <c:catAx>
        <c:axId val="1213345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334424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74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753584"/>
        <c:axId val="1536756848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74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50320"/>
        <c:axId val="1536741616"/>
      </c:lineChart>
      <c:catAx>
        <c:axId val="153675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56848"/>
        <c:crosses val="autoZero"/>
        <c:auto val="0"/>
        <c:lblAlgn val="ctr"/>
        <c:lblOffset val="100"/>
        <c:noMultiLvlLbl val="0"/>
      </c:catAx>
      <c:valAx>
        <c:axId val="15367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53584"/>
        <c:crosses val="autoZero"/>
        <c:crossBetween val="between"/>
      </c:valAx>
      <c:valAx>
        <c:axId val="153674161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50320"/>
        <c:crosses val="max"/>
        <c:crossBetween val="between"/>
      </c:valAx>
      <c:dateAx>
        <c:axId val="1536750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6741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74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74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744336"/>
        <c:axId val="153674488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74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45424"/>
        <c:axId val="1536747600"/>
      </c:lineChart>
      <c:catAx>
        <c:axId val="153674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44880"/>
        <c:crosses val="autoZero"/>
        <c:auto val="0"/>
        <c:lblAlgn val="ctr"/>
        <c:lblOffset val="100"/>
        <c:noMultiLvlLbl val="0"/>
      </c:catAx>
      <c:valAx>
        <c:axId val="1536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44336"/>
        <c:crosses val="autoZero"/>
        <c:crossBetween val="between"/>
      </c:valAx>
      <c:valAx>
        <c:axId val="1536747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45424"/>
        <c:crosses val="max"/>
        <c:crossBetween val="between"/>
      </c:valAx>
      <c:dateAx>
        <c:axId val="1536745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67476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74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743248"/>
        <c:axId val="1536745968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4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74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54128"/>
        <c:axId val="1536743792"/>
      </c:lineChart>
      <c:catAx>
        <c:axId val="153674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45968"/>
        <c:crosses val="autoZero"/>
        <c:auto val="0"/>
        <c:lblAlgn val="ctr"/>
        <c:lblOffset val="100"/>
        <c:noMultiLvlLbl val="0"/>
      </c:catAx>
      <c:valAx>
        <c:axId val="15367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43248"/>
        <c:crosses val="autoZero"/>
        <c:crossBetween val="between"/>
      </c:valAx>
      <c:valAx>
        <c:axId val="1536743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54128"/>
        <c:crosses val="max"/>
        <c:crossBetween val="between"/>
      </c:valAx>
      <c:dateAx>
        <c:axId val="1536754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6743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45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87</xdr:row>
      <xdr:rowOff>92868</xdr:rowOff>
    </xdr:from>
    <xdr:to>
      <xdr:col>17</xdr:col>
      <xdr:colOff>55800</xdr:colOff>
      <xdr:row>125</xdr:row>
      <xdr:rowOff>57768</xdr:rowOff>
    </xdr:to>
    <xdr:grpSp>
      <xdr:nvGrpSpPr>
        <xdr:cNvPr id="8" name="组合 7"/>
        <xdr:cNvGrpSpPr/>
      </xdr:nvGrpSpPr>
      <xdr:grpSpPr>
        <a:xfrm>
          <a:off x="1114425" y="150090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568"/>
  <sheetViews>
    <sheetView workbookViewId="0">
      <pane xSplit="1" ySplit="1" topLeftCell="F1555" activePane="bottomRight" state="frozen"/>
      <selection pane="topRight" activeCell="B1" sqref="B1"/>
      <selection pane="bottomLeft" activeCell="A2" sqref="A2"/>
      <selection pane="bottomRight" activeCell="K1572" sqref="K1572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6" bestFit="1" customWidth="1"/>
    <col min="9" max="9" width="5.25" style="256" bestFit="1" customWidth="1"/>
    <col min="10" max="10" width="6.5" style="258" bestFit="1" customWidth="1"/>
    <col min="11" max="11" width="5.25" style="258" bestFit="1" customWidth="1"/>
    <col min="12" max="12" width="5.5" style="260" bestFit="1" customWidth="1"/>
    <col min="13" max="13" width="5.25" style="260" bestFit="1" customWidth="1"/>
    <col min="14" max="14" width="9" style="262" bestFit="1" customWidth="1"/>
    <col min="15" max="15" width="5.25" style="262" bestFit="1" customWidth="1"/>
    <col min="16" max="16" width="17.25" style="135" bestFit="1" customWidth="1"/>
    <col min="17" max="18" width="5.25" style="135" bestFit="1" customWidth="1"/>
    <col min="19" max="19" width="9" style="253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0" width="9" style="138"/>
    <col min="31" max="32" width="9" style="136"/>
    <col min="33" max="33" width="9" style="138"/>
    <col min="34" max="34" width="9" style="136"/>
    <col min="35" max="35" width="11.125" style="137" customWidth="1"/>
    <col min="36" max="36" width="9" style="138"/>
    <col min="37" max="37" width="9" style="136"/>
    <col min="38" max="38" width="9" style="139"/>
    <col min="39" max="40" width="9" style="138"/>
    <col min="41" max="41" width="11" style="138" bestFit="1" customWidth="1"/>
    <col min="42" max="42" width="11" style="138" customWidth="1"/>
    <col min="43" max="43" width="9" style="136"/>
    <col min="44" max="44" width="9" style="138"/>
    <col min="45" max="45" width="9" style="136"/>
    <col min="46" max="46" width="5.5" style="136" bestFit="1" customWidth="1"/>
    <col min="47" max="47" width="9" style="136" bestFit="1" customWidth="1"/>
    <col min="48" max="48" width="11" style="136" bestFit="1" customWidth="1"/>
    <col min="49" max="49" width="9" style="136" bestFit="1" customWidth="1"/>
    <col min="50" max="50" width="7.125" style="136" bestFit="1" customWidth="1"/>
    <col min="51" max="16384" width="9" style="136"/>
  </cols>
  <sheetData>
    <row r="1" spans="1:58">
      <c r="B1" s="134" t="s">
        <v>165</v>
      </c>
      <c r="C1" s="134" t="s">
        <v>336</v>
      </c>
      <c r="D1" s="134" t="s">
        <v>166</v>
      </c>
      <c r="E1" s="134" t="s">
        <v>342</v>
      </c>
      <c r="F1" s="134" t="s">
        <v>167</v>
      </c>
      <c r="G1" s="134" t="s">
        <v>348</v>
      </c>
      <c r="H1" s="256" t="s">
        <v>274</v>
      </c>
      <c r="I1" s="256" t="s">
        <v>337</v>
      </c>
      <c r="J1" s="258" t="s">
        <v>275</v>
      </c>
      <c r="K1" s="258" t="s">
        <v>338</v>
      </c>
      <c r="L1" s="260" t="s">
        <v>276</v>
      </c>
      <c r="M1" s="260" t="s">
        <v>339</v>
      </c>
      <c r="N1" s="262" t="s">
        <v>329</v>
      </c>
      <c r="O1" s="262" t="s">
        <v>340</v>
      </c>
      <c r="P1" s="135" t="s">
        <v>341</v>
      </c>
      <c r="Q1" s="135" t="s">
        <v>428</v>
      </c>
      <c r="R1" s="135" t="s">
        <v>273</v>
      </c>
      <c r="S1" s="253" t="s">
        <v>334</v>
      </c>
      <c r="T1" s="188" t="s">
        <v>106</v>
      </c>
      <c r="U1" s="137" t="s">
        <v>197</v>
      </c>
      <c r="V1" s="138" t="s">
        <v>118</v>
      </c>
      <c r="W1" s="138" t="s">
        <v>343</v>
      </c>
      <c r="X1" s="138" t="s">
        <v>350</v>
      </c>
      <c r="Y1" s="136" t="s">
        <v>107</v>
      </c>
      <c r="Z1" s="137" t="s">
        <v>198</v>
      </c>
      <c r="AA1" s="138" t="s">
        <v>119</v>
      </c>
      <c r="AB1" s="138" t="s">
        <v>265</v>
      </c>
      <c r="AC1" s="138" t="s">
        <v>344</v>
      </c>
      <c r="AD1" s="138" t="s">
        <v>351</v>
      </c>
      <c r="AE1" s="136" t="s">
        <v>108</v>
      </c>
      <c r="AF1" s="136" t="s">
        <v>209</v>
      </c>
      <c r="AG1" s="138" t="s">
        <v>120</v>
      </c>
      <c r="AH1" s="136" t="s">
        <v>109</v>
      </c>
      <c r="AI1" s="137" t="s">
        <v>199</v>
      </c>
      <c r="AJ1" s="138" t="s">
        <v>121</v>
      </c>
      <c r="AK1" s="136" t="s">
        <v>110</v>
      </c>
      <c r="AL1" s="139" t="s">
        <v>177</v>
      </c>
      <c r="AM1" s="138" t="s">
        <v>35</v>
      </c>
      <c r="AN1" s="138" t="s">
        <v>281</v>
      </c>
      <c r="AO1" s="138" t="s">
        <v>286</v>
      </c>
      <c r="AP1" s="138" t="s">
        <v>366</v>
      </c>
      <c r="AQ1" s="136" t="s">
        <v>111</v>
      </c>
      <c r="AR1" s="138" t="s">
        <v>122</v>
      </c>
      <c r="AS1" s="136" t="s">
        <v>112</v>
      </c>
      <c r="AT1" s="136" t="s">
        <v>113</v>
      </c>
      <c r="AU1" s="136" t="s">
        <v>270</v>
      </c>
      <c r="AV1" s="136" t="s">
        <v>271</v>
      </c>
      <c r="AW1" s="136" t="s">
        <v>272</v>
      </c>
      <c r="AX1" s="136" t="s">
        <v>244</v>
      </c>
      <c r="AY1" s="136" t="s">
        <v>245</v>
      </c>
      <c r="AZ1" s="136" t="s">
        <v>267</v>
      </c>
      <c r="BA1" s="136" t="s">
        <v>268</v>
      </c>
      <c r="BB1" s="249" t="s">
        <v>269</v>
      </c>
      <c r="BC1" s="136" t="s">
        <v>277</v>
      </c>
      <c r="BD1" s="136" t="s">
        <v>278</v>
      </c>
      <c r="BE1" s="136" t="s">
        <v>279</v>
      </c>
      <c r="BF1" s="136" t="s">
        <v>330</v>
      </c>
    </row>
    <row r="2" spans="1:58">
      <c r="A2" s="133">
        <v>41122</v>
      </c>
      <c r="AT2" s="136">
        <v>2420</v>
      </c>
    </row>
    <row r="3" spans="1:58">
      <c r="A3" s="133">
        <v>41123</v>
      </c>
      <c r="Y3" s="136">
        <v>2300</v>
      </c>
      <c r="AT3" s="136">
        <v>2420</v>
      </c>
    </row>
    <row r="4" spans="1:58">
      <c r="A4" s="133">
        <v>41124</v>
      </c>
      <c r="Y4" s="136">
        <v>2300</v>
      </c>
    </row>
    <row r="5" spans="1:58">
      <c r="A5" s="133">
        <v>41127</v>
      </c>
      <c r="Y5" s="136">
        <v>2300</v>
      </c>
    </row>
    <row r="6" spans="1:58">
      <c r="A6" s="133">
        <v>41128</v>
      </c>
      <c r="Y6" s="136">
        <v>2300</v>
      </c>
    </row>
    <row r="7" spans="1:58">
      <c r="A7" s="133">
        <v>41129</v>
      </c>
      <c r="AT7" s="136">
        <v>2420</v>
      </c>
    </row>
    <row r="8" spans="1:58">
      <c r="A8" s="133">
        <v>41130</v>
      </c>
    </row>
    <row r="9" spans="1:58">
      <c r="A9" s="133">
        <v>41131</v>
      </c>
    </row>
    <row r="10" spans="1:58">
      <c r="A10" s="133">
        <v>41134</v>
      </c>
    </row>
    <row r="11" spans="1:58">
      <c r="A11" s="133">
        <v>41135</v>
      </c>
    </row>
    <row r="12" spans="1:58">
      <c r="A12" s="133">
        <v>41136</v>
      </c>
    </row>
    <row r="13" spans="1:58">
      <c r="A13" s="133">
        <v>41137</v>
      </c>
      <c r="Y13" s="136">
        <v>2300</v>
      </c>
      <c r="AT13" s="136">
        <v>2440</v>
      </c>
    </row>
    <row r="14" spans="1:58">
      <c r="A14" s="133">
        <v>41138</v>
      </c>
      <c r="Y14" s="136">
        <v>2300</v>
      </c>
      <c r="AT14" s="136">
        <v>2440</v>
      </c>
    </row>
    <row r="15" spans="1:58">
      <c r="A15" s="133">
        <v>41141</v>
      </c>
    </row>
    <row r="16" spans="1:58">
      <c r="A16" s="133">
        <v>41142</v>
      </c>
    </row>
    <row r="17" spans="1:46">
      <c r="A17" s="133">
        <v>41143</v>
      </c>
      <c r="AT17" s="136">
        <v>2440</v>
      </c>
    </row>
    <row r="18" spans="1:46">
      <c r="A18" s="133">
        <v>41144</v>
      </c>
      <c r="Y18" s="136">
        <v>2320</v>
      </c>
      <c r="AT18" s="136">
        <v>2440</v>
      </c>
    </row>
    <row r="19" spans="1:46">
      <c r="A19" s="133">
        <v>41145</v>
      </c>
      <c r="Y19" s="136">
        <v>2320</v>
      </c>
    </row>
    <row r="20" spans="1:46">
      <c r="A20" s="133">
        <v>41148</v>
      </c>
      <c r="Y20" s="136">
        <v>2320</v>
      </c>
      <c r="AT20" s="136">
        <v>2440</v>
      </c>
    </row>
    <row r="21" spans="1:46">
      <c r="A21" s="133">
        <v>41149</v>
      </c>
      <c r="Y21" s="136">
        <v>2320</v>
      </c>
      <c r="AQ21" s="136">
        <v>2470</v>
      </c>
      <c r="AT21" s="136">
        <v>2440</v>
      </c>
    </row>
    <row r="22" spans="1:46">
      <c r="A22" s="133">
        <v>41150</v>
      </c>
      <c r="Y22" s="136">
        <v>2320</v>
      </c>
      <c r="AQ22" s="136">
        <v>2470</v>
      </c>
    </row>
    <row r="23" spans="1:46">
      <c r="A23" s="133">
        <v>41151</v>
      </c>
    </row>
    <row r="24" spans="1:46">
      <c r="A24" s="133">
        <v>41152</v>
      </c>
      <c r="Y24" s="136">
        <v>2320</v>
      </c>
      <c r="AT24" s="136">
        <v>2440</v>
      </c>
    </row>
    <row r="25" spans="1:46">
      <c r="A25" s="133">
        <v>41155</v>
      </c>
      <c r="Y25" s="136">
        <v>2320</v>
      </c>
    </row>
    <row r="26" spans="1:46">
      <c r="A26" s="133">
        <v>41156</v>
      </c>
      <c r="AT26" s="136">
        <v>2440</v>
      </c>
    </row>
    <row r="27" spans="1:46">
      <c r="A27" s="133">
        <v>41157</v>
      </c>
      <c r="AT27" s="136">
        <v>2440</v>
      </c>
    </row>
    <row r="28" spans="1:46">
      <c r="A28" s="133">
        <v>41158</v>
      </c>
    </row>
    <row r="29" spans="1:46">
      <c r="A29" s="133">
        <v>41159</v>
      </c>
      <c r="Y29" s="136">
        <v>2320</v>
      </c>
      <c r="AT29" s="136">
        <v>2440</v>
      </c>
    </row>
    <row r="30" spans="1:46">
      <c r="A30" s="133">
        <v>41162</v>
      </c>
      <c r="Y30" s="136">
        <v>2320</v>
      </c>
    </row>
    <row r="31" spans="1:46">
      <c r="A31" s="133">
        <v>41163</v>
      </c>
    </row>
    <row r="32" spans="1:46">
      <c r="A32" s="133">
        <v>41164</v>
      </c>
    </row>
    <row r="33" spans="1:46">
      <c r="A33" s="133">
        <v>41165</v>
      </c>
    </row>
    <row r="34" spans="1:46">
      <c r="A34" s="133">
        <v>41166</v>
      </c>
      <c r="Y34" s="136">
        <v>2320</v>
      </c>
    </row>
    <row r="35" spans="1:46">
      <c r="A35" s="133">
        <v>41169</v>
      </c>
      <c r="AT35" s="136">
        <v>2400</v>
      </c>
    </row>
    <row r="36" spans="1:46">
      <c r="A36" s="133">
        <v>41170</v>
      </c>
      <c r="AT36" s="136">
        <v>2400</v>
      </c>
    </row>
    <row r="37" spans="1:46">
      <c r="A37" s="133">
        <v>41171</v>
      </c>
    </row>
    <row r="38" spans="1:46">
      <c r="A38" s="133">
        <v>41172</v>
      </c>
      <c r="Y38" s="136">
        <v>2320</v>
      </c>
    </row>
    <row r="39" spans="1:46">
      <c r="A39" s="133">
        <v>41173</v>
      </c>
      <c r="Y39" s="136">
        <v>2320</v>
      </c>
      <c r="AQ39" s="136">
        <v>2450</v>
      </c>
    </row>
    <row r="40" spans="1:46">
      <c r="A40" s="133">
        <v>41176</v>
      </c>
      <c r="Y40" s="136">
        <v>2320</v>
      </c>
      <c r="AT40" s="136">
        <v>2400</v>
      </c>
    </row>
    <row r="41" spans="1:46">
      <c r="A41" s="133">
        <v>41177</v>
      </c>
      <c r="Y41" s="136">
        <v>2320</v>
      </c>
      <c r="AT41" s="136">
        <v>2400</v>
      </c>
    </row>
    <row r="42" spans="1:46">
      <c r="A42" s="133">
        <v>41178</v>
      </c>
    </row>
    <row r="43" spans="1:46">
      <c r="A43" s="133">
        <v>41179</v>
      </c>
    </row>
    <row r="44" spans="1:46">
      <c r="A44" s="133">
        <v>41180</v>
      </c>
    </row>
    <row r="45" spans="1:46">
      <c r="A45" s="133">
        <v>41181</v>
      </c>
      <c r="Y45" s="136">
        <v>2320</v>
      </c>
    </row>
    <row r="46" spans="1:46">
      <c r="A46" s="133">
        <v>41190</v>
      </c>
    </row>
    <row r="47" spans="1:46">
      <c r="A47" s="133">
        <v>41191</v>
      </c>
    </row>
    <row r="48" spans="1:46">
      <c r="A48" s="133">
        <v>41192</v>
      </c>
    </row>
    <row r="49" spans="1:46">
      <c r="A49" s="133">
        <v>41193</v>
      </c>
    </row>
    <row r="50" spans="1:46">
      <c r="A50" s="133">
        <v>41194</v>
      </c>
      <c r="AT50" s="136">
        <v>2340</v>
      </c>
    </row>
    <row r="51" spans="1:46">
      <c r="A51" s="133">
        <v>41197</v>
      </c>
      <c r="AT51" s="136">
        <v>2320</v>
      </c>
    </row>
    <row r="52" spans="1:46">
      <c r="A52" s="133">
        <v>41198</v>
      </c>
      <c r="AT52" s="136">
        <v>2320</v>
      </c>
    </row>
    <row r="53" spans="1:46">
      <c r="A53" s="133">
        <v>41199</v>
      </c>
    </row>
    <row r="54" spans="1:46">
      <c r="A54" s="133">
        <v>41200</v>
      </c>
    </row>
    <row r="55" spans="1:46">
      <c r="A55" s="133">
        <v>41201</v>
      </c>
      <c r="AT55" s="136">
        <v>2320</v>
      </c>
    </row>
    <row r="56" spans="1:46">
      <c r="A56" s="133">
        <v>41204</v>
      </c>
    </row>
    <row r="57" spans="1:46">
      <c r="A57" s="133">
        <v>41205</v>
      </c>
    </row>
    <row r="58" spans="1:46">
      <c r="A58" s="133">
        <v>41206</v>
      </c>
      <c r="Y58" s="136">
        <v>2200</v>
      </c>
      <c r="AT58" s="136">
        <v>2320</v>
      </c>
    </row>
    <row r="59" spans="1:46">
      <c r="A59" s="133">
        <v>41207</v>
      </c>
      <c r="Y59" s="136">
        <v>2200</v>
      </c>
      <c r="AT59" s="136">
        <v>2330</v>
      </c>
    </row>
    <row r="60" spans="1:46">
      <c r="A60" s="133">
        <v>41208</v>
      </c>
      <c r="AT60" s="136">
        <v>2330</v>
      </c>
    </row>
    <row r="61" spans="1:46">
      <c r="A61" s="133">
        <v>41211</v>
      </c>
    </row>
    <row r="62" spans="1:46">
      <c r="A62" s="133">
        <v>41212</v>
      </c>
      <c r="AT62" s="136">
        <v>2330</v>
      </c>
    </row>
    <row r="63" spans="1:46">
      <c r="A63" s="133">
        <v>41213</v>
      </c>
      <c r="AT63" s="136">
        <v>2330</v>
      </c>
    </row>
    <row r="64" spans="1:46">
      <c r="A64" s="133">
        <v>41214</v>
      </c>
    </row>
    <row r="65" spans="1:46">
      <c r="A65" s="133">
        <v>41215</v>
      </c>
      <c r="Y65" s="136">
        <v>2160</v>
      </c>
    </row>
    <row r="66" spans="1:46">
      <c r="A66" s="133">
        <v>41218</v>
      </c>
      <c r="Y66" s="136">
        <v>2160</v>
      </c>
      <c r="AT66" s="136">
        <v>2340</v>
      </c>
    </row>
    <row r="67" spans="1:46">
      <c r="A67" s="133">
        <v>41219</v>
      </c>
      <c r="Y67" s="136">
        <v>2160</v>
      </c>
      <c r="AT67" s="136">
        <v>2340</v>
      </c>
    </row>
    <row r="68" spans="1:46">
      <c r="A68" s="133">
        <v>41220</v>
      </c>
    </row>
    <row r="69" spans="1:46">
      <c r="A69" s="133">
        <v>41221</v>
      </c>
    </row>
    <row r="70" spans="1:46">
      <c r="A70" s="133">
        <v>41222</v>
      </c>
    </row>
    <row r="71" spans="1:46">
      <c r="A71" s="133">
        <v>41225</v>
      </c>
      <c r="AT71" s="136">
        <v>2280</v>
      </c>
    </row>
    <row r="72" spans="1:46">
      <c r="A72" s="133">
        <v>41226</v>
      </c>
      <c r="AT72" s="136">
        <v>2280</v>
      </c>
    </row>
    <row r="73" spans="1:46">
      <c r="A73" s="133">
        <v>41227</v>
      </c>
      <c r="Y73" s="136">
        <v>2120</v>
      </c>
    </row>
    <row r="74" spans="1:46">
      <c r="A74" s="133">
        <v>41228</v>
      </c>
      <c r="Y74" s="136">
        <v>2120</v>
      </c>
    </row>
    <row r="75" spans="1:46">
      <c r="A75" s="133">
        <v>41229</v>
      </c>
    </row>
    <row r="76" spans="1:46">
      <c r="A76" s="133">
        <v>41232</v>
      </c>
    </row>
    <row r="77" spans="1:46">
      <c r="A77" s="133">
        <v>41233</v>
      </c>
      <c r="Y77" s="136">
        <v>2140</v>
      </c>
    </row>
    <row r="78" spans="1:46">
      <c r="A78" s="133">
        <v>41234</v>
      </c>
      <c r="Y78" s="136">
        <v>2140</v>
      </c>
      <c r="AT78" s="136">
        <v>2260</v>
      </c>
    </row>
    <row r="79" spans="1:46">
      <c r="A79" s="133">
        <v>41235</v>
      </c>
      <c r="AT79" s="136">
        <v>2260</v>
      </c>
    </row>
    <row r="80" spans="1:46">
      <c r="A80" s="133">
        <v>41236</v>
      </c>
    </row>
    <row r="81" spans="1:46">
      <c r="A81" s="133">
        <v>41239</v>
      </c>
      <c r="Y81" s="136">
        <v>2140</v>
      </c>
      <c r="AT81" s="136">
        <v>2270</v>
      </c>
    </row>
    <row r="82" spans="1:46">
      <c r="A82" s="133">
        <v>41240</v>
      </c>
      <c r="Y82" s="136">
        <v>2140</v>
      </c>
      <c r="AT82" s="136">
        <v>2270</v>
      </c>
    </row>
    <row r="83" spans="1:46">
      <c r="A83" s="133">
        <v>41241</v>
      </c>
    </row>
    <row r="84" spans="1:46">
      <c r="A84" s="133">
        <v>41242</v>
      </c>
      <c r="AT84" s="136">
        <v>2260</v>
      </c>
    </row>
    <row r="85" spans="1:46">
      <c r="A85" s="133">
        <v>41243</v>
      </c>
      <c r="AT85" s="136">
        <v>2260</v>
      </c>
    </row>
    <row r="86" spans="1:46">
      <c r="A86" s="133">
        <v>41246</v>
      </c>
      <c r="Y86" s="136">
        <v>2140</v>
      </c>
      <c r="AT86" s="136">
        <v>2280</v>
      </c>
    </row>
    <row r="87" spans="1:46">
      <c r="A87" s="133">
        <v>41247</v>
      </c>
      <c r="AT87" s="136">
        <v>2280</v>
      </c>
    </row>
    <row r="88" spans="1:46">
      <c r="A88" s="133">
        <v>41248</v>
      </c>
    </row>
    <row r="89" spans="1:46">
      <c r="A89" s="133">
        <v>41249</v>
      </c>
    </row>
    <row r="90" spans="1:46">
      <c r="A90" s="133">
        <v>41250</v>
      </c>
      <c r="AT90" s="136">
        <v>2280</v>
      </c>
    </row>
    <row r="91" spans="1:46">
      <c r="A91" s="133">
        <v>41253</v>
      </c>
      <c r="Y91" s="136">
        <v>2140</v>
      </c>
    </row>
    <row r="92" spans="1:46">
      <c r="A92" s="133">
        <v>41254</v>
      </c>
      <c r="Y92" s="136">
        <v>2140</v>
      </c>
      <c r="AT92" s="136">
        <v>2280</v>
      </c>
    </row>
    <row r="93" spans="1:46">
      <c r="A93" s="133">
        <v>41255</v>
      </c>
    </row>
    <row r="94" spans="1:46">
      <c r="A94" s="133">
        <v>41256</v>
      </c>
    </row>
    <row r="95" spans="1:46">
      <c r="A95" s="133">
        <v>41257</v>
      </c>
    </row>
    <row r="96" spans="1:46">
      <c r="A96" s="133">
        <v>41260</v>
      </c>
      <c r="Y96" s="136">
        <v>2140</v>
      </c>
    </row>
    <row r="97" spans="1:46">
      <c r="A97" s="133">
        <v>41261</v>
      </c>
      <c r="Y97" s="136">
        <v>2140</v>
      </c>
      <c r="AT97" s="136">
        <v>2280</v>
      </c>
    </row>
    <row r="98" spans="1:46">
      <c r="A98" s="133">
        <v>41262</v>
      </c>
      <c r="AT98" s="136">
        <v>2280</v>
      </c>
    </row>
    <row r="99" spans="1:46">
      <c r="A99" s="133">
        <v>41263</v>
      </c>
    </row>
    <row r="100" spans="1:46">
      <c r="A100" s="133">
        <v>41264</v>
      </c>
      <c r="AT100" s="136">
        <v>2280</v>
      </c>
    </row>
    <row r="101" spans="1:46">
      <c r="A101" s="133">
        <v>41267</v>
      </c>
    </row>
    <row r="102" spans="1:46">
      <c r="A102" s="133">
        <v>41268</v>
      </c>
      <c r="Y102" s="136">
        <v>2140</v>
      </c>
    </row>
    <row r="103" spans="1:46">
      <c r="A103" s="133">
        <v>41269</v>
      </c>
      <c r="AT103" s="136">
        <v>2280</v>
      </c>
    </row>
    <row r="104" spans="1:46">
      <c r="A104" s="133">
        <v>41270</v>
      </c>
      <c r="AT104" s="136">
        <v>2280</v>
      </c>
    </row>
    <row r="105" spans="1:46">
      <c r="A105" s="133">
        <v>41271</v>
      </c>
      <c r="AQ105" s="136">
        <v>2350</v>
      </c>
      <c r="AT105" s="136">
        <v>2280</v>
      </c>
    </row>
    <row r="106" spans="1:46">
      <c r="A106" s="133">
        <v>41274</v>
      </c>
      <c r="Y106" s="136">
        <v>2140</v>
      </c>
      <c r="AQ106" s="136">
        <v>2350</v>
      </c>
    </row>
    <row r="107" spans="1:46">
      <c r="A107" s="133">
        <v>41278</v>
      </c>
    </row>
    <row r="108" spans="1:46">
      <c r="A108" s="133">
        <v>41279</v>
      </c>
      <c r="Y108" s="136">
        <v>2140</v>
      </c>
      <c r="AT108" s="136">
        <v>2280</v>
      </c>
    </row>
    <row r="109" spans="1:46">
      <c r="A109" s="133">
        <v>41280</v>
      </c>
      <c r="Y109" s="136">
        <v>2140</v>
      </c>
      <c r="AQ109" s="136">
        <v>2360</v>
      </c>
      <c r="AT109" s="136">
        <v>2280</v>
      </c>
    </row>
    <row r="110" spans="1:46">
      <c r="A110" s="133">
        <v>41281</v>
      </c>
      <c r="AQ110" s="136">
        <v>2360</v>
      </c>
    </row>
    <row r="111" spans="1:46">
      <c r="A111" s="133">
        <v>41282</v>
      </c>
    </row>
    <row r="112" spans="1:46">
      <c r="A112" s="133">
        <v>41283</v>
      </c>
    </row>
    <row r="113" spans="1:46">
      <c r="A113" s="133">
        <v>41284</v>
      </c>
      <c r="Y113" s="136">
        <v>2140</v>
      </c>
      <c r="AT113" s="136">
        <v>2280</v>
      </c>
    </row>
    <row r="114" spans="1:46">
      <c r="A114" s="133">
        <v>41285</v>
      </c>
      <c r="Y114" s="136">
        <v>2140</v>
      </c>
      <c r="AT114" s="136">
        <v>2280</v>
      </c>
    </row>
    <row r="115" spans="1:46">
      <c r="A115" s="133">
        <v>41288</v>
      </c>
    </row>
    <row r="116" spans="1:46">
      <c r="A116" s="133">
        <v>41289</v>
      </c>
      <c r="Y116" s="136">
        <v>2140</v>
      </c>
    </row>
    <row r="117" spans="1:46">
      <c r="A117" s="133">
        <v>41290</v>
      </c>
      <c r="Y117" s="136">
        <v>2140</v>
      </c>
      <c r="AT117" s="136">
        <v>2280</v>
      </c>
    </row>
    <row r="118" spans="1:46">
      <c r="A118" s="133">
        <v>41291</v>
      </c>
      <c r="AQ118" s="136">
        <v>2380</v>
      </c>
      <c r="AT118" s="136">
        <v>2280</v>
      </c>
    </row>
    <row r="119" spans="1:46">
      <c r="A119" s="133">
        <v>41292</v>
      </c>
      <c r="AQ119" s="136">
        <v>2380</v>
      </c>
    </row>
    <row r="120" spans="1:46">
      <c r="A120" s="133">
        <v>41295</v>
      </c>
    </row>
    <row r="121" spans="1:46">
      <c r="A121" s="133">
        <v>41296</v>
      </c>
      <c r="Y121" s="136">
        <v>2140</v>
      </c>
    </row>
    <row r="122" spans="1:46">
      <c r="A122" s="133">
        <v>41297</v>
      </c>
      <c r="Y122" s="136">
        <v>2140</v>
      </c>
      <c r="AT122" s="136">
        <v>2260</v>
      </c>
    </row>
    <row r="123" spans="1:46">
      <c r="A123" s="133">
        <v>41298</v>
      </c>
      <c r="AQ123" s="136">
        <v>2380</v>
      </c>
      <c r="AT123" s="136">
        <v>2260</v>
      </c>
    </row>
    <row r="124" spans="1:46">
      <c r="A124" s="133">
        <v>41299</v>
      </c>
      <c r="AQ124" s="136">
        <v>2380</v>
      </c>
    </row>
    <row r="125" spans="1:46">
      <c r="A125" s="133">
        <v>41302</v>
      </c>
      <c r="Y125" s="136">
        <v>2140</v>
      </c>
      <c r="AQ125" s="136">
        <v>2360</v>
      </c>
    </row>
    <row r="126" spans="1:46">
      <c r="A126" s="133">
        <v>41303</v>
      </c>
      <c r="Y126" s="136">
        <v>2140</v>
      </c>
      <c r="AQ126" s="136">
        <v>2360</v>
      </c>
    </row>
    <row r="127" spans="1:46">
      <c r="A127" s="133">
        <v>41304</v>
      </c>
    </row>
    <row r="128" spans="1:46">
      <c r="A128" s="133">
        <v>41305</v>
      </c>
      <c r="AT128" s="136">
        <v>2260</v>
      </c>
    </row>
    <row r="129" spans="1:46">
      <c r="A129" s="133">
        <v>41306</v>
      </c>
      <c r="AQ129" s="136">
        <v>2360</v>
      </c>
      <c r="AT129" s="136">
        <v>2260</v>
      </c>
    </row>
    <row r="130" spans="1:46">
      <c r="A130" s="133">
        <v>41309</v>
      </c>
      <c r="Y130" s="136">
        <v>2140</v>
      </c>
    </row>
    <row r="131" spans="1:46">
      <c r="A131" s="133">
        <v>41310</v>
      </c>
      <c r="Y131" s="136">
        <v>2140</v>
      </c>
      <c r="AT131" s="136">
        <v>2260</v>
      </c>
    </row>
    <row r="132" spans="1:46">
      <c r="A132" s="133">
        <v>41323</v>
      </c>
    </row>
    <row r="133" spans="1:46">
      <c r="A133" s="133">
        <v>41324</v>
      </c>
      <c r="Y133" s="136">
        <v>2140</v>
      </c>
      <c r="AT133" s="136">
        <v>2260</v>
      </c>
    </row>
    <row r="134" spans="1:46">
      <c r="A134" s="133">
        <v>41325</v>
      </c>
      <c r="Y134" s="136">
        <v>2140</v>
      </c>
      <c r="AQ134" s="136">
        <v>2360</v>
      </c>
      <c r="AT134" s="136">
        <v>2260</v>
      </c>
    </row>
    <row r="135" spans="1:46">
      <c r="A135" s="133">
        <v>41326</v>
      </c>
      <c r="AQ135" s="136">
        <v>2350</v>
      </c>
    </row>
    <row r="136" spans="1:46">
      <c r="A136" s="133">
        <v>41327</v>
      </c>
    </row>
    <row r="137" spans="1:46">
      <c r="A137" s="133">
        <v>41330</v>
      </c>
      <c r="AQ137" s="136">
        <v>2360</v>
      </c>
    </row>
    <row r="138" spans="1:46">
      <c r="A138" s="133">
        <v>41331</v>
      </c>
      <c r="Y138" s="136">
        <v>2140</v>
      </c>
      <c r="AQ138" s="136">
        <v>2360</v>
      </c>
    </row>
    <row r="139" spans="1:46">
      <c r="A139" s="133">
        <v>41332</v>
      </c>
      <c r="Y139" s="136">
        <v>2140</v>
      </c>
      <c r="AT139" s="136">
        <v>2260</v>
      </c>
    </row>
    <row r="140" spans="1:46">
      <c r="A140" s="133">
        <v>41333</v>
      </c>
      <c r="AQ140" s="136">
        <v>2320</v>
      </c>
      <c r="AT140" s="136">
        <v>2260</v>
      </c>
    </row>
    <row r="141" spans="1:46">
      <c r="A141" s="133">
        <v>41334</v>
      </c>
      <c r="AQ141" s="136">
        <v>2320</v>
      </c>
    </row>
    <row r="142" spans="1:46">
      <c r="A142" s="133">
        <v>41337</v>
      </c>
      <c r="AQ142" s="136">
        <v>2320</v>
      </c>
    </row>
    <row r="143" spans="1:46">
      <c r="A143" s="133">
        <v>41338</v>
      </c>
      <c r="Y143" s="136">
        <v>2120</v>
      </c>
      <c r="AT143" s="136">
        <v>2260</v>
      </c>
    </row>
    <row r="144" spans="1:46">
      <c r="A144" s="133">
        <v>41339</v>
      </c>
      <c r="Y144" s="136">
        <v>2120</v>
      </c>
      <c r="AT144" s="136">
        <v>2260</v>
      </c>
    </row>
    <row r="145" spans="1:46">
      <c r="A145" s="133">
        <v>41340</v>
      </c>
      <c r="AQ145" s="136">
        <v>2280</v>
      </c>
    </row>
    <row r="146" spans="1:46">
      <c r="A146" s="133">
        <v>41341</v>
      </c>
      <c r="AQ146" s="136">
        <v>2280</v>
      </c>
    </row>
    <row r="147" spans="1:46">
      <c r="A147" s="133">
        <v>41344</v>
      </c>
    </row>
    <row r="148" spans="1:46">
      <c r="A148" s="133">
        <v>41345</v>
      </c>
      <c r="AT148" s="136">
        <v>2220</v>
      </c>
    </row>
    <row r="149" spans="1:46">
      <c r="A149" s="133">
        <v>41346</v>
      </c>
      <c r="AT149" s="136">
        <v>2220</v>
      </c>
    </row>
    <row r="150" spans="1:46">
      <c r="A150" s="133">
        <v>41347</v>
      </c>
    </row>
    <row r="151" spans="1:46">
      <c r="A151" s="133">
        <v>41348</v>
      </c>
      <c r="AT151" s="136">
        <v>2220</v>
      </c>
    </row>
    <row r="152" spans="1:46">
      <c r="A152" s="133">
        <v>41351</v>
      </c>
      <c r="AQ152" s="136">
        <v>2280</v>
      </c>
    </row>
    <row r="153" spans="1:46">
      <c r="A153" s="133">
        <v>41352</v>
      </c>
      <c r="AQ153" s="136">
        <v>2280</v>
      </c>
    </row>
    <row r="154" spans="1:46">
      <c r="A154" s="133">
        <v>41353</v>
      </c>
    </row>
    <row r="155" spans="1:46">
      <c r="A155" s="133">
        <v>41354</v>
      </c>
    </row>
    <row r="156" spans="1:46">
      <c r="A156" s="133">
        <v>41355</v>
      </c>
    </row>
    <row r="157" spans="1:46">
      <c r="A157" s="133">
        <v>41358</v>
      </c>
      <c r="Y157" s="136">
        <v>2040</v>
      </c>
      <c r="AQ157" s="136">
        <v>2270</v>
      </c>
    </row>
    <row r="158" spans="1:46">
      <c r="A158" s="133">
        <v>41359</v>
      </c>
      <c r="Y158" s="136">
        <v>2040</v>
      </c>
      <c r="AT158" s="136">
        <v>2220</v>
      </c>
    </row>
    <row r="159" spans="1:46">
      <c r="A159" s="133">
        <v>41360</v>
      </c>
      <c r="AT159" s="136">
        <v>2220</v>
      </c>
    </row>
    <row r="160" spans="1:46">
      <c r="A160" s="133">
        <v>41361</v>
      </c>
    </row>
    <row r="161" spans="1:46">
      <c r="A161" s="133">
        <v>41362</v>
      </c>
    </row>
    <row r="162" spans="1:46">
      <c r="A162" s="133">
        <v>41365</v>
      </c>
    </row>
    <row r="163" spans="1:46">
      <c r="A163" s="133">
        <v>41366</v>
      </c>
      <c r="Y163" s="136">
        <v>2100</v>
      </c>
    </row>
    <row r="164" spans="1:46">
      <c r="A164" s="133">
        <v>41367</v>
      </c>
      <c r="AT164" s="136">
        <v>2240</v>
      </c>
    </row>
    <row r="165" spans="1:46">
      <c r="A165" s="133">
        <v>41371</v>
      </c>
    </row>
    <row r="166" spans="1:46">
      <c r="A166" s="133">
        <v>41372</v>
      </c>
      <c r="Y166" s="136">
        <v>2100</v>
      </c>
      <c r="AT166" s="136">
        <v>2240</v>
      </c>
    </row>
    <row r="167" spans="1:46">
      <c r="A167" s="133">
        <v>41373</v>
      </c>
      <c r="Y167" s="136">
        <v>2100</v>
      </c>
      <c r="AQ167" s="136">
        <v>2300</v>
      </c>
      <c r="AT167" s="136">
        <v>2240</v>
      </c>
    </row>
    <row r="168" spans="1:46">
      <c r="A168" s="133">
        <v>41374</v>
      </c>
      <c r="AQ168" s="136">
        <v>2300</v>
      </c>
    </row>
    <row r="169" spans="1:46">
      <c r="A169" s="133">
        <v>41375</v>
      </c>
    </row>
    <row r="170" spans="1:46">
      <c r="A170" s="133">
        <v>41376</v>
      </c>
    </row>
    <row r="171" spans="1:46">
      <c r="A171" s="133">
        <v>41379</v>
      </c>
      <c r="Y171" s="136">
        <v>2100</v>
      </c>
    </row>
    <row r="172" spans="1:46">
      <c r="A172" s="133">
        <v>41380</v>
      </c>
      <c r="Y172" s="136">
        <v>2100</v>
      </c>
    </row>
    <row r="173" spans="1:46">
      <c r="A173" s="133">
        <v>41381</v>
      </c>
    </row>
    <row r="174" spans="1:46">
      <c r="A174" s="133">
        <v>41382</v>
      </c>
      <c r="AT174" s="136">
        <v>2220</v>
      </c>
    </row>
    <row r="175" spans="1:46">
      <c r="A175" s="133">
        <v>41383</v>
      </c>
      <c r="AT175" s="136">
        <v>2220</v>
      </c>
    </row>
    <row r="176" spans="1:46">
      <c r="A176" s="133">
        <v>41386</v>
      </c>
      <c r="Y176" s="136">
        <v>2100</v>
      </c>
      <c r="AT176" s="136">
        <v>2220</v>
      </c>
    </row>
    <row r="177" spans="1:46">
      <c r="A177" s="133">
        <v>41387</v>
      </c>
      <c r="Y177" s="136">
        <v>2100</v>
      </c>
      <c r="AQ177" s="136">
        <v>2250</v>
      </c>
      <c r="AT177" s="136">
        <v>2220</v>
      </c>
    </row>
    <row r="178" spans="1:46">
      <c r="A178" s="133">
        <v>41388</v>
      </c>
      <c r="AQ178" s="136">
        <v>2250</v>
      </c>
    </row>
    <row r="179" spans="1:46">
      <c r="A179" s="133">
        <v>41389</v>
      </c>
    </row>
    <row r="180" spans="1:46">
      <c r="A180" s="133">
        <v>41390</v>
      </c>
      <c r="AQ180" s="136">
        <v>2230</v>
      </c>
    </row>
    <row r="181" spans="1:46">
      <c r="A181" s="133">
        <v>41391</v>
      </c>
      <c r="AQ181" s="136">
        <v>2230</v>
      </c>
    </row>
    <row r="182" spans="1:46">
      <c r="A182" s="133">
        <v>41392</v>
      </c>
    </row>
    <row r="183" spans="1:46">
      <c r="A183" s="133">
        <v>41396</v>
      </c>
      <c r="Y183" s="136">
        <v>2100</v>
      </c>
    </row>
    <row r="184" spans="1:46">
      <c r="A184" s="133">
        <v>41397</v>
      </c>
      <c r="Y184" s="136">
        <v>2100</v>
      </c>
      <c r="AQ184" s="136">
        <v>2250</v>
      </c>
    </row>
    <row r="185" spans="1:46">
      <c r="A185" s="133">
        <v>41400</v>
      </c>
      <c r="AT185" s="136">
        <v>2220</v>
      </c>
    </row>
    <row r="186" spans="1:46">
      <c r="A186" s="133">
        <v>41401</v>
      </c>
      <c r="Y186" s="136">
        <v>2120</v>
      </c>
      <c r="AQ186" s="136">
        <v>2230</v>
      </c>
      <c r="AT186" s="136">
        <v>2220</v>
      </c>
    </row>
    <row r="187" spans="1:46">
      <c r="A187" s="133">
        <v>41402</v>
      </c>
      <c r="Y187" s="136">
        <v>2120</v>
      </c>
      <c r="AQ187" s="136">
        <v>2230</v>
      </c>
    </row>
    <row r="188" spans="1:46">
      <c r="A188" s="133">
        <v>41403</v>
      </c>
    </row>
    <row r="189" spans="1:46">
      <c r="A189" s="133">
        <v>41404</v>
      </c>
      <c r="AQ189" s="136">
        <v>2250</v>
      </c>
      <c r="AT189" s="136">
        <v>2200</v>
      </c>
    </row>
    <row r="190" spans="1:46">
      <c r="A190" s="133">
        <v>41407</v>
      </c>
      <c r="Y190" s="136">
        <v>2120</v>
      </c>
    </row>
    <row r="191" spans="1:46">
      <c r="A191" s="133">
        <v>41408</v>
      </c>
      <c r="Y191" s="136">
        <v>2120</v>
      </c>
    </row>
    <row r="192" spans="1:46">
      <c r="A192" s="133">
        <v>41409</v>
      </c>
      <c r="AT192" s="136">
        <v>2220</v>
      </c>
    </row>
    <row r="193" spans="1:46">
      <c r="A193" s="133">
        <v>41410</v>
      </c>
      <c r="Y193" s="136">
        <v>2100</v>
      </c>
      <c r="AQ193" s="136">
        <v>2250</v>
      </c>
      <c r="AT193" s="136">
        <v>2220</v>
      </c>
    </row>
    <row r="194" spans="1:46">
      <c r="A194" s="133">
        <v>41411</v>
      </c>
      <c r="Y194" s="136">
        <v>2100</v>
      </c>
      <c r="AQ194" s="136">
        <v>2250</v>
      </c>
    </row>
    <row r="195" spans="1:46">
      <c r="A195" s="133">
        <v>41414</v>
      </c>
    </row>
    <row r="196" spans="1:46">
      <c r="A196" s="133">
        <v>41415</v>
      </c>
      <c r="Y196" s="136">
        <v>2100</v>
      </c>
    </row>
    <row r="197" spans="1:46">
      <c r="A197" s="133">
        <v>41416</v>
      </c>
      <c r="Y197" s="136">
        <v>2100</v>
      </c>
      <c r="AT197" s="136">
        <v>2220</v>
      </c>
    </row>
    <row r="198" spans="1:46">
      <c r="A198" s="133">
        <v>41417</v>
      </c>
      <c r="AT198" s="136">
        <v>2220</v>
      </c>
    </row>
    <row r="199" spans="1:46">
      <c r="A199" s="133">
        <v>41418</v>
      </c>
    </row>
    <row r="200" spans="1:46">
      <c r="A200" s="133">
        <v>41421</v>
      </c>
      <c r="AT200" s="136">
        <v>2220</v>
      </c>
    </row>
    <row r="201" spans="1:46">
      <c r="A201" s="133">
        <v>41422</v>
      </c>
      <c r="Y201" s="136">
        <v>2100</v>
      </c>
      <c r="AT201" s="136">
        <v>2220</v>
      </c>
    </row>
    <row r="202" spans="1:46">
      <c r="A202" s="133">
        <v>41423</v>
      </c>
      <c r="Y202" s="136">
        <v>2100</v>
      </c>
    </row>
    <row r="203" spans="1:46">
      <c r="A203" s="133">
        <v>41424</v>
      </c>
      <c r="AQ203" s="136">
        <v>2270</v>
      </c>
    </row>
    <row r="204" spans="1:46">
      <c r="A204" s="133">
        <v>41425</v>
      </c>
      <c r="AT204" s="136">
        <v>2240</v>
      </c>
    </row>
    <row r="205" spans="1:46">
      <c r="A205" s="133">
        <v>41428</v>
      </c>
      <c r="Y205" s="136">
        <v>2100</v>
      </c>
    </row>
    <row r="206" spans="1:46">
      <c r="A206" s="133">
        <v>41429</v>
      </c>
      <c r="Y206" s="136">
        <v>2100</v>
      </c>
      <c r="AQ206" s="136">
        <v>2280</v>
      </c>
      <c r="AT206" s="136">
        <v>2240</v>
      </c>
    </row>
    <row r="207" spans="1:46">
      <c r="A207" s="133">
        <v>41430</v>
      </c>
      <c r="AQ207" s="136">
        <v>2280</v>
      </c>
      <c r="AT207" s="136">
        <v>2240</v>
      </c>
    </row>
    <row r="208" spans="1:46">
      <c r="A208" s="133">
        <v>41431</v>
      </c>
    </row>
    <row r="209" spans="1:46">
      <c r="A209" s="133">
        <v>41432</v>
      </c>
      <c r="AQ209" s="136">
        <v>2280</v>
      </c>
    </row>
    <row r="210" spans="1:46">
      <c r="A210" s="133">
        <v>41433</v>
      </c>
      <c r="Y210" s="136">
        <v>2100</v>
      </c>
      <c r="AQ210" s="136">
        <v>2280</v>
      </c>
      <c r="AT210" s="136">
        <v>2220</v>
      </c>
    </row>
    <row r="211" spans="1:46">
      <c r="A211" s="133">
        <v>41434</v>
      </c>
      <c r="Y211" s="136">
        <v>2100</v>
      </c>
      <c r="AT211" s="136">
        <v>2220</v>
      </c>
    </row>
    <row r="212" spans="1:46">
      <c r="A212" s="133">
        <v>41438</v>
      </c>
      <c r="Y212" s="136">
        <v>2100</v>
      </c>
      <c r="AQ212" s="136">
        <v>2300</v>
      </c>
    </row>
    <row r="213" spans="1:46">
      <c r="A213" s="133">
        <v>41439</v>
      </c>
      <c r="Y213" s="136">
        <v>2100</v>
      </c>
      <c r="AQ213" s="136">
        <v>2300</v>
      </c>
      <c r="AT213" s="136">
        <v>2250</v>
      </c>
    </row>
    <row r="214" spans="1:46">
      <c r="A214" s="133">
        <v>41442</v>
      </c>
      <c r="Y214" s="136">
        <v>2100</v>
      </c>
      <c r="AQ214" s="136">
        <v>2300</v>
      </c>
    </row>
    <row r="215" spans="1:46">
      <c r="A215" s="133">
        <v>41443</v>
      </c>
      <c r="Y215" s="136">
        <v>2100</v>
      </c>
      <c r="AQ215" s="136">
        <v>2300</v>
      </c>
      <c r="AT215" s="136">
        <v>2230</v>
      </c>
    </row>
    <row r="216" spans="1:46">
      <c r="A216" s="133">
        <v>41444</v>
      </c>
      <c r="AT216" s="136">
        <v>2230</v>
      </c>
    </row>
    <row r="217" spans="1:46">
      <c r="A217" s="133">
        <v>41445</v>
      </c>
      <c r="AQ217" s="136">
        <v>2300</v>
      </c>
    </row>
    <row r="218" spans="1:46">
      <c r="A218" s="133">
        <v>41446</v>
      </c>
      <c r="AQ218" s="136">
        <v>2300</v>
      </c>
    </row>
    <row r="219" spans="1:46">
      <c r="A219" s="133">
        <v>41449</v>
      </c>
      <c r="AQ219" s="136">
        <v>2300</v>
      </c>
      <c r="AT219" s="136">
        <v>2230</v>
      </c>
    </row>
    <row r="220" spans="1:46">
      <c r="A220" s="133">
        <v>41450</v>
      </c>
      <c r="Y220" s="136">
        <v>2100</v>
      </c>
      <c r="AQ220" s="136">
        <v>2300</v>
      </c>
      <c r="AT220" s="136">
        <v>2230</v>
      </c>
    </row>
    <row r="221" spans="1:46">
      <c r="A221" s="133">
        <v>41451</v>
      </c>
      <c r="Y221" s="136">
        <v>2100</v>
      </c>
      <c r="AQ221" s="136">
        <v>2300</v>
      </c>
    </row>
    <row r="222" spans="1:46">
      <c r="A222" s="133">
        <v>41452</v>
      </c>
      <c r="AQ222" s="136">
        <v>2320</v>
      </c>
      <c r="AT222" s="136">
        <v>2280</v>
      </c>
    </row>
    <row r="223" spans="1:46">
      <c r="A223" s="133">
        <v>41453</v>
      </c>
      <c r="AT223" s="136">
        <v>2280</v>
      </c>
    </row>
    <row r="224" spans="1:46">
      <c r="A224" s="133">
        <v>41456</v>
      </c>
      <c r="AQ224" s="136">
        <v>2320</v>
      </c>
    </row>
    <row r="225" spans="1:46">
      <c r="A225" s="133">
        <v>41457</v>
      </c>
      <c r="AQ225" s="136">
        <v>2320</v>
      </c>
      <c r="AT225" s="136">
        <v>2280</v>
      </c>
    </row>
    <row r="226" spans="1:46">
      <c r="A226" s="133">
        <v>41458</v>
      </c>
      <c r="Y226" s="136">
        <v>2100</v>
      </c>
      <c r="AT226" s="136">
        <v>2280</v>
      </c>
    </row>
    <row r="227" spans="1:46">
      <c r="A227" s="133">
        <v>41459</v>
      </c>
    </row>
    <row r="228" spans="1:46">
      <c r="A228" s="133">
        <v>41460</v>
      </c>
      <c r="AT228" s="136">
        <v>2300</v>
      </c>
    </row>
    <row r="229" spans="1:46">
      <c r="A229" s="133">
        <v>41463</v>
      </c>
      <c r="Y229" s="136">
        <v>2100</v>
      </c>
      <c r="AT229" s="136">
        <v>2300</v>
      </c>
    </row>
    <row r="230" spans="1:46">
      <c r="A230" s="133">
        <v>41464</v>
      </c>
      <c r="AQ230" s="136">
        <v>2320</v>
      </c>
    </row>
    <row r="231" spans="1:46">
      <c r="A231" s="133">
        <v>41465</v>
      </c>
    </row>
    <row r="232" spans="1:46">
      <c r="A232" s="133">
        <v>41466</v>
      </c>
      <c r="AQ232" s="136">
        <v>2330</v>
      </c>
    </row>
    <row r="233" spans="1:46">
      <c r="A233" s="133">
        <v>41467</v>
      </c>
      <c r="AQ233" s="136">
        <v>2330</v>
      </c>
    </row>
    <row r="234" spans="1:46">
      <c r="A234" s="133">
        <v>41470</v>
      </c>
      <c r="AQ234" s="136">
        <v>2330</v>
      </c>
    </row>
    <row r="235" spans="1:46">
      <c r="A235" s="133">
        <v>41471</v>
      </c>
    </row>
    <row r="236" spans="1:46">
      <c r="A236" s="133">
        <v>41472</v>
      </c>
      <c r="AQ236" s="136">
        <v>2330</v>
      </c>
    </row>
    <row r="237" spans="1:46">
      <c r="A237" s="133">
        <v>41473</v>
      </c>
      <c r="Y237" s="136">
        <v>2100</v>
      </c>
      <c r="AQ237" s="136">
        <v>2330</v>
      </c>
      <c r="AT237" s="136">
        <v>2320</v>
      </c>
    </row>
    <row r="238" spans="1:46">
      <c r="A238" s="133">
        <v>41474</v>
      </c>
      <c r="AT238" s="136">
        <v>2320</v>
      </c>
    </row>
    <row r="239" spans="1:46">
      <c r="A239" s="133">
        <v>41477</v>
      </c>
      <c r="AT239" s="136">
        <v>2320</v>
      </c>
    </row>
    <row r="240" spans="1:46">
      <c r="A240" s="133">
        <v>41478</v>
      </c>
      <c r="AQ240" s="136">
        <v>2330</v>
      </c>
    </row>
    <row r="241" spans="1:46">
      <c r="A241" s="133">
        <v>41479</v>
      </c>
      <c r="AT241" s="136">
        <v>2320</v>
      </c>
    </row>
    <row r="242" spans="1:46">
      <c r="A242" s="133">
        <v>41480</v>
      </c>
    </row>
    <row r="243" spans="1:46">
      <c r="A243" s="133">
        <v>41481</v>
      </c>
      <c r="AQ243" s="136">
        <v>2330</v>
      </c>
    </row>
    <row r="244" spans="1:46">
      <c r="A244" s="133">
        <v>41484</v>
      </c>
      <c r="AQ244" s="136">
        <v>2330</v>
      </c>
    </row>
    <row r="245" spans="1:46">
      <c r="A245" s="133">
        <v>41485</v>
      </c>
    </row>
    <row r="246" spans="1:46">
      <c r="A246" s="133">
        <v>41486</v>
      </c>
      <c r="AQ246" s="136">
        <v>2330</v>
      </c>
    </row>
    <row r="247" spans="1:46">
      <c r="A247" s="133">
        <v>41487</v>
      </c>
      <c r="Y247" s="136">
        <v>2100</v>
      </c>
      <c r="AQ247" s="136">
        <v>2330</v>
      </c>
      <c r="AT247" s="136">
        <v>2300</v>
      </c>
    </row>
    <row r="248" spans="1:46">
      <c r="A248" s="133">
        <v>41488</v>
      </c>
      <c r="Y248" s="136">
        <v>2100</v>
      </c>
    </row>
    <row r="249" spans="1:46">
      <c r="A249" s="133">
        <v>41491</v>
      </c>
      <c r="Y249" s="136">
        <v>2100</v>
      </c>
      <c r="AQ249" s="136">
        <v>2330</v>
      </c>
    </row>
    <row r="250" spans="1:46">
      <c r="A250" s="133">
        <v>41492</v>
      </c>
      <c r="Y250" s="136">
        <v>2100</v>
      </c>
      <c r="AQ250" s="136">
        <v>2330</v>
      </c>
    </row>
    <row r="251" spans="1:46">
      <c r="A251" s="133">
        <v>41493</v>
      </c>
    </row>
    <row r="252" spans="1:46">
      <c r="A252" s="133">
        <v>41494</v>
      </c>
      <c r="Y252" s="136">
        <v>2100</v>
      </c>
    </row>
    <row r="253" spans="1:46">
      <c r="A253" s="133">
        <v>41495</v>
      </c>
      <c r="Y253" s="136">
        <v>2100</v>
      </c>
      <c r="AQ253" s="136">
        <v>2330</v>
      </c>
    </row>
    <row r="254" spans="1:46">
      <c r="A254" s="133">
        <v>41498</v>
      </c>
      <c r="Y254" s="136">
        <v>2100</v>
      </c>
      <c r="AQ254" s="136">
        <v>2330</v>
      </c>
    </row>
    <row r="255" spans="1:46">
      <c r="A255" s="133">
        <v>41499</v>
      </c>
      <c r="Y255" s="136">
        <v>2100</v>
      </c>
      <c r="AQ255" s="136">
        <v>2330</v>
      </c>
    </row>
    <row r="256" spans="1:46">
      <c r="A256" s="133">
        <v>41500</v>
      </c>
      <c r="Y256" s="136">
        <v>2100</v>
      </c>
    </row>
    <row r="257" spans="1:46">
      <c r="A257" s="133">
        <v>41501</v>
      </c>
      <c r="Y257" s="136">
        <v>2100</v>
      </c>
    </row>
    <row r="258" spans="1:46">
      <c r="A258" s="133">
        <v>41502</v>
      </c>
      <c r="Y258" s="136">
        <v>2100</v>
      </c>
      <c r="AT258" s="136">
        <v>2220</v>
      </c>
    </row>
    <row r="259" spans="1:46">
      <c r="A259" s="133">
        <v>41505</v>
      </c>
      <c r="Y259" s="136">
        <v>2100</v>
      </c>
      <c r="AT259" s="136">
        <v>2220</v>
      </c>
    </row>
    <row r="260" spans="1:46">
      <c r="A260" s="133">
        <v>41506</v>
      </c>
      <c r="Y260" s="136">
        <v>2100</v>
      </c>
      <c r="AQ260" s="136">
        <v>2310</v>
      </c>
    </row>
    <row r="261" spans="1:46">
      <c r="A261" s="133">
        <v>41507</v>
      </c>
      <c r="Y261" s="136">
        <v>2100</v>
      </c>
      <c r="AQ261" s="136">
        <v>2310</v>
      </c>
    </row>
    <row r="262" spans="1:46">
      <c r="A262" s="133">
        <v>41508</v>
      </c>
    </row>
    <row r="263" spans="1:46">
      <c r="A263" s="133">
        <v>41509</v>
      </c>
      <c r="Y263" s="136">
        <v>2100</v>
      </c>
    </row>
    <row r="264" spans="1:46">
      <c r="A264" s="133">
        <v>41512</v>
      </c>
      <c r="Y264" s="136">
        <v>2100</v>
      </c>
    </row>
    <row r="265" spans="1:46">
      <c r="A265" s="133">
        <v>41513</v>
      </c>
      <c r="Y265" s="136">
        <v>2100</v>
      </c>
    </row>
    <row r="266" spans="1:46">
      <c r="A266" s="133">
        <v>41514</v>
      </c>
      <c r="Y266" s="136">
        <v>2100</v>
      </c>
    </row>
    <row r="267" spans="1:46">
      <c r="A267" s="133">
        <v>41515</v>
      </c>
      <c r="AQ267" s="136">
        <v>2300</v>
      </c>
    </row>
    <row r="268" spans="1:46">
      <c r="A268" s="133">
        <v>41516</v>
      </c>
      <c r="Y268" s="136">
        <v>2100</v>
      </c>
      <c r="AQ268" s="136">
        <v>2300</v>
      </c>
    </row>
    <row r="269" spans="1:46">
      <c r="A269" s="133">
        <v>41519</v>
      </c>
      <c r="Y269" s="136">
        <v>2100</v>
      </c>
    </row>
    <row r="270" spans="1:46">
      <c r="A270" s="133">
        <v>41520</v>
      </c>
    </row>
    <row r="271" spans="1:46">
      <c r="A271" s="133">
        <v>41521</v>
      </c>
      <c r="Y271" s="136">
        <v>2100</v>
      </c>
    </row>
    <row r="272" spans="1:46">
      <c r="A272" s="133">
        <v>41522</v>
      </c>
      <c r="Y272" s="136">
        <v>2100</v>
      </c>
      <c r="AQ272" s="136">
        <v>2300</v>
      </c>
    </row>
    <row r="273" spans="1:43">
      <c r="A273" s="133">
        <v>41523</v>
      </c>
      <c r="Y273" s="136">
        <v>2100</v>
      </c>
      <c r="AQ273" s="136">
        <v>2300</v>
      </c>
    </row>
    <row r="274" spans="1:43">
      <c r="A274" s="133">
        <v>41526</v>
      </c>
      <c r="Y274" s="136">
        <v>2100</v>
      </c>
    </row>
    <row r="275" spans="1:43">
      <c r="A275" s="133">
        <v>41527</v>
      </c>
      <c r="Y275" s="136">
        <v>2100</v>
      </c>
    </row>
    <row r="276" spans="1:43">
      <c r="A276" s="133">
        <v>41528</v>
      </c>
      <c r="AQ276" s="136">
        <v>2300</v>
      </c>
    </row>
    <row r="277" spans="1:43">
      <c r="A277" s="133">
        <v>41529</v>
      </c>
      <c r="AQ277" s="136">
        <v>2300</v>
      </c>
    </row>
    <row r="278" spans="1:43">
      <c r="A278" s="133">
        <v>41530</v>
      </c>
      <c r="Y278" s="136">
        <v>2100</v>
      </c>
      <c r="AQ278" s="136">
        <v>2300</v>
      </c>
    </row>
    <row r="279" spans="1:43">
      <c r="A279" s="133">
        <v>41533</v>
      </c>
      <c r="Y279" s="136">
        <v>2100</v>
      </c>
      <c r="AQ279" s="136">
        <v>2280</v>
      </c>
    </row>
    <row r="280" spans="1:43">
      <c r="A280" s="133">
        <v>41534</v>
      </c>
      <c r="Y280" s="136">
        <v>2100</v>
      </c>
    </row>
    <row r="281" spans="1:43">
      <c r="A281" s="133">
        <v>41535</v>
      </c>
      <c r="Y281" s="136">
        <v>2100</v>
      </c>
    </row>
    <row r="282" spans="1:43">
      <c r="A282" s="133">
        <v>41539</v>
      </c>
      <c r="Y282" s="136">
        <v>2100</v>
      </c>
    </row>
    <row r="283" spans="1:43">
      <c r="A283" s="133">
        <v>41540</v>
      </c>
      <c r="Y283" s="136">
        <v>2100</v>
      </c>
    </row>
    <row r="284" spans="1:43">
      <c r="A284" s="133">
        <v>41541</v>
      </c>
      <c r="Y284" s="136">
        <v>2100</v>
      </c>
      <c r="AQ284" s="136">
        <v>2300</v>
      </c>
    </row>
    <row r="285" spans="1:43">
      <c r="A285" s="133">
        <v>41542</v>
      </c>
      <c r="Y285" s="136">
        <v>2100</v>
      </c>
      <c r="AQ285" s="136">
        <v>2300</v>
      </c>
    </row>
    <row r="286" spans="1:43">
      <c r="A286" s="133">
        <v>41543</v>
      </c>
      <c r="AQ286" s="136">
        <v>2300</v>
      </c>
    </row>
    <row r="287" spans="1:43">
      <c r="A287" s="133">
        <v>41544</v>
      </c>
      <c r="Y287" s="136">
        <v>2120</v>
      </c>
    </row>
    <row r="288" spans="1:43">
      <c r="A288" s="133">
        <v>41546</v>
      </c>
      <c r="Y288" s="136">
        <v>2120</v>
      </c>
    </row>
    <row r="289" spans="1:43">
      <c r="A289" s="133">
        <v>41547</v>
      </c>
      <c r="Y289" s="136">
        <v>2120</v>
      </c>
    </row>
    <row r="290" spans="1:43">
      <c r="A290" s="133">
        <v>41555</v>
      </c>
      <c r="Y290" s="136">
        <v>2120</v>
      </c>
    </row>
    <row r="291" spans="1:43">
      <c r="A291" s="133">
        <v>41556</v>
      </c>
      <c r="AQ291" s="136">
        <v>2280</v>
      </c>
    </row>
    <row r="292" spans="1:43">
      <c r="A292" s="133">
        <v>41557</v>
      </c>
      <c r="AQ292" s="136">
        <v>2280</v>
      </c>
    </row>
    <row r="293" spans="1:43">
      <c r="A293" s="133">
        <v>41558</v>
      </c>
    </row>
    <row r="294" spans="1:43">
      <c r="A294" s="133">
        <v>41559</v>
      </c>
    </row>
    <row r="295" spans="1:43">
      <c r="A295" s="133">
        <v>41561</v>
      </c>
    </row>
    <row r="296" spans="1:43">
      <c r="A296" s="133">
        <v>41562</v>
      </c>
      <c r="AQ296" s="136">
        <v>2250</v>
      </c>
    </row>
    <row r="297" spans="1:43">
      <c r="A297" s="133">
        <v>41563</v>
      </c>
      <c r="AQ297" s="136">
        <v>2250</v>
      </c>
    </row>
    <row r="298" spans="1:43">
      <c r="A298" s="133">
        <v>41564</v>
      </c>
      <c r="Y298" s="136">
        <v>2120</v>
      </c>
      <c r="AQ298" s="136">
        <v>2250</v>
      </c>
    </row>
    <row r="299" spans="1:43">
      <c r="A299" s="133">
        <v>41565</v>
      </c>
      <c r="Y299" s="136">
        <v>2120</v>
      </c>
    </row>
    <row r="300" spans="1:43">
      <c r="A300" s="133">
        <v>41568</v>
      </c>
      <c r="Y300" s="136">
        <v>2120</v>
      </c>
    </row>
    <row r="301" spans="1:43">
      <c r="A301" s="133">
        <v>41569</v>
      </c>
      <c r="Y301" s="136">
        <v>2120</v>
      </c>
    </row>
    <row r="302" spans="1:43">
      <c r="A302" s="133">
        <v>41570</v>
      </c>
      <c r="AQ302" s="136">
        <v>2230</v>
      </c>
    </row>
    <row r="303" spans="1:43">
      <c r="A303" s="133">
        <v>41571</v>
      </c>
    </row>
    <row r="304" spans="1:43">
      <c r="A304" s="133">
        <v>41572</v>
      </c>
      <c r="Y304" s="136">
        <v>2100</v>
      </c>
    </row>
    <row r="305" spans="1:46">
      <c r="A305" s="133">
        <v>41575</v>
      </c>
      <c r="Y305" s="136">
        <v>2100</v>
      </c>
    </row>
    <row r="306" spans="1:46">
      <c r="A306" s="133">
        <v>41576</v>
      </c>
      <c r="Y306" s="136">
        <v>2100</v>
      </c>
    </row>
    <row r="307" spans="1:46">
      <c r="A307" s="133">
        <v>41577</v>
      </c>
      <c r="Y307" s="136">
        <v>2100</v>
      </c>
      <c r="AQ307" s="136">
        <v>2230</v>
      </c>
    </row>
    <row r="308" spans="1:46">
      <c r="A308" s="133">
        <v>41578</v>
      </c>
      <c r="Y308" s="136">
        <v>2100</v>
      </c>
      <c r="AQ308" s="136">
        <v>2230</v>
      </c>
    </row>
    <row r="309" spans="1:46">
      <c r="A309" s="133">
        <v>41579</v>
      </c>
      <c r="Y309" s="136">
        <v>2100</v>
      </c>
      <c r="AQ309" s="136">
        <v>2230</v>
      </c>
    </row>
    <row r="310" spans="1:46">
      <c r="A310" s="133">
        <v>41582</v>
      </c>
      <c r="AQ310" s="136">
        <v>2230</v>
      </c>
    </row>
    <row r="311" spans="1:46">
      <c r="A311" s="133">
        <v>41583</v>
      </c>
    </row>
    <row r="312" spans="1:46">
      <c r="A312" s="133">
        <v>41584</v>
      </c>
    </row>
    <row r="313" spans="1:46">
      <c r="A313" s="133">
        <v>41585</v>
      </c>
    </row>
    <row r="314" spans="1:46">
      <c r="A314" s="133">
        <v>41586</v>
      </c>
      <c r="Y314" s="136">
        <v>2100</v>
      </c>
    </row>
    <row r="315" spans="1:46">
      <c r="A315" s="133">
        <v>41589</v>
      </c>
      <c r="Y315" s="136">
        <v>2100</v>
      </c>
      <c r="AT315" s="136">
        <v>2180</v>
      </c>
    </row>
    <row r="316" spans="1:46">
      <c r="A316" s="133">
        <v>41590</v>
      </c>
      <c r="Y316" s="136">
        <v>2100</v>
      </c>
    </row>
    <row r="317" spans="1:46">
      <c r="A317" s="133">
        <v>41591</v>
      </c>
    </row>
    <row r="318" spans="1:46">
      <c r="A318" s="133">
        <v>41592</v>
      </c>
      <c r="Y318" s="136">
        <v>2100</v>
      </c>
    </row>
    <row r="319" spans="1:46">
      <c r="A319" s="133">
        <v>41593</v>
      </c>
      <c r="Y319" s="136">
        <v>2100</v>
      </c>
      <c r="AQ319" s="136">
        <v>2220</v>
      </c>
    </row>
    <row r="320" spans="1:46">
      <c r="A320" s="133">
        <v>41596</v>
      </c>
      <c r="Y320" s="136">
        <v>2060</v>
      </c>
      <c r="AQ320" s="136">
        <v>2220</v>
      </c>
    </row>
    <row r="321" spans="1:46">
      <c r="A321" s="133">
        <v>41597</v>
      </c>
      <c r="Y321" s="136">
        <v>2060</v>
      </c>
    </row>
    <row r="322" spans="1:46">
      <c r="A322" s="133">
        <v>41598</v>
      </c>
    </row>
    <row r="323" spans="1:46">
      <c r="A323" s="133">
        <v>41599</v>
      </c>
      <c r="AQ323" s="136">
        <v>2240</v>
      </c>
      <c r="AT323" s="136">
        <v>2180</v>
      </c>
    </row>
    <row r="324" spans="1:46">
      <c r="A324" s="133">
        <v>41600</v>
      </c>
      <c r="AQ324" s="136">
        <v>2240</v>
      </c>
      <c r="AT324" s="136">
        <v>2180</v>
      </c>
    </row>
    <row r="325" spans="1:46">
      <c r="A325" s="133">
        <v>41603</v>
      </c>
    </row>
    <row r="326" spans="1:46">
      <c r="A326" s="133">
        <v>41604</v>
      </c>
    </row>
    <row r="327" spans="1:46">
      <c r="A327" s="133">
        <v>41605</v>
      </c>
    </row>
    <row r="328" spans="1:46">
      <c r="A328" s="133">
        <v>41606</v>
      </c>
    </row>
    <row r="329" spans="1:46">
      <c r="A329" s="133">
        <v>41607</v>
      </c>
      <c r="Y329" s="136">
        <v>2060</v>
      </c>
    </row>
    <row r="330" spans="1:46">
      <c r="A330" s="133">
        <v>41610</v>
      </c>
      <c r="AQ330" s="136">
        <v>2240</v>
      </c>
      <c r="AT330" s="136">
        <v>2200</v>
      </c>
    </row>
    <row r="331" spans="1:46">
      <c r="A331" s="133">
        <v>41611</v>
      </c>
      <c r="AQ331" s="136">
        <v>2240</v>
      </c>
      <c r="AT331" s="136">
        <v>2200</v>
      </c>
    </row>
    <row r="332" spans="1:46">
      <c r="A332" s="133">
        <v>41612</v>
      </c>
      <c r="AQ332" s="136">
        <v>2240</v>
      </c>
    </row>
    <row r="333" spans="1:46">
      <c r="A333" s="133">
        <v>41613</v>
      </c>
    </row>
    <row r="334" spans="1:46">
      <c r="A334" s="133">
        <v>41614</v>
      </c>
    </row>
    <row r="335" spans="1:46">
      <c r="A335" s="133">
        <v>41617</v>
      </c>
      <c r="AQ335" s="136">
        <v>2250</v>
      </c>
    </row>
    <row r="336" spans="1:46">
      <c r="A336" s="133">
        <v>41618</v>
      </c>
      <c r="AQ336" s="136">
        <v>2250</v>
      </c>
    </row>
    <row r="337" spans="1:43">
      <c r="A337" s="133">
        <v>41619</v>
      </c>
    </row>
    <row r="338" spans="1:43">
      <c r="A338" s="133">
        <v>41620</v>
      </c>
      <c r="AQ338" s="136">
        <v>2250</v>
      </c>
    </row>
    <row r="339" spans="1:43">
      <c r="A339" s="133">
        <v>41621</v>
      </c>
      <c r="Y339" s="136">
        <v>2060</v>
      </c>
      <c r="AQ339" s="136">
        <v>2250</v>
      </c>
    </row>
    <row r="340" spans="1:43">
      <c r="A340" s="133">
        <v>41624</v>
      </c>
      <c r="Y340" s="136">
        <v>2060</v>
      </c>
      <c r="AQ340" s="136">
        <v>2250</v>
      </c>
    </row>
    <row r="341" spans="1:43">
      <c r="A341" s="133">
        <v>41625</v>
      </c>
      <c r="Y341" s="136">
        <v>2060</v>
      </c>
    </row>
    <row r="342" spans="1:43">
      <c r="A342" s="133">
        <v>41626</v>
      </c>
      <c r="Y342" s="136">
        <v>2060</v>
      </c>
      <c r="AQ342" s="136">
        <v>2250</v>
      </c>
    </row>
    <row r="343" spans="1:43">
      <c r="A343" s="133">
        <v>41627</v>
      </c>
      <c r="Y343" s="136">
        <v>2060</v>
      </c>
      <c r="AQ343" s="136">
        <v>2250</v>
      </c>
    </row>
    <row r="344" spans="1:43">
      <c r="A344" s="133">
        <v>41628</v>
      </c>
      <c r="Y344" s="136">
        <v>2060</v>
      </c>
    </row>
    <row r="345" spans="1:43">
      <c r="A345" s="133">
        <v>41631</v>
      </c>
    </row>
    <row r="346" spans="1:43">
      <c r="A346" s="133">
        <v>41632</v>
      </c>
      <c r="AQ346" s="136">
        <v>2240</v>
      </c>
    </row>
    <row r="347" spans="1:43">
      <c r="A347" s="133">
        <v>41633</v>
      </c>
      <c r="AQ347" s="136">
        <v>2240</v>
      </c>
    </row>
    <row r="348" spans="1:43">
      <c r="A348" s="133">
        <v>41634</v>
      </c>
      <c r="Y348" s="136">
        <v>2060</v>
      </c>
    </row>
    <row r="349" spans="1:43">
      <c r="A349" s="133">
        <v>41635</v>
      </c>
      <c r="Y349" s="136">
        <v>2060</v>
      </c>
    </row>
    <row r="350" spans="1:43">
      <c r="A350" s="133">
        <v>41638</v>
      </c>
      <c r="Y350" s="136">
        <v>2060</v>
      </c>
      <c r="AQ350" s="136">
        <v>2240</v>
      </c>
    </row>
    <row r="351" spans="1:43">
      <c r="A351" s="133">
        <v>41639</v>
      </c>
      <c r="Y351" s="136">
        <v>2020</v>
      </c>
      <c r="AQ351" s="136">
        <v>2240</v>
      </c>
    </row>
    <row r="352" spans="1:43">
      <c r="A352" s="133">
        <v>41641</v>
      </c>
      <c r="Y352" s="136">
        <v>2020</v>
      </c>
    </row>
    <row r="353" spans="1:43">
      <c r="A353" s="133">
        <v>41642</v>
      </c>
    </row>
    <row r="354" spans="1:43">
      <c r="A354" s="133">
        <v>41645</v>
      </c>
    </row>
    <row r="355" spans="1:43">
      <c r="A355" s="133">
        <v>41646</v>
      </c>
      <c r="AQ355" s="136">
        <v>2240</v>
      </c>
    </row>
    <row r="356" spans="1:43">
      <c r="A356" s="133">
        <v>41647</v>
      </c>
      <c r="AQ356" s="136">
        <v>2240</v>
      </c>
    </row>
    <row r="357" spans="1:43">
      <c r="A357" s="133">
        <v>41648</v>
      </c>
    </row>
    <row r="358" spans="1:43">
      <c r="A358" s="133">
        <v>41649</v>
      </c>
      <c r="Y358" s="136">
        <v>2000</v>
      </c>
    </row>
    <row r="359" spans="1:43">
      <c r="A359" s="133">
        <v>41652</v>
      </c>
      <c r="Y359" s="136">
        <v>2000</v>
      </c>
    </row>
    <row r="360" spans="1:43">
      <c r="A360" s="133">
        <v>41653</v>
      </c>
      <c r="Y360" s="136">
        <v>2000</v>
      </c>
    </row>
    <row r="361" spans="1:43">
      <c r="A361" s="133">
        <v>41654</v>
      </c>
      <c r="Y361" s="136">
        <v>2000</v>
      </c>
      <c r="AQ361" s="136">
        <v>2240</v>
      </c>
    </row>
    <row r="362" spans="1:43">
      <c r="A362" s="133">
        <v>41655</v>
      </c>
      <c r="Y362" s="136">
        <v>2000</v>
      </c>
      <c r="AQ362" s="136">
        <v>2240</v>
      </c>
    </row>
    <row r="363" spans="1:43">
      <c r="A363" s="133">
        <v>41656</v>
      </c>
      <c r="Y363" s="136">
        <v>2020</v>
      </c>
    </row>
    <row r="364" spans="1:43">
      <c r="A364" s="133">
        <v>41659</v>
      </c>
      <c r="Y364" s="136">
        <v>2020</v>
      </c>
    </row>
    <row r="365" spans="1:43">
      <c r="A365" s="133">
        <v>41660</v>
      </c>
    </row>
    <row r="366" spans="1:43">
      <c r="A366" s="133">
        <v>41661</v>
      </c>
      <c r="AQ366" s="136">
        <v>2270</v>
      </c>
    </row>
    <row r="367" spans="1:43">
      <c r="A367" s="133">
        <v>41662</v>
      </c>
      <c r="AQ367" s="136">
        <v>2270</v>
      </c>
    </row>
    <row r="368" spans="1:43">
      <c r="A368" s="133">
        <v>41663</v>
      </c>
      <c r="AQ368" s="136">
        <v>2270</v>
      </c>
    </row>
    <row r="369" spans="1:46">
      <c r="A369" s="133">
        <v>41665</v>
      </c>
      <c r="Y369" s="136">
        <v>2020</v>
      </c>
      <c r="AQ369" s="136">
        <v>2270</v>
      </c>
    </row>
    <row r="370" spans="1:46">
      <c r="A370" s="133">
        <v>41666</v>
      </c>
      <c r="Y370" s="136">
        <v>2020</v>
      </c>
    </row>
    <row r="371" spans="1:46">
      <c r="A371" s="133">
        <v>41680</v>
      </c>
    </row>
    <row r="372" spans="1:46">
      <c r="A372" s="133">
        <v>41681</v>
      </c>
      <c r="AQ372" s="136">
        <v>2270</v>
      </c>
      <c r="AT372" s="136">
        <v>2240</v>
      </c>
    </row>
    <row r="373" spans="1:46">
      <c r="A373" s="133">
        <v>41682</v>
      </c>
      <c r="AQ373" s="136">
        <v>2270</v>
      </c>
      <c r="AT373" s="136">
        <v>2240</v>
      </c>
    </row>
    <row r="374" spans="1:46">
      <c r="A374" s="133">
        <v>41683</v>
      </c>
    </row>
    <row r="375" spans="1:46">
      <c r="A375" s="133">
        <v>41684</v>
      </c>
      <c r="Y375" s="136">
        <v>2060</v>
      </c>
      <c r="AT375" s="136">
        <v>2240</v>
      </c>
    </row>
    <row r="376" spans="1:46">
      <c r="A376" s="133">
        <v>41687</v>
      </c>
      <c r="Y376" s="136">
        <v>2060</v>
      </c>
    </row>
    <row r="377" spans="1:46">
      <c r="A377" s="133">
        <v>41688</v>
      </c>
    </row>
    <row r="378" spans="1:46">
      <c r="A378" s="133">
        <v>41689</v>
      </c>
      <c r="Y378" s="136">
        <v>2060</v>
      </c>
    </row>
    <row r="379" spans="1:46">
      <c r="A379" s="133">
        <v>41690</v>
      </c>
      <c r="Y379" s="136">
        <v>2100</v>
      </c>
    </row>
    <row r="380" spans="1:46">
      <c r="A380" s="133">
        <v>41691</v>
      </c>
      <c r="Y380" s="136">
        <v>2100</v>
      </c>
      <c r="AT380" s="136">
        <v>2240</v>
      </c>
    </row>
    <row r="381" spans="1:46">
      <c r="A381" s="133">
        <v>41694</v>
      </c>
      <c r="AQ381" s="136">
        <v>2260</v>
      </c>
    </row>
    <row r="382" spans="1:46">
      <c r="A382" s="133">
        <v>41695</v>
      </c>
      <c r="AQ382" s="136">
        <v>2260</v>
      </c>
    </row>
    <row r="383" spans="1:46">
      <c r="A383" s="133">
        <v>41696</v>
      </c>
    </row>
    <row r="384" spans="1:46">
      <c r="A384" s="133">
        <v>41697</v>
      </c>
    </row>
    <row r="385" spans="1:46">
      <c r="A385" s="133">
        <v>41698</v>
      </c>
      <c r="Y385" s="136">
        <v>2100</v>
      </c>
    </row>
    <row r="386" spans="1:46">
      <c r="A386" s="133">
        <v>41701</v>
      </c>
      <c r="Y386" s="136">
        <v>2100</v>
      </c>
    </row>
    <row r="387" spans="1:46">
      <c r="A387" s="133">
        <v>41702</v>
      </c>
    </row>
    <row r="388" spans="1:46">
      <c r="A388" s="133">
        <v>41703</v>
      </c>
    </row>
    <row r="389" spans="1:46">
      <c r="A389" s="133">
        <v>41704</v>
      </c>
      <c r="Y389" s="136">
        <v>2100</v>
      </c>
    </row>
    <row r="390" spans="1:46">
      <c r="A390" s="133">
        <v>41705</v>
      </c>
      <c r="Y390" s="136">
        <v>2100</v>
      </c>
    </row>
    <row r="391" spans="1:46">
      <c r="A391" s="133">
        <v>41708</v>
      </c>
    </row>
    <row r="392" spans="1:46">
      <c r="A392" s="133">
        <v>41709</v>
      </c>
    </row>
    <row r="393" spans="1:46">
      <c r="A393" s="133">
        <v>41710</v>
      </c>
    </row>
    <row r="394" spans="1:46">
      <c r="A394" s="133">
        <v>41711</v>
      </c>
      <c r="Y394" s="136">
        <v>2100</v>
      </c>
      <c r="AT394" s="136">
        <v>2260</v>
      </c>
    </row>
    <row r="395" spans="1:46">
      <c r="A395" s="133">
        <v>41712</v>
      </c>
      <c r="Y395" s="136">
        <v>2100</v>
      </c>
    </row>
    <row r="396" spans="1:46">
      <c r="A396" s="133">
        <v>41715</v>
      </c>
      <c r="Y396" s="136">
        <v>2100</v>
      </c>
    </row>
    <row r="397" spans="1:46">
      <c r="A397" s="133">
        <v>41716</v>
      </c>
    </row>
    <row r="398" spans="1:46">
      <c r="A398" s="133">
        <v>41717</v>
      </c>
    </row>
    <row r="399" spans="1:46">
      <c r="A399" s="133">
        <v>41718</v>
      </c>
      <c r="AQ399" s="136">
        <v>2300</v>
      </c>
    </row>
    <row r="400" spans="1:46">
      <c r="A400" s="133">
        <v>41719</v>
      </c>
      <c r="AQ400" s="136">
        <v>2300</v>
      </c>
      <c r="AT400" s="136">
        <v>2260</v>
      </c>
    </row>
    <row r="401" spans="1:46">
      <c r="A401" s="133">
        <v>41722</v>
      </c>
      <c r="AQ401" s="136">
        <v>2300</v>
      </c>
    </row>
    <row r="402" spans="1:46">
      <c r="A402" s="133">
        <v>41723</v>
      </c>
    </row>
    <row r="403" spans="1:46">
      <c r="A403" s="133">
        <v>41724</v>
      </c>
    </row>
    <row r="404" spans="1:46">
      <c r="A404" s="133">
        <v>41725</v>
      </c>
    </row>
    <row r="405" spans="1:46">
      <c r="A405" s="133">
        <v>41726</v>
      </c>
      <c r="AQ405" s="136">
        <v>2330</v>
      </c>
    </row>
    <row r="406" spans="1:46">
      <c r="A406" s="133">
        <v>41729</v>
      </c>
      <c r="AQ406" s="136">
        <v>2330</v>
      </c>
    </row>
    <row r="407" spans="1:46">
      <c r="A407" s="133">
        <v>41730</v>
      </c>
      <c r="Y407" s="136">
        <v>2150</v>
      </c>
      <c r="AQ407" s="136">
        <v>2330</v>
      </c>
    </row>
    <row r="408" spans="1:46">
      <c r="A408" s="133">
        <v>41731</v>
      </c>
      <c r="Y408" s="136">
        <v>2150</v>
      </c>
      <c r="AT408" s="136">
        <v>2260</v>
      </c>
    </row>
    <row r="409" spans="1:46">
      <c r="A409" s="133">
        <v>41732</v>
      </c>
    </row>
    <row r="410" spans="1:46">
      <c r="A410" s="133">
        <v>41733</v>
      </c>
    </row>
    <row r="411" spans="1:46">
      <c r="A411" s="133">
        <v>41737</v>
      </c>
    </row>
    <row r="412" spans="1:46">
      <c r="A412" s="133">
        <v>41738</v>
      </c>
    </row>
    <row r="413" spans="1:46">
      <c r="A413" s="133">
        <v>41739</v>
      </c>
    </row>
    <row r="414" spans="1:46">
      <c r="A414" s="133">
        <v>41740</v>
      </c>
      <c r="Y414" s="136">
        <v>2100</v>
      </c>
    </row>
    <row r="415" spans="1:46">
      <c r="A415" s="133">
        <v>41743</v>
      </c>
      <c r="Y415" s="136">
        <v>2100</v>
      </c>
    </row>
    <row r="416" spans="1:46">
      <c r="A416" s="133">
        <v>41744</v>
      </c>
    </row>
    <row r="417" spans="1:46">
      <c r="A417" s="133">
        <v>41745</v>
      </c>
    </row>
    <row r="418" spans="1:46">
      <c r="A418" s="133">
        <v>41746</v>
      </c>
      <c r="AQ418" s="136">
        <v>2360</v>
      </c>
    </row>
    <row r="419" spans="1:46">
      <c r="A419" s="133">
        <v>41747</v>
      </c>
      <c r="Y419" s="136">
        <v>2100</v>
      </c>
      <c r="AQ419" s="136">
        <v>2360</v>
      </c>
    </row>
    <row r="420" spans="1:46">
      <c r="A420" s="133">
        <v>41750</v>
      </c>
      <c r="AQ420" s="136">
        <v>2360</v>
      </c>
    </row>
    <row r="421" spans="1:46">
      <c r="A421" s="133">
        <v>41751</v>
      </c>
      <c r="AQ421" s="136">
        <v>2360</v>
      </c>
    </row>
    <row r="422" spans="1:46">
      <c r="A422" s="133">
        <v>41752</v>
      </c>
    </row>
    <row r="423" spans="1:46">
      <c r="A423" s="133">
        <v>41753</v>
      </c>
      <c r="Y423" s="136">
        <v>2150</v>
      </c>
    </row>
    <row r="424" spans="1:46">
      <c r="A424" s="133">
        <v>41754</v>
      </c>
      <c r="Y424" s="136">
        <v>2160</v>
      </c>
      <c r="AQ424" s="136">
        <v>2360</v>
      </c>
      <c r="AT424" s="136">
        <v>2280</v>
      </c>
    </row>
    <row r="425" spans="1:46">
      <c r="A425" s="133">
        <v>41757</v>
      </c>
      <c r="Y425" s="136">
        <v>2160</v>
      </c>
      <c r="AQ425" s="136">
        <v>2360</v>
      </c>
    </row>
    <row r="426" spans="1:46">
      <c r="A426" s="133">
        <v>41758</v>
      </c>
      <c r="AQ426" s="136">
        <v>2360</v>
      </c>
    </row>
    <row r="427" spans="1:46">
      <c r="A427" s="133">
        <v>41759</v>
      </c>
      <c r="AT427" s="136">
        <v>2280</v>
      </c>
    </row>
    <row r="428" spans="1:46">
      <c r="A428" s="133">
        <v>41763</v>
      </c>
      <c r="AQ428" s="136">
        <v>2380</v>
      </c>
    </row>
    <row r="429" spans="1:46">
      <c r="A429" s="133">
        <v>41764</v>
      </c>
      <c r="AQ429" s="136">
        <v>2380</v>
      </c>
    </row>
    <row r="430" spans="1:46">
      <c r="A430" s="133">
        <v>41765</v>
      </c>
      <c r="AQ430" s="136">
        <v>2380</v>
      </c>
    </row>
    <row r="431" spans="1:46">
      <c r="A431" s="133">
        <v>41766</v>
      </c>
      <c r="AQ431" s="136">
        <v>2380</v>
      </c>
    </row>
    <row r="432" spans="1:46">
      <c r="A432" s="133">
        <v>41767</v>
      </c>
      <c r="Y432" s="136">
        <v>2200</v>
      </c>
      <c r="AT432" s="136">
        <v>2280</v>
      </c>
    </row>
    <row r="433" spans="1:46">
      <c r="A433" s="133">
        <v>41768</v>
      </c>
      <c r="Y433" s="136">
        <v>2200</v>
      </c>
    </row>
    <row r="434" spans="1:46">
      <c r="A434" s="133">
        <v>41771</v>
      </c>
    </row>
    <row r="435" spans="1:46">
      <c r="A435" s="133">
        <v>41772</v>
      </c>
      <c r="Y435" s="136">
        <v>2240</v>
      </c>
    </row>
    <row r="436" spans="1:46">
      <c r="A436" s="133">
        <v>41773</v>
      </c>
    </row>
    <row r="437" spans="1:46">
      <c r="A437" s="133">
        <v>41774</v>
      </c>
      <c r="Y437" s="136">
        <v>2220</v>
      </c>
    </row>
    <row r="438" spans="1:46">
      <c r="A438" s="133">
        <v>41775</v>
      </c>
      <c r="Y438" s="136">
        <v>2220</v>
      </c>
      <c r="AQ438" s="136">
        <v>2390</v>
      </c>
    </row>
    <row r="439" spans="1:46">
      <c r="A439" s="133">
        <v>41778</v>
      </c>
      <c r="AQ439" s="136">
        <v>2390</v>
      </c>
    </row>
    <row r="440" spans="1:46">
      <c r="A440" s="133">
        <v>41779</v>
      </c>
      <c r="Y440" s="136">
        <v>2240</v>
      </c>
    </row>
    <row r="441" spans="1:46">
      <c r="A441" s="133">
        <v>41780</v>
      </c>
    </row>
    <row r="442" spans="1:46">
      <c r="A442" s="133">
        <v>41781</v>
      </c>
      <c r="Y442" s="136">
        <v>2240</v>
      </c>
    </row>
    <row r="443" spans="1:46">
      <c r="A443" s="133">
        <v>41782</v>
      </c>
      <c r="Y443" s="136">
        <v>2240</v>
      </c>
      <c r="AQ443" s="136">
        <v>2420</v>
      </c>
    </row>
    <row r="444" spans="1:46">
      <c r="A444" s="133">
        <v>41785</v>
      </c>
      <c r="Y444" s="136">
        <v>2240</v>
      </c>
      <c r="AQ444" s="136">
        <v>2420</v>
      </c>
    </row>
    <row r="445" spans="1:46">
      <c r="A445" s="133">
        <v>41786</v>
      </c>
      <c r="Y445" s="136">
        <v>2250</v>
      </c>
      <c r="AQ445" s="136">
        <v>2420</v>
      </c>
    </row>
    <row r="446" spans="1:46">
      <c r="A446" s="133">
        <v>41787</v>
      </c>
    </row>
    <row r="447" spans="1:46">
      <c r="A447" s="133">
        <v>41788</v>
      </c>
      <c r="AT447" s="136">
        <v>2350</v>
      </c>
    </row>
    <row r="448" spans="1:46">
      <c r="A448" s="133">
        <v>41789</v>
      </c>
      <c r="Y448" s="136">
        <v>2250</v>
      </c>
      <c r="AQ448" s="136">
        <v>2420</v>
      </c>
      <c r="AT448" s="136">
        <v>2350</v>
      </c>
    </row>
    <row r="449" spans="1:46">
      <c r="A449" s="133">
        <v>41793</v>
      </c>
      <c r="AQ449" s="136">
        <v>2420</v>
      </c>
    </row>
    <row r="450" spans="1:46">
      <c r="A450" s="133">
        <v>41794</v>
      </c>
      <c r="Y450" s="136">
        <v>2260</v>
      </c>
      <c r="AQ450" s="136">
        <v>2420</v>
      </c>
    </row>
    <row r="451" spans="1:46">
      <c r="A451" s="133">
        <v>41795</v>
      </c>
    </row>
    <row r="452" spans="1:46">
      <c r="A452" s="133">
        <v>41796</v>
      </c>
    </row>
    <row r="453" spans="1:46">
      <c r="A453" s="133">
        <v>41799</v>
      </c>
      <c r="Y453" s="136">
        <v>2250</v>
      </c>
    </row>
    <row r="454" spans="1:46">
      <c r="A454" s="133">
        <v>41800</v>
      </c>
      <c r="Y454" s="136">
        <v>2250</v>
      </c>
    </row>
    <row r="455" spans="1:46">
      <c r="A455" s="133">
        <v>41801</v>
      </c>
      <c r="AQ455" s="136">
        <v>2420</v>
      </c>
    </row>
    <row r="456" spans="1:46">
      <c r="A456" s="133">
        <v>41802</v>
      </c>
      <c r="AQ456" s="136">
        <v>2420</v>
      </c>
    </row>
    <row r="457" spans="1:46">
      <c r="A457" s="133">
        <v>41803</v>
      </c>
      <c r="Y457" s="136">
        <v>2260</v>
      </c>
      <c r="AT457" s="136">
        <v>2350</v>
      </c>
    </row>
    <row r="458" spans="1:46">
      <c r="A458" s="133">
        <v>41806</v>
      </c>
      <c r="AT458" s="136">
        <v>2350</v>
      </c>
    </row>
    <row r="459" spans="1:46">
      <c r="A459" s="133">
        <v>41807</v>
      </c>
      <c r="Y459" s="136">
        <v>2260</v>
      </c>
      <c r="AT459" s="136">
        <v>2350</v>
      </c>
    </row>
    <row r="460" spans="1:46">
      <c r="A460" s="133">
        <v>41808</v>
      </c>
      <c r="Y460" s="136">
        <v>2260</v>
      </c>
    </row>
    <row r="461" spans="1:46">
      <c r="A461" s="133">
        <v>41809</v>
      </c>
      <c r="AQ461" s="136">
        <v>2420</v>
      </c>
    </row>
    <row r="462" spans="1:46">
      <c r="A462" s="133">
        <v>41810</v>
      </c>
      <c r="AQ462" s="136">
        <v>2420</v>
      </c>
    </row>
    <row r="463" spans="1:46">
      <c r="A463" s="133">
        <v>41813</v>
      </c>
      <c r="Y463" s="136">
        <v>2260</v>
      </c>
    </row>
    <row r="464" spans="1:46">
      <c r="A464" s="133">
        <v>41814</v>
      </c>
    </row>
    <row r="465" spans="1:43">
      <c r="A465" s="133">
        <v>41815</v>
      </c>
      <c r="Y465" s="136">
        <v>2260</v>
      </c>
    </row>
    <row r="466" spans="1:43">
      <c r="A466" s="133">
        <v>41816</v>
      </c>
      <c r="Y466" s="136">
        <v>2260</v>
      </c>
      <c r="AQ466" s="136">
        <v>2420</v>
      </c>
    </row>
    <row r="467" spans="1:43">
      <c r="A467" s="133">
        <v>41817</v>
      </c>
      <c r="AQ467" s="136">
        <v>2420</v>
      </c>
    </row>
    <row r="468" spans="1:43">
      <c r="A468" s="133">
        <v>41820</v>
      </c>
    </row>
    <row r="469" spans="1:43">
      <c r="A469" s="133">
        <v>41821</v>
      </c>
      <c r="AQ469" s="136">
        <v>2420</v>
      </c>
    </row>
    <row r="470" spans="1:43">
      <c r="A470" s="133">
        <v>41822</v>
      </c>
      <c r="AQ470" s="136">
        <v>2420</v>
      </c>
    </row>
    <row r="471" spans="1:43">
      <c r="A471" s="133">
        <v>41823</v>
      </c>
      <c r="AQ471" s="136">
        <v>2420</v>
      </c>
    </row>
    <row r="472" spans="1:43">
      <c r="A472" s="133">
        <v>41824</v>
      </c>
    </row>
    <row r="473" spans="1:43">
      <c r="A473" s="133">
        <v>41827</v>
      </c>
      <c r="AQ473" s="136">
        <v>2420</v>
      </c>
    </row>
    <row r="474" spans="1:43">
      <c r="A474" s="133">
        <v>41828</v>
      </c>
      <c r="AQ474" s="136">
        <v>2420</v>
      </c>
    </row>
    <row r="475" spans="1:43">
      <c r="A475" s="133">
        <v>41829</v>
      </c>
    </row>
    <row r="476" spans="1:43">
      <c r="A476" s="133">
        <v>41830</v>
      </c>
    </row>
    <row r="477" spans="1:43">
      <c r="A477" s="133">
        <v>41831</v>
      </c>
      <c r="Y477" s="136">
        <v>2250</v>
      </c>
      <c r="AQ477" s="136">
        <v>2460</v>
      </c>
    </row>
    <row r="478" spans="1:43">
      <c r="A478" s="133">
        <v>41834</v>
      </c>
      <c r="AQ478" s="136">
        <v>2460</v>
      </c>
    </row>
    <row r="479" spans="1:43">
      <c r="A479" s="133">
        <v>41835</v>
      </c>
    </row>
    <row r="480" spans="1:43">
      <c r="A480" s="133">
        <v>41836</v>
      </c>
    </row>
    <row r="481" spans="1:43">
      <c r="A481" s="133">
        <v>41837</v>
      </c>
    </row>
    <row r="482" spans="1:43">
      <c r="A482" s="133">
        <v>41838</v>
      </c>
      <c r="AQ482" s="136">
        <v>2460</v>
      </c>
    </row>
    <row r="483" spans="1:43">
      <c r="A483" s="133">
        <v>41841</v>
      </c>
    </row>
    <row r="484" spans="1:43">
      <c r="A484" s="133">
        <v>41842</v>
      </c>
    </row>
    <row r="485" spans="1:43">
      <c r="A485" s="133">
        <v>41843</v>
      </c>
    </row>
    <row r="486" spans="1:43">
      <c r="A486" s="133">
        <v>41844</v>
      </c>
      <c r="AQ486" s="136">
        <v>2480</v>
      </c>
    </row>
    <row r="487" spans="1:43">
      <c r="A487" s="133">
        <v>41845</v>
      </c>
      <c r="AQ487" s="136">
        <v>2480</v>
      </c>
    </row>
    <row r="488" spans="1:43">
      <c r="A488" s="133">
        <v>41848</v>
      </c>
      <c r="AQ488" s="136">
        <v>2480</v>
      </c>
    </row>
    <row r="489" spans="1:43">
      <c r="A489" s="133">
        <v>41849</v>
      </c>
      <c r="AQ489" s="136">
        <v>2480</v>
      </c>
    </row>
    <row r="490" spans="1:43">
      <c r="A490" s="133">
        <v>41850</v>
      </c>
    </row>
    <row r="491" spans="1:43">
      <c r="A491" s="133">
        <v>41851</v>
      </c>
    </row>
    <row r="492" spans="1:43">
      <c r="A492" s="133">
        <v>41852</v>
      </c>
      <c r="AQ492" s="136">
        <v>2520</v>
      </c>
    </row>
    <row r="493" spans="1:43">
      <c r="A493" s="133">
        <v>41855</v>
      </c>
      <c r="AQ493" s="136">
        <v>2520</v>
      </c>
    </row>
    <row r="494" spans="1:43">
      <c r="A494" s="133">
        <v>41856</v>
      </c>
      <c r="Y494" s="136">
        <v>2310</v>
      </c>
    </row>
    <row r="495" spans="1:43">
      <c r="A495" s="133">
        <v>41857</v>
      </c>
      <c r="Y495" s="136">
        <v>2310</v>
      </c>
    </row>
    <row r="496" spans="1:43">
      <c r="A496" s="133">
        <v>41858</v>
      </c>
      <c r="Y496" s="136">
        <v>2310</v>
      </c>
    </row>
    <row r="497" spans="1:43">
      <c r="A497" s="133">
        <v>41859</v>
      </c>
    </row>
    <row r="498" spans="1:43">
      <c r="A498" s="133">
        <v>41862</v>
      </c>
    </row>
    <row r="499" spans="1:43">
      <c r="A499" s="133">
        <v>41863</v>
      </c>
      <c r="AQ499" s="136">
        <v>2560</v>
      </c>
    </row>
    <row r="500" spans="1:43">
      <c r="A500" s="133">
        <v>41864</v>
      </c>
      <c r="AQ500" s="136">
        <v>2560</v>
      </c>
    </row>
    <row r="501" spans="1:43">
      <c r="A501" s="133">
        <v>41865</v>
      </c>
    </row>
    <row r="502" spans="1:43">
      <c r="A502" s="133">
        <v>41866</v>
      </c>
    </row>
    <row r="503" spans="1:43">
      <c r="A503" s="133">
        <v>41869</v>
      </c>
    </row>
    <row r="504" spans="1:43">
      <c r="A504" s="133">
        <v>41870</v>
      </c>
      <c r="Y504" s="136">
        <v>2320</v>
      </c>
    </row>
    <row r="505" spans="1:43">
      <c r="A505" s="133">
        <v>41871</v>
      </c>
      <c r="Y505" s="136">
        <v>2320</v>
      </c>
    </row>
    <row r="506" spans="1:43">
      <c r="A506" s="133">
        <v>41872</v>
      </c>
      <c r="AQ506" s="136">
        <v>2560</v>
      </c>
    </row>
    <row r="507" spans="1:43">
      <c r="A507" s="133">
        <v>41873</v>
      </c>
      <c r="AQ507" s="136">
        <v>2560</v>
      </c>
    </row>
    <row r="508" spans="1:43">
      <c r="A508" s="133">
        <v>41876</v>
      </c>
      <c r="AQ508" s="136">
        <v>2560</v>
      </c>
    </row>
    <row r="509" spans="1:43">
      <c r="A509" s="133">
        <v>41877</v>
      </c>
    </row>
    <row r="510" spans="1:43">
      <c r="A510" s="133">
        <v>41878</v>
      </c>
    </row>
    <row r="511" spans="1:43">
      <c r="A511" s="133">
        <v>41879</v>
      </c>
      <c r="AQ511" s="136">
        <v>2580</v>
      </c>
    </row>
    <row r="512" spans="1:43">
      <c r="A512" s="133">
        <v>41880</v>
      </c>
      <c r="AQ512" s="136">
        <v>2580</v>
      </c>
    </row>
    <row r="513" spans="1:43">
      <c r="A513" s="133">
        <v>41883</v>
      </c>
    </row>
    <row r="514" spans="1:43">
      <c r="A514" s="133">
        <v>41884</v>
      </c>
    </row>
    <row r="515" spans="1:43">
      <c r="A515" s="133">
        <v>41885</v>
      </c>
    </row>
    <row r="516" spans="1:43">
      <c r="A516" s="133">
        <v>41886</v>
      </c>
      <c r="AQ516" s="136">
        <v>2580</v>
      </c>
    </row>
    <row r="517" spans="1:43">
      <c r="A517" s="133">
        <v>41887</v>
      </c>
      <c r="AQ517" s="136">
        <v>2580</v>
      </c>
    </row>
    <row r="518" spans="1:43">
      <c r="A518" s="133">
        <v>41891</v>
      </c>
    </row>
    <row r="519" spans="1:43">
      <c r="A519" s="133">
        <v>41892</v>
      </c>
    </row>
    <row r="520" spans="1:43">
      <c r="A520" s="133">
        <v>41893</v>
      </c>
    </row>
    <row r="521" spans="1:43">
      <c r="A521" s="133">
        <v>41894</v>
      </c>
      <c r="AQ521" s="136">
        <v>2580</v>
      </c>
    </row>
    <row r="522" spans="1:43">
      <c r="A522" s="133">
        <v>41897</v>
      </c>
      <c r="AQ522" s="136">
        <v>2500</v>
      </c>
    </row>
    <row r="523" spans="1:43">
      <c r="A523" s="133">
        <v>41898</v>
      </c>
      <c r="AQ523" s="136">
        <v>2500</v>
      </c>
    </row>
    <row r="524" spans="1:43">
      <c r="A524" s="133">
        <v>41899</v>
      </c>
    </row>
    <row r="525" spans="1:43">
      <c r="A525" s="133">
        <v>41900</v>
      </c>
    </row>
    <row r="526" spans="1:43">
      <c r="A526" s="133">
        <v>41901</v>
      </c>
      <c r="AQ526" s="136">
        <v>2460</v>
      </c>
    </row>
    <row r="527" spans="1:43">
      <c r="A527" s="133">
        <v>41904</v>
      </c>
      <c r="AQ527" s="136">
        <v>2420</v>
      </c>
    </row>
    <row r="528" spans="1:43">
      <c r="A528" s="133">
        <v>41905</v>
      </c>
      <c r="AQ528" s="136">
        <v>2420</v>
      </c>
    </row>
    <row r="529" spans="1:46">
      <c r="A529" s="133">
        <v>41906</v>
      </c>
    </row>
    <row r="530" spans="1:46">
      <c r="A530" s="133">
        <v>41907</v>
      </c>
    </row>
    <row r="531" spans="1:46">
      <c r="A531" s="133">
        <v>41908</v>
      </c>
      <c r="AQ531" s="136">
        <v>2380</v>
      </c>
      <c r="AT531" s="136">
        <v>2300</v>
      </c>
    </row>
    <row r="532" spans="1:46">
      <c r="A532" s="133">
        <v>41910</v>
      </c>
      <c r="AQ532" s="136">
        <v>2380</v>
      </c>
    </row>
    <row r="533" spans="1:46">
      <c r="A533" s="133">
        <v>41911</v>
      </c>
    </row>
    <row r="534" spans="1:46">
      <c r="A534" s="133">
        <v>41912</v>
      </c>
      <c r="AQ534" s="136">
        <v>2380</v>
      </c>
    </row>
    <row r="535" spans="1:46">
      <c r="A535" s="133">
        <v>41920</v>
      </c>
      <c r="AT535" s="136">
        <v>2360</v>
      </c>
    </row>
    <row r="536" spans="1:46">
      <c r="A536" s="133">
        <v>41921</v>
      </c>
    </row>
    <row r="537" spans="1:46">
      <c r="A537" s="133">
        <v>41922</v>
      </c>
      <c r="AQ537" s="136">
        <v>2370</v>
      </c>
    </row>
    <row r="538" spans="1:46">
      <c r="A538" s="133">
        <v>41923</v>
      </c>
      <c r="AQ538" s="136">
        <v>2370</v>
      </c>
    </row>
    <row r="539" spans="1:46">
      <c r="A539" s="133">
        <v>41925</v>
      </c>
      <c r="AQ539" s="136">
        <v>2370</v>
      </c>
      <c r="AT539" s="136">
        <v>2300</v>
      </c>
    </row>
    <row r="540" spans="1:46">
      <c r="A540" s="133">
        <v>41926</v>
      </c>
      <c r="AQ540" s="136">
        <v>2370</v>
      </c>
    </row>
    <row r="541" spans="1:46">
      <c r="A541" s="133">
        <v>41927</v>
      </c>
    </row>
    <row r="542" spans="1:46">
      <c r="A542" s="133">
        <v>41928</v>
      </c>
      <c r="AT542" s="136">
        <v>2260</v>
      </c>
    </row>
    <row r="543" spans="1:46">
      <c r="A543" s="133">
        <v>41929</v>
      </c>
      <c r="AQ543" s="136">
        <v>2340</v>
      </c>
      <c r="AT543" s="136">
        <v>2260</v>
      </c>
    </row>
    <row r="544" spans="1:46">
      <c r="A544" s="133">
        <v>41932</v>
      </c>
      <c r="AQ544" s="136">
        <v>2340</v>
      </c>
    </row>
    <row r="545" spans="1:46">
      <c r="A545" s="133">
        <v>41933</v>
      </c>
      <c r="AT545" s="136">
        <v>2240</v>
      </c>
    </row>
    <row r="546" spans="1:46">
      <c r="A546" s="133">
        <v>41934</v>
      </c>
    </row>
    <row r="547" spans="1:46">
      <c r="A547" s="133">
        <v>41935</v>
      </c>
    </row>
    <row r="548" spans="1:46">
      <c r="A548" s="133">
        <v>41936</v>
      </c>
      <c r="AT548" s="136">
        <v>2200</v>
      </c>
    </row>
    <row r="549" spans="1:46">
      <c r="A549" s="133">
        <v>41939</v>
      </c>
      <c r="AQ549" s="136">
        <v>2290</v>
      </c>
      <c r="AT549" s="136">
        <v>2200</v>
      </c>
    </row>
    <row r="550" spans="1:46">
      <c r="A550" s="133">
        <v>41940</v>
      </c>
      <c r="AQ550" s="136">
        <v>2290</v>
      </c>
      <c r="AT550" s="136">
        <v>2200</v>
      </c>
    </row>
    <row r="551" spans="1:46">
      <c r="A551" s="133">
        <v>41941</v>
      </c>
      <c r="AQ551" s="136">
        <v>2290</v>
      </c>
    </row>
    <row r="552" spans="1:46">
      <c r="A552" s="133">
        <v>41942</v>
      </c>
      <c r="AT552" s="136">
        <v>2200</v>
      </c>
    </row>
    <row r="553" spans="1:46">
      <c r="A553" s="133">
        <v>41943</v>
      </c>
      <c r="AT553" s="136">
        <v>2200</v>
      </c>
    </row>
    <row r="554" spans="1:46">
      <c r="A554" s="133">
        <v>41946</v>
      </c>
      <c r="AQ554" s="136">
        <v>2300</v>
      </c>
      <c r="AT554" s="136">
        <v>2220</v>
      </c>
    </row>
    <row r="555" spans="1:46">
      <c r="A555" s="133">
        <v>41947</v>
      </c>
      <c r="AQ555" s="136">
        <v>2300</v>
      </c>
      <c r="AT555" s="136">
        <v>2220</v>
      </c>
    </row>
    <row r="556" spans="1:46">
      <c r="A556" s="133">
        <v>41948</v>
      </c>
      <c r="AQ556" s="136">
        <v>2300</v>
      </c>
      <c r="AT556" s="136">
        <v>2240</v>
      </c>
    </row>
    <row r="557" spans="1:46">
      <c r="A557" s="133">
        <v>41949</v>
      </c>
    </row>
    <row r="558" spans="1:46">
      <c r="A558" s="133">
        <v>41950</v>
      </c>
      <c r="Y558" s="136">
        <v>2100</v>
      </c>
      <c r="AQ558" s="136">
        <v>2290</v>
      </c>
      <c r="AT558" s="136">
        <v>2220</v>
      </c>
    </row>
    <row r="559" spans="1:46">
      <c r="A559" s="133">
        <v>41953</v>
      </c>
    </row>
    <row r="560" spans="1:46">
      <c r="A560" s="133">
        <v>41954</v>
      </c>
    </row>
    <row r="561" spans="1:46">
      <c r="A561" s="133">
        <v>41955</v>
      </c>
    </row>
    <row r="562" spans="1:46">
      <c r="A562" s="133">
        <v>41956</v>
      </c>
    </row>
    <row r="563" spans="1:46">
      <c r="A563" s="133">
        <v>41957</v>
      </c>
      <c r="AQ563" s="136">
        <v>2300</v>
      </c>
      <c r="AT563" s="136">
        <v>2220</v>
      </c>
    </row>
    <row r="564" spans="1:46">
      <c r="A564" s="133">
        <v>41960</v>
      </c>
      <c r="AQ564" s="136">
        <v>2300</v>
      </c>
    </row>
    <row r="565" spans="1:46">
      <c r="A565" s="133">
        <v>41961</v>
      </c>
      <c r="AQ565" s="136">
        <v>2300</v>
      </c>
      <c r="AT565" s="136">
        <v>2220</v>
      </c>
    </row>
    <row r="566" spans="1:46">
      <c r="A566" s="133">
        <v>41962</v>
      </c>
      <c r="AT566" s="136">
        <v>2220</v>
      </c>
    </row>
    <row r="567" spans="1:46">
      <c r="A567" s="133">
        <v>41963</v>
      </c>
    </row>
    <row r="568" spans="1:46">
      <c r="A568" s="133">
        <v>41964</v>
      </c>
      <c r="Y568" s="136">
        <v>2080</v>
      </c>
      <c r="AQ568" s="136">
        <v>2300</v>
      </c>
    </row>
    <row r="569" spans="1:46">
      <c r="A569" s="133">
        <v>41967</v>
      </c>
      <c r="Y569" s="136">
        <v>2080</v>
      </c>
      <c r="AQ569" s="136">
        <v>2300</v>
      </c>
      <c r="AT569" s="136">
        <v>2220</v>
      </c>
    </row>
    <row r="570" spans="1:46">
      <c r="A570" s="133">
        <v>41968</v>
      </c>
      <c r="AQ570" s="136">
        <v>2300</v>
      </c>
      <c r="AT570" s="136">
        <v>2200</v>
      </c>
    </row>
    <row r="571" spans="1:46">
      <c r="A571" s="133">
        <v>41969</v>
      </c>
      <c r="AQ571" s="136">
        <v>2300</v>
      </c>
      <c r="AT571" s="136">
        <v>2200</v>
      </c>
    </row>
    <row r="572" spans="1:46">
      <c r="A572" s="133">
        <v>41970</v>
      </c>
    </row>
    <row r="573" spans="1:46">
      <c r="A573" s="133">
        <v>41971</v>
      </c>
      <c r="Y573" s="136">
        <v>2080</v>
      </c>
      <c r="AQ573" s="136">
        <v>2300</v>
      </c>
    </row>
    <row r="574" spans="1:46">
      <c r="A574" s="133">
        <v>41974</v>
      </c>
      <c r="AQ574" s="136">
        <v>2300</v>
      </c>
    </row>
    <row r="575" spans="1:46">
      <c r="A575" s="133">
        <v>41975</v>
      </c>
    </row>
    <row r="576" spans="1:46">
      <c r="A576" s="133">
        <v>41976</v>
      </c>
      <c r="AQ576" s="136">
        <v>2300</v>
      </c>
    </row>
    <row r="577" spans="1:46">
      <c r="A577" s="133">
        <v>41977</v>
      </c>
      <c r="Y577" s="136">
        <v>2080</v>
      </c>
      <c r="AQ577" s="136">
        <v>2300</v>
      </c>
    </row>
    <row r="578" spans="1:46">
      <c r="A578" s="133">
        <v>41978</v>
      </c>
      <c r="Y578" s="136">
        <v>2080</v>
      </c>
    </row>
    <row r="579" spans="1:46">
      <c r="A579" s="133">
        <v>41981</v>
      </c>
      <c r="AQ579" s="136">
        <v>2300</v>
      </c>
    </row>
    <row r="580" spans="1:46">
      <c r="A580" s="133">
        <v>41982</v>
      </c>
    </row>
    <row r="581" spans="1:46">
      <c r="A581" s="133">
        <v>41983</v>
      </c>
    </row>
    <row r="582" spans="1:46">
      <c r="A582" s="133">
        <v>41984</v>
      </c>
      <c r="Y582" s="136">
        <v>2080</v>
      </c>
      <c r="AT582" s="136">
        <v>2190</v>
      </c>
    </row>
    <row r="583" spans="1:46">
      <c r="A583" s="133">
        <v>41985</v>
      </c>
      <c r="Y583" s="136">
        <v>2080</v>
      </c>
      <c r="AQ583" s="136">
        <v>2290</v>
      </c>
      <c r="AT583" s="136">
        <v>2190</v>
      </c>
    </row>
    <row r="584" spans="1:46">
      <c r="A584" s="133">
        <v>41988</v>
      </c>
    </row>
    <row r="585" spans="1:46">
      <c r="A585" s="133">
        <v>41989</v>
      </c>
    </row>
    <row r="586" spans="1:46">
      <c r="A586" s="133">
        <v>41990</v>
      </c>
    </row>
    <row r="587" spans="1:46">
      <c r="A587" s="133">
        <v>41991</v>
      </c>
    </row>
    <row r="588" spans="1:46">
      <c r="A588" s="133">
        <v>41992</v>
      </c>
      <c r="Y588" s="136">
        <v>2080</v>
      </c>
      <c r="AT588" s="136">
        <v>2190</v>
      </c>
    </row>
    <row r="589" spans="1:46">
      <c r="A589" s="133">
        <v>41995</v>
      </c>
      <c r="AT589" s="136">
        <v>2190</v>
      </c>
    </row>
    <row r="590" spans="1:46">
      <c r="A590" s="133">
        <v>41996</v>
      </c>
      <c r="AT590" s="136">
        <v>2190</v>
      </c>
    </row>
    <row r="591" spans="1:46">
      <c r="A591" s="133">
        <v>41997</v>
      </c>
      <c r="AQ591" s="136">
        <v>2290</v>
      </c>
    </row>
    <row r="592" spans="1:46">
      <c r="A592" s="133">
        <v>41998</v>
      </c>
      <c r="AQ592" s="136">
        <v>2290</v>
      </c>
    </row>
    <row r="593" spans="1:46">
      <c r="A593" s="133">
        <v>41999</v>
      </c>
      <c r="Y593" s="136">
        <v>2080</v>
      </c>
      <c r="AQ593" s="136">
        <v>2290</v>
      </c>
      <c r="AT593" s="136">
        <v>2180</v>
      </c>
    </row>
    <row r="594" spans="1:46">
      <c r="A594" s="133">
        <v>42002</v>
      </c>
    </row>
    <row r="595" spans="1:46">
      <c r="A595" s="133">
        <v>42003</v>
      </c>
    </row>
    <row r="596" spans="1:46">
      <c r="A596" s="133">
        <v>42004</v>
      </c>
      <c r="Y596" s="136">
        <v>2080</v>
      </c>
      <c r="AT596" s="136">
        <v>2180</v>
      </c>
    </row>
    <row r="597" spans="1:46">
      <c r="A597" s="133">
        <v>42008</v>
      </c>
      <c r="AQ597" s="136">
        <v>2290</v>
      </c>
      <c r="AT597" s="136">
        <v>2230</v>
      </c>
    </row>
    <row r="598" spans="1:46">
      <c r="A598" s="133">
        <v>42009</v>
      </c>
      <c r="AQ598" s="136">
        <v>2290</v>
      </c>
    </row>
    <row r="599" spans="1:46">
      <c r="A599" s="133">
        <v>42010</v>
      </c>
    </row>
    <row r="600" spans="1:46">
      <c r="A600" s="133">
        <v>42011</v>
      </c>
      <c r="AQ600" s="136">
        <v>2280</v>
      </c>
    </row>
    <row r="601" spans="1:46">
      <c r="A601" s="133">
        <v>42012</v>
      </c>
      <c r="AQ601" s="136">
        <v>2280</v>
      </c>
    </row>
    <row r="602" spans="1:46">
      <c r="A602" s="133">
        <v>42013</v>
      </c>
      <c r="Y602" s="136">
        <v>2080</v>
      </c>
      <c r="AT602" s="136">
        <v>2230</v>
      </c>
    </row>
    <row r="603" spans="1:46">
      <c r="A603" s="133">
        <v>42016</v>
      </c>
      <c r="AQ603" s="136">
        <v>2300</v>
      </c>
      <c r="AT603" s="136">
        <v>2230</v>
      </c>
    </row>
    <row r="604" spans="1:46">
      <c r="A604" s="133">
        <v>42017</v>
      </c>
      <c r="AQ604" s="136">
        <v>2300</v>
      </c>
    </row>
    <row r="605" spans="1:46">
      <c r="A605" s="133">
        <v>42018</v>
      </c>
    </row>
    <row r="606" spans="1:46">
      <c r="A606" s="133">
        <v>42019</v>
      </c>
    </row>
    <row r="607" spans="1:46">
      <c r="A607" s="133">
        <v>42020</v>
      </c>
      <c r="Y607" s="136">
        <v>2080</v>
      </c>
      <c r="AT607" s="136">
        <v>2230</v>
      </c>
    </row>
    <row r="608" spans="1:46">
      <c r="A608" s="133">
        <v>42023</v>
      </c>
      <c r="AQ608" s="136">
        <v>2300</v>
      </c>
      <c r="AT608" s="136">
        <v>2200</v>
      </c>
    </row>
    <row r="609" spans="1:46">
      <c r="A609" s="133">
        <v>42024</v>
      </c>
      <c r="AQ609" s="136">
        <v>2300</v>
      </c>
    </row>
    <row r="610" spans="1:46">
      <c r="A610" s="133">
        <v>42025</v>
      </c>
      <c r="AQ610" s="136">
        <v>2300</v>
      </c>
    </row>
    <row r="611" spans="1:46">
      <c r="A611" s="133">
        <v>42026</v>
      </c>
      <c r="Y611" s="136">
        <v>2080</v>
      </c>
    </row>
    <row r="612" spans="1:46">
      <c r="A612" s="133">
        <v>42027</v>
      </c>
      <c r="Y612" s="136">
        <v>2080</v>
      </c>
    </row>
    <row r="613" spans="1:46">
      <c r="A613" s="133">
        <v>42030</v>
      </c>
    </row>
    <row r="614" spans="1:46">
      <c r="A614" s="133">
        <v>42031</v>
      </c>
      <c r="AQ614" s="136">
        <v>2300</v>
      </c>
    </row>
    <row r="615" spans="1:46">
      <c r="A615" s="133">
        <v>42032</v>
      </c>
      <c r="AQ615" s="136">
        <v>2300</v>
      </c>
    </row>
    <row r="616" spans="1:46">
      <c r="A616" s="133">
        <v>42033</v>
      </c>
      <c r="Y616" s="136">
        <v>2120</v>
      </c>
      <c r="AT616" s="136">
        <v>2260</v>
      </c>
    </row>
    <row r="617" spans="1:46">
      <c r="A617" s="133">
        <v>42034</v>
      </c>
      <c r="Y617" s="136">
        <v>2120</v>
      </c>
      <c r="AT617" s="136">
        <v>2260</v>
      </c>
    </row>
    <row r="618" spans="1:46">
      <c r="A618" s="133">
        <v>42037</v>
      </c>
    </row>
    <row r="619" spans="1:46">
      <c r="A619" s="133">
        <v>42038</v>
      </c>
    </row>
    <row r="620" spans="1:46">
      <c r="A620" s="133">
        <v>42039</v>
      </c>
    </row>
    <row r="621" spans="1:46">
      <c r="A621" s="133">
        <v>42040</v>
      </c>
      <c r="Y621" s="136">
        <v>2140</v>
      </c>
      <c r="AT621" s="136">
        <v>2260</v>
      </c>
    </row>
    <row r="622" spans="1:46">
      <c r="A622" s="133">
        <v>42041</v>
      </c>
      <c r="Y622" s="136">
        <v>2140</v>
      </c>
      <c r="AQ622" s="136">
        <v>2300</v>
      </c>
      <c r="AT622" s="136">
        <v>2260</v>
      </c>
    </row>
    <row r="623" spans="1:46">
      <c r="A623" s="133">
        <v>42042</v>
      </c>
      <c r="AQ623" s="136">
        <v>2300</v>
      </c>
      <c r="AT623" s="136">
        <v>2260</v>
      </c>
    </row>
    <row r="624" spans="1:46">
      <c r="A624" s="133">
        <v>42044</v>
      </c>
      <c r="AQ624" s="136">
        <v>2300</v>
      </c>
      <c r="AT624" s="136">
        <v>2280</v>
      </c>
    </row>
    <row r="625" spans="1:46">
      <c r="A625" s="133">
        <v>42045</v>
      </c>
      <c r="AT625" s="136">
        <v>2280</v>
      </c>
    </row>
    <row r="626" spans="1:46">
      <c r="A626" s="133">
        <v>42046</v>
      </c>
    </row>
    <row r="627" spans="1:46">
      <c r="A627" s="133">
        <v>42047</v>
      </c>
      <c r="Y627" s="136">
        <v>2140</v>
      </c>
    </row>
    <row r="628" spans="1:46">
      <c r="A628" s="133">
        <v>42048</v>
      </c>
      <c r="Y628" s="136">
        <v>2140</v>
      </c>
      <c r="AQ628" s="136">
        <v>2320</v>
      </c>
    </row>
    <row r="629" spans="1:46">
      <c r="A629" s="133">
        <v>42049</v>
      </c>
      <c r="AQ629" s="136">
        <v>2320</v>
      </c>
    </row>
    <row r="630" spans="1:46">
      <c r="A630" s="133">
        <v>42061</v>
      </c>
      <c r="AQ630" s="136">
        <v>2320</v>
      </c>
    </row>
    <row r="631" spans="1:46">
      <c r="A631" s="133">
        <v>42062</v>
      </c>
      <c r="AQ631" s="136">
        <v>2320</v>
      </c>
    </row>
    <row r="632" spans="1:46">
      <c r="A632" s="133">
        <v>42063</v>
      </c>
    </row>
    <row r="633" spans="1:46">
      <c r="A633" s="133">
        <v>42065</v>
      </c>
      <c r="AQ633" s="136">
        <v>2320</v>
      </c>
    </row>
    <row r="634" spans="1:46">
      <c r="A634" s="133">
        <v>42066</v>
      </c>
      <c r="AQ634" s="136">
        <v>2320</v>
      </c>
    </row>
    <row r="635" spans="1:46">
      <c r="A635" s="133">
        <v>42067</v>
      </c>
      <c r="AQ635" s="136">
        <v>2320</v>
      </c>
    </row>
    <row r="636" spans="1:46">
      <c r="A636" s="133">
        <v>42068</v>
      </c>
      <c r="AQ636" s="136">
        <v>2320</v>
      </c>
    </row>
    <row r="637" spans="1:46">
      <c r="A637" s="133">
        <v>42069</v>
      </c>
      <c r="AT637" s="136">
        <v>2280</v>
      </c>
    </row>
    <row r="638" spans="1:46">
      <c r="A638" s="133">
        <v>42072</v>
      </c>
      <c r="AQ638" s="136">
        <v>2320</v>
      </c>
      <c r="AT638" s="136">
        <v>2310</v>
      </c>
    </row>
    <row r="639" spans="1:46">
      <c r="A639" s="133">
        <v>42073</v>
      </c>
      <c r="AT639" s="136">
        <v>2340</v>
      </c>
    </row>
    <row r="640" spans="1:46">
      <c r="A640" s="133">
        <v>42074</v>
      </c>
    </row>
    <row r="641" spans="1:46">
      <c r="A641" s="133">
        <v>42075</v>
      </c>
    </row>
    <row r="642" spans="1:46">
      <c r="A642" s="133">
        <v>42076</v>
      </c>
      <c r="AQ642" s="136">
        <v>2320</v>
      </c>
      <c r="AT642" s="136">
        <v>2370</v>
      </c>
    </row>
    <row r="643" spans="1:46">
      <c r="A643" s="133">
        <v>42079</v>
      </c>
      <c r="AQ643" s="136">
        <v>2360</v>
      </c>
      <c r="AT643" s="136">
        <v>2370</v>
      </c>
    </row>
    <row r="644" spans="1:46">
      <c r="A644" s="133">
        <v>42080</v>
      </c>
      <c r="Y644" s="136">
        <v>2180</v>
      </c>
      <c r="AQ644" s="136">
        <v>2360</v>
      </c>
    </row>
    <row r="645" spans="1:46">
      <c r="A645" s="133">
        <v>42081</v>
      </c>
      <c r="Y645" s="136">
        <v>2180</v>
      </c>
    </row>
    <row r="646" spans="1:46">
      <c r="A646" s="133">
        <v>42082</v>
      </c>
      <c r="AQ646" s="136">
        <v>2360</v>
      </c>
      <c r="AT646" s="136">
        <v>2340</v>
      </c>
    </row>
    <row r="647" spans="1:46">
      <c r="A647" s="133">
        <v>42083</v>
      </c>
      <c r="AQ647" s="136">
        <v>2360</v>
      </c>
    </row>
    <row r="648" spans="1:46">
      <c r="A648" s="133">
        <v>42086</v>
      </c>
    </row>
    <row r="649" spans="1:46">
      <c r="A649" s="133">
        <v>42087</v>
      </c>
    </row>
    <row r="650" spans="1:46">
      <c r="A650" s="133">
        <v>42088</v>
      </c>
    </row>
    <row r="651" spans="1:46">
      <c r="A651" s="133">
        <v>42089</v>
      </c>
      <c r="AQ651" s="136">
        <v>2380</v>
      </c>
      <c r="AT651" s="136">
        <v>2380</v>
      </c>
    </row>
    <row r="652" spans="1:46">
      <c r="A652" s="133">
        <v>42090</v>
      </c>
      <c r="AQ652" s="136">
        <v>2380</v>
      </c>
      <c r="AT652" s="136">
        <v>2340</v>
      </c>
    </row>
    <row r="653" spans="1:46">
      <c r="A653" s="133">
        <v>42093</v>
      </c>
      <c r="AT653" s="136">
        <v>2340</v>
      </c>
    </row>
    <row r="654" spans="1:46">
      <c r="A654" s="133">
        <v>42094</v>
      </c>
    </row>
    <row r="655" spans="1:46">
      <c r="A655" s="133">
        <v>42095</v>
      </c>
    </row>
    <row r="656" spans="1:46">
      <c r="A656" s="133">
        <v>42096</v>
      </c>
    </row>
    <row r="657" spans="1:46">
      <c r="A657" s="133">
        <v>42097</v>
      </c>
      <c r="Y657" s="136">
        <v>2240</v>
      </c>
      <c r="AQ657" s="136">
        <v>2360</v>
      </c>
    </row>
    <row r="658" spans="1:46">
      <c r="A658" s="133">
        <v>42101</v>
      </c>
      <c r="Y658" s="136">
        <v>2240</v>
      </c>
      <c r="AT658" s="136">
        <v>2340</v>
      </c>
    </row>
    <row r="659" spans="1:46">
      <c r="A659" s="133">
        <v>42102</v>
      </c>
      <c r="AT659" s="136">
        <v>2340</v>
      </c>
    </row>
    <row r="660" spans="1:46">
      <c r="A660" s="133">
        <v>42103</v>
      </c>
      <c r="AT660" s="136">
        <v>2340</v>
      </c>
    </row>
    <row r="661" spans="1:46">
      <c r="A661" s="133">
        <v>42104</v>
      </c>
      <c r="Y661" s="136">
        <v>2240</v>
      </c>
      <c r="AQ661" s="136">
        <v>2370</v>
      </c>
    </row>
    <row r="662" spans="1:46">
      <c r="A662" s="133">
        <v>42107</v>
      </c>
    </row>
    <row r="663" spans="1:46">
      <c r="A663" s="133">
        <v>42108</v>
      </c>
      <c r="AQ663" s="136">
        <v>2370</v>
      </c>
    </row>
    <row r="664" spans="1:46">
      <c r="A664" s="133">
        <v>42109</v>
      </c>
      <c r="AQ664" s="136">
        <v>2370</v>
      </c>
    </row>
    <row r="665" spans="1:46">
      <c r="A665" s="133">
        <v>42110</v>
      </c>
      <c r="Y665" s="136">
        <v>2240</v>
      </c>
      <c r="AT665" s="136">
        <v>2350</v>
      </c>
    </row>
    <row r="666" spans="1:46">
      <c r="A666" s="133">
        <v>42111</v>
      </c>
      <c r="Y666" s="136">
        <v>2240</v>
      </c>
      <c r="AQ666" s="136">
        <v>2380</v>
      </c>
      <c r="AT666" s="136">
        <v>2350</v>
      </c>
    </row>
    <row r="667" spans="1:46">
      <c r="A667" s="133">
        <v>42114</v>
      </c>
      <c r="Y667" s="136">
        <v>2240</v>
      </c>
      <c r="AT667" s="136">
        <v>2350</v>
      </c>
    </row>
    <row r="668" spans="1:46">
      <c r="A668" s="133">
        <v>42115</v>
      </c>
      <c r="AT668" s="136">
        <v>2350</v>
      </c>
    </row>
    <row r="669" spans="1:46">
      <c r="A669" s="133">
        <v>42116</v>
      </c>
    </row>
    <row r="670" spans="1:46">
      <c r="A670" s="133">
        <v>42117</v>
      </c>
      <c r="Y670" s="136">
        <v>2280</v>
      </c>
      <c r="AQ670" s="136">
        <v>2360</v>
      </c>
    </row>
    <row r="671" spans="1:46">
      <c r="A671" s="133">
        <v>42118</v>
      </c>
      <c r="Y671" s="136">
        <v>2280</v>
      </c>
      <c r="AT671" s="136">
        <v>2370</v>
      </c>
    </row>
    <row r="672" spans="1:46">
      <c r="A672" s="133">
        <v>42121</v>
      </c>
    </row>
    <row r="673" spans="1:46">
      <c r="A673" s="133">
        <v>42122</v>
      </c>
    </row>
    <row r="674" spans="1:46">
      <c r="A674" s="133">
        <v>42123</v>
      </c>
      <c r="AQ674" s="136">
        <v>2360</v>
      </c>
    </row>
    <row r="675" spans="1:46">
      <c r="A675" s="133">
        <v>42124</v>
      </c>
      <c r="Y675" s="136">
        <v>2220</v>
      </c>
      <c r="AQ675" s="136">
        <v>2360</v>
      </c>
      <c r="AT675" s="136">
        <v>2350</v>
      </c>
    </row>
    <row r="676" spans="1:46">
      <c r="A676" s="133">
        <v>42128</v>
      </c>
    </row>
    <row r="677" spans="1:46">
      <c r="A677" s="133">
        <v>42129</v>
      </c>
    </row>
    <row r="678" spans="1:46">
      <c r="A678" s="133">
        <v>42130</v>
      </c>
    </row>
    <row r="679" spans="1:46">
      <c r="A679" s="133">
        <v>42131</v>
      </c>
      <c r="Y679" s="136">
        <v>2260</v>
      </c>
    </row>
    <row r="680" spans="1:46">
      <c r="A680" s="133">
        <v>42132</v>
      </c>
      <c r="Y680" s="136">
        <v>2260</v>
      </c>
      <c r="AQ680" s="136">
        <v>2350</v>
      </c>
      <c r="AT680" s="136">
        <v>2350</v>
      </c>
    </row>
    <row r="681" spans="1:46">
      <c r="A681" s="133">
        <v>42135</v>
      </c>
      <c r="AQ681" s="136">
        <v>2360</v>
      </c>
    </row>
    <row r="682" spans="1:46">
      <c r="A682" s="133">
        <v>42136</v>
      </c>
      <c r="AQ682" s="136">
        <v>2360</v>
      </c>
    </row>
    <row r="683" spans="1:46">
      <c r="A683" s="133">
        <v>42137</v>
      </c>
    </row>
    <row r="684" spans="1:46">
      <c r="A684" s="133">
        <v>42138</v>
      </c>
      <c r="Y684" s="136">
        <v>2260</v>
      </c>
    </row>
    <row r="685" spans="1:46">
      <c r="A685" s="133">
        <v>42139</v>
      </c>
      <c r="Y685" s="136">
        <v>2260</v>
      </c>
    </row>
    <row r="686" spans="1:46">
      <c r="A686" s="133">
        <v>42142</v>
      </c>
    </row>
    <row r="687" spans="1:46">
      <c r="A687" s="133">
        <v>42143</v>
      </c>
      <c r="AQ687" s="136">
        <v>2360</v>
      </c>
    </row>
    <row r="688" spans="1:46">
      <c r="A688" s="133">
        <v>42144</v>
      </c>
      <c r="AQ688" s="136">
        <v>2360</v>
      </c>
    </row>
    <row r="689" spans="1:43">
      <c r="A689" s="133">
        <v>42145</v>
      </c>
      <c r="Y689" s="136">
        <v>2260</v>
      </c>
    </row>
    <row r="690" spans="1:43">
      <c r="A690" s="133">
        <v>42146</v>
      </c>
      <c r="Y690" s="136">
        <v>2260</v>
      </c>
      <c r="AQ690" s="136">
        <v>2360</v>
      </c>
    </row>
    <row r="691" spans="1:43">
      <c r="A691" s="133">
        <v>42149</v>
      </c>
      <c r="AQ691" s="136">
        <v>2360</v>
      </c>
    </row>
    <row r="692" spans="1:43">
      <c r="A692" s="133">
        <v>42150</v>
      </c>
      <c r="Y692" s="136">
        <v>2260</v>
      </c>
      <c r="AQ692" s="136">
        <v>2360</v>
      </c>
    </row>
    <row r="693" spans="1:43">
      <c r="A693" s="133">
        <v>42151</v>
      </c>
      <c r="Y693" s="136">
        <v>2260</v>
      </c>
    </row>
    <row r="694" spans="1:43">
      <c r="A694" s="133">
        <v>42152</v>
      </c>
      <c r="Y694" s="136">
        <v>2260</v>
      </c>
    </row>
    <row r="695" spans="1:43">
      <c r="A695" s="133">
        <v>42153</v>
      </c>
      <c r="Y695" s="136">
        <v>2260</v>
      </c>
      <c r="AQ695" s="136">
        <v>2360</v>
      </c>
    </row>
    <row r="696" spans="1:43">
      <c r="A696" s="133">
        <v>42156</v>
      </c>
      <c r="Y696" s="136">
        <v>2260</v>
      </c>
      <c r="AQ696" s="136">
        <v>2360</v>
      </c>
    </row>
    <row r="697" spans="1:43">
      <c r="A697" s="133">
        <v>42157</v>
      </c>
      <c r="Y697" s="136">
        <v>2260</v>
      </c>
    </row>
    <row r="698" spans="1:43">
      <c r="A698" s="133">
        <v>42158</v>
      </c>
    </row>
    <row r="699" spans="1:43">
      <c r="A699" s="133">
        <v>42159</v>
      </c>
      <c r="Y699" s="136">
        <v>2260</v>
      </c>
    </row>
    <row r="700" spans="1:43">
      <c r="A700" s="133">
        <v>42160</v>
      </c>
      <c r="Y700" s="136">
        <v>2260</v>
      </c>
      <c r="AQ700" s="136">
        <v>2360</v>
      </c>
    </row>
    <row r="701" spans="1:43">
      <c r="A701" s="133">
        <v>42163</v>
      </c>
      <c r="Y701" s="136">
        <v>2260</v>
      </c>
      <c r="AQ701" s="136">
        <v>2360</v>
      </c>
    </row>
    <row r="702" spans="1:43">
      <c r="A702" s="133">
        <v>42164</v>
      </c>
      <c r="AQ702" s="136">
        <v>2360</v>
      </c>
    </row>
    <row r="703" spans="1:43">
      <c r="A703" s="133">
        <v>42165</v>
      </c>
      <c r="Y703" s="136">
        <v>2260</v>
      </c>
    </row>
    <row r="704" spans="1:43">
      <c r="A704" s="133">
        <v>42166</v>
      </c>
      <c r="Y704" s="136">
        <v>2260</v>
      </c>
    </row>
    <row r="705" spans="1:46">
      <c r="A705" s="133">
        <v>42167</v>
      </c>
      <c r="Y705" s="136">
        <v>2260</v>
      </c>
    </row>
    <row r="706" spans="1:46">
      <c r="A706" s="133">
        <v>42170</v>
      </c>
      <c r="Y706" s="136">
        <v>2260</v>
      </c>
    </row>
    <row r="707" spans="1:46">
      <c r="A707" s="133">
        <v>42171</v>
      </c>
      <c r="Y707" s="136">
        <v>2260</v>
      </c>
    </row>
    <row r="708" spans="1:46">
      <c r="A708" s="133">
        <v>42172</v>
      </c>
    </row>
    <row r="709" spans="1:46">
      <c r="A709" s="133">
        <v>42173</v>
      </c>
      <c r="Y709" s="136">
        <v>2260</v>
      </c>
    </row>
    <row r="710" spans="1:46">
      <c r="A710" s="133">
        <v>42174</v>
      </c>
      <c r="Y710" s="136">
        <v>2260</v>
      </c>
    </row>
    <row r="711" spans="1:46">
      <c r="A711" s="133">
        <v>42178</v>
      </c>
      <c r="Y711" s="136">
        <v>2260</v>
      </c>
    </row>
    <row r="712" spans="1:46">
      <c r="A712" s="133">
        <v>42179</v>
      </c>
      <c r="Y712" s="136">
        <v>2260</v>
      </c>
    </row>
    <row r="713" spans="1:46">
      <c r="A713" s="133">
        <v>42180</v>
      </c>
      <c r="Y713" s="136">
        <v>2260</v>
      </c>
    </row>
    <row r="714" spans="1:46">
      <c r="A714" s="133">
        <v>42181</v>
      </c>
      <c r="Y714" s="136">
        <v>2200</v>
      </c>
    </row>
    <row r="715" spans="1:46">
      <c r="A715" s="133">
        <v>42184</v>
      </c>
      <c r="Y715" s="136">
        <v>2200</v>
      </c>
    </row>
    <row r="716" spans="1:46">
      <c r="A716" s="133">
        <v>42185</v>
      </c>
    </row>
    <row r="717" spans="1:46">
      <c r="A717" s="133">
        <v>42186</v>
      </c>
    </row>
    <row r="718" spans="1:46">
      <c r="A718" s="133">
        <v>42187</v>
      </c>
      <c r="AT718" s="136">
        <v>2350</v>
      </c>
    </row>
    <row r="719" spans="1:46">
      <c r="A719" s="133">
        <v>42188</v>
      </c>
      <c r="Y719" s="136">
        <v>2200</v>
      </c>
      <c r="AT719" s="136">
        <v>2350</v>
      </c>
    </row>
    <row r="720" spans="1:46">
      <c r="A720" s="133">
        <v>42191</v>
      </c>
      <c r="Y720" s="136">
        <v>2200</v>
      </c>
    </row>
    <row r="721" spans="1:46">
      <c r="A721" s="133">
        <v>42192</v>
      </c>
      <c r="Y721" s="136">
        <v>2200</v>
      </c>
    </row>
    <row r="722" spans="1:46">
      <c r="A722" s="133">
        <v>42193</v>
      </c>
    </row>
    <row r="723" spans="1:46">
      <c r="A723" s="133">
        <v>42194</v>
      </c>
      <c r="AQ723" s="136">
        <v>2330</v>
      </c>
    </row>
    <row r="724" spans="1:46">
      <c r="A724" s="133">
        <v>42195</v>
      </c>
      <c r="Y724" s="136">
        <v>2200</v>
      </c>
      <c r="AQ724" s="136">
        <v>2330</v>
      </c>
    </row>
    <row r="725" spans="1:46">
      <c r="A725" s="133">
        <v>42198</v>
      </c>
      <c r="AQ725" s="136">
        <v>2330</v>
      </c>
    </row>
    <row r="726" spans="1:46">
      <c r="A726" s="133">
        <v>42199</v>
      </c>
      <c r="Y726" s="136">
        <v>2200</v>
      </c>
      <c r="AQ726" s="136">
        <v>2330</v>
      </c>
    </row>
    <row r="727" spans="1:46">
      <c r="A727" s="133">
        <v>42200</v>
      </c>
      <c r="Y727" s="136">
        <v>2200</v>
      </c>
    </row>
    <row r="728" spans="1:46">
      <c r="A728" s="133">
        <v>42201</v>
      </c>
      <c r="Y728" s="136">
        <v>2200</v>
      </c>
    </row>
    <row r="729" spans="1:46">
      <c r="A729" s="133">
        <v>42202</v>
      </c>
      <c r="Y729" s="136">
        <v>2200</v>
      </c>
      <c r="AQ729" s="136">
        <v>2320</v>
      </c>
    </row>
    <row r="730" spans="1:46">
      <c r="A730" s="133">
        <v>42205</v>
      </c>
      <c r="Y730" s="136">
        <v>2200</v>
      </c>
      <c r="AQ730" s="136">
        <v>2320</v>
      </c>
    </row>
    <row r="731" spans="1:46">
      <c r="A731" s="133">
        <v>42206</v>
      </c>
      <c r="AQ731" s="136">
        <v>2320</v>
      </c>
    </row>
    <row r="732" spans="1:46">
      <c r="A732" s="133">
        <v>42207</v>
      </c>
      <c r="Y732" s="136">
        <v>2200</v>
      </c>
    </row>
    <row r="733" spans="1:46">
      <c r="A733" s="133">
        <v>42208</v>
      </c>
      <c r="Y733" s="136">
        <v>2200</v>
      </c>
      <c r="AT733" s="136">
        <v>2300</v>
      </c>
    </row>
    <row r="734" spans="1:46">
      <c r="A734" s="133">
        <v>42209</v>
      </c>
      <c r="Y734" s="136">
        <v>2200</v>
      </c>
      <c r="AT734" s="136">
        <v>2300</v>
      </c>
    </row>
    <row r="735" spans="1:46">
      <c r="A735" s="133">
        <v>42212</v>
      </c>
      <c r="Y735" s="136">
        <v>2200</v>
      </c>
    </row>
    <row r="736" spans="1:46">
      <c r="A736" s="133">
        <v>42213</v>
      </c>
      <c r="AQ736" s="136">
        <v>2320</v>
      </c>
    </row>
    <row r="737" spans="1:43">
      <c r="A737" s="133">
        <v>42214</v>
      </c>
      <c r="Y737" s="136">
        <v>2200</v>
      </c>
      <c r="AQ737" s="136">
        <v>2320</v>
      </c>
    </row>
    <row r="738" spans="1:43">
      <c r="A738" s="133">
        <v>42215</v>
      </c>
      <c r="Y738" s="136">
        <v>2200</v>
      </c>
    </row>
    <row r="739" spans="1:43">
      <c r="A739" s="133">
        <v>42216</v>
      </c>
      <c r="AQ739" s="136">
        <v>2330</v>
      </c>
    </row>
    <row r="740" spans="1:43">
      <c r="A740" s="133">
        <v>42219</v>
      </c>
      <c r="Y740" s="136">
        <v>2200</v>
      </c>
    </row>
    <row r="741" spans="1:43">
      <c r="A741" s="133">
        <v>42220</v>
      </c>
      <c r="Y741" s="136">
        <v>2200</v>
      </c>
    </row>
    <row r="742" spans="1:43">
      <c r="A742" s="133">
        <v>42221</v>
      </c>
      <c r="Y742" s="136">
        <v>2200</v>
      </c>
    </row>
    <row r="743" spans="1:43">
      <c r="A743" s="133">
        <v>42222</v>
      </c>
      <c r="Y743" s="136">
        <v>2200</v>
      </c>
    </row>
    <row r="744" spans="1:43">
      <c r="A744" s="133">
        <v>42223</v>
      </c>
      <c r="Y744" s="136">
        <v>2200</v>
      </c>
      <c r="AQ744" s="136">
        <v>2320</v>
      </c>
    </row>
    <row r="745" spans="1:43">
      <c r="A745" s="133">
        <v>42226</v>
      </c>
      <c r="Y745" s="136">
        <v>2200</v>
      </c>
      <c r="AQ745" s="136">
        <v>2320</v>
      </c>
    </row>
    <row r="746" spans="1:43">
      <c r="A746" s="133">
        <v>42227</v>
      </c>
      <c r="Y746" s="136">
        <v>2200</v>
      </c>
      <c r="AQ746" s="136">
        <v>2320</v>
      </c>
    </row>
    <row r="747" spans="1:43">
      <c r="A747" s="133">
        <v>42228</v>
      </c>
    </row>
    <row r="748" spans="1:43">
      <c r="A748" s="133">
        <v>42229</v>
      </c>
      <c r="Y748" s="136">
        <v>2140</v>
      </c>
    </row>
    <row r="749" spans="1:43">
      <c r="A749" s="133">
        <v>42230</v>
      </c>
      <c r="Y749" s="136">
        <v>2140</v>
      </c>
    </row>
    <row r="750" spans="1:43">
      <c r="A750" s="133">
        <v>42233</v>
      </c>
    </row>
    <row r="751" spans="1:43">
      <c r="A751" s="133">
        <v>42234</v>
      </c>
      <c r="AQ751" s="136">
        <v>2320</v>
      </c>
    </row>
    <row r="752" spans="1:43">
      <c r="A752" s="133">
        <v>42235</v>
      </c>
      <c r="AQ752" s="136">
        <v>2320</v>
      </c>
    </row>
    <row r="753" spans="1:43">
      <c r="A753" s="133">
        <v>42236</v>
      </c>
      <c r="Y753" s="136">
        <v>2140</v>
      </c>
    </row>
    <row r="754" spans="1:43">
      <c r="A754" s="133">
        <v>42237</v>
      </c>
      <c r="Y754" s="136">
        <v>2140</v>
      </c>
    </row>
    <row r="755" spans="1:43">
      <c r="A755" s="133">
        <v>42240</v>
      </c>
      <c r="AQ755" s="136">
        <v>2340</v>
      </c>
    </row>
    <row r="756" spans="1:43">
      <c r="A756" s="133">
        <v>42241</v>
      </c>
      <c r="AQ756" s="136">
        <v>2340</v>
      </c>
    </row>
    <row r="757" spans="1:43">
      <c r="A757" s="133">
        <v>42242</v>
      </c>
    </row>
    <row r="758" spans="1:43">
      <c r="A758" s="133">
        <v>42243</v>
      </c>
      <c r="Y758" s="136">
        <v>2040</v>
      </c>
    </row>
    <row r="759" spans="1:43">
      <c r="A759" s="133">
        <v>42244</v>
      </c>
      <c r="Y759" s="136">
        <v>2040</v>
      </c>
      <c r="AQ759" s="136">
        <v>2340</v>
      </c>
    </row>
    <row r="760" spans="1:43">
      <c r="A760" s="133">
        <v>42247</v>
      </c>
      <c r="AQ760" s="136">
        <v>2340</v>
      </c>
    </row>
    <row r="761" spans="1:43">
      <c r="A761" s="133">
        <v>42248</v>
      </c>
      <c r="AQ761" s="136">
        <v>2340</v>
      </c>
    </row>
    <row r="762" spans="1:43">
      <c r="A762" s="133">
        <v>42249</v>
      </c>
    </row>
    <row r="763" spans="1:43">
      <c r="A763" s="133">
        <v>42253</v>
      </c>
    </row>
    <row r="764" spans="1:43">
      <c r="A764" s="133">
        <v>42254</v>
      </c>
    </row>
    <row r="765" spans="1:43">
      <c r="A765" s="133">
        <v>42255</v>
      </c>
    </row>
    <row r="766" spans="1:43">
      <c r="A766" s="133">
        <v>42256</v>
      </c>
    </row>
    <row r="767" spans="1:43">
      <c r="A767" s="133">
        <v>42257</v>
      </c>
      <c r="Y767" s="136">
        <v>2100</v>
      </c>
      <c r="AQ767" s="136">
        <v>2300</v>
      </c>
    </row>
    <row r="768" spans="1:43">
      <c r="A768" s="133">
        <v>42258</v>
      </c>
      <c r="Y768" s="136">
        <v>2100</v>
      </c>
    </row>
    <row r="769" spans="1:46">
      <c r="A769" s="133">
        <v>42261</v>
      </c>
      <c r="Y769" s="136">
        <v>2100</v>
      </c>
    </row>
    <row r="770" spans="1:46">
      <c r="A770" s="133">
        <v>42262</v>
      </c>
    </row>
    <row r="771" spans="1:46">
      <c r="A771" s="133">
        <v>42263</v>
      </c>
    </row>
    <row r="772" spans="1:46">
      <c r="A772" s="133">
        <v>42264</v>
      </c>
    </row>
    <row r="773" spans="1:46">
      <c r="A773" s="133">
        <v>42265</v>
      </c>
    </row>
    <row r="774" spans="1:46">
      <c r="A774" s="133">
        <v>42268</v>
      </c>
      <c r="Y774" s="136">
        <v>2100</v>
      </c>
    </row>
    <row r="775" spans="1:46">
      <c r="A775" s="133">
        <v>42269</v>
      </c>
    </row>
    <row r="776" spans="1:46">
      <c r="A776" s="133">
        <v>42270</v>
      </c>
    </row>
    <row r="777" spans="1:46">
      <c r="A777" s="133">
        <v>42271</v>
      </c>
    </row>
    <row r="778" spans="1:46">
      <c r="A778" s="133">
        <v>42272</v>
      </c>
    </row>
    <row r="779" spans="1:46">
      <c r="A779" s="133">
        <v>42275</v>
      </c>
      <c r="AQ779" s="136">
        <v>2000</v>
      </c>
    </row>
    <row r="780" spans="1:46">
      <c r="A780" s="133">
        <v>42276</v>
      </c>
      <c r="AQ780" s="136">
        <v>2020</v>
      </c>
    </row>
    <row r="781" spans="1:46">
      <c r="A781" s="133">
        <v>42277</v>
      </c>
    </row>
    <row r="782" spans="1:46">
      <c r="A782" s="133">
        <v>42285</v>
      </c>
    </row>
    <row r="783" spans="1:46">
      <c r="A783" s="133">
        <v>42286</v>
      </c>
    </row>
    <row r="784" spans="1:46">
      <c r="A784" s="133">
        <v>42287</v>
      </c>
      <c r="AT784" s="136">
        <v>1940</v>
      </c>
    </row>
    <row r="785" spans="1:46">
      <c r="A785" s="133">
        <v>42289</v>
      </c>
    </row>
    <row r="786" spans="1:46">
      <c r="A786" s="133">
        <v>42290</v>
      </c>
    </row>
    <row r="787" spans="1:46">
      <c r="A787" s="133">
        <v>42291</v>
      </c>
      <c r="AQ787" s="136">
        <v>1950</v>
      </c>
    </row>
    <row r="788" spans="1:46">
      <c r="A788" s="133">
        <v>42292</v>
      </c>
      <c r="AQ788" s="136">
        <v>1950</v>
      </c>
    </row>
    <row r="789" spans="1:46">
      <c r="A789" s="133">
        <v>42293</v>
      </c>
      <c r="AT789" s="136">
        <v>1930</v>
      </c>
    </row>
    <row r="790" spans="1:46">
      <c r="A790" s="133">
        <v>42296</v>
      </c>
    </row>
    <row r="791" spans="1:46">
      <c r="A791" s="133">
        <v>42297</v>
      </c>
    </row>
    <row r="792" spans="1:46">
      <c r="A792" s="133">
        <v>42298</v>
      </c>
    </row>
    <row r="793" spans="1:46">
      <c r="A793" s="133">
        <v>42299</v>
      </c>
      <c r="AQ793" s="136">
        <v>1960</v>
      </c>
    </row>
    <row r="794" spans="1:46">
      <c r="A794" s="133">
        <v>42300</v>
      </c>
      <c r="AQ794" s="136">
        <v>1960</v>
      </c>
    </row>
    <row r="795" spans="1:46">
      <c r="A795" s="133">
        <v>42303</v>
      </c>
    </row>
    <row r="796" spans="1:46">
      <c r="A796" s="133">
        <v>42304</v>
      </c>
    </row>
    <row r="797" spans="1:46">
      <c r="A797" s="133">
        <v>42305</v>
      </c>
    </row>
    <row r="798" spans="1:46">
      <c r="A798" s="133">
        <v>42306</v>
      </c>
    </row>
    <row r="799" spans="1:46">
      <c r="A799" s="133">
        <v>42307</v>
      </c>
      <c r="AQ799" s="136">
        <v>1950</v>
      </c>
    </row>
    <row r="800" spans="1:46">
      <c r="A800" s="133">
        <v>42310</v>
      </c>
      <c r="AQ800" s="136">
        <v>1950</v>
      </c>
    </row>
    <row r="801" spans="1:46">
      <c r="A801" s="133">
        <v>42311</v>
      </c>
    </row>
    <row r="802" spans="1:46">
      <c r="A802" s="133">
        <v>42312</v>
      </c>
    </row>
    <row r="803" spans="1:46">
      <c r="A803" s="133">
        <v>42313</v>
      </c>
    </row>
    <row r="804" spans="1:46">
      <c r="A804" s="133">
        <v>42314</v>
      </c>
    </row>
    <row r="805" spans="1:46">
      <c r="A805" s="133">
        <v>42317</v>
      </c>
    </row>
    <row r="806" spans="1:46">
      <c r="A806" s="133">
        <v>42318</v>
      </c>
      <c r="Y806" s="136">
        <v>1910</v>
      </c>
    </row>
    <row r="807" spans="1:46">
      <c r="A807" s="133">
        <v>42319</v>
      </c>
      <c r="Y807" s="136">
        <v>1910</v>
      </c>
    </row>
    <row r="808" spans="1:46">
      <c r="A808" s="133">
        <v>42320</v>
      </c>
      <c r="Y808" s="136">
        <v>1910</v>
      </c>
    </row>
    <row r="809" spans="1:46">
      <c r="A809" s="133">
        <v>42321</v>
      </c>
      <c r="AQ809" s="136">
        <v>1960</v>
      </c>
    </row>
    <row r="810" spans="1:46">
      <c r="A810" s="133">
        <v>42324</v>
      </c>
      <c r="AT810" s="136">
        <v>1920</v>
      </c>
    </row>
    <row r="811" spans="1:46">
      <c r="A811" s="133">
        <v>42325</v>
      </c>
    </row>
    <row r="812" spans="1:46">
      <c r="A812" s="133">
        <v>42326</v>
      </c>
    </row>
    <row r="813" spans="1:46">
      <c r="A813" s="133">
        <v>42327</v>
      </c>
    </row>
    <row r="814" spans="1:46">
      <c r="A814" s="133">
        <v>42328</v>
      </c>
      <c r="AQ814" s="136">
        <v>1975</v>
      </c>
    </row>
    <row r="815" spans="1:46">
      <c r="A815" s="133">
        <v>42331</v>
      </c>
      <c r="Y815" s="136">
        <v>1920</v>
      </c>
    </row>
    <row r="816" spans="1:46">
      <c r="A816" s="133">
        <v>42332</v>
      </c>
    </row>
    <row r="817" spans="1:46">
      <c r="A817" s="133">
        <v>42333</v>
      </c>
    </row>
    <row r="818" spans="1:46">
      <c r="A818" s="133">
        <v>42334</v>
      </c>
    </row>
    <row r="819" spans="1:46">
      <c r="A819" s="133">
        <v>42335</v>
      </c>
      <c r="AQ819" s="136">
        <v>1980</v>
      </c>
      <c r="AT819" s="136">
        <v>1990</v>
      </c>
    </row>
    <row r="820" spans="1:46">
      <c r="A820" s="133">
        <v>42338</v>
      </c>
      <c r="AQ820" s="136">
        <v>2000</v>
      </c>
      <c r="AT820" s="136">
        <v>1990</v>
      </c>
    </row>
    <row r="821" spans="1:46">
      <c r="A821" s="133">
        <v>42339</v>
      </c>
      <c r="Y821" s="136">
        <v>1940</v>
      </c>
    </row>
    <row r="822" spans="1:46">
      <c r="A822" s="133">
        <v>42340</v>
      </c>
      <c r="Y822" s="136">
        <v>1940</v>
      </c>
    </row>
    <row r="823" spans="1:46">
      <c r="A823" s="133">
        <v>42341</v>
      </c>
    </row>
    <row r="824" spans="1:46">
      <c r="A824" s="133">
        <v>42342</v>
      </c>
      <c r="Y824" s="136">
        <v>1940</v>
      </c>
    </row>
    <row r="825" spans="1:46">
      <c r="A825" s="133">
        <v>42345</v>
      </c>
    </row>
    <row r="826" spans="1:46">
      <c r="A826" s="133">
        <v>42346</v>
      </c>
      <c r="AQ826" s="136">
        <v>2030</v>
      </c>
    </row>
    <row r="827" spans="1:46">
      <c r="A827" s="133">
        <v>42347</v>
      </c>
      <c r="Y827" s="136">
        <v>1920</v>
      </c>
      <c r="AT827" s="136">
        <v>1985</v>
      </c>
    </row>
    <row r="828" spans="1:46">
      <c r="A828" s="133">
        <v>42348</v>
      </c>
      <c r="Y828" s="136">
        <v>1920</v>
      </c>
      <c r="AT828" s="136">
        <v>1985</v>
      </c>
    </row>
    <row r="829" spans="1:46">
      <c r="A829" s="133">
        <v>42349</v>
      </c>
    </row>
    <row r="830" spans="1:46">
      <c r="A830" s="133">
        <v>42352</v>
      </c>
      <c r="Y830" s="136">
        <v>1920</v>
      </c>
    </row>
    <row r="831" spans="1:46">
      <c r="A831" s="133">
        <v>42353</v>
      </c>
      <c r="Y831" s="136">
        <v>1920</v>
      </c>
    </row>
    <row r="832" spans="1:46">
      <c r="A832" s="133">
        <v>42354</v>
      </c>
      <c r="AQ832" s="136">
        <v>2030</v>
      </c>
    </row>
    <row r="833" spans="1:46">
      <c r="A833" s="133">
        <v>42355</v>
      </c>
      <c r="AQ833" s="136">
        <v>2030</v>
      </c>
    </row>
    <row r="834" spans="1:46">
      <c r="A834" s="133">
        <v>42356</v>
      </c>
    </row>
    <row r="835" spans="1:46">
      <c r="A835" s="133">
        <v>42359</v>
      </c>
    </row>
    <row r="836" spans="1:46">
      <c r="A836" s="133">
        <v>42360</v>
      </c>
    </row>
    <row r="837" spans="1:46">
      <c r="A837" s="133">
        <v>42361</v>
      </c>
    </row>
    <row r="838" spans="1:46">
      <c r="A838" s="133">
        <v>42362</v>
      </c>
    </row>
    <row r="839" spans="1:46">
      <c r="A839" s="133">
        <v>42363</v>
      </c>
      <c r="Y839" s="136">
        <v>1920</v>
      </c>
      <c r="AT839" s="136">
        <v>2010</v>
      </c>
    </row>
    <row r="840" spans="1:46">
      <c r="A840" s="133">
        <v>42366</v>
      </c>
      <c r="AQ840" s="136">
        <v>2030</v>
      </c>
      <c r="AT840" s="136">
        <v>2010</v>
      </c>
    </row>
    <row r="841" spans="1:46">
      <c r="A841" s="133">
        <v>42367</v>
      </c>
      <c r="AQ841" s="136">
        <v>2030</v>
      </c>
    </row>
    <row r="842" spans="1:46">
      <c r="A842" s="133">
        <v>42368</v>
      </c>
      <c r="AQ842" s="136">
        <v>2030</v>
      </c>
    </row>
    <row r="843" spans="1:46">
      <c r="A843" s="133">
        <v>42369</v>
      </c>
      <c r="Y843" s="136">
        <v>1920</v>
      </c>
      <c r="AQ843" s="136">
        <v>2030</v>
      </c>
    </row>
    <row r="844" spans="1:46">
      <c r="A844" s="133">
        <v>42373</v>
      </c>
    </row>
    <row r="845" spans="1:46">
      <c r="A845" s="133">
        <v>42374</v>
      </c>
      <c r="Y845" s="136">
        <v>1920</v>
      </c>
      <c r="AT845" s="136">
        <v>2000</v>
      </c>
    </row>
    <row r="846" spans="1:46">
      <c r="A846" s="133">
        <v>42375</v>
      </c>
      <c r="Y846" s="136">
        <v>1920</v>
      </c>
      <c r="AT846" s="136">
        <v>2000</v>
      </c>
    </row>
    <row r="847" spans="1:46">
      <c r="A847" s="133">
        <v>42376</v>
      </c>
      <c r="AQ847" s="136">
        <v>2030</v>
      </c>
    </row>
    <row r="848" spans="1:46">
      <c r="A848" s="133">
        <v>42377</v>
      </c>
    </row>
    <row r="849" spans="1:46">
      <c r="A849" s="133">
        <v>42380</v>
      </c>
      <c r="AQ849" s="136">
        <v>2030</v>
      </c>
      <c r="AT849" s="136">
        <v>2040</v>
      </c>
    </row>
    <row r="850" spans="1:46">
      <c r="A850" s="133">
        <v>42381</v>
      </c>
      <c r="AQ850" s="136">
        <v>2030</v>
      </c>
    </row>
    <row r="851" spans="1:46">
      <c r="A851" s="133">
        <v>42382</v>
      </c>
    </row>
    <row r="852" spans="1:46">
      <c r="A852" s="133">
        <v>42383</v>
      </c>
      <c r="Y852" s="136">
        <v>1920</v>
      </c>
      <c r="AQ852" s="136">
        <v>2030</v>
      </c>
      <c r="AT852" s="136">
        <v>2040</v>
      </c>
    </row>
    <row r="853" spans="1:46">
      <c r="A853" s="133">
        <v>42384</v>
      </c>
      <c r="AQ853" s="136">
        <v>2030</v>
      </c>
      <c r="AT853" s="136">
        <v>2040</v>
      </c>
    </row>
    <row r="854" spans="1:46">
      <c r="A854" s="133">
        <v>42387</v>
      </c>
    </row>
    <row r="855" spans="1:46">
      <c r="A855" s="133">
        <v>42388</v>
      </c>
      <c r="Y855" s="136">
        <v>1920</v>
      </c>
    </row>
    <row r="856" spans="1:46">
      <c r="A856" s="133">
        <v>42389</v>
      </c>
    </row>
    <row r="857" spans="1:46">
      <c r="A857" s="133">
        <v>42390</v>
      </c>
      <c r="AQ857" s="136">
        <v>2030</v>
      </c>
    </row>
    <row r="858" spans="1:46">
      <c r="A858" s="133">
        <v>42391</v>
      </c>
      <c r="AQ858" s="136">
        <v>2030</v>
      </c>
    </row>
    <row r="859" spans="1:46">
      <c r="A859" s="133">
        <v>42394</v>
      </c>
    </row>
    <row r="860" spans="1:46">
      <c r="A860" s="133">
        <v>42395</v>
      </c>
      <c r="Y860" s="136">
        <v>1900</v>
      </c>
    </row>
    <row r="861" spans="1:46">
      <c r="A861" s="133">
        <v>42396</v>
      </c>
    </row>
    <row r="862" spans="1:46">
      <c r="A862" s="133">
        <v>42397</v>
      </c>
    </row>
    <row r="863" spans="1:46">
      <c r="A863" s="133">
        <v>42398</v>
      </c>
    </row>
    <row r="864" spans="1:46">
      <c r="A864" s="133">
        <v>42401</v>
      </c>
    </row>
    <row r="865" spans="1:46">
      <c r="A865" s="133">
        <v>42402</v>
      </c>
    </row>
    <row r="866" spans="1:46">
      <c r="A866" s="133">
        <v>42403</v>
      </c>
    </row>
    <row r="867" spans="1:46">
      <c r="A867" s="133">
        <v>42404</v>
      </c>
    </row>
    <row r="868" spans="1:46">
      <c r="A868" s="133">
        <v>42416</v>
      </c>
    </row>
    <row r="869" spans="1:46">
      <c r="A869" s="133">
        <v>42417</v>
      </c>
    </row>
    <row r="870" spans="1:46">
      <c r="A870" s="133">
        <v>42418</v>
      </c>
    </row>
    <row r="871" spans="1:46">
      <c r="A871" s="133">
        <v>42419</v>
      </c>
      <c r="AQ871" s="136">
        <v>2040</v>
      </c>
    </row>
    <row r="872" spans="1:46">
      <c r="A872" s="133">
        <v>42422</v>
      </c>
      <c r="AQ872" s="136">
        <v>2040</v>
      </c>
    </row>
    <row r="873" spans="1:46">
      <c r="A873" s="133">
        <v>42423</v>
      </c>
    </row>
    <row r="874" spans="1:46">
      <c r="A874" s="133">
        <v>42424</v>
      </c>
    </row>
    <row r="875" spans="1:46">
      <c r="A875" s="133">
        <v>42425</v>
      </c>
    </row>
    <row r="876" spans="1:46">
      <c r="A876" s="133">
        <v>42426</v>
      </c>
      <c r="AQ876" s="136">
        <v>2020</v>
      </c>
    </row>
    <row r="877" spans="1:46">
      <c r="A877" s="133">
        <v>42429</v>
      </c>
      <c r="AQ877" s="136">
        <v>2020</v>
      </c>
      <c r="AT877" s="136">
        <v>1960</v>
      </c>
    </row>
    <row r="878" spans="1:46">
      <c r="A878" s="133">
        <v>42430</v>
      </c>
      <c r="AQ878" s="136">
        <v>2020</v>
      </c>
    </row>
    <row r="879" spans="1:46">
      <c r="A879" s="133">
        <v>42431</v>
      </c>
      <c r="AQ879" s="136">
        <v>2000</v>
      </c>
    </row>
    <row r="880" spans="1:46">
      <c r="A880" s="133">
        <v>42432</v>
      </c>
      <c r="AQ880" s="136">
        <v>2000</v>
      </c>
    </row>
    <row r="881" spans="1:46">
      <c r="A881" s="133">
        <v>42433</v>
      </c>
      <c r="AQ881" s="136">
        <v>1940</v>
      </c>
      <c r="AT881" s="136">
        <v>1950</v>
      </c>
    </row>
    <row r="882" spans="1:46">
      <c r="A882" s="133">
        <v>42436</v>
      </c>
    </row>
    <row r="883" spans="1:46">
      <c r="A883" s="133">
        <v>42437</v>
      </c>
      <c r="AT883" s="136">
        <v>1900</v>
      </c>
    </row>
    <row r="884" spans="1:46">
      <c r="A884" s="133">
        <v>42438</v>
      </c>
      <c r="AT884" s="136">
        <v>1900</v>
      </c>
    </row>
    <row r="885" spans="1:46">
      <c r="A885" s="133">
        <v>42439</v>
      </c>
    </row>
    <row r="886" spans="1:46">
      <c r="A886" s="133">
        <v>42440</v>
      </c>
      <c r="Y886" s="136">
        <v>1880</v>
      </c>
      <c r="AQ886" s="136">
        <v>1900</v>
      </c>
    </row>
    <row r="887" spans="1:46">
      <c r="A887" s="133">
        <v>42443</v>
      </c>
      <c r="AQ887" s="136">
        <v>1900</v>
      </c>
    </row>
    <row r="888" spans="1:46">
      <c r="A888" s="133">
        <v>42444</v>
      </c>
      <c r="AT888" s="136">
        <v>1900</v>
      </c>
    </row>
    <row r="889" spans="1:46">
      <c r="A889" s="133">
        <v>42445</v>
      </c>
      <c r="AT889" s="136">
        <v>1900</v>
      </c>
    </row>
    <row r="890" spans="1:46">
      <c r="A890" s="133">
        <v>42446</v>
      </c>
      <c r="AQ890" s="136">
        <v>1900</v>
      </c>
    </row>
    <row r="891" spans="1:46">
      <c r="A891" s="133">
        <v>42447</v>
      </c>
      <c r="AQ891" s="136">
        <v>1900</v>
      </c>
    </row>
    <row r="892" spans="1:46">
      <c r="A892" s="133">
        <v>42450</v>
      </c>
      <c r="AQ892" s="136">
        <v>1900</v>
      </c>
    </row>
    <row r="893" spans="1:46">
      <c r="A893" s="133">
        <v>42451</v>
      </c>
    </row>
    <row r="894" spans="1:46">
      <c r="A894" s="133">
        <v>42452</v>
      </c>
      <c r="AT894" s="136">
        <v>1880</v>
      </c>
    </row>
    <row r="895" spans="1:46">
      <c r="A895" s="133">
        <v>42453</v>
      </c>
      <c r="AQ895" s="136">
        <v>1900</v>
      </c>
      <c r="AT895" s="136">
        <v>1880</v>
      </c>
    </row>
    <row r="896" spans="1:46">
      <c r="A896" s="133">
        <v>42454</v>
      </c>
      <c r="AQ896" s="136">
        <v>1900</v>
      </c>
      <c r="AT896" s="136">
        <v>1880</v>
      </c>
    </row>
    <row r="897" spans="1:46">
      <c r="A897" s="133">
        <v>42457</v>
      </c>
      <c r="AQ897" s="136">
        <v>1900</v>
      </c>
    </row>
    <row r="898" spans="1:46">
      <c r="A898" s="133">
        <v>42458</v>
      </c>
    </row>
    <row r="899" spans="1:46">
      <c r="A899" s="133">
        <v>42459</v>
      </c>
      <c r="AT899" s="136">
        <v>1880</v>
      </c>
    </row>
    <row r="900" spans="1:46">
      <c r="A900" s="133">
        <v>42460</v>
      </c>
      <c r="Y900" s="136">
        <v>1880</v>
      </c>
      <c r="AT900" s="136">
        <v>1880</v>
      </c>
    </row>
    <row r="901" spans="1:46">
      <c r="A901" s="133">
        <v>42461</v>
      </c>
      <c r="Y901" s="136">
        <v>1880</v>
      </c>
      <c r="AT901" s="136">
        <v>1880</v>
      </c>
    </row>
    <row r="902" spans="1:46">
      <c r="A902" s="133">
        <v>42465</v>
      </c>
      <c r="Y902" s="136">
        <v>1880</v>
      </c>
    </row>
    <row r="903" spans="1:46">
      <c r="A903" s="133">
        <v>42466</v>
      </c>
      <c r="AQ903" s="136">
        <v>1840</v>
      </c>
    </row>
    <row r="904" spans="1:46">
      <c r="A904" s="133">
        <v>42467</v>
      </c>
      <c r="AQ904" s="136">
        <v>1840</v>
      </c>
      <c r="AT904" s="136">
        <v>1860</v>
      </c>
    </row>
    <row r="905" spans="1:46">
      <c r="A905" s="133">
        <v>42468</v>
      </c>
      <c r="AQ905" s="136">
        <v>1840</v>
      </c>
      <c r="AT905" s="136">
        <v>1860</v>
      </c>
    </row>
    <row r="906" spans="1:46">
      <c r="A906" s="133">
        <v>42471</v>
      </c>
    </row>
    <row r="907" spans="1:46">
      <c r="A907" s="133">
        <v>42472</v>
      </c>
      <c r="AT907" s="136">
        <v>1860</v>
      </c>
    </row>
    <row r="908" spans="1:46">
      <c r="A908" s="133">
        <v>42473</v>
      </c>
      <c r="AT908" s="136">
        <v>1840</v>
      </c>
    </row>
    <row r="909" spans="1:46">
      <c r="A909" s="133">
        <v>42474</v>
      </c>
      <c r="Y909" s="136">
        <v>1860</v>
      </c>
      <c r="AT909" s="136">
        <v>1840</v>
      </c>
    </row>
    <row r="910" spans="1:46">
      <c r="A910" s="133">
        <v>42475</v>
      </c>
    </row>
    <row r="911" spans="1:46">
      <c r="A911" s="133">
        <v>42478</v>
      </c>
    </row>
    <row r="912" spans="1:46">
      <c r="A912" s="133">
        <v>42479</v>
      </c>
      <c r="AQ912" s="136">
        <v>1840</v>
      </c>
    </row>
    <row r="913" spans="1:46">
      <c r="A913" s="133">
        <v>42480</v>
      </c>
      <c r="AQ913" s="136">
        <v>1840</v>
      </c>
    </row>
    <row r="914" spans="1:46">
      <c r="A914" s="133">
        <v>42481</v>
      </c>
    </row>
    <row r="915" spans="1:46">
      <c r="A915" s="133">
        <v>42482</v>
      </c>
      <c r="AQ915" s="136">
        <v>1840</v>
      </c>
    </row>
    <row r="916" spans="1:46">
      <c r="A916" s="133">
        <v>42485</v>
      </c>
      <c r="AQ916" s="136">
        <v>1840</v>
      </c>
    </row>
    <row r="917" spans="1:46">
      <c r="A917" s="133">
        <v>42486</v>
      </c>
    </row>
    <row r="918" spans="1:46">
      <c r="A918" s="133">
        <v>42487</v>
      </c>
    </row>
    <row r="919" spans="1:46">
      <c r="A919" s="133">
        <v>42488</v>
      </c>
    </row>
    <row r="920" spans="1:46">
      <c r="A920" s="133">
        <v>42489</v>
      </c>
      <c r="AQ920" s="136">
        <v>1860</v>
      </c>
    </row>
    <row r="921" spans="1:46">
      <c r="A921" s="133">
        <v>42493</v>
      </c>
      <c r="AQ921" s="136">
        <v>1860</v>
      </c>
    </row>
    <row r="922" spans="1:46">
      <c r="A922" s="133">
        <v>42494</v>
      </c>
      <c r="Y922" s="136">
        <v>1800</v>
      </c>
    </row>
    <row r="923" spans="1:46">
      <c r="A923" s="133">
        <v>42495</v>
      </c>
      <c r="Y923" s="136">
        <v>1800</v>
      </c>
    </row>
    <row r="924" spans="1:46">
      <c r="A924" s="133">
        <v>42496</v>
      </c>
      <c r="AQ924" s="136">
        <v>1860</v>
      </c>
    </row>
    <row r="925" spans="1:46">
      <c r="A925" s="133">
        <v>42499</v>
      </c>
      <c r="AQ925" s="136">
        <v>1860</v>
      </c>
    </row>
    <row r="926" spans="1:46">
      <c r="A926" s="133">
        <v>42500</v>
      </c>
    </row>
    <row r="927" spans="1:46">
      <c r="A927" s="133">
        <v>42501</v>
      </c>
      <c r="AT927" s="136">
        <v>1900</v>
      </c>
    </row>
    <row r="928" spans="1:46">
      <c r="A928" s="133">
        <v>42502</v>
      </c>
      <c r="AT928" s="136">
        <v>1900</v>
      </c>
    </row>
    <row r="929" spans="1:46">
      <c r="A929" s="133">
        <v>42503</v>
      </c>
      <c r="AQ929" s="136">
        <v>1870</v>
      </c>
    </row>
    <row r="930" spans="1:46">
      <c r="A930" s="133">
        <v>42506</v>
      </c>
      <c r="AQ930" s="136">
        <v>1870</v>
      </c>
    </row>
    <row r="931" spans="1:46">
      <c r="A931" s="133">
        <v>42507</v>
      </c>
    </row>
    <row r="932" spans="1:46">
      <c r="A932" s="133">
        <v>42508</v>
      </c>
    </row>
    <row r="933" spans="1:46">
      <c r="A933" s="133">
        <v>42509</v>
      </c>
    </row>
    <row r="934" spans="1:46">
      <c r="A934" s="133">
        <v>42510</v>
      </c>
    </row>
    <row r="935" spans="1:46">
      <c r="A935" s="133">
        <v>42513</v>
      </c>
      <c r="AQ935" s="136">
        <v>1870</v>
      </c>
    </row>
    <row r="936" spans="1:46">
      <c r="A936" s="133">
        <v>42514</v>
      </c>
      <c r="AQ936" s="136">
        <v>1870</v>
      </c>
    </row>
    <row r="937" spans="1:46">
      <c r="A937" s="133">
        <v>42515</v>
      </c>
      <c r="AQ937" s="136">
        <v>1870</v>
      </c>
    </row>
    <row r="938" spans="1:46">
      <c r="A938" s="133">
        <v>42516</v>
      </c>
    </row>
    <row r="939" spans="1:46">
      <c r="A939" s="133">
        <v>42517</v>
      </c>
      <c r="AQ939" s="136">
        <v>1870</v>
      </c>
    </row>
    <row r="940" spans="1:46">
      <c r="A940" s="133">
        <v>42520</v>
      </c>
      <c r="AQ940" s="136">
        <v>1870</v>
      </c>
      <c r="AT940" s="136">
        <v>1740</v>
      </c>
    </row>
    <row r="941" spans="1:46">
      <c r="A941" s="133">
        <v>42521</v>
      </c>
      <c r="AQ941" s="136">
        <v>1870</v>
      </c>
      <c r="AT941" s="136">
        <v>1750</v>
      </c>
    </row>
    <row r="942" spans="1:46">
      <c r="A942" s="133">
        <v>42522</v>
      </c>
      <c r="AT942" s="136">
        <v>1750</v>
      </c>
    </row>
    <row r="943" spans="1:46">
      <c r="A943" s="133">
        <v>42523</v>
      </c>
      <c r="AT943" s="136">
        <v>1740</v>
      </c>
    </row>
    <row r="944" spans="1:46">
      <c r="A944" s="133">
        <v>42524</v>
      </c>
      <c r="AQ944" s="136">
        <v>1750</v>
      </c>
      <c r="AT944" s="136">
        <v>1740</v>
      </c>
    </row>
    <row r="945" spans="1:46">
      <c r="A945" s="133">
        <v>42527</v>
      </c>
      <c r="AQ945" s="136">
        <v>1750</v>
      </c>
      <c r="AT945" s="136">
        <v>1740</v>
      </c>
    </row>
    <row r="946" spans="1:46">
      <c r="A946" s="133">
        <v>42528</v>
      </c>
      <c r="AQ946" s="136">
        <v>1750</v>
      </c>
      <c r="AT946" s="136">
        <v>1740</v>
      </c>
    </row>
    <row r="947" spans="1:46">
      <c r="A947" s="133">
        <v>42529</v>
      </c>
      <c r="AT947" s="136">
        <v>1740</v>
      </c>
    </row>
    <row r="948" spans="1:46">
      <c r="A948" s="133">
        <v>42533</v>
      </c>
      <c r="AQ948" s="136">
        <v>1820</v>
      </c>
      <c r="AT948" s="136">
        <v>1740</v>
      </c>
    </row>
    <row r="949" spans="1:46">
      <c r="A949" s="133">
        <v>42534</v>
      </c>
      <c r="AQ949" s="136">
        <v>1840</v>
      </c>
    </row>
    <row r="950" spans="1:46">
      <c r="A950" s="133">
        <v>42535</v>
      </c>
      <c r="AQ950" s="136">
        <v>1840</v>
      </c>
      <c r="AT950" s="136">
        <v>1740</v>
      </c>
    </row>
    <row r="951" spans="1:46">
      <c r="A951" s="133">
        <v>42536</v>
      </c>
      <c r="AT951" s="136">
        <v>1760</v>
      </c>
    </row>
    <row r="952" spans="1:46">
      <c r="A952" s="133">
        <v>42537</v>
      </c>
      <c r="AQ952" s="136">
        <v>1900</v>
      </c>
    </row>
    <row r="953" spans="1:46">
      <c r="A953" s="133">
        <v>42538</v>
      </c>
      <c r="AQ953" s="136">
        <v>1900</v>
      </c>
      <c r="AT953" s="136">
        <v>1760</v>
      </c>
    </row>
    <row r="954" spans="1:46">
      <c r="A954" s="133">
        <v>42541</v>
      </c>
      <c r="Y954" s="136">
        <v>1660</v>
      </c>
      <c r="AT954" s="136">
        <v>1760</v>
      </c>
    </row>
    <row r="955" spans="1:46">
      <c r="A955" s="133">
        <v>42542</v>
      </c>
      <c r="Y955" s="136">
        <v>1660</v>
      </c>
      <c r="AT955" s="136">
        <v>1760</v>
      </c>
    </row>
    <row r="956" spans="1:46">
      <c r="A956" s="133">
        <v>42543</v>
      </c>
      <c r="Y956" s="136">
        <v>1660</v>
      </c>
      <c r="AQ956" s="136">
        <v>1910</v>
      </c>
    </row>
    <row r="957" spans="1:46">
      <c r="A957" s="133">
        <v>42544</v>
      </c>
      <c r="Y957" s="136">
        <v>1660</v>
      </c>
      <c r="AQ957" s="136">
        <v>1910</v>
      </c>
      <c r="AT957" s="136">
        <v>1760</v>
      </c>
    </row>
    <row r="958" spans="1:46">
      <c r="A958" s="133">
        <v>42545</v>
      </c>
      <c r="AQ958" s="136">
        <v>1910</v>
      </c>
      <c r="AT958" s="136">
        <v>1760</v>
      </c>
    </row>
    <row r="959" spans="1:46">
      <c r="A959" s="133">
        <v>42548</v>
      </c>
      <c r="AQ959" s="136">
        <v>1910</v>
      </c>
      <c r="AT959" s="136">
        <v>1760</v>
      </c>
    </row>
    <row r="960" spans="1:46">
      <c r="A960" s="133">
        <v>42549</v>
      </c>
      <c r="AQ960" s="136">
        <v>1910</v>
      </c>
    </row>
    <row r="961" spans="1:46">
      <c r="A961" s="133">
        <v>42550</v>
      </c>
      <c r="Y961" s="136">
        <v>1700</v>
      </c>
      <c r="AQ961" s="136">
        <v>1900</v>
      </c>
      <c r="AT961" s="136">
        <v>1760</v>
      </c>
    </row>
    <row r="962" spans="1:46">
      <c r="A962" s="133">
        <v>42551</v>
      </c>
      <c r="Y962" s="136">
        <v>1700</v>
      </c>
      <c r="AT962" s="136">
        <v>1760</v>
      </c>
    </row>
    <row r="963" spans="1:46">
      <c r="A963" s="133">
        <v>42552</v>
      </c>
      <c r="Y963" s="136">
        <v>1700</v>
      </c>
      <c r="AQ963" s="136">
        <v>1900</v>
      </c>
      <c r="AT963" s="136">
        <v>1760</v>
      </c>
    </row>
    <row r="964" spans="1:46">
      <c r="A964" s="133">
        <v>42555</v>
      </c>
      <c r="Y964" s="136">
        <v>1740</v>
      </c>
      <c r="AQ964" s="136">
        <v>1900</v>
      </c>
    </row>
    <row r="965" spans="1:46">
      <c r="A965" s="133">
        <v>42556</v>
      </c>
      <c r="Y965" s="136">
        <v>1740</v>
      </c>
      <c r="AQ965" s="136">
        <v>1900</v>
      </c>
    </row>
    <row r="966" spans="1:46">
      <c r="A966" s="133">
        <v>42557</v>
      </c>
      <c r="Y966" s="136">
        <v>1740</v>
      </c>
      <c r="AQ966" s="136">
        <v>1900</v>
      </c>
    </row>
    <row r="967" spans="1:46">
      <c r="A967" s="133">
        <v>42558</v>
      </c>
      <c r="Y967" s="136">
        <v>1740</v>
      </c>
    </row>
    <row r="968" spans="1:46">
      <c r="A968" s="133">
        <v>42559</v>
      </c>
      <c r="Y968" s="136">
        <v>1740</v>
      </c>
      <c r="AQ968" s="136">
        <v>1920</v>
      </c>
    </row>
    <row r="969" spans="1:46">
      <c r="A969" s="133">
        <v>42562</v>
      </c>
      <c r="Y969" s="136">
        <v>1720</v>
      </c>
      <c r="AQ969" s="136">
        <v>1920</v>
      </c>
    </row>
    <row r="970" spans="1:46">
      <c r="A970" s="133">
        <v>42563</v>
      </c>
      <c r="Y970" s="136">
        <v>1720</v>
      </c>
      <c r="AQ970" s="136">
        <v>1900</v>
      </c>
    </row>
    <row r="971" spans="1:46">
      <c r="A971" s="133">
        <v>42564</v>
      </c>
      <c r="Y971" s="136">
        <v>1720</v>
      </c>
      <c r="AQ971" s="136">
        <v>1900</v>
      </c>
    </row>
    <row r="972" spans="1:46">
      <c r="A972" s="133">
        <v>42565</v>
      </c>
      <c r="Y972" s="136">
        <v>1710</v>
      </c>
      <c r="AQ972" s="136">
        <v>1880</v>
      </c>
    </row>
    <row r="973" spans="1:46">
      <c r="A973" s="133">
        <v>42566</v>
      </c>
      <c r="Y973" s="136">
        <v>1710</v>
      </c>
    </row>
    <row r="974" spans="1:46">
      <c r="A974" s="133">
        <v>42569</v>
      </c>
      <c r="Y974" s="136">
        <v>1710</v>
      </c>
    </row>
    <row r="975" spans="1:46">
      <c r="A975" s="133">
        <v>42570</v>
      </c>
      <c r="Y975" s="136">
        <v>1670</v>
      </c>
    </row>
    <row r="976" spans="1:46">
      <c r="A976" s="133">
        <v>42571</v>
      </c>
      <c r="Y976" s="136">
        <v>1620</v>
      </c>
      <c r="AQ976" s="136">
        <v>1850</v>
      </c>
    </row>
    <row r="977" spans="1:46">
      <c r="A977" s="133">
        <v>42572</v>
      </c>
      <c r="Y977" s="136">
        <v>1620</v>
      </c>
      <c r="AQ977" s="136">
        <v>1850</v>
      </c>
    </row>
    <row r="978" spans="1:46">
      <c r="A978" s="133">
        <v>42573</v>
      </c>
      <c r="Y978" s="136">
        <v>1620</v>
      </c>
      <c r="AQ978" s="136">
        <v>1850</v>
      </c>
    </row>
    <row r="979" spans="1:46">
      <c r="A979" s="133">
        <v>42576</v>
      </c>
      <c r="Y979" s="136">
        <v>1600</v>
      </c>
    </row>
    <row r="980" spans="1:46">
      <c r="A980" s="133">
        <v>42577</v>
      </c>
      <c r="Y980" s="136">
        <v>1580</v>
      </c>
    </row>
    <row r="981" spans="1:46">
      <c r="A981" s="133">
        <v>42578</v>
      </c>
      <c r="Y981" s="136">
        <v>1580</v>
      </c>
      <c r="AT981" s="136">
        <v>1760</v>
      </c>
    </row>
    <row r="982" spans="1:46">
      <c r="A982" s="133">
        <v>42579</v>
      </c>
      <c r="Y982" s="136">
        <v>1580</v>
      </c>
      <c r="AT982" s="136">
        <v>1760</v>
      </c>
    </row>
    <row r="983" spans="1:46">
      <c r="A983" s="133">
        <v>42580</v>
      </c>
      <c r="Y983" s="136">
        <v>1570</v>
      </c>
      <c r="AT983" s="136">
        <v>1720</v>
      </c>
    </row>
    <row r="984" spans="1:46">
      <c r="A984" s="133">
        <v>42583</v>
      </c>
      <c r="Y984" s="136">
        <v>1570</v>
      </c>
      <c r="AQ984" s="136">
        <v>1760</v>
      </c>
      <c r="AT984" s="136">
        <v>1720</v>
      </c>
    </row>
    <row r="985" spans="1:46">
      <c r="A985" s="133">
        <v>42584</v>
      </c>
      <c r="Y985" s="136">
        <v>1560</v>
      </c>
      <c r="AT985" s="136">
        <v>1720</v>
      </c>
    </row>
    <row r="986" spans="1:46">
      <c r="A986" s="133">
        <v>42585</v>
      </c>
      <c r="Y986" s="136">
        <v>1560</v>
      </c>
      <c r="AT986" s="136">
        <v>1720</v>
      </c>
    </row>
    <row r="987" spans="1:46">
      <c r="A987" s="133">
        <v>42586</v>
      </c>
      <c r="Y987" s="136">
        <v>1560</v>
      </c>
      <c r="AT987" s="136">
        <v>1720</v>
      </c>
    </row>
    <row r="988" spans="1:46">
      <c r="A988" s="133">
        <v>42587</v>
      </c>
      <c r="Y988" s="136">
        <v>1560</v>
      </c>
      <c r="AQ988" s="136">
        <v>1740</v>
      </c>
      <c r="AT988" s="136">
        <v>1720</v>
      </c>
    </row>
    <row r="989" spans="1:46">
      <c r="A989" s="133">
        <v>42590</v>
      </c>
      <c r="Y989" s="136">
        <v>1560</v>
      </c>
      <c r="AT989" s="136">
        <v>1720</v>
      </c>
    </row>
    <row r="990" spans="1:46">
      <c r="A990" s="133">
        <v>42591</v>
      </c>
      <c r="Y990" s="136">
        <v>1560</v>
      </c>
      <c r="AT990" s="136">
        <v>1720</v>
      </c>
    </row>
    <row r="991" spans="1:46">
      <c r="A991" s="133">
        <v>42592</v>
      </c>
      <c r="Y991" s="136">
        <v>1560</v>
      </c>
      <c r="AQ991" s="136">
        <v>1760</v>
      </c>
      <c r="AT991" s="136">
        <v>1720</v>
      </c>
    </row>
    <row r="992" spans="1:46">
      <c r="A992" s="133">
        <v>42593</v>
      </c>
      <c r="Y992" s="136">
        <v>1560</v>
      </c>
      <c r="AQ992" s="136">
        <v>1760</v>
      </c>
      <c r="AT992" s="136">
        <v>1720</v>
      </c>
    </row>
    <row r="993" spans="1:46">
      <c r="A993" s="133">
        <v>42594</v>
      </c>
      <c r="Y993" s="136">
        <v>1560</v>
      </c>
      <c r="AQ993" s="136">
        <v>1760</v>
      </c>
      <c r="AT993" s="136">
        <v>1720</v>
      </c>
    </row>
    <row r="994" spans="1:46">
      <c r="A994" s="133">
        <v>42597</v>
      </c>
      <c r="Y994" s="136">
        <v>1580</v>
      </c>
      <c r="AQ994" s="136">
        <v>1760</v>
      </c>
    </row>
    <row r="995" spans="1:46">
      <c r="A995" s="133">
        <v>42598</v>
      </c>
      <c r="Y995" s="136">
        <v>1580</v>
      </c>
      <c r="AQ995" s="136">
        <v>1760</v>
      </c>
      <c r="AT995" s="136">
        <v>1720</v>
      </c>
    </row>
    <row r="996" spans="1:46">
      <c r="A996" s="133">
        <v>42599</v>
      </c>
      <c r="Y996" s="136">
        <v>1580</v>
      </c>
      <c r="AQ996" s="136">
        <v>1760</v>
      </c>
      <c r="AT996" s="136">
        <v>1720</v>
      </c>
    </row>
    <row r="997" spans="1:46">
      <c r="A997" s="133">
        <v>42600</v>
      </c>
      <c r="Y997" s="136">
        <v>1580</v>
      </c>
      <c r="AQ997" s="136">
        <v>1760</v>
      </c>
      <c r="AT997" s="136">
        <v>1690</v>
      </c>
    </row>
    <row r="998" spans="1:46">
      <c r="A998" s="133">
        <v>42601</v>
      </c>
      <c r="Y998" s="136">
        <v>1580</v>
      </c>
      <c r="AQ998" s="136">
        <v>1760</v>
      </c>
      <c r="AT998" s="136">
        <v>1690</v>
      </c>
    </row>
    <row r="999" spans="1:46">
      <c r="A999" s="133">
        <v>42604</v>
      </c>
      <c r="Y999" s="136">
        <v>1580</v>
      </c>
      <c r="AT999" s="136">
        <v>1690</v>
      </c>
    </row>
    <row r="1000" spans="1:46">
      <c r="A1000" s="133">
        <v>42605</v>
      </c>
      <c r="Y1000" s="136">
        <v>1580</v>
      </c>
      <c r="AQ1000" s="136">
        <v>1760</v>
      </c>
      <c r="AT1000" s="136">
        <v>1690</v>
      </c>
    </row>
    <row r="1001" spans="1:46">
      <c r="A1001" s="133">
        <v>42606</v>
      </c>
      <c r="Y1001" s="136">
        <v>1580</v>
      </c>
      <c r="AQ1001" s="136">
        <v>1760</v>
      </c>
      <c r="AT1001" s="136">
        <v>1690</v>
      </c>
    </row>
    <row r="1002" spans="1:46">
      <c r="A1002" s="133">
        <v>42607</v>
      </c>
      <c r="Y1002" s="136">
        <v>1580</v>
      </c>
      <c r="AQ1002" s="136">
        <v>1780</v>
      </c>
      <c r="AT1002" s="136">
        <v>1690</v>
      </c>
    </row>
    <row r="1003" spans="1:46">
      <c r="A1003" s="133">
        <v>42608</v>
      </c>
      <c r="Y1003" s="136">
        <v>1580</v>
      </c>
      <c r="AQ1003" s="136">
        <v>1780</v>
      </c>
      <c r="AT1003" s="136">
        <v>1690</v>
      </c>
    </row>
    <row r="1004" spans="1:46">
      <c r="A1004" s="133">
        <v>42611</v>
      </c>
      <c r="Y1004" s="136">
        <v>1580</v>
      </c>
      <c r="AQ1004" s="136">
        <v>1800</v>
      </c>
      <c r="AT1004" s="136">
        <v>1720</v>
      </c>
    </row>
    <row r="1005" spans="1:46">
      <c r="A1005" s="133">
        <v>42612</v>
      </c>
    </row>
    <row r="1006" spans="1:46">
      <c r="A1006" s="133">
        <v>42613</v>
      </c>
      <c r="AT1006" s="136">
        <v>1720</v>
      </c>
    </row>
    <row r="1007" spans="1:46">
      <c r="A1007" s="133">
        <v>42614</v>
      </c>
      <c r="AQ1007" s="136">
        <v>1800</v>
      </c>
    </row>
    <row r="1008" spans="1:46">
      <c r="A1008" s="133">
        <v>42615</v>
      </c>
      <c r="Y1008" s="136">
        <v>1580</v>
      </c>
      <c r="AQ1008" s="136">
        <v>1800</v>
      </c>
    </row>
    <row r="1009" spans="1:46">
      <c r="A1009" s="133">
        <v>42618</v>
      </c>
      <c r="AQ1009" s="136">
        <v>1830</v>
      </c>
    </row>
    <row r="1010" spans="1:46">
      <c r="A1010" s="133">
        <v>42619</v>
      </c>
      <c r="Y1010" s="136">
        <v>1580</v>
      </c>
      <c r="AQ1010" s="136">
        <v>1830</v>
      </c>
    </row>
    <row r="1011" spans="1:46">
      <c r="A1011" s="133">
        <v>42620</v>
      </c>
      <c r="Y1011" s="136">
        <v>1580</v>
      </c>
    </row>
    <row r="1012" spans="1:46">
      <c r="A1012" s="133">
        <v>42621</v>
      </c>
      <c r="Y1012" s="136">
        <v>1580</v>
      </c>
      <c r="AQ1012" s="136">
        <v>1880</v>
      </c>
    </row>
    <row r="1013" spans="1:46">
      <c r="A1013" s="133">
        <v>42622</v>
      </c>
      <c r="Y1013" s="136">
        <v>1580</v>
      </c>
      <c r="AQ1013" s="136">
        <v>1880</v>
      </c>
    </row>
    <row r="1014" spans="1:46">
      <c r="A1014" s="133">
        <v>42625</v>
      </c>
      <c r="Y1014" s="136">
        <v>1580</v>
      </c>
      <c r="AQ1014" s="136">
        <v>1820</v>
      </c>
    </row>
    <row r="1015" spans="1:46">
      <c r="A1015" s="133">
        <v>42626</v>
      </c>
      <c r="Y1015" s="136">
        <v>1580</v>
      </c>
      <c r="AQ1015" s="136">
        <v>1820</v>
      </c>
      <c r="AT1015" s="136">
        <v>1680</v>
      </c>
    </row>
    <row r="1016" spans="1:46">
      <c r="A1016" s="133">
        <v>42627</v>
      </c>
      <c r="Y1016" s="136">
        <v>1580</v>
      </c>
      <c r="AT1016" s="136">
        <v>1680</v>
      </c>
    </row>
    <row r="1017" spans="1:46">
      <c r="A1017" s="133">
        <v>42631</v>
      </c>
      <c r="Y1017" s="136">
        <v>1580</v>
      </c>
      <c r="AQ1017" s="136">
        <v>1820</v>
      </c>
    </row>
    <row r="1018" spans="1:46">
      <c r="A1018" s="133">
        <v>42632</v>
      </c>
      <c r="Y1018" s="136">
        <v>1580</v>
      </c>
      <c r="AQ1018" s="136">
        <v>1820</v>
      </c>
    </row>
    <row r="1019" spans="1:46">
      <c r="A1019" s="133">
        <v>42633</v>
      </c>
      <c r="Y1019" s="136">
        <v>1580</v>
      </c>
    </row>
    <row r="1020" spans="1:46">
      <c r="A1020" s="133">
        <v>42634</v>
      </c>
      <c r="Y1020" s="136">
        <v>1580</v>
      </c>
      <c r="AT1020" s="136">
        <v>1680</v>
      </c>
    </row>
    <row r="1021" spans="1:46">
      <c r="A1021" s="133">
        <v>42635</v>
      </c>
      <c r="Y1021" s="136">
        <v>1580</v>
      </c>
      <c r="AQ1021" s="136">
        <v>1830</v>
      </c>
      <c r="AT1021" s="136">
        <v>1680</v>
      </c>
    </row>
    <row r="1022" spans="1:46">
      <c r="A1022" s="133">
        <v>42636</v>
      </c>
      <c r="Y1022" s="136">
        <v>1580</v>
      </c>
      <c r="AQ1022" s="136">
        <v>1830</v>
      </c>
    </row>
    <row r="1023" spans="1:46">
      <c r="A1023" s="133">
        <v>42639</v>
      </c>
      <c r="Y1023" s="136">
        <v>1580</v>
      </c>
    </row>
    <row r="1024" spans="1:46">
      <c r="A1024" s="133">
        <v>42640</v>
      </c>
      <c r="Y1024" s="136">
        <v>1520</v>
      </c>
    </row>
    <row r="1025" spans="1:46">
      <c r="A1025" s="133">
        <v>42641</v>
      </c>
      <c r="Y1025" s="136">
        <v>1520</v>
      </c>
    </row>
    <row r="1026" spans="1:46">
      <c r="A1026" s="133">
        <v>42642</v>
      </c>
      <c r="Y1026" s="136">
        <v>1520</v>
      </c>
    </row>
    <row r="1027" spans="1:46">
      <c r="A1027" s="133">
        <v>42643</v>
      </c>
      <c r="Y1027" s="136">
        <v>1520</v>
      </c>
      <c r="AT1027" s="136">
        <v>1600</v>
      </c>
    </row>
    <row r="1028" spans="1:46">
      <c r="A1028" s="133">
        <v>42651</v>
      </c>
      <c r="AQ1028" s="136">
        <v>1580</v>
      </c>
      <c r="AT1028" s="136">
        <v>1670</v>
      </c>
    </row>
    <row r="1029" spans="1:46">
      <c r="A1029" s="133">
        <v>42652</v>
      </c>
      <c r="AQ1029" s="136">
        <v>1580</v>
      </c>
    </row>
    <row r="1030" spans="1:46">
      <c r="A1030" s="133">
        <v>42653</v>
      </c>
    </row>
    <row r="1031" spans="1:46">
      <c r="A1031" s="133">
        <v>42654</v>
      </c>
    </row>
    <row r="1032" spans="1:46">
      <c r="A1032" s="133">
        <v>42655</v>
      </c>
    </row>
    <row r="1033" spans="1:46">
      <c r="A1033" s="133">
        <v>42656</v>
      </c>
      <c r="AQ1033" s="136">
        <v>1560</v>
      </c>
    </row>
    <row r="1034" spans="1:46">
      <c r="A1034" s="133">
        <v>42657</v>
      </c>
      <c r="AQ1034" s="136">
        <v>1560</v>
      </c>
    </row>
    <row r="1035" spans="1:46">
      <c r="A1035" s="133">
        <v>42660</v>
      </c>
      <c r="AQ1035" s="136">
        <v>1560</v>
      </c>
    </row>
    <row r="1036" spans="1:46">
      <c r="A1036" s="133">
        <v>42661</v>
      </c>
      <c r="AQ1036" s="136">
        <v>1560</v>
      </c>
    </row>
    <row r="1037" spans="1:46">
      <c r="A1037" s="133">
        <v>42662</v>
      </c>
    </row>
    <row r="1038" spans="1:46">
      <c r="A1038" s="133">
        <v>42663</v>
      </c>
      <c r="AQ1038" s="136">
        <v>1650</v>
      </c>
    </row>
    <row r="1039" spans="1:46">
      <c r="A1039" s="133">
        <v>42664</v>
      </c>
      <c r="AQ1039" s="136">
        <v>1650</v>
      </c>
      <c r="AT1039" s="136">
        <v>1630</v>
      </c>
    </row>
    <row r="1040" spans="1:46">
      <c r="A1040" s="133">
        <v>42667</v>
      </c>
      <c r="AQ1040" s="136">
        <v>1650</v>
      </c>
      <c r="AT1040" s="136">
        <v>1630</v>
      </c>
    </row>
    <row r="1041" spans="1:46">
      <c r="A1041" s="133">
        <v>42668</v>
      </c>
      <c r="AT1041" s="136">
        <v>1630</v>
      </c>
    </row>
    <row r="1042" spans="1:46">
      <c r="A1042" s="133">
        <v>42669</v>
      </c>
      <c r="AQ1042" s="136">
        <v>1630</v>
      </c>
      <c r="AT1042" s="136">
        <v>1630</v>
      </c>
    </row>
    <row r="1043" spans="1:46">
      <c r="A1043" s="133">
        <v>42670</v>
      </c>
      <c r="Y1043" s="136">
        <v>1420</v>
      </c>
      <c r="AQ1043" s="136">
        <v>1660</v>
      </c>
      <c r="AT1043" s="136">
        <v>1630</v>
      </c>
    </row>
    <row r="1044" spans="1:46">
      <c r="A1044" s="133">
        <v>42671</v>
      </c>
      <c r="Y1044" s="136">
        <v>1420</v>
      </c>
      <c r="AQ1044" s="136">
        <v>1660</v>
      </c>
      <c r="AT1044" s="136">
        <v>1630</v>
      </c>
    </row>
    <row r="1045" spans="1:46">
      <c r="A1045" s="133">
        <v>42674</v>
      </c>
      <c r="Y1045" s="136">
        <v>1420</v>
      </c>
      <c r="AT1045" s="136">
        <v>1640</v>
      </c>
    </row>
    <row r="1046" spans="1:46">
      <c r="A1046" s="133">
        <v>42675</v>
      </c>
      <c r="Y1046" s="136">
        <v>1420</v>
      </c>
      <c r="AT1046" s="136">
        <v>1640</v>
      </c>
    </row>
    <row r="1047" spans="1:46">
      <c r="A1047" s="133">
        <v>42676</v>
      </c>
      <c r="Y1047" s="136">
        <v>1420</v>
      </c>
      <c r="AQ1047" s="136">
        <v>1650</v>
      </c>
      <c r="AT1047" s="136">
        <v>1640</v>
      </c>
    </row>
    <row r="1048" spans="1:46">
      <c r="A1048" s="133">
        <v>42677</v>
      </c>
      <c r="Y1048" s="136">
        <v>1420</v>
      </c>
      <c r="AQ1048" s="136">
        <v>1650</v>
      </c>
      <c r="AT1048" s="136">
        <v>1640</v>
      </c>
    </row>
    <row r="1049" spans="1:46">
      <c r="A1049" s="133">
        <v>42678</v>
      </c>
      <c r="Y1049" s="136">
        <v>1420</v>
      </c>
      <c r="AQ1049" s="136">
        <v>1650</v>
      </c>
      <c r="AT1049" s="136">
        <v>1640</v>
      </c>
    </row>
    <row r="1050" spans="1:46">
      <c r="A1050" s="133">
        <v>42681</v>
      </c>
      <c r="Y1050" s="136">
        <v>1420</v>
      </c>
      <c r="AT1050" s="136">
        <v>1660</v>
      </c>
    </row>
    <row r="1051" spans="1:46">
      <c r="A1051" s="133">
        <v>42682</v>
      </c>
      <c r="AT1051" s="136">
        <v>1660</v>
      </c>
    </row>
    <row r="1052" spans="1:46">
      <c r="A1052" s="133">
        <v>42683</v>
      </c>
      <c r="Y1052" s="136">
        <v>1480</v>
      </c>
      <c r="AT1052" s="136">
        <v>1660</v>
      </c>
    </row>
    <row r="1053" spans="1:46">
      <c r="A1053" s="133">
        <v>42684</v>
      </c>
      <c r="Y1053" s="136">
        <v>1480</v>
      </c>
      <c r="AT1053" s="136">
        <v>1660</v>
      </c>
    </row>
    <row r="1054" spans="1:46">
      <c r="A1054" s="133">
        <v>42685</v>
      </c>
      <c r="Y1054" s="136">
        <v>1480</v>
      </c>
      <c r="AQ1054" s="136">
        <v>1650</v>
      </c>
      <c r="AT1054" s="136">
        <v>1660</v>
      </c>
    </row>
    <row r="1055" spans="1:46">
      <c r="A1055" s="133">
        <v>42688</v>
      </c>
      <c r="Y1055" s="136">
        <v>1480</v>
      </c>
      <c r="AQ1055" s="136">
        <v>1680</v>
      </c>
      <c r="AT1055" s="136">
        <v>1640</v>
      </c>
    </row>
    <row r="1056" spans="1:46">
      <c r="A1056" s="133">
        <v>42689</v>
      </c>
      <c r="AQ1056" s="136">
        <v>1660</v>
      </c>
      <c r="AT1056" s="136">
        <v>1640</v>
      </c>
    </row>
    <row r="1057" spans="1:46">
      <c r="A1057" s="133">
        <v>42690</v>
      </c>
      <c r="Y1057" s="136">
        <v>1420</v>
      </c>
      <c r="AQ1057" s="136">
        <v>1660</v>
      </c>
      <c r="AT1057" s="136">
        <v>1640</v>
      </c>
    </row>
    <row r="1058" spans="1:46">
      <c r="A1058" s="133">
        <v>42691</v>
      </c>
      <c r="Y1058" s="136">
        <v>1420</v>
      </c>
      <c r="AT1058" s="136">
        <v>1640</v>
      </c>
    </row>
    <row r="1059" spans="1:46">
      <c r="A1059" s="133">
        <v>42692</v>
      </c>
      <c r="Y1059" s="136">
        <v>1400</v>
      </c>
      <c r="AQ1059" s="136">
        <v>1680</v>
      </c>
      <c r="AT1059" s="136">
        <v>1640</v>
      </c>
    </row>
    <row r="1060" spans="1:46">
      <c r="A1060" s="133">
        <v>42695</v>
      </c>
      <c r="Y1060" s="136">
        <v>1400</v>
      </c>
      <c r="AT1060" s="136">
        <v>1620</v>
      </c>
    </row>
    <row r="1061" spans="1:46">
      <c r="A1061" s="133">
        <v>42696</v>
      </c>
      <c r="Y1061" s="136">
        <v>1400</v>
      </c>
      <c r="AT1061" s="136">
        <v>1620</v>
      </c>
    </row>
    <row r="1062" spans="1:46">
      <c r="A1062" s="133">
        <v>42697</v>
      </c>
      <c r="Y1062" s="136">
        <v>1400</v>
      </c>
      <c r="AT1062" s="136">
        <v>1620</v>
      </c>
    </row>
    <row r="1063" spans="1:46">
      <c r="A1063" s="133">
        <v>42698</v>
      </c>
      <c r="Y1063" s="136">
        <v>1400</v>
      </c>
      <c r="AT1063" s="136">
        <v>1620</v>
      </c>
    </row>
    <row r="1064" spans="1:46">
      <c r="A1064" s="133">
        <v>42699</v>
      </c>
      <c r="Y1064" s="136">
        <v>1400</v>
      </c>
      <c r="AT1064" s="136">
        <v>1620</v>
      </c>
    </row>
    <row r="1065" spans="1:46">
      <c r="A1065" s="133">
        <v>42702</v>
      </c>
      <c r="Y1065" s="136">
        <v>1400</v>
      </c>
      <c r="AT1065" s="136">
        <v>1610</v>
      </c>
    </row>
    <row r="1066" spans="1:46">
      <c r="A1066" s="133">
        <v>42703</v>
      </c>
      <c r="Y1066" s="136">
        <v>1400</v>
      </c>
      <c r="AT1066" s="136">
        <v>1610</v>
      </c>
    </row>
    <row r="1067" spans="1:46">
      <c r="A1067" s="133">
        <v>42704</v>
      </c>
      <c r="Y1067" s="136">
        <v>1400</v>
      </c>
      <c r="AT1067" s="136">
        <v>1600</v>
      </c>
    </row>
    <row r="1068" spans="1:46">
      <c r="A1068" s="133">
        <v>42705</v>
      </c>
      <c r="Y1068" s="136">
        <v>1400</v>
      </c>
      <c r="AT1068" s="136">
        <v>1600</v>
      </c>
    </row>
    <row r="1069" spans="1:46">
      <c r="A1069" s="133">
        <v>42706</v>
      </c>
      <c r="Y1069" s="136">
        <v>1400</v>
      </c>
      <c r="AT1069" s="136">
        <v>1600</v>
      </c>
    </row>
    <row r="1070" spans="1:46">
      <c r="A1070" s="133">
        <v>42709</v>
      </c>
      <c r="Y1070" s="136">
        <v>1400</v>
      </c>
    </row>
    <row r="1071" spans="1:46">
      <c r="A1071" s="133">
        <v>42710</v>
      </c>
      <c r="Y1071" s="136">
        <v>1400</v>
      </c>
      <c r="AQ1071" s="136">
        <v>1630</v>
      </c>
    </row>
    <row r="1072" spans="1:46">
      <c r="A1072" s="133">
        <v>42711</v>
      </c>
      <c r="Y1072" s="136">
        <v>1400</v>
      </c>
      <c r="AQ1072" s="136">
        <v>1630</v>
      </c>
      <c r="AT1072" s="136">
        <v>1540</v>
      </c>
    </row>
    <row r="1073" spans="1:46">
      <c r="A1073" s="133">
        <v>42712</v>
      </c>
      <c r="Y1073" s="136">
        <v>1400</v>
      </c>
      <c r="AQ1073" s="136">
        <v>1630</v>
      </c>
      <c r="AT1073" s="136">
        <v>1540</v>
      </c>
    </row>
    <row r="1074" spans="1:46">
      <c r="A1074" s="133">
        <v>42713</v>
      </c>
      <c r="Y1074" s="136">
        <v>1400</v>
      </c>
      <c r="AT1074" s="136">
        <v>1540</v>
      </c>
    </row>
    <row r="1075" spans="1:46">
      <c r="A1075" s="133">
        <v>42716</v>
      </c>
      <c r="AT1075" s="136">
        <v>1520</v>
      </c>
    </row>
    <row r="1076" spans="1:46">
      <c r="A1076" s="133">
        <v>42717</v>
      </c>
      <c r="AT1076" s="136">
        <v>1470</v>
      </c>
    </row>
    <row r="1077" spans="1:46">
      <c r="A1077" s="133">
        <v>42718</v>
      </c>
      <c r="AT1077" s="136">
        <v>1470</v>
      </c>
    </row>
    <row r="1078" spans="1:46">
      <c r="A1078" s="133">
        <v>42719</v>
      </c>
      <c r="AQ1078" s="136">
        <v>1630</v>
      </c>
      <c r="AT1078" s="136">
        <v>1470</v>
      </c>
    </row>
    <row r="1079" spans="1:46">
      <c r="A1079" s="133">
        <v>42720</v>
      </c>
      <c r="AQ1079" s="136">
        <v>1630</v>
      </c>
      <c r="AT1079" s="136">
        <v>1480</v>
      </c>
    </row>
    <row r="1080" spans="1:46">
      <c r="A1080" s="133">
        <v>42723</v>
      </c>
      <c r="AT1080" s="136">
        <v>1420</v>
      </c>
    </row>
    <row r="1081" spans="1:46">
      <c r="A1081" s="133">
        <v>42724</v>
      </c>
      <c r="AT1081" s="136">
        <v>1420</v>
      </c>
    </row>
    <row r="1082" spans="1:46">
      <c r="A1082" s="133">
        <v>42725</v>
      </c>
      <c r="AT1082" s="136">
        <v>1420</v>
      </c>
    </row>
    <row r="1083" spans="1:46">
      <c r="A1083" s="133">
        <v>42726</v>
      </c>
      <c r="Y1083" s="136">
        <v>1260</v>
      </c>
      <c r="AT1083" s="136">
        <v>1420</v>
      </c>
    </row>
    <row r="1084" spans="1:46">
      <c r="A1084" s="133">
        <v>42727</v>
      </c>
      <c r="Y1084" s="136">
        <v>1260</v>
      </c>
      <c r="AQ1084" s="136">
        <v>1460</v>
      </c>
      <c r="AT1084" s="136">
        <v>1420</v>
      </c>
    </row>
    <row r="1085" spans="1:46">
      <c r="A1085" s="133">
        <v>42730</v>
      </c>
      <c r="Y1085" s="136">
        <v>1260</v>
      </c>
      <c r="AQ1085" s="136">
        <v>1460</v>
      </c>
      <c r="AT1085" s="136">
        <v>1420</v>
      </c>
    </row>
    <row r="1086" spans="1:46">
      <c r="A1086" s="133">
        <v>42731</v>
      </c>
      <c r="Y1086" s="136">
        <v>1260</v>
      </c>
      <c r="AQ1086" s="136">
        <v>1460</v>
      </c>
      <c r="AT1086" s="136">
        <v>1410</v>
      </c>
    </row>
    <row r="1087" spans="1:46">
      <c r="A1087" s="133">
        <v>42732</v>
      </c>
      <c r="Y1087" s="136">
        <v>1260</v>
      </c>
      <c r="AQ1087" s="136">
        <v>1460</v>
      </c>
      <c r="AT1087" s="136">
        <v>1410</v>
      </c>
    </row>
    <row r="1088" spans="1:46">
      <c r="A1088" s="133">
        <v>42733</v>
      </c>
      <c r="Y1088" s="136">
        <v>1260</v>
      </c>
      <c r="AT1088" s="136">
        <v>1410</v>
      </c>
    </row>
    <row r="1089" spans="1:46">
      <c r="A1089" s="133">
        <v>42734</v>
      </c>
      <c r="Y1089" s="136">
        <v>1260</v>
      </c>
      <c r="AQ1089" s="136">
        <v>1440</v>
      </c>
      <c r="AT1089" s="136">
        <v>1410</v>
      </c>
    </row>
    <row r="1090" spans="1:46">
      <c r="A1090" s="133">
        <v>42738</v>
      </c>
      <c r="Y1090" s="136">
        <v>1260</v>
      </c>
      <c r="AQ1090" s="136">
        <v>1440</v>
      </c>
      <c r="AT1090" s="136">
        <v>1360</v>
      </c>
    </row>
    <row r="1091" spans="1:46">
      <c r="A1091" s="133">
        <v>42739</v>
      </c>
      <c r="Y1091" s="136">
        <v>1260</v>
      </c>
      <c r="AQ1091" s="136">
        <v>1440</v>
      </c>
      <c r="AT1091" s="136">
        <v>1360</v>
      </c>
    </row>
    <row r="1092" spans="1:46">
      <c r="A1092" s="133">
        <v>42740</v>
      </c>
      <c r="Y1092" s="136">
        <v>1260</v>
      </c>
      <c r="AT1092" s="136">
        <v>1360</v>
      </c>
    </row>
    <row r="1093" spans="1:46">
      <c r="A1093" s="133">
        <v>42741</v>
      </c>
      <c r="Y1093" s="136">
        <v>1260</v>
      </c>
      <c r="AQ1093" s="136">
        <v>1440</v>
      </c>
      <c r="AT1093" s="136">
        <v>1360</v>
      </c>
    </row>
    <row r="1094" spans="1:46">
      <c r="A1094" s="133">
        <v>42744</v>
      </c>
      <c r="Y1094" s="136">
        <v>1260</v>
      </c>
      <c r="AT1094" s="136">
        <v>1360</v>
      </c>
    </row>
    <row r="1095" spans="1:46">
      <c r="A1095" s="133">
        <v>42745</v>
      </c>
      <c r="Y1095" s="136">
        <v>1220</v>
      </c>
      <c r="AT1095" s="136">
        <v>1380</v>
      </c>
    </row>
    <row r="1096" spans="1:46">
      <c r="A1096" s="133">
        <v>42746</v>
      </c>
      <c r="Y1096" s="136">
        <v>1220</v>
      </c>
      <c r="AT1096" s="136">
        <v>1380</v>
      </c>
    </row>
    <row r="1097" spans="1:46">
      <c r="A1097" s="133">
        <v>42747</v>
      </c>
      <c r="Y1097" s="136">
        <v>1220</v>
      </c>
      <c r="AT1097" s="136">
        <v>1360</v>
      </c>
    </row>
    <row r="1098" spans="1:46">
      <c r="A1098" s="133">
        <v>42748</v>
      </c>
      <c r="Y1098" s="136">
        <v>1220</v>
      </c>
      <c r="AT1098" s="136">
        <v>1360</v>
      </c>
    </row>
    <row r="1099" spans="1:46">
      <c r="A1099" s="133">
        <v>42751</v>
      </c>
      <c r="AQ1099" s="136">
        <v>1380</v>
      </c>
      <c r="AT1099" s="136">
        <v>1360</v>
      </c>
    </row>
    <row r="1100" spans="1:46">
      <c r="A1100" s="133">
        <v>42752</v>
      </c>
      <c r="AQ1100" s="136">
        <v>1380</v>
      </c>
      <c r="AT1100" s="136">
        <v>1360</v>
      </c>
    </row>
    <row r="1101" spans="1:46">
      <c r="A1101" s="133">
        <v>42753</v>
      </c>
      <c r="AQ1101" s="136">
        <v>1380</v>
      </c>
      <c r="AT1101" s="136">
        <v>1360</v>
      </c>
    </row>
    <row r="1102" spans="1:46">
      <c r="A1102" s="133">
        <v>42754</v>
      </c>
      <c r="Y1102" s="136">
        <v>1220</v>
      </c>
      <c r="AQ1102" s="136">
        <v>1380</v>
      </c>
      <c r="AT1102" s="136">
        <v>1360</v>
      </c>
    </row>
    <row r="1103" spans="1:46">
      <c r="A1103" s="133">
        <v>42755</v>
      </c>
      <c r="Y1103" s="136">
        <v>1220</v>
      </c>
      <c r="AQ1103" s="136">
        <v>1420</v>
      </c>
      <c r="AT1103" s="136">
        <v>1360</v>
      </c>
    </row>
    <row r="1104" spans="1:46">
      <c r="A1104" s="133">
        <v>42757</v>
      </c>
      <c r="Y1104" s="136">
        <v>1220</v>
      </c>
      <c r="AT1104" s="136">
        <v>1360</v>
      </c>
    </row>
    <row r="1105" spans="1:46">
      <c r="A1105" s="133">
        <v>42758</v>
      </c>
      <c r="Y1105" s="136">
        <v>1220</v>
      </c>
      <c r="AT1105" s="136">
        <v>1360</v>
      </c>
    </row>
    <row r="1106" spans="1:46">
      <c r="A1106" s="133">
        <v>42759</v>
      </c>
      <c r="Y1106" s="136">
        <v>1220</v>
      </c>
      <c r="AT1106" s="136">
        <v>1360</v>
      </c>
    </row>
    <row r="1107" spans="1:46">
      <c r="A1107" s="133">
        <v>42770</v>
      </c>
      <c r="Y1107" s="136">
        <v>1220</v>
      </c>
    </row>
    <row r="1108" spans="1:46">
      <c r="A1108" s="133">
        <v>42772</v>
      </c>
      <c r="Y1108" s="136">
        <v>1220</v>
      </c>
    </row>
    <row r="1109" spans="1:46">
      <c r="A1109" s="133">
        <v>42773</v>
      </c>
      <c r="Y1109" s="136">
        <v>1260</v>
      </c>
    </row>
    <row r="1110" spans="1:46">
      <c r="A1110" s="133">
        <v>42774</v>
      </c>
      <c r="Y1110" s="136">
        <v>1260</v>
      </c>
    </row>
    <row r="1111" spans="1:46">
      <c r="A1111" s="133">
        <v>42775</v>
      </c>
      <c r="Y1111" s="136">
        <v>1260</v>
      </c>
      <c r="AT1111" s="136">
        <v>1380</v>
      </c>
    </row>
    <row r="1112" spans="1:46">
      <c r="A1112" s="133">
        <v>42776</v>
      </c>
      <c r="Y1112" s="136">
        <v>1260</v>
      </c>
      <c r="AQ1112" s="136">
        <v>1420</v>
      </c>
      <c r="AT1112" s="136">
        <v>1380</v>
      </c>
    </row>
    <row r="1113" spans="1:46">
      <c r="A1113" s="133">
        <v>42779</v>
      </c>
      <c r="Y1113" s="136">
        <v>1260</v>
      </c>
      <c r="AQ1113" s="136">
        <v>1420</v>
      </c>
    </row>
    <row r="1114" spans="1:46">
      <c r="A1114" s="133">
        <v>42780</v>
      </c>
      <c r="Y1114" s="136">
        <v>1260</v>
      </c>
      <c r="AQ1114" s="136">
        <v>1420</v>
      </c>
    </row>
    <row r="1115" spans="1:46">
      <c r="A1115" s="133">
        <v>42781</v>
      </c>
      <c r="Y1115" s="136">
        <v>1260</v>
      </c>
      <c r="AT1115" s="136">
        <v>1380</v>
      </c>
    </row>
    <row r="1116" spans="1:46">
      <c r="A1116" s="133">
        <v>42782</v>
      </c>
      <c r="Y1116" s="136">
        <v>1260</v>
      </c>
      <c r="AQ1116" s="136">
        <v>1420</v>
      </c>
      <c r="AT1116" s="136">
        <v>1360</v>
      </c>
    </row>
    <row r="1117" spans="1:46">
      <c r="A1117" s="133">
        <v>42783</v>
      </c>
      <c r="Y1117" s="136">
        <v>1260</v>
      </c>
      <c r="AQ1117" s="136">
        <v>1420</v>
      </c>
      <c r="AT1117" s="136">
        <v>1360</v>
      </c>
    </row>
    <row r="1118" spans="1:46">
      <c r="A1118" s="133">
        <v>42786</v>
      </c>
      <c r="Y1118" s="136">
        <v>1260</v>
      </c>
      <c r="AQ1118" s="136">
        <v>1420</v>
      </c>
      <c r="AT1118" s="136">
        <v>1360</v>
      </c>
    </row>
    <row r="1119" spans="1:46">
      <c r="A1119" s="133">
        <v>42787</v>
      </c>
      <c r="Y1119" s="136">
        <v>1260</v>
      </c>
      <c r="AQ1119" s="136">
        <v>1420</v>
      </c>
    </row>
    <row r="1120" spans="1:46">
      <c r="A1120" s="133">
        <v>42788</v>
      </c>
      <c r="Y1120" s="136">
        <v>1260</v>
      </c>
      <c r="AQ1120" s="136">
        <v>1420</v>
      </c>
      <c r="AT1120" s="136">
        <v>1380</v>
      </c>
    </row>
    <row r="1121" spans="1:46">
      <c r="A1121" s="133">
        <v>42789</v>
      </c>
      <c r="Y1121" s="136">
        <v>1260</v>
      </c>
      <c r="AQ1121" s="136">
        <v>1420</v>
      </c>
      <c r="AT1121" s="136">
        <v>1380</v>
      </c>
    </row>
    <row r="1122" spans="1:46">
      <c r="A1122" s="133">
        <v>42790</v>
      </c>
      <c r="Y1122" s="136">
        <v>1260</v>
      </c>
      <c r="AQ1122" s="136">
        <v>1400</v>
      </c>
      <c r="AT1122" s="136">
        <v>1400</v>
      </c>
    </row>
    <row r="1123" spans="1:46">
      <c r="A1123" s="133">
        <v>42793</v>
      </c>
      <c r="Y1123" s="136">
        <v>1280</v>
      </c>
      <c r="AQ1123" s="136">
        <v>1400</v>
      </c>
      <c r="AT1123" s="136">
        <v>1420</v>
      </c>
    </row>
    <row r="1124" spans="1:46">
      <c r="A1124" s="133">
        <v>42794</v>
      </c>
      <c r="Y1124" s="136">
        <v>1280</v>
      </c>
      <c r="AQ1124" s="136">
        <v>1400</v>
      </c>
      <c r="AT1124" s="136">
        <v>1420</v>
      </c>
    </row>
    <row r="1125" spans="1:46">
      <c r="A1125" s="133">
        <v>42795</v>
      </c>
      <c r="Y1125" s="136">
        <v>1280</v>
      </c>
      <c r="AQ1125" s="136">
        <v>1400</v>
      </c>
      <c r="AT1125" s="136">
        <v>1420</v>
      </c>
    </row>
    <row r="1126" spans="1:46">
      <c r="A1126" s="133">
        <v>42796</v>
      </c>
      <c r="Y1126" s="136">
        <v>1280</v>
      </c>
      <c r="AQ1126" s="136">
        <v>1400</v>
      </c>
      <c r="AT1126" s="136">
        <v>1420</v>
      </c>
    </row>
    <row r="1127" spans="1:46">
      <c r="A1127" s="133">
        <v>42797</v>
      </c>
      <c r="Y1127" s="136">
        <v>1300</v>
      </c>
      <c r="AQ1127" s="136">
        <v>1400</v>
      </c>
      <c r="AT1127" s="136">
        <v>1420</v>
      </c>
    </row>
    <row r="1128" spans="1:46">
      <c r="A1128" s="133">
        <v>42800</v>
      </c>
      <c r="Y1128" s="136">
        <v>1300</v>
      </c>
      <c r="AQ1128" s="136">
        <v>1400</v>
      </c>
      <c r="AT1128" s="136">
        <v>1420</v>
      </c>
    </row>
    <row r="1129" spans="1:46">
      <c r="A1129" s="133">
        <v>42801</v>
      </c>
      <c r="Y1129" s="136">
        <v>1320</v>
      </c>
      <c r="AQ1129" s="136">
        <v>1420</v>
      </c>
      <c r="AT1129" s="136">
        <v>1480</v>
      </c>
    </row>
    <row r="1130" spans="1:46">
      <c r="A1130" s="133">
        <v>42802</v>
      </c>
      <c r="Y1130" s="136">
        <v>1320</v>
      </c>
      <c r="AQ1130" s="136">
        <v>1440</v>
      </c>
      <c r="AT1130" s="136">
        <v>1480</v>
      </c>
    </row>
    <row r="1131" spans="1:46">
      <c r="A1131" s="133">
        <v>42803</v>
      </c>
      <c r="Y1131" s="136">
        <v>1320</v>
      </c>
      <c r="AQ1131" s="136">
        <v>1440</v>
      </c>
      <c r="AT1131" s="136">
        <v>1480</v>
      </c>
    </row>
    <row r="1132" spans="1:46">
      <c r="A1132" s="133">
        <v>42804</v>
      </c>
      <c r="Y1132" s="136">
        <v>1320</v>
      </c>
      <c r="AQ1132" s="136">
        <v>1470</v>
      </c>
      <c r="AT1132" s="136">
        <v>1500</v>
      </c>
    </row>
    <row r="1133" spans="1:46">
      <c r="A1133" s="133">
        <v>42807</v>
      </c>
      <c r="Y1133" s="136">
        <v>1320</v>
      </c>
      <c r="AQ1133" s="136">
        <v>1470</v>
      </c>
      <c r="AT1133" s="136">
        <v>1500</v>
      </c>
    </row>
    <row r="1134" spans="1:46">
      <c r="A1134" s="133">
        <v>42808</v>
      </c>
      <c r="Y1134" s="136">
        <v>1320</v>
      </c>
      <c r="AQ1134" s="136">
        <v>1470</v>
      </c>
      <c r="AT1134" s="136">
        <v>1500</v>
      </c>
    </row>
    <row r="1135" spans="1:46">
      <c r="A1135" s="133">
        <v>42809</v>
      </c>
      <c r="Y1135" s="136">
        <v>1320</v>
      </c>
      <c r="AQ1135" s="136">
        <v>1480</v>
      </c>
      <c r="AT1135" s="136">
        <v>1500</v>
      </c>
    </row>
    <row r="1136" spans="1:46">
      <c r="A1136" s="133">
        <v>42810</v>
      </c>
      <c r="Y1136" s="136">
        <v>1320</v>
      </c>
      <c r="AQ1136" s="136">
        <v>1480</v>
      </c>
      <c r="AT1136" s="136">
        <v>1500</v>
      </c>
    </row>
    <row r="1137" spans="1:46">
      <c r="A1137" s="133">
        <v>42811</v>
      </c>
      <c r="Y1137" s="136">
        <v>1320</v>
      </c>
      <c r="AQ1137" s="136">
        <v>1480</v>
      </c>
      <c r="AT1137" s="136">
        <v>1500</v>
      </c>
    </row>
    <row r="1138" spans="1:46">
      <c r="A1138" s="133">
        <v>42814</v>
      </c>
      <c r="Y1138" s="136">
        <v>1320</v>
      </c>
      <c r="AQ1138" s="136">
        <v>1480</v>
      </c>
      <c r="AT1138" s="136">
        <v>1500</v>
      </c>
    </row>
    <row r="1139" spans="1:46">
      <c r="A1139" s="133">
        <v>42815</v>
      </c>
      <c r="Y1139" s="136">
        <v>1320</v>
      </c>
      <c r="AT1139" s="136">
        <v>1500</v>
      </c>
    </row>
    <row r="1140" spans="1:46">
      <c r="A1140" s="133">
        <v>42816</v>
      </c>
      <c r="Y1140" s="136">
        <v>1320</v>
      </c>
      <c r="AT1140" s="136">
        <v>1500</v>
      </c>
    </row>
    <row r="1141" spans="1:46">
      <c r="A1141" s="133">
        <v>42817</v>
      </c>
      <c r="Y1141" s="136">
        <v>1360</v>
      </c>
      <c r="AQ1141" s="136">
        <v>1500</v>
      </c>
      <c r="AT1141" s="136">
        <v>1500</v>
      </c>
    </row>
    <row r="1142" spans="1:46">
      <c r="A1142" s="133">
        <v>42818</v>
      </c>
      <c r="Y1142" s="136">
        <v>1360</v>
      </c>
      <c r="AQ1142" s="136">
        <v>1500</v>
      </c>
      <c r="AT1142" s="136">
        <v>1500</v>
      </c>
    </row>
    <row r="1143" spans="1:46">
      <c r="A1143" s="133">
        <v>42821</v>
      </c>
      <c r="Y1143" s="136">
        <v>1360</v>
      </c>
      <c r="AQ1143" s="136">
        <v>1520</v>
      </c>
      <c r="AT1143" s="136">
        <v>1520</v>
      </c>
    </row>
    <row r="1144" spans="1:46">
      <c r="A1144" s="133">
        <v>42822</v>
      </c>
      <c r="Y1144" s="136">
        <v>1360</v>
      </c>
      <c r="AQ1144" s="136">
        <v>1540</v>
      </c>
      <c r="AT1144" s="136">
        <v>1520</v>
      </c>
    </row>
    <row r="1145" spans="1:46">
      <c r="A1145" s="133">
        <v>42823</v>
      </c>
      <c r="Y1145" s="136">
        <v>1360</v>
      </c>
      <c r="AQ1145" s="136">
        <v>1540</v>
      </c>
      <c r="AT1145" s="136">
        <v>1530</v>
      </c>
    </row>
    <row r="1146" spans="1:46">
      <c r="A1146" s="133">
        <v>42824</v>
      </c>
      <c r="Y1146" s="136">
        <v>1360</v>
      </c>
      <c r="AT1146" s="136">
        <v>1530</v>
      </c>
    </row>
    <row r="1147" spans="1:46">
      <c r="A1147" s="133">
        <v>42825</v>
      </c>
      <c r="Y1147" s="136">
        <v>1380</v>
      </c>
      <c r="AQ1147" s="136">
        <v>1600</v>
      </c>
      <c r="AT1147" s="136">
        <v>1530</v>
      </c>
    </row>
    <row r="1148" spans="1:46">
      <c r="A1148" s="133">
        <v>42826</v>
      </c>
      <c r="Y1148" s="136">
        <v>1380</v>
      </c>
      <c r="AQ1148" s="136">
        <v>1600</v>
      </c>
      <c r="AT1148" s="136">
        <v>1530</v>
      </c>
    </row>
    <row r="1149" spans="1:46">
      <c r="A1149" s="133">
        <v>42830</v>
      </c>
      <c r="Y1149" s="136">
        <v>1380</v>
      </c>
      <c r="AQ1149" s="136">
        <v>1600</v>
      </c>
      <c r="AT1149" s="136">
        <v>1540</v>
      </c>
    </row>
    <row r="1150" spans="1:46">
      <c r="A1150" s="133">
        <v>42831</v>
      </c>
      <c r="Y1150" s="136">
        <v>1380</v>
      </c>
      <c r="AQ1150" s="136">
        <v>1600</v>
      </c>
      <c r="AT1150" s="136">
        <v>1550</v>
      </c>
    </row>
    <row r="1151" spans="1:46">
      <c r="A1151" s="133">
        <v>42832</v>
      </c>
      <c r="Y1151" s="136">
        <v>1420</v>
      </c>
      <c r="AQ1151" s="136">
        <v>1600</v>
      </c>
      <c r="AT1151" s="136">
        <v>1550</v>
      </c>
    </row>
    <row r="1152" spans="1:46">
      <c r="A1152" s="133">
        <v>42835</v>
      </c>
      <c r="Y1152" s="136">
        <v>1420</v>
      </c>
      <c r="AQ1152" s="136">
        <v>1600</v>
      </c>
      <c r="AT1152" s="136">
        <v>1550</v>
      </c>
    </row>
    <row r="1153" spans="1:46">
      <c r="A1153" s="133">
        <v>42836</v>
      </c>
      <c r="Y1153" s="136">
        <v>1420</v>
      </c>
      <c r="AQ1153" s="136">
        <v>1600</v>
      </c>
      <c r="AT1153" s="136">
        <v>1550</v>
      </c>
    </row>
    <row r="1154" spans="1:46">
      <c r="A1154" s="133">
        <v>42837</v>
      </c>
      <c r="Y1154" s="136">
        <v>1420</v>
      </c>
      <c r="AQ1154" s="136">
        <v>1600</v>
      </c>
      <c r="AT1154" s="136">
        <v>1550</v>
      </c>
    </row>
    <row r="1155" spans="1:46">
      <c r="A1155" s="133">
        <v>42838</v>
      </c>
      <c r="Y1155" s="136">
        <v>1420</v>
      </c>
      <c r="AQ1155" s="136">
        <v>1600</v>
      </c>
      <c r="AT1155" s="136">
        <v>1580</v>
      </c>
    </row>
    <row r="1156" spans="1:46">
      <c r="A1156" s="133">
        <v>42839</v>
      </c>
      <c r="Y1156" s="136">
        <v>1430</v>
      </c>
      <c r="AQ1156" s="136">
        <v>1600</v>
      </c>
      <c r="AT1156" s="136">
        <v>1580</v>
      </c>
    </row>
    <row r="1157" spans="1:46">
      <c r="A1157" s="133">
        <v>42842</v>
      </c>
      <c r="Y1157" s="136">
        <v>1430</v>
      </c>
      <c r="AQ1157" s="136">
        <v>1600</v>
      </c>
      <c r="AT1157" s="136">
        <v>1580</v>
      </c>
    </row>
    <row r="1158" spans="1:46">
      <c r="A1158" s="133">
        <v>42843</v>
      </c>
      <c r="Y1158" s="136">
        <v>1430</v>
      </c>
      <c r="AQ1158" s="136">
        <v>1600</v>
      </c>
      <c r="AT1158" s="136">
        <v>1580</v>
      </c>
    </row>
    <row r="1159" spans="1:46">
      <c r="A1159" s="133">
        <v>42844</v>
      </c>
      <c r="Y1159" s="136">
        <v>1430</v>
      </c>
      <c r="AQ1159" s="136">
        <v>1600</v>
      </c>
      <c r="AT1159" s="136">
        <v>1580</v>
      </c>
    </row>
    <row r="1160" spans="1:46">
      <c r="A1160" s="133">
        <v>42845</v>
      </c>
      <c r="Y1160" s="136">
        <v>1440</v>
      </c>
      <c r="AQ1160" s="136">
        <v>1630</v>
      </c>
      <c r="AT1160" s="136">
        <v>1600</v>
      </c>
    </row>
    <row r="1161" spans="1:46">
      <c r="A1161" s="133">
        <v>42846</v>
      </c>
      <c r="Y1161" s="136">
        <v>1440</v>
      </c>
      <c r="AQ1161" s="136">
        <v>1630</v>
      </c>
      <c r="AT1161" s="136">
        <v>1600</v>
      </c>
    </row>
    <row r="1162" spans="1:46">
      <c r="A1162" s="133">
        <v>42849</v>
      </c>
      <c r="Y1162" s="136">
        <v>1460</v>
      </c>
      <c r="AQ1162" s="136">
        <v>1630</v>
      </c>
      <c r="AT1162" s="136">
        <v>1600</v>
      </c>
    </row>
    <row r="1163" spans="1:46">
      <c r="A1163" s="133">
        <v>42850</v>
      </c>
      <c r="Y1163" s="136">
        <v>1460</v>
      </c>
      <c r="AQ1163" s="136">
        <v>1630</v>
      </c>
      <c r="AT1163" s="136">
        <v>1600</v>
      </c>
    </row>
    <row r="1164" spans="1:46">
      <c r="A1164" s="133">
        <v>42851</v>
      </c>
      <c r="Y1164" s="136">
        <v>1460</v>
      </c>
      <c r="AQ1164" s="136">
        <v>1630</v>
      </c>
      <c r="AT1164" s="136">
        <v>1600</v>
      </c>
    </row>
    <row r="1165" spans="1:46">
      <c r="A1165" s="133">
        <v>42852</v>
      </c>
      <c r="Y1165" s="136">
        <v>1460</v>
      </c>
      <c r="AQ1165" s="136">
        <v>1630</v>
      </c>
      <c r="AT1165" s="136">
        <v>1600</v>
      </c>
    </row>
    <row r="1166" spans="1:46">
      <c r="A1166" s="133">
        <v>42853</v>
      </c>
      <c r="Y1166" s="136">
        <v>1460</v>
      </c>
      <c r="AQ1166" s="136">
        <v>1630</v>
      </c>
      <c r="AT1166" s="136">
        <v>1600</v>
      </c>
    </row>
    <row r="1167" spans="1:46">
      <c r="A1167" s="133">
        <v>42857</v>
      </c>
      <c r="Y1167" s="136">
        <v>1460</v>
      </c>
      <c r="AQ1167" s="136">
        <v>1630</v>
      </c>
      <c r="AT1167" s="136">
        <v>1600</v>
      </c>
    </row>
    <row r="1168" spans="1:46">
      <c r="A1168" s="133">
        <v>42858</v>
      </c>
      <c r="Y1168" s="136">
        <v>1460</v>
      </c>
      <c r="AQ1168" s="136">
        <v>1630</v>
      </c>
      <c r="AT1168" s="136">
        <v>1600</v>
      </c>
    </row>
    <row r="1169" spans="1:46">
      <c r="A1169" s="133">
        <v>42859</v>
      </c>
      <c r="Y1169" s="136">
        <v>1460</v>
      </c>
      <c r="AQ1169" s="136">
        <v>1630</v>
      </c>
      <c r="AT1169" s="136">
        <v>1600</v>
      </c>
    </row>
    <row r="1170" spans="1:46">
      <c r="A1170" s="133">
        <v>42860</v>
      </c>
      <c r="Y1170" s="136">
        <v>1460</v>
      </c>
      <c r="AQ1170" s="136">
        <v>1630</v>
      </c>
      <c r="AT1170" s="136">
        <v>1600</v>
      </c>
    </row>
    <row r="1171" spans="1:46">
      <c r="A1171" s="133">
        <v>42863</v>
      </c>
      <c r="Y1171" s="136">
        <v>1480</v>
      </c>
      <c r="AQ1171" s="136">
        <v>1630</v>
      </c>
      <c r="AT1171" s="136">
        <v>1600</v>
      </c>
    </row>
    <row r="1172" spans="1:46">
      <c r="A1172" s="133">
        <v>42864</v>
      </c>
      <c r="Y1172" s="136">
        <v>1500</v>
      </c>
      <c r="AT1172" s="136">
        <v>1600</v>
      </c>
    </row>
    <row r="1173" spans="1:46">
      <c r="A1173" s="133">
        <v>42865</v>
      </c>
      <c r="Y1173" s="136">
        <v>1500</v>
      </c>
      <c r="AT1173" s="136">
        <v>1600</v>
      </c>
    </row>
    <row r="1174" spans="1:46">
      <c r="A1174" s="133">
        <v>42866</v>
      </c>
      <c r="Y1174" s="136">
        <v>1500</v>
      </c>
      <c r="AQ1174" s="136">
        <v>1630</v>
      </c>
      <c r="AT1174" s="136">
        <v>1600</v>
      </c>
    </row>
    <row r="1175" spans="1:46">
      <c r="A1175" s="133">
        <v>42867</v>
      </c>
      <c r="Y1175" s="136">
        <v>1500</v>
      </c>
      <c r="AQ1175" s="136">
        <v>1630</v>
      </c>
      <c r="AT1175" s="136">
        <v>1600</v>
      </c>
    </row>
    <row r="1176" spans="1:46">
      <c r="A1176" s="133">
        <v>42870</v>
      </c>
      <c r="Y1176" s="136">
        <v>1500</v>
      </c>
      <c r="AQ1176" s="136">
        <v>1630</v>
      </c>
      <c r="AT1176" s="136">
        <v>1600</v>
      </c>
    </row>
    <row r="1177" spans="1:46">
      <c r="A1177" s="133">
        <v>42871</v>
      </c>
      <c r="Y1177" s="136">
        <v>1500</v>
      </c>
      <c r="AQ1177" s="136">
        <v>1630</v>
      </c>
    </row>
    <row r="1178" spans="1:46">
      <c r="A1178" s="133">
        <v>42872</v>
      </c>
      <c r="Y1178" s="136">
        <v>1500</v>
      </c>
    </row>
    <row r="1179" spans="1:46">
      <c r="A1179" s="133">
        <v>42873</v>
      </c>
      <c r="AQ1179" s="136">
        <v>1700</v>
      </c>
    </row>
    <row r="1180" spans="1:46">
      <c r="A1180" s="133">
        <v>42874</v>
      </c>
      <c r="AQ1180" s="136">
        <v>1700</v>
      </c>
    </row>
    <row r="1181" spans="1:46">
      <c r="A1181" s="133">
        <v>42877</v>
      </c>
      <c r="AQ1181" s="136">
        <v>1720</v>
      </c>
    </row>
    <row r="1182" spans="1:46">
      <c r="A1182" s="133">
        <v>42878</v>
      </c>
      <c r="AQ1182" s="136">
        <v>1720</v>
      </c>
    </row>
    <row r="1183" spans="1:46">
      <c r="A1183" s="133">
        <v>42879</v>
      </c>
      <c r="AQ1183" s="136">
        <v>1720</v>
      </c>
    </row>
    <row r="1184" spans="1:46">
      <c r="A1184" s="133">
        <v>42880</v>
      </c>
      <c r="AQ1184" s="136">
        <v>1720</v>
      </c>
    </row>
    <row r="1185" spans="1:46">
      <c r="A1185" s="133">
        <v>42881</v>
      </c>
      <c r="AQ1185" s="136">
        <v>1750</v>
      </c>
    </row>
    <row r="1186" spans="1:46">
      <c r="A1186" s="133">
        <v>42882</v>
      </c>
      <c r="AQ1186" s="136">
        <v>1750</v>
      </c>
    </row>
    <row r="1187" spans="1:46">
      <c r="A1187" s="133">
        <v>42886</v>
      </c>
      <c r="Y1187" s="136">
        <v>1440</v>
      </c>
      <c r="AQ1187" s="136">
        <v>1750</v>
      </c>
    </row>
    <row r="1188" spans="1:46">
      <c r="A1188" s="133">
        <v>42887</v>
      </c>
      <c r="Y1188" s="136">
        <v>1440</v>
      </c>
      <c r="AQ1188" s="136">
        <v>1750</v>
      </c>
    </row>
    <row r="1189" spans="1:46">
      <c r="A1189" s="133">
        <v>42888</v>
      </c>
      <c r="Y1189" s="136">
        <v>1440</v>
      </c>
      <c r="AQ1189" s="136">
        <v>1750</v>
      </c>
    </row>
    <row r="1190" spans="1:46">
      <c r="A1190" s="133">
        <v>42891</v>
      </c>
      <c r="Y1190" s="136">
        <v>1440</v>
      </c>
      <c r="AQ1190" s="136">
        <v>1700</v>
      </c>
    </row>
    <row r="1191" spans="1:46">
      <c r="A1191" s="133">
        <v>42892</v>
      </c>
      <c r="Y1191" s="136">
        <v>1440</v>
      </c>
      <c r="AQ1191" s="136">
        <v>1700</v>
      </c>
      <c r="AT1191" s="136">
        <v>1560</v>
      </c>
    </row>
    <row r="1192" spans="1:46">
      <c r="A1192" s="133">
        <v>42893</v>
      </c>
      <c r="Y1192" s="136">
        <v>1440</v>
      </c>
      <c r="AQ1192" s="136">
        <v>1700</v>
      </c>
      <c r="AT1192" s="136">
        <v>1560</v>
      </c>
    </row>
    <row r="1193" spans="1:46">
      <c r="A1193" s="133">
        <v>42894</v>
      </c>
      <c r="Y1193" s="136">
        <v>1440</v>
      </c>
      <c r="AT1193" s="136">
        <v>1560</v>
      </c>
    </row>
    <row r="1194" spans="1:46">
      <c r="A1194" s="133">
        <v>42895</v>
      </c>
      <c r="Y1194" s="136">
        <v>1440</v>
      </c>
      <c r="AQ1194" s="136">
        <v>1640</v>
      </c>
      <c r="AT1194" s="136">
        <v>1560</v>
      </c>
    </row>
    <row r="1195" spans="1:46">
      <c r="A1195" s="133">
        <v>42898</v>
      </c>
      <c r="Y1195" s="136">
        <v>1440</v>
      </c>
      <c r="AQ1195" s="136">
        <v>1640</v>
      </c>
    </row>
    <row r="1196" spans="1:46">
      <c r="A1196" s="133">
        <v>42899</v>
      </c>
      <c r="Y1196" s="136">
        <v>1440</v>
      </c>
      <c r="AQ1196" s="136">
        <v>1640</v>
      </c>
    </row>
    <row r="1197" spans="1:46">
      <c r="A1197" s="133">
        <v>42900</v>
      </c>
      <c r="Y1197" s="136">
        <v>1400</v>
      </c>
      <c r="AQ1197" s="136">
        <v>1640</v>
      </c>
    </row>
    <row r="1198" spans="1:46">
      <c r="A1198" s="133">
        <v>42901</v>
      </c>
      <c r="Y1198" s="136">
        <v>1400</v>
      </c>
      <c r="AQ1198" s="136">
        <v>1640</v>
      </c>
    </row>
    <row r="1199" spans="1:46">
      <c r="A1199" s="133">
        <v>42902</v>
      </c>
      <c r="Y1199" s="136">
        <v>1400</v>
      </c>
      <c r="AQ1199" s="136">
        <v>1640</v>
      </c>
    </row>
    <row r="1200" spans="1:46">
      <c r="A1200" s="133">
        <v>42905</v>
      </c>
      <c r="Y1200" s="136">
        <v>1400</v>
      </c>
      <c r="AQ1200" s="136">
        <v>1640</v>
      </c>
    </row>
    <row r="1201" spans="1:43">
      <c r="A1201" s="133">
        <v>42906</v>
      </c>
      <c r="Y1201" s="136">
        <v>1400</v>
      </c>
      <c r="AQ1201" s="136">
        <v>1600</v>
      </c>
    </row>
    <row r="1202" spans="1:43">
      <c r="A1202" s="133">
        <v>42907</v>
      </c>
      <c r="Y1202" s="136">
        <v>1400</v>
      </c>
      <c r="AQ1202" s="136">
        <v>1600</v>
      </c>
    </row>
    <row r="1203" spans="1:43">
      <c r="A1203" s="133">
        <v>42908</v>
      </c>
      <c r="Y1203" s="136">
        <v>1400</v>
      </c>
      <c r="AQ1203" s="136">
        <v>1600</v>
      </c>
    </row>
    <row r="1204" spans="1:43">
      <c r="A1204" s="133">
        <v>42909</v>
      </c>
      <c r="Y1204" s="136">
        <v>1400</v>
      </c>
      <c r="AQ1204" s="136">
        <v>1600</v>
      </c>
    </row>
    <row r="1205" spans="1:43">
      <c r="A1205" s="133">
        <v>42912</v>
      </c>
      <c r="Y1205" s="136">
        <v>1400</v>
      </c>
    </row>
    <row r="1206" spans="1:43">
      <c r="A1206" s="133">
        <v>42913</v>
      </c>
      <c r="Y1206" s="136">
        <v>1400</v>
      </c>
      <c r="AQ1206" s="136">
        <v>1650</v>
      </c>
    </row>
    <row r="1207" spans="1:43">
      <c r="A1207" s="133">
        <v>42914</v>
      </c>
      <c r="Y1207" s="136">
        <v>1400</v>
      </c>
      <c r="AQ1207" s="136">
        <v>1650</v>
      </c>
    </row>
    <row r="1208" spans="1:43">
      <c r="A1208" s="133">
        <v>42915</v>
      </c>
      <c r="Y1208" s="136">
        <v>1400</v>
      </c>
      <c r="AQ1208" s="136">
        <v>1650</v>
      </c>
    </row>
    <row r="1209" spans="1:43">
      <c r="A1209" s="133">
        <v>42916</v>
      </c>
      <c r="Y1209" s="136">
        <v>1400</v>
      </c>
      <c r="AQ1209" s="136">
        <v>1650</v>
      </c>
    </row>
    <row r="1210" spans="1:43">
      <c r="A1210" s="133">
        <v>42919</v>
      </c>
      <c r="Y1210" s="136">
        <v>1400</v>
      </c>
    </row>
    <row r="1211" spans="1:43">
      <c r="A1211" s="133">
        <v>42920</v>
      </c>
    </row>
    <row r="1212" spans="1:43">
      <c r="A1212" s="133">
        <v>42921</v>
      </c>
      <c r="AQ1212" s="136">
        <v>1700</v>
      </c>
    </row>
    <row r="1213" spans="1:43">
      <c r="A1213" s="133">
        <v>42922</v>
      </c>
      <c r="AQ1213" s="136">
        <v>1700</v>
      </c>
    </row>
    <row r="1214" spans="1:43">
      <c r="A1214" s="133">
        <v>42923</v>
      </c>
      <c r="AQ1214" s="136">
        <v>1700</v>
      </c>
    </row>
    <row r="1215" spans="1:43">
      <c r="A1215" s="133">
        <v>42926</v>
      </c>
      <c r="Y1215" s="136">
        <v>1560</v>
      </c>
      <c r="AQ1215" s="136">
        <v>1700</v>
      </c>
    </row>
    <row r="1216" spans="1:43">
      <c r="A1216" s="133">
        <v>42927</v>
      </c>
      <c r="Y1216" s="136">
        <v>1560</v>
      </c>
    </row>
    <row r="1217" spans="1:46">
      <c r="A1217" s="133">
        <v>42928</v>
      </c>
      <c r="Y1217" s="136">
        <v>1560</v>
      </c>
    </row>
    <row r="1218" spans="1:46">
      <c r="A1218" s="133">
        <v>42929</v>
      </c>
      <c r="Y1218" s="136">
        <v>1560</v>
      </c>
      <c r="AQ1218" s="136">
        <v>1730</v>
      </c>
    </row>
    <row r="1219" spans="1:46">
      <c r="A1219" s="133">
        <v>42930</v>
      </c>
      <c r="Y1219" s="136">
        <v>1560</v>
      </c>
      <c r="AQ1219" s="136">
        <v>1730</v>
      </c>
    </row>
    <row r="1220" spans="1:46">
      <c r="A1220" s="133">
        <v>42933</v>
      </c>
      <c r="Y1220" s="136">
        <v>1560</v>
      </c>
      <c r="AQ1220" s="136">
        <v>1730</v>
      </c>
    </row>
    <row r="1221" spans="1:46">
      <c r="A1221" s="133">
        <v>42934</v>
      </c>
      <c r="Y1221" s="136">
        <v>1560</v>
      </c>
      <c r="AT1221" s="136">
        <v>1640</v>
      </c>
    </row>
    <row r="1222" spans="1:46">
      <c r="A1222" s="133">
        <v>42935</v>
      </c>
      <c r="Y1222" s="136">
        <v>1560</v>
      </c>
      <c r="AT1222" s="136">
        <v>1640</v>
      </c>
    </row>
    <row r="1223" spans="1:46">
      <c r="A1223" s="133">
        <v>42936</v>
      </c>
      <c r="Y1223" s="136">
        <v>1560</v>
      </c>
      <c r="AT1223" s="136">
        <v>1640</v>
      </c>
    </row>
    <row r="1224" spans="1:46">
      <c r="A1224" s="133">
        <v>42937</v>
      </c>
      <c r="AQ1224" s="136">
        <v>1740</v>
      </c>
    </row>
    <row r="1225" spans="1:46">
      <c r="A1225" s="133">
        <v>42940</v>
      </c>
    </row>
    <row r="1226" spans="1:46">
      <c r="A1226" s="133">
        <v>42941</v>
      </c>
      <c r="AQ1226" s="136">
        <v>1650</v>
      </c>
    </row>
    <row r="1227" spans="1:46">
      <c r="A1227" s="133">
        <v>42942</v>
      </c>
      <c r="Y1227" s="136">
        <v>1460</v>
      </c>
      <c r="AQ1227" s="136">
        <v>1650</v>
      </c>
    </row>
    <row r="1228" spans="1:46">
      <c r="A1228" s="133">
        <v>42943</v>
      </c>
      <c r="Y1228" s="136">
        <v>1460</v>
      </c>
      <c r="AQ1228" s="136">
        <v>1650</v>
      </c>
      <c r="AT1228" s="136">
        <v>1580</v>
      </c>
    </row>
    <row r="1229" spans="1:46">
      <c r="A1229" s="133">
        <v>42944</v>
      </c>
      <c r="Y1229" s="136">
        <v>1440</v>
      </c>
      <c r="AQ1229" s="136">
        <v>1650</v>
      </c>
      <c r="AT1229" s="136">
        <v>1580</v>
      </c>
    </row>
    <row r="1230" spans="1:46">
      <c r="A1230" s="133">
        <v>42947</v>
      </c>
      <c r="Y1230" s="136">
        <v>1440</v>
      </c>
    </row>
    <row r="1231" spans="1:46">
      <c r="A1231" s="133">
        <v>42948</v>
      </c>
      <c r="Y1231" s="136">
        <v>1440</v>
      </c>
    </row>
    <row r="1232" spans="1:46">
      <c r="A1232" s="133">
        <v>42949</v>
      </c>
      <c r="Y1232" s="136">
        <v>1440</v>
      </c>
      <c r="AQ1232" s="136">
        <v>1650</v>
      </c>
    </row>
    <row r="1233" spans="1:43">
      <c r="A1233" s="133">
        <v>42950</v>
      </c>
      <c r="Y1233" s="136">
        <v>1440</v>
      </c>
      <c r="AQ1233" s="136">
        <v>1650</v>
      </c>
    </row>
    <row r="1234" spans="1:43">
      <c r="A1234" s="133">
        <v>42951</v>
      </c>
      <c r="Y1234" s="136">
        <v>1440</v>
      </c>
      <c r="AQ1234" s="136">
        <v>1650</v>
      </c>
    </row>
    <row r="1235" spans="1:43">
      <c r="A1235" s="133">
        <v>42954</v>
      </c>
      <c r="Y1235" s="136">
        <v>1440</v>
      </c>
      <c r="AQ1235" s="136">
        <v>1650</v>
      </c>
    </row>
    <row r="1236" spans="1:43">
      <c r="A1236" s="133">
        <v>42955</v>
      </c>
      <c r="Y1236" s="136">
        <v>1440</v>
      </c>
      <c r="AQ1236" s="136">
        <v>1620</v>
      </c>
    </row>
    <row r="1237" spans="1:43">
      <c r="A1237" s="133">
        <v>42956</v>
      </c>
      <c r="Y1237" s="136">
        <v>1440</v>
      </c>
      <c r="AQ1237" s="136">
        <v>1620</v>
      </c>
    </row>
    <row r="1238" spans="1:43">
      <c r="A1238" s="133">
        <v>42957</v>
      </c>
      <c r="Y1238" s="136">
        <v>1440</v>
      </c>
      <c r="AQ1238" s="136">
        <v>1620</v>
      </c>
    </row>
    <row r="1239" spans="1:43">
      <c r="A1239" s="133">
        <v>42958</v>
      </c>
      <c r="Y1239" s="136">
        <v>1440</v>
      </c>
      <c r="AQ1239" s="136">
        <v>1620</v>
      </c>
    </row>
    <row r="1240" spans="1:43">
      <c r="A1240" s="133">
        <v>42961</v>
      </c>
      <c r="Y1240" s="136">
        <v>1440</v>
      </c>
      <c r="AQ1240" s="136">
        <v>1620</v>
      </c>
    </row>
    <row r="1241" spans="1:43">
      <c r="A1241" s="133">
        <v>42962</v>
      </c>
      <c r="Y1241" s="136">
        <v>1440</v>
      </c>
      <c r="AQ1241" s="136">
        <v>1620</v>
      </c>
    </row>
    <row r="1242" spans="1:43">
      <c r="A1242" s="133">
        <v>42963</v>
      </c>
      <c r="Y1242" s="136">
        <v>1440</v>
      </c>
    </row>
    <row r="1243" spans="1:43">
      <c r="A1243" s="133">
        <v>42964</v>
      </c>
      <c r="Y1243" s="136">
        <v>1440</v>
      </c>
      <c r="AQ1243" s="136">
        <v>1620</v>
      </c>
    </row>
    <row r="1244" spans="1:43">
      <c r="A1244" s="133">
        <v>42965</v>
      </c>
      <c r="Y1244" s="136">
        <v>1440</v>
      </c>
      <c r="AQ1244" s="136">
        <v>1620</v>
      </c>
    </row>
    <row r="1245" spans="1:43">
      <c r="A1245" s="133">
        <v>42968</v>
      </c>
      <c r="Y1245" s="136">
        <v>1420</v>
      </c>
      <c r="AQ1245" s="136">
        <v>1620</v>
      </c>
    </row>
    <row r="1246" spans="1:43">
      <c r="A1246" s="133">
        <v>42969</v>
      </c>
      <c r="Y1246" s="136">
        <v>1420</v>
      </c>
      <c r="AQ1246" s="136">
        <v>1620</v>
      </c>
    </row>
    <row r="1247" spans="1:43">
      <c r="A1247" s="133">
        <v>42970</v>
      </c>
      <c r="Y1247" s="136">
        <v>1420</v>
      </c>
      <c r="AQ1247" s="136">
        <v>1620</v>
      </c>
    </row>
    <row r="1248" spans="1:43">
      <c r="A1248" s="133">
        <v>42971</v>
      </c>
      <c r="Y1248" s="136">
        <v>1420</v>
      </c>
      <c r="AQ1248" s="136">
        <v>1620</v>
      </c>
    </row>
    <row r="1249" spans="1:43">
      <c r="A1249" s="133">
        <v>42972</v>
      </c>
      <c r="Y1249" s="136">
        <v>1420</v>
      </c>
      <c r="AQ1249" s="136">
        <v>1620</v>
      </c>
    </row>
    <row r="1250" spans="1:43">
      <c r="A1250" s="133">
        <v>42975</v>
      </c>
      <c r="Y1250" s="136">
        <v>1420</v>
      </c>
      <c r="AQ1250" s="136">
        <v>1620</v>
      </c>
    </row>
    <row r="1251" spans="1:43">
      <c r="A1251" s="133">
        <v>42976</v>
      </c>
      <c r="Y1251" s="136">
        <v>1420</v>
      </c>
      <c r="AQ1251" s="136">
        <v>1620</v>
      </c>
    </row>
    <row r="1252" spans="1:43">
      <c r="A1252" s="133">
        <v>42977</v>
      </c>
      <c r="Y1252" s="136">
        <v>1420</v>
      </c>
      <c r="AQ1252" s="136">
        <v>1620</v>
      </c>
    </row>
    <row r="1253" spans="1:43">
      <c r="A1253" s="133">
        <v>42978</v>
      </c>
      <c r="Y1253" s="136">
        <v>1420</v>
      </c>
      <c r="AQ1253" s="136">
        <v>1620</v>
      </c>
    </row>
    <row r="1254" spans="1:43">
      <c r="A1254" s="133">
        <v>42979</v>
      </c>
      <c r="AQ1254" s="136">
        <v>1620</v>
      </c>
    </row>
    <row r="1255" spans="1:43">
      <c r="A1255" s="133">
        <v>42982</v>
      </c>
      <c r="AQ1255" s="136">
        <v>1660</v>
      </c>
    </row>
    <row r="1256" spans="1:43">
      <c r="A1256" s="133">
        <v>42983</v>
      </c>
      <c r="AQ1256" s="136">
        <v>1660</v>
      </c>
    </row>
    <row r="1257" spans="1:43">
      <c r="A1257" s="133">
        <v>42984</v>
      </c>
      <c r="AQ1257" s="136">
        <v>1660</v>
      </c>
    </row>
    <row r="1258" spans="1:43">
      <c r="A1258" s="133">
        <v>42985</v>
      </c>
      <c r="AQ1258" s="136">
        <v>1660</v>
      </c>
    </row>
    <row r="1259" spans="1:43">
      <c r="A1259" s="133">
        <v>42986</v>
      </c>
      <c r="AQ1259" s="136">
        <v>1660</v>
      </c>
    </row>
    <row r="1260" spans="1:43">
      <c r="A1260" s="133">
        <v>42989</v>
      </c>
      <c r="AQ1260" s="136">
        <v>1660</v>
      </c>
    </row>
    <row r="1261" spans="1:43">
      <c r="A1261" s="133">
        <v>42990</v>
      </c>
      <c r="AQ1261" s="136">
        <v>1660</v>
      </c>
    </row>
    <row r="1262" spans="1:43">
      <c r="A1262" s="133">
        <v>42991</v>
      </c>
      <c r="AQ1262" s="136">
        <v>1660</v>
      </c>
    </row>
    <row r="1263" spans="1:43">
      <c r="A1263" s="133">
        <v>42992</v>
      </c>
      <c r="AQ1263" s="136">
        <v>1660</v>
      </c>
    </row>
    <row r="1264" spans="1:43">
      <c r="A1264" s="133">
        <v>42993</v>
      </c>
      <c r="AQ1264" s="136">
        <v>1680</v>
      </c>
    </row>
    <row r="1265" spans="1:46">
      <c r="A1265" s="133">
        <v>42996</v>
      </c>
      <c r="AQ1265" s="136">
        <v>1680</v>
      </c>
    </row>
    <row r="1266" spans="1:46">
      <c r="A1266" s="133">
        <v>42997</v>
      </c>
      <c r="Y1266" s="136">
        <v>1520</v>
      </c>
      <c r="AQ1266" s="136">
        <v>1680</v>
      </c>
    </row>
    <row r="1267" spans="1:46">
      <c r="A1267" s="133">
        <v>42998</v>
      </c>
      <c r="Y1267" s="136">
        <v>1520</v>
      </c>
      <c r="AQ1267" s="136">
        <v>1680</v>
      </c>
    </row>
    <row r="1268" spans="1:46">
      <c r="A1268" s="133">
        <v>42999</v>
      </c>
      <c r="Y1268" s="136">
        <v>1520</v>
      </c>
      <c r="AQ1268" s="136">
        <v>1650</v>
      </c>
    </row>
    <row r="1269" spans="1:46">
      <c r="A1269" s="133">
        <v>43000</v>
      </c>
      <c r="Y1269" s="136">
        <v>1520</v>
      </c>
      <c r="AQ1269" s="136">
        <v>1650</v>
      </c>
    </row>
    <row r="1270" spans="1:46">
      <c r="A1270" s="133">
        <v>43003</v>
      </c>
      <c r="Y1270" s="136">
        <v>1520</v>
      </c>
      <c r="AQ1270" s="136">
        <v>1650</v>
      </c>
    </row>
    <row r="1271" spans="1:46">
      <c r="A1271" s="133">
        <v>43004</v>
      </c>
      <c r="Y1271" s="136">
        <v>1520</v>
      </c>
    </row>
    <row r="1272" spans="1:46">
      <c r="A1272" s="133">
        <v>43005</v>
      </c>
      <c r="Y1272" s="136">
        <v>1520</v>
      </c>
    </row>
    <row r="1273" spans="1:46">
      <c r="A1273" s="133">
        <v>43006</v>
      </c>
      <c r="Y1273" s="136">
        <v>1520</v>
      </c>
      <c r="AQ1273" s="136">
        <v>1660</v>
      </c>
    </row>
    <row r="1274" spans="1:46">
      <c r="A1274" s="133">
        <v>43007</v>
      </c>
      <c r="Y1274" s="136">
        <v>1520</v>
      </c>
      <c r="AQ1274" s="136">
        <v>1660</v>
      </c>
    </row>
    <row r="1275" spans="1:46">
      <c r="A1275" s="133">
        <v>43008</v>
      </c>
      <c r="Y1275" s="136">
        <v>1520</v>
      </c>
      <c r="AQ1275" s="136">
        <v>1660</v>
      </c>
    </row>
    <row r="1276" spans="1:46">
      <c r="A1276" s="133">
        <v>43017</v>
      </c>
      <c r="AQ1276" s="136">
        <v>1650</v>
      </c>
    </row>
    <row r="1277" spans="1:46">
      <c r="A1277" s="133">
        <v>43018</v>
      </c>
      <c r="Y1277" s="136">
        <v>1480</v>
      </c>
      <c r="AQ1277" s="136">
        <v>1650</v>
      </c>
      <c r="AT1277" s="136">
        <v>1570</v>
      </c>
    </row>
    <row r="1278" spans="1:46">
      <c r="A1278" s="133">
        <v>43019</v>
      </c>
      <c r="Y1278" s="136">
        <v>1480</v>
      </c>
      <c r="AQ1278" s="136">
        <v>1650</v>
      </c>
      <c r="AT1278" s="136">
        <v>1570</v>
      </c>
    </row>
    <row r="1279" spans="1:46">
      <c r="A1279" s="133">
        <v>43020</v>
      </c>
      <c r="Y1279" s="136">
        <v>1480</v>
      </c>
      <c r="AT1279" s="136">
        <v>1570</v>
      </c>
    </row>
    <row r="1280" spans="1:46">
      <c r="A1280" s="133">
        <v>43021</v>
      </c>
      <c r="Y1280" s="136">
        <v>1480</v>
      </c>
      <c r="AT1280" s="136">
        <v>1570</v>
      </c>
    </row>
    <row r="1281" spans="1:46">
      <c r="A1281" s="133">
        <v>43024</v>
      </c>
      <c r="Y1281" s="136">
        <v>1480</v>
      </c>
      <c r="AQ1281" s="136">
        <v>1660</v>
      </c>
    </row>
    <row r="1282" spans="1:46">
      <c r="A1282" s="133">
        <v>43025</v>
      </c>
      <c r="Y1282" s="136">
        <v>1480</v>
      </c>
      <c r="AQ1282" s="136">
        <v>1660</v>
      </c>
    </row>
    <row r="1283" spans="1:46">
      <c r="A1283" s="133">
        <v>43026</v>
      </c>
      <c r="Y1283" s="136">
        <v>1480</v>
      </c>
      <c r="AQ1283" s="136">
        <v>1660</v>
      </c>
    </row>
    <row r="1284" spans="1:46">
      <c r="A1284" s="133">
        <v>43027</v>
      </c>
      <c r="Y1284" s="136">
        <v>1480</v>
      </c>
    </row>
    <row r="1285" spans="1:46">
      <c r="A1285" s="133">
        <v>43028</v>
      </c>
      <c r="Y1285" s="136">
        <v>1500</v>
      </c>
      <c r="AQ1285" s="136">
        <v>1640</v>
      </c>
      <c r="AT1285" s="136">
        <v>1570</v>
      </c>
    </row>
    <row r="1286" spans="1:46">
      <c r="A1286" s="133">
        <v>43031</v>
      </c>
      <c r="Y1286" s="136">
        <v>1500</v>
      </c>
      <c r="AQ1286" s="136">
        <v>1640</v>
      </c>
      <c r="AT1286" s="136">
        <v>1560</v>
      </c>
    </row>
    <row r="1287" spans="1:46">
      <c r="A1287" s="133">
        <v>43032</v>
      </c>
      <c r="Y1287" s="136">
        <v>1500</v>
      </c>
      <c r="AQ1287" s="136">
        <v>1640</v>
      </c>
      <c r="AT1287" s="136">
        <v>1600</v>
      </c>
    </row>
    <row r="1288" spans="1:46">
      <c r="A1288" s="133">
        <v>43033</v>
      </c>
      <c r="Y1288" s="136">
        <v>1500</v>
      </c>
      <c r="AQ1288" s="136">
        <v>1640</v>
      </c>
      <c r="AT1288" s="136">
        <v>1600</v>
      </c>
    </row>
    <row r="1289" spans="1:46">
      <c r="A1289" s="133">
        <v>43034</v>
      </c>
      <c r="Y1289" s="136">
        <v>1500</v>
      </c>
      <c r="AQ1289" s="136">
        <v>1640</v>
      </c>
      <c r="AT1289" s="136">
        <v>1600</v>
      </c>
    </row>
    <row r="1290" spans="1:46">
      <c r="A1290" s="133">
        <v>43035</v>
      </c>
      <c r="Y1290" s="136">
        <v>1500</v>
      </c>
      <c r="AQ1290" s="136">
        <v>1640</v>
      </c>
      <c r="AT1290" s="136">
        <v>1600</v>
      </c>
    </row>
    <row r="1291" spans="1:46">
      <c r="A1291" s="133">
        <v>43038</v>
      </c>
      <c r="Y1291" s="136">
        <v>1500</v>
      </c>
      <c r="AQ1291" s="136">
        <v>1630</v>
      </c>
      <c r="AT1291" s="136">
        <v>1600</v>
      </c>
    </row>
    <row r="1292" spans="1:46">
      <c r="A1292" s="133">
        <v>43039</v>
      </c>
      <c r="Y1292" s="136">
        <v>1460</v>
      </c>
      <c r="AQ1292" s="136">
        <v>1630</v>
      </c>
      <c r="AT1292" s="136">
        <v>1590</v>
      </c>
    </row>
    <row r="1293" spans="1:46">
      <c r="A1293" s="133">
        <v>43040</v>
      </c>
      <c r="Y1293" s="136">
        <v>1460</v>
      </c>
      <c r="AT1293" s="136">
        <v>1590</v>
      </c>
    </row>
    <row r="1294" spans="1:46">
      <c r="A1294" s="133">
        <v>43041</v>
      </c>
      <c r="Y1294" s="136">
        <v>1460</v>
      </c>
      <c r="AQ1294" s="136">
        <v>1620</v>
      </c>
      <c r="AT1294" s="136">
        <v>1590</v>
      </c>
    </row>
    <row r="1295" spans="1:46">
      <c r="A1295" s="133">
        <v>43042</v>
      </c>
      <c r="Y1295" s="136">
        <v>1460</v>
      </c>
      <c r="AE1295" s="136">
        <v>1400</v>
      </c>
      <c r="AQ1295" s="136">
        <v>1620</v>
      </c>
      <c r="AT1295" s="136">
        <v>1590</v>
      </c>
    </row>
    <row r="1296" spans="1:46">
      <c r="A1296" s="133">
        <v>43045</v>
      </c>
      <c r="Y1296" s="136">
        <v>1460</v>
      </c>
      <c r="AQ1296" s="136">
        <v>1620</v>
      </c>
      <c r="AT1296" s="136">
        <v>1590</v>
      </c>
    </row>
    <row r="1297" spans="1:46">
      <c r="A1297" s="133">
        <v>43046</v>
      </c>
      <c r="Y1297" s="136">
        <v>1460</v>
      </c>
      <c r="AQ1297" s="136">
        <v>1620</v>
      </c>
      <c r="AT1297" s="136">
        <v>1590</v>
      </c>
    </row>
    <row r="1298" spans="1:46">
      <c r="A1298" s="133">
        <v>43047</v>
      </c>
      <c r="Y1298" s="136">
        <v>1440</v>
      </c>
      <c r="AQ1298" s="136">
        <v>1620</v>
      </c>
      <c r="AT1298" s="136">
        <v>1570</v>
      </c>
    </row>
    <row r="1299" spans="1:46">
      <c r="A1299" s="133">
        <v>43048</v>
      </c>
      <c r="Y1299" s="136">
        <v>1440</v>
      </c>
      <c r="AQ1299" s="136">
        <v>1620</v>
      </c>
      <c r="AT1299" s="136">
        <v>1570</v>
      </c>
    </row>
    <row r="1300" spans="1:46">
      <c r="A1300" s="133">
        <v>43049</v>
      </c>
      <c r="Y1300" s="136">
        <v>1440</v>
      </c>
      <c r="AQ1300" s="136">
        <v>1620</v>
      </c>
      <c r="AT1300" s="136">
        <v>1520</v>
      </c>
    </row>
    <row r="1301" spans="1:46">
      <c r="A1301" s="133">
        <v>43052</v>
      </c>
      <c r="Y1301" s="136">
        <v>1440</v>
      </c>
      <c r="AQ1301" s="136">
        <v>1600</v>
      </c>
      <c r="AT1301" s="136">
        <v>1520</v>
      </c>
    </row>
    <row r="1302" spans="1:46">
      <c r="A1302" s="133">
        <v>43053</v>
      </c>
      <c r="Y1302" s="136">
        <v>1440</v>
      </c>
      <c r="AQ1302" s="136">
        <v>1600</v>
      </c>
      <c r="AT1302" s="136">
        <v>1520</v>
      </c>
    </row>
    <row r="1303" spans="1:46">
      <c r="A1303" s="133">
        <v>43054</v>
      </c>
      <c r="Y1303" s="136">
        <v>1420</v>
      </c>
      <c r="AE1303" s="136">
        <v>1400</v>
      </c>
      <c r="AQ1303" s="136">
        <v>1600</v>
      </c>
      <c r="AT1303" s="136">
        <v>1560</v>
      </c>
    </row>
    <row r="1304" spans="1:46">
      <c r="A1304" s="133">
        <v>43055</v>
      </c>
      <c r="Y1304" s="136">
        <v>1420</v>
      </c>
      <c r="AE1304" s="136">
        <v>1400</v>
      </c>
      <c r="AQ1304" s="136">
        <v>1600</v>
      </c>
      <c r="AT1304" s="136">
        <v>1560</v>
      </c>
    </row>
    <row r="1305" spans="1:46">
      <c r="A1305" s="133">
        <v>43056</v>
      </c>
      <c r="Y1305" s="136">
        <v>1420</v>
      </c>
      <c r="AE1305" s="136">
        <v>1400</v>
      </c>
      <c r="AQ1305" s="136">
        <v>1610</v>
      </c>
      <c r="AT1305" s="136">
        <v>1560</v>
      </c>
    </row>
    <row r="1306" spans="1:46">
      <c r="A1306" s="133">
        <v>43059</v>
      </c>
      <c r="Y1306" s="136">
        <v>1420</v>
      </c>
      <c r="AE1306" s="136">
        <v>1410</v>
      </c>
      <c r="AQ1306" s="136">
        <v>1610</v>
      </c>
      <c r="AT1306" s="136">
        <v>1560</v>
      </c>
    </row>
    <row r="1307" spans="1:46">
      <c r="A1307" s="133">
        <v>43060</v>
      </c>
      <c r="Y1307" s="136">
        <v>1420</v>
      </c>
      <c r="AE1307" s="136">
        <v>1410</v>
      </c>
      <c r="AT1307" s="136">
        <v>1560</v>
      </c>
    </row>
    <row r="1308" spans="1:46">
      <c r="A1308" s="133">
        <v>43061</v>
      </c>
      <c r="Y1308" s="136">
        <v>1420</v>
      </c>
      <c r="AE1308" s="136">
        <v>1410</v>
      </c>
      <c r="AT1308" s="136">
        <v>1600</v>
      </c>
    </row>
    <row r="1309" spans="1:46">
      <c r="A1309" s="133">
        <v>43062</v>
      </c>
      <c r="Y1309" s="136">
        <v>1420</v>
      </c>
      <c r="AE1309" s="136">
        <v>1410</v>
      </c>
      <c r="AQ1309" s="136">
        <v>1620</v>
      </c>
      <c r="AT1309" s="136">
        <v>1600</v>
      </c>
    </row>
    <row r="1310" spans="1:46">
      <c r="A1310" s="133">
        <v>43063</v>
      </c>
      <c r="Y1310" s="136">
        <v>1420</v>
      </c>
      <c r="AE1310" s="136">
        <v>1410</v>
      </c>
      <c r="AQ1310" s="136">
        <v>1630</v>
      </c>
      <c r="AT1310" s="136">
        <v>1600</v>
      </c>
    </row>
    <row r="1311" spans="1:46">
      <c r="A1311" s="133">
        <v>43066</v>
      </c>
      <c r="Y1311" s="136">
        <v>1420</v>
      </c>
      <c r="AE1311" s="136">
        <v>1410</v>
      </c>
      <c r="AQ1311" s="136">
        <v>1630</v>
      </c>
      <c r="AT1311" s="136">
        <v>1600</v>
      </c>
    </row>
    <row r="1312" spans="1:46">
      <c r="A1312" s="133">
        <v>43067</v>
      </c>
      <c r="Y1312" s="136">
        <v>1420</v>
      </c>
      <c r="AQ1312" s="136">
        <v>1630</v>
      </c>
      <c r="AT1312" s="136">
        <v>1600</v>
      </c>
    </row>
    <row r="1313" spans="1:46">
      <c r="A1313" s="133">
        <v>43068</v>
      </c>
      <c r="AQ1313" s="136">
        <v>1630</v>
      </c>
      <c r="AT1313" s="136">
        <v>1600</v>
      </c>
    </row>
    <row r="1314" spans="1:46">
      <c r="A1314" s="133">
        <v>43069</v>
      </c>
      <c r="AQ1314" s="136">
        <v>1630</v>
      </c>
      <c r="AT1314" s="136">
        <v>1600</v>
      </c>
    </row>
    <row r="1315" spans="1:46">
      <c r="A1315" s="133">
        <v>43070</v>
      </c>
      <c r="AQ1315" s="136">
        <v>1630</v>
      </c>
      <c r="AT1315" s="136">
        <v>1600</v>
      </c>
    </row>
    <row r="1316" spans="1:46">
      <c r="A1316" s="133">
        <v>43073</v>
      </c>
      <c r="AT1316" s="136">
        <v>1620</v>
      </c>
    </row>
    <row r="1317" spans="1:46">
      <c r="A1317" s="133">
        <v>43074</v>
      </c>
      <c r="AT1317" s="136">
        <v>1620</v>
      </c>
    </row>
    <row r="1318" spans="1:46">
      <c r="A1318" s="133">
        <v>43075</v>
      </c>
      <c r="AT1318" s="136">
        <v>1620</v>
      </c>
    </row>
    <row r="1319" spans="1:46">
      <c r="A1319" s="133">
        <v>43076</v>
      </c>
      <c r="AQ1319" s="136">
        <v>1650</v>
      </c>
      <c r="AT1319" s="136">
        <v>1620</v>
      </c>
    </row>
    <row r="1320" spans="1:46">
      <c r="A1320" s="133">
        <v>43077</v>
      </c>
      <c r="AQ1320" s="136">
        <v>1650</v>
      </c>
      <c r="AT1320" s="136">
        <v>1620</v>
      </c>
    </row>
    <row r="1321" spans="1:46">
      <c r="A1321" s="133">
        <v>43080</v>
      </c>
      <c r="AQ1321" s="136">
        <v>1650</v>
      </c>
      <c r="AT1321" s="136">
        <v>1640</v>
      </c>
    </row>
    <row r="1322" spans="1:46">
      <c r="A1322" s="133">
        <v>43081</v>
      </c>
      <c r="AQ1322" s="136">
        <v>1650</v>
      </c>
      <c r="AT1322" s="136">
        <v>1640</v>
      </c>
    </row>
    <row r="1323" spans="1:46">
      <c r="A1323" s="133">
        <v>43082</v>
      </c>
      <c r="Y1323" s="136">
        <v>1500</v>
      </c>
      <c r="AT1323" s="136">
        <v>1620</v>
      </c>
    </row>
    <row r="1324" spans="1:46">
      <c r="A1324" s="133">
        <v>43083</v>
      </c>
      <c r="Y1324" s="136">
        <v>1500</v>
      </c>
      <c r="AT1324" s="136">
        <v>1620</v>
      </c>
    </row>
    <row r="1325" spans="1:46">
      <c r="A1325" s="133">
        <v>43084</v>
      </c>
      <c r="Y1325" s="136">
        <v>1500</v>
      </c>
      <c r="AQ1325" s="136">
        <v>1680</v>
      </c>
      <c r="AT1325" s="136">
        <v>1630</v>
      </c>
    </row>
    <row r="1326" spans="1:46">
      <c r="A1326" s="133">
        <v>43087</v>
      </c>
      <c r="Y1326" s="136">
        <v>1500</v>
      </c>
      <c r="AQ1326" s="136">
        <v>1680</v>
      </c>
      <c r="AT1326" s="136">
        <v>1630</v>
      </c>
    </row>
    <row r="1327" spans="1:46">
      <c r="A1327" s="133">
        <v>43088</v>
      </c>
      <c r="AQ1327" s="136">
        <v>1680</v>
      </c>
      <c r="AT1327" s="136">
        <v>1630</v>
      </c>
    </row>
    <row r="1328" spans="1:46">
      <c r="A1328" s="133">
        <v>43089</v>
      </c>
      <c r="AT1328" s="136">
        <v>1630</v>
      </c>
    </row>
    <row r="1329" spans="1:46">
      <c r="A1329" s="133">
        <v>43090</v>
      </c>
      <c r="AQ1329" s="136">
        <v>1700</v>
      </c>
      <c r="AT1329" s="136">
        <v>1630</v>
      </c>
    </row>
    <row r="1330" spans="1:46">
      <c r="A1330" s="133">
        <v>43091</v>
      </c>
      <c r="AQ1330" s="136">
        <v>1700</v>
      </c>
      <c r="AT1330" s="136">
        <v>1660</v>
      </c>
    </row>
    <row r="1331" spans="1:46">
      <c r="A1331" s="133">
        <v>43094</v>
      </c>
      <c r="AQ1331" s="136">
        <v>1720</v>
      </c>
    </row>
    <row r="1332" spans="1:46">
      <c r="A1332" s="133">
        <v>43095</v>
      </c>
      <c r="AQ1332" s="136">
        <v>1720</v>
      </c>
      <c r="AT1332" s="136">
        <v>1740</v>
      </c>
    </row>
    <row r="1333" spans="1:46">
      <c r="A1333" s="133">
        <v>43096</v>
      </c>
      <c r="AQ1333" s="136">
        <v>1720</v>
      </c>
      <c r="AT1333" s="136">
        <v>1740</v>
      </c>
    </row>
    <row r="1334" spans="1:46">
      <c r="A1334" s="133">
        <v>43097</v>
      </c>
      <c r="AQ1334" s="136">
        <v>1720</v>
      </c>
      <c r="AT1334" s="136">
        <v>1740</v>
      </c>
    </row>
    <row r="1335" spans="1:46">
      <c r="A1335" s="133">
        <v>43098</v>
      </c>
      <c r="AQ1335" s="136">
        <v>1720</v>
      </c>
      <c r="AT1335" s="136">
        <v>1740</v>
      </c>
    </row>
    <row r="1336" spans="1:46">
      <c r="A1336" s="133">
        <v>43102</v>
      </c>
      <c r="AQ1336" s="136">
        <v>1720</v>
      </c>
      <c r="AT1336" s="136">
        <v>1740</v>
      </c>
    </row>
    <row r="1337" spans="1:46">
      <c r="A1337" s="133">
        <v>43103</v>
      </c>
      <c r="AQ1337" s="136">
        <v>1720</v>
      </c>
      <c r="AT1337" s="136">
        <v>1740</v>
      </c>
    </row>
    <row r="1338" spans="1:46">
      <c r="A1338" s="133">
        <v>43104</v>
      </c>
      <c r="Y1338" s="136">
        <v>1640</v>
      </c>
      <c r="AT1338" s="136">
        <v>1740</v>
      </c>
    </row>
    <row r="1339" spans="1:46">
      <c r="A1339" s="133">
        <v>43105</v>
      </c>
      <c r="Y1339" s="136">
        <v>1640</v>
      </c>
      <c r="AQ1339" s="136">
        <v>1800</v>
      </c>
      <c r="AT1339" s="136">
        <v>1740</v>
      </c>
    </row>
    <row r="1340" spans="1:46">
      <c r="A1340" s="133">
        <v>43108</v>
      </c>
      <c r="AT1340" s="136">
        <v>1740</v>
      </c>
    </row>
    <row r="1341" spans="1:46">
      <c r="A1341" s="133">
        <v>43109</v>
      </c>
    </row>
    <row r="1342" spans="1:46">
      <c r="A1342" s="133">
        <v>43110</v>
      </c>
      <c r="AT1342" s="136">
        <v>1780</v>
      </c>
    </row>
    <row r="1343" spans="1:46">
      <c r="A1343" s="133">
        <v>43111</v>
      </c>
      <c r="AQ1343" s="136">
        <v>1800</v>
      </c>
      <c r="AT1343" s="136">
        <v>1780</v>
      </c>
    </row>
    <row r="1344" spans="1:46">
      <c r="A1344" s="133">
        <v>43112</v>
      </c>
      <c r="AQ1344" s="136">
        <v>1800</v>
      </c>
      <c r="AT1344" s="136">
        <v>1780</v>
      </c>
    </row>
    <row r="1345" spans="1:46">
      <c r="A1345" s="133">
        <v>43115</v>
      </c>
      <c r="AE1345" s="136">
        <v>1600</v>
      </c>
      <c r="AQ1345" s="136">
        <v>1800</v>
      </c>
      <c r="AT1345" s="136">
        <v>1780</v>
      </c>
    </row>
    <row r="1346" spans="1:46">
      <c r="A1346" s="133">
        <v>43116</v>
      </c>
      <c r="AE1346" s="136">
        <v>1600</v>
      </c>
      <c r="AQ1346" s="136">
        <v>1800</v>
      </c>
    </row>
    <row r="1347" spans="1:46">
      <c r="A1347" s="133">
        <v>43117</v>
      </c>
      <c r="Y1347" s="136">
        <v>1700</v>
      </c>
      <c r="AE1347" s="136">
        <v>1600</v>
      </c>
    </row>
    <row r="1348" spans="1:46">
      <c r="A1348" s="133">
        <v>43118</v>
      </c>
      <c r="Y1348" s="136">
        <v>1700</v>
      </c>
      <c r="AE1348" s="136">
        <v>1600</v>
      </c>
      <c r="AT1348" s="136">
        <v>1800</v>
      </c>
    </row>
    <row r="1349" spans="1:46">
      <c r="A1349" s="133">
        <v>43119</v>
      </c>
      <c r="Y1349" s="136">
        <v>1680</v>
      </c>
      <c r="AE1349" s="136">
        <v>1600</v>
      </c>
      <c r="AQ1349" s="136">
        <v>1800</v>
      </c>
      <c r="AT1349" s="136">
        <v>1800</v>
      </c>
    </row>
    <row r="1350" spans="1:46">
      <c r="A1350" s="133">
        <v>43122</v>
      </c>
      <c r="Y1350" s="136">
        <v>1680</v>
      </c>
      <c r="AE1350" s="136">
        <v>1600</v>
      </c>
      <c r="AQ1350" s="136">
        <v>1800</v>
      </c>
    </row>
    <row r="1351" spans="1:46">
      <c r="A1351" s="133">
        <v>43123</v>
      </c>
      <c r="AE1351" s="136">
        <v>1600</v>
      </c>
    </row>
    <row r="1352" spans="1:46">
      <c r="A1352" s="133">
        <v>43124</v>
      </c>
      <c r="Y1352" s="136">
        <v>1680</v>
      </c>
    </row>
    <row r="1353" spans="1:46">
      <c r="A1353" s="133">
        <v>43125</v>
      </c>
      <c r="Y1353" s="136">
        <v>1680</v>
      </c>
      <c r="AQ1353" s="136">
        <v>1820</v>
      </c>
      <c r="AT1353" s="136">
        <v>1780</v>
      </c>
    </row>
    <row r="1354" spans="1:46">
      <c r="A1354" s="133">
        <v>43126</v>
      </c>
      <c r="AE1354" s="136">
        <v>1600</v>
      </c>
      <c r="AQ1354" s="136">
        <v>1820</v>
      </c>
      <c r="AT1354" s="136">
        <v>1780</v>
      </c>
    </row>
    <row r="1355" spans="1:46">
      <c r="A1355" s="133">
        <v>43129</v>
      </c>
      <c r="Y1355" s="136">
        <v>1680</v>
      </c>
      <c r="AE1355" s="136">
        <v>1600</v>
      </c>
      <c r="AQ1355" s="136">
        <v>1820</v>
      </c>
      <c r="AT1355" s="136">
        <v>1780</v>
      </c>
    </row>
    <row r="1356" spans="1:46">
      <c r="A1356" s="133">
        <v>43130</v>
      </c>
      <c r="Y1356" s="136">
        <v>1680</v>
      </c>
      <c r="AQ1356" s="136">
        <v>1800</v>
      </c>
      <c r="AT1356" s="136">
        <v>1760</v>
      </c>
    </row>
    <row r="1357" spans="1:46">
      <c r="A1357" s="133">
        <v>43131</v>
      </c>
      <c r="Y1357" s="136">
        <v>1680</v>
      </c>
      <c r="AQ1357" s="136">
        <v>1800</v>
      </c>
    </row>
    <row r="1358" spans="1:46">
      <c r="A1358" s="133">
        <v>43132</v>
      </c>
      <c r="Y1358" s="136">
        <v>1680</v>
      </c>
    </row>
    <row r="1359" spans="1:46">
      <c r="A1359" s="133">
        <v>43133</v>
      </c>
      <c r="Y1359" s="136">
        <v>1680</v>
      </c>
      <c r="AT1359" s="136">
        <v>1760</v>
      </c>
    </row>
    <row r="1360" spans="1:46">
      <c r="A1360" s="133">
        <v>43136</v>
      </c>
      <c r="AT1360" s="136">
        <v>1760</v>
      </c>
    </row>
    <row r="1361" spans="1:46">
      <c r="A1361" s="133">
        <v>43137</v>
      </c>
      <c r="Y1361" s="136">
        <v>1680</v>
      </c>
      <c r="AT1361" s="136">
        <v>1760</v>
      </c>
    </row>
    <row r="1362" spans="1:46">
      <c r="A1362" s="133">
        <v>43138</v>
      </c>
      <c r="Y1362" s="136">
        <v>1680</v>
      </c>
      <c r="AT1362" s="136">
        <v>1760</v>
      </c>
    </row>
    <row r="1363" spans="1:46">
      <c r="A1363" s="133">
        <v>43139</v>
      </c>
      <c r="AQ1363" s="136">
        <v>1820</v>
      </c>
      <c r="AT1363" s="136">
        <v>1760</v>
      </c>
    </row>
    <row r="1364" spans="1:46">
      <c r="A1364" s="133">
        <v>43140</v>
      </c>
      <c r="AQ1364" s="136">
        <v>1820</v>
      </c>
      <c r="AT1364" s="136">
        <v>1760</v>
      </c>
    </row>
    <row r="1365" spans="1:46">
      <c r="A1365" s="133">
        <v>43142</v>
      </c>
    </row>
    <row r="1366" spans="1:46">
      <c r="A1366" s="133">
        <v>43153</v>
      </c>
    </row>
    <row r="1367" spans="1:46">
      <c r="A1367" s="133">
        <v>43154</v>
      </c>
    </row>
    <row r="1368" spans="1:46">
      <c r="A1368" s="133">
        <v>43155</v>
      </c>
    </row>
    <row r="1369" spans="1:46">
      <c r="A1369" s="133">
        <v>43157</v>
      </c>
      <c r="Y1369" s="136">
        <v>1730</v>
      </c>
      <c r="AE1369" s="136">
        <v>1650</v>
      </c>
      <c r="AQ1369" s="136">
        <v>1880</v>
      </c>
      <c r="AT1369" s="136">
        <v>1800</v>
      </c>
    </row>
    <row r="1370" spans="1:46">
      <c r="A1370" s="133">
        <v>43158</v>
      </c>
      <c r="Y1370" s="136">
        <v>1730</v>
      </c>
      <c r="AE1370" s="136">
        <v>1650</v>
      </c>
      <c r="AQ1370" s="136">
        <v>1880</v>
      </c>
      <c r="AT1370" s="136">
        <v>1800</v>
      </c>
    </row>
    <row r="1371" spans="1:46">
      <c r="A1371" s="133">
        <v>43159</v>
      </c>
      <c r="Y1371" s="136">
        <v>1730</v>
      </c>
      <c r="AE1371" s="136">
        <v>1650</v>
      </c>
      <c r="AQ1371" s="136">
        <v>1880</v>
      </c>
    </row>
    <row r="1372" spans="1:46">
      <c r="A1372" s="133">
        <v>43160</v>
      </c>
      <c r="AQ1372" s="136">
        <v>1880</v>
      </c>
    </row>
    <row r="1373" spans="1:46">
      <c r="A1373" s="133">
        <v>43161</v>
      </c>
      <c r="AQ1373" s="136">
        <v>1880</v>
      </c>
      <c r="AT1373" s="136">
        <v>1780</v>
      </c>
    </row>
    <row r="1374" spans="1:46">
      <c r="A1374" s="133">
        <v>43164</v>
      </c>
      <c r="AQ1374" s="136">
        <v>1920</v>
      </c>
    </row>
    <row r="1375" spans="1:46">
      <c r="A1375" s="133">
        <v>43165</v>
      </c>
      <c r="AQ1375" s="136">
        <v>1930</v>
      </c>
      <c r="AT1375" s="136">
        <v>1880</v>
      </c>
    </row>
    <row r="1376" spans="1:46">
      <c r="A1376" s="133">
        <v>43166</v>
      </c>
      <c r="AQ1376" s="136">
        <v>1930</v>
      </c>
      <c r="AT1376" s="136">
        <v>1880</v>
      </c>
    </row>
    <row r="1377" spans="1:46">
      <c r="A1377" s="133">
        <v>43167</v>
      </c>
      <c r="Y1377" s="136">
        <v>1810</v>
      </c>
      <c r="AQ1377" s="136">
        <v>1930</v>
      </c>
      <c r="AT1377" s="136">
        <v>1880</v>
      </c>
    </row>
    <row r="1378" spans="1:46">
      <c r="A1378" s="133">
        <v>43168</v>
      </c>
      <c r="Y1378" s="136">
        <v>1810</v>
      </c>
      <c r="AQ1378" s="136">
        <v>1950</v>
      </c>
      <c r="AT1378" s="136">
        <v>1880</v>
      </c>
    </row>
    <row r="1379" spans="1:46">
      <c r="A1379" s="133">
        <v>43171</v>
      </c>
      <c r="Y1379" s="136">
        <v>1780</v>
      </c>
    </row>
    <row r="1380" spans="1:46">
      <c r="A1380" s="133">
        <v>43172</v>
      </c>
      <c r="Y1380" s="136">
        <v>1780</v>
      </c>
      <c r="AQ1380" s="136">
        <v>1960</v>
      </c>
    </row>
    <row r="1381" spans="1:46">
      <c r="A1381" s="133">
        <v>43173</v>
      </c>
      <c r="Y1381" s="136">
        <v>1780</v>
      </c>
      <c r="AT1381" s="136">
        <v>1860</v>
      </c>
    </row>
    <row r="1382" spans="1:46">
      <c r="A1382" s="133">
        <v>43174</v>
      </c>
      <c r="Y1382" s="136">
        <v>1760</v>
      </c>
      <c r="AQ1382" s="136">
        <v>1920</v>
      </c>
      <c r="AT1382" s="136">
        <v>1860</v>
      </c>
    </row>
    <row r="1383" spans="1:46">
      <c r="A1383" s="133">
        <v>43175</v>
      </c>
      <c r="Y1383" s="136">
        <v>1750</v>
      </c>
      <c r="AQ1383" s="136">
        <v>1920</v>
      </c>
      <c r="AT1383" s="136">
        <v>1860</v>
      </c>
    </row>
    <row r="1384" spans="1:46">
      <c r="A1384" s="133">
        <v>43178</v>
      </c>
      <c r="Y1384" s="136">
        <v>1780</v>
      </c>
      <c r="AQ1384" s="136">
        <v>1910</v>
      </c>
      <c r="AT1384" s="136">
        <v>1860</v>
      </c>
    </row>
    <row r="1385" spans="1:46">
      <c r="A1385" s="133">
        <v>43179</v>
      </c>
      <c r="Y1385" s="136">
        <v>1780</v>
      </c>
      <c r="AQ1385" s="136">
        <v>1910</v>
      </c>
      <c r="AT1385" s="136">
        <v>1860</v>
      </c>
    </row>
    <row r="1386" spans="1:46">
      <c r="A1386" s="133">
        <v>43180</v>
      </c>
      <c r="AQ1386" s="136">
        <v>1910</v>
      </c>
      <c r="AT1386" s="136">
        <v>1860</v>
      </c>
    </row>
    <row r="1387" spans="1:46">
      <c r="A1387" s="133">
        <v>43181</v>
      </c>
    </row>
    <row r="1388" spans="1:46">
      <c r="A1388" s="133">
        <v>43182</v>
      </c>
      <c r="AQ1388" s="136">
        <v>1910</v>
      </c>
    </row>
    <row r="1389" spans="1:46">
      <c r="A1389" s="133">
        <v>43185</v>
      </c>
    </row>
    <row r="1390" spans="1:46">
      <c r="A1390" s="133">
        <v>43186</v>
      </c>
      <c r="Y1390" s="136">
        <v>1730</v>
      </c>
      <c r="AQ1390" s="136">
        <v>1890</v>
      </c>
      <c r="AT1390" s="136">
        <v>1830</v>
      </c>
    </row>
    <row r="1391" spans="1:46">
      <c r="A1391" s="133">
        <v>43187</v>
      </c>
      <c r="Y1391" s="136">
        <v>1730</v>
      </c>
      <c r="AQ1391" s="136">
        <v>1890</v>
      </c>
      <c r="AT1391" s="136">
        <v>1830</v>
      </c>
    </row>
    <row r="1392" spans="1:46">
      <c r="A1392" s="133">
        <v>43188</v>
      </c>
      <c r="Y1392" s="136">
        <v>1720</v>
      </c>
      <c r="AQ1392" s="136">
        <v>1890</v>
      </c>
      <c r="AT1392" s="136">
        <v>1830</v>
      </c>
    </row>
    <row r="1393" spans="1:46">
      <c r="A1393" s="133">
        <v>43189</v>
      </c>
      <c r="Y1393" s="136">
        <v>1720</v>
      </c>
      <c r="AQ1393" s="136">
        <v>1880</v>
      </c>
      <c r="AT1393" s="136">
        <v>1820</v>
      </c>
    </row>
    <row r="1394" spans="1:46">
      <c r="A1394" s="133">
        <v>43192</v>
      </c>
      <c r="AQ1394" s="136">
        <v>1860</v>
      </c>
    </row>
    <row r="1395" spans="1:46">
      <c r="A1395" s="133">
        <v>43193</v>
      </c>
      <c r="AQ1395" s="136">
        <v>1860</v>
      </c>
    </row>
    <row r="1396" spans="1:46">
      <c r="A1396" s="133">
        <v>43194</v>
      </c>
      <c r="AQ1396" s="136">
        <v>1860</v>
      </c>
      <c r="AT1396" s="136">
        <v>1750</v>
      </c>
    </row>
    <row r="1397" spans="1:46">
      <c r="A1397" s="133">
        <v>43198</v>
      </c>
      <c r="Y1397" s="136">
        <v>1650</v>
      </c>
    </row>
    <row r="1398" spans="1:46">
      <c r="A1398" s="133">
        <v>43199</v>
      </c>
      <c r="Y1398" s="136">
        <v>1650</v>
      </c>
      <c r="AQ1398" s="136">
        <v>1840</v>
      </c>
    </row>
    <row r="1399" spans="1:46">
      <c r="A1399" s="133">
        <v>43200</v>
      </c>
      <c r="Y1399" s="136">
        <v>1650</v>
      </c>
      <c r="AQ1399" s="136">
        <v>1840</v>
      </c>
    </row>
    <row r="1400" spans="1:46">
      <c r="A1400" s="133">
        <v>43201</v>
      </c>
      <c r="Y1400" s="136">
        <v>1650</v>
      </c>
      <c r="AQ1400" s="136">
        <v>1840</v>
      </c>
      <c r="AT1400" s="136">
        <v>1750</v>
      </c>
    </row>
    <row r="1401" spans="1:46">
      <c r="A1401" s="133">
        <v>43202</v>
      </c>
      <c r="Y1401" s="136">
        <v>1650</v>
      </c>
      <c r="AQ1401" s="136">
        <v>1840</v>
      </c>
      <c r="AT1401" s="136">
        <v>1750</v>
      </c>
    </row>
    <row r="1402" spans="1:46">
      <c r="A1402" s="133">
        <v>43203</v>
      </c>
      <c r="Y1402" s="136">
        <v>1650</v>
      </c>
      <c r="AQ1402" s="136">
        <v>1840</v>
      </c>
      <c r="AT1402" s="136">
        <v>1740</v>
      </c>
    </row>
    <row r="1403" spans="1:46">
      <c r="A1403" s="133">
        <v>43206</v>
      </c>
      <c r="Y1403" s="136">
        <v>1650</v>
      </c>
      <c r="AQ1403" s="136">
        <v>1820</v>
      </c>
      <c r="AT1403" s="136">
        <v>1750</v>
      </c>
    </row>
    <row r="1404" spans="1:46">
      <c r="A1404" s="133">
        <v>43207</v>
      </c>
      <c r="AQ1404" s="136">
        <v>1820</v>
      </c>
      <c r="AT1404" s="136">
        <v>1750</v>
      </c>
    </row>
    <row r="1405" spans="1:46">
      <c r="A1405" s="133">
        <v>43208</v>
      </c>
      <c r="AE1405" s="136">
        <v>1510</v>
      </c>
      <c r="AQ1405" s="136">
        <v>1820</v>
      </c>
      <c r="AT1405" s="136">
        <v>1750</v>
      </c>
    </row>
    <row r="1406" spans="1:46">
      <c r="A1406" s="133">
        <v>43209</v>
      </c>
      <c r="Y1406" s="136">
        <v>1660</v>
      </c>
      <c r="AE1406" s="136">
        <v>1510</v>
      </c>
      <c r="AQ1406" s="136">
        <v>1820</v>
      </c>
      <c r="AT1406" s="136">
        <v>1750</v>
      </c>
    </row>
    <row r="1407" spans="1:46">
      <c r="A1407" s="133">
        <v>43210</v>
      </c>
      <c r="Y1407" s="136">
        <v>1660</v>
      </c>
      <c r="AE1407" s="136">
        <v>1510</v>
      </c>
      <c r="AQ1407" s="136">
        <v>1820</v>
      </c>
      <c r="AT1407" s="136">
        <v>1750</v>
      </c>
    </row>
    <row r="1408" spans="1:46">
      <c r="A1408" s="133">
        <v>43213</v>
      </c>
      <c r="AE1408" s="136">
        <v>1500</v>
      </c>
      <c r="AQ1408" s="136">
        <v>1800</v>
      </c>
    </row>
    <row r="1409" spans="1:46">
      <c r="A1409" s="133">
        <v>43214</v>
      </c>
      <c r="AE1409" s="136">
        <v>1500</v>
      </c>
      <c r="AQ1409" s="136">
        <v>1800</v>
      </c>
    </row>
    <row r="1410" spans="1:46">
      <c r="A1410" s="133">
        <v>43215</v>
      </c>
      <c r="Y1410" s="136">
        <v>1660</v>
      </c>
      <c r="AQ1410" s="136">
        <v>1800</v>
      </c>
      <c r="AT1410" s="136">
        <v>1750</v>
      </c>
    </row>
    <row r="1411" spans="1:46">
      <c r="A1411" s="133">
        <v>43216</v>
      </c>
      <c r="Y1411" s="136">
        <v>1660</v>
      </c>
      <c r="AE1411" s="136">
        <v>1500</v>
      </c>
      <c r="AQ1411" s="136">
        <v>1800</v>
      </c>
      <c r="AT1411" s="136">
        <v>1740</v>
      </c>
    </row>
    <row r="1412" spans="1:46">
      <c r="A1412" s="133">
        <v>43217</v>
      </c>
      <c r="Y1412" s="136">
        <v>1660</v>
      </c>
      <c r="AE1412" s="136">
        <v>1500</v>
      </c>
      <c r="AQ1412" s="136">
        <v>1800</v>
      </c>
      <c r="AT1412" s="136">
        <v>1740</v>
      </c>
    </row>
    <row r="1413" spans="1:46">
      <c r="A1413" s="133">
        <v>43218</v>
      </c>
      <c r="Y1413" s="136">
        <v>1660</v>
      </c>
      <c r="AE1413" s="136">
        <v>1500</v>
      </c>
      <c r="AQ1413" s="136">
        <v>1800</v>
      </c>
      <c r="AT1413" s="136">
        <v>1740</v>
      </c>
    </row>
    <row r="1414" spans="1:46">
      <c r="A1414" s="133">
        <v>43222</v>
      </c>
      <c r="AE1414" s="136">
        <v>1460</v>
      </c>
      <c r="AT1414" s="136">
        <v>1740</v>
      </c>
    </row>
    <row r="1415" spans="1:46">
      <c r="A1415" s="133">
        <v>43223</v>
      </c>
      <c r="AE1415" s="136">
        <v>1460</v>
      </c>
      <c r="AT1415" s="136">
        <v>1730</v>
      </c>
    </row>
    <row r="1416" spans="1:46">
      <c r="A1416" s="133">
        <v>43224</v>
      </c>
      <c r="AE1416" s="136">
        <v>1460</v>
      </c>
      <c r="AQ1416" s="136">
        <v>1740</v>
      </c>
      <c r="AT1416" s="136">
        <v>1730</v>
      </c>
    </row>
    <row r="1417" spans="1:46">
      <c r="A1417" s="133">
        <v>43227</v>
      </c>
      <c r="AQ1417" s="136">
        <v>1740</v>
      </c>
    </row>
    <row r="1418" spans="1:46">
      <c r="A1418" s="133">
        <v>43228</v>
      </c>
      <c r="AQ1418" s="136">
        <v>1740</v>
      </c>
    </row>
    <row r="1419" spans="1:46">
      <c r="A1419" s="133">
        <v>43229</v>
      </c>
      <c r="AT1419" s="136">
        <v>1720</v>
      </c>
    </row>
    <row r="1420" spans="1:46">
      <c r="A1420" s="133">
        <v>43230</v>
      </c>
      <c r="AE1420" s="136">
        <v>1450</v>
      </c>
      <c r="AQ1420" s="136">
        <v>1760</v>
      </c>
      <c r="AT1420" s="136">
        <v>1720</v>
      </c>
    </row>
    <row r="1421" spans="1:46">
      <c r="A1421" s="133">
        <v>43231</v>
      </c>
      <c r="AE1421" s="136">
        <v>1450</v>
      </c>
      <c r="AQ1421" s="136">
        <v>1760</v>
      </c>
      <c r="AT1421" s="136">
        <v>1720</v>
      </c>
    </row>
    <row r="1422" spans="1:46">
      <c r="A1422" s="133">
        <v>43234</v>
      </c>
      <c r="Y1422" s="136">
        <v>1570</v>
      </c>
      <c r="AE1422" s="136">
        <v>1450</v>
      </c>
      <c r="AT1422" s="136">
        <v>1720</v>
      </c>
    </row>
    <row r="1423" spans="1:46">
      <c r="A1423" s="133">
        <v>43235</v>
      </c>
      <c r="Y1423" s="136">
        <v>1570</v>
      </c>
      <c r="AE1423" s="136">
        <v>1450</v>
      </c>
      <c r="AT1423" s="136">
        <v>1740</v>
      </c>
    </row>
    <row r="1424" spans="1:46">
      <c r="A1424" s="133">
        <v>43236</v>
      </c>
      <c r="AE1424" s="136">
        <v>1450</v>
      </c>
      <c r="AQ1424" s="136">
        <v>1760</v>
      </c>
      <c r="AT1424" s="136">
        <v>1740</v>
      </c>
    </row>
    <row r="1425" spans="1:46">
      <c r="A1425" s="133">
        <v>43237</v>
      </c>
      <c r="Y1425" s="136">
        <v>1570</v>
      </c>
      <c r="AE1425" s="136">
        <v>1450</v>
      </c>
      <c r="AQ1425" s="136">
        <v>1760</v>
      </c>
      <c r="AT1425" s="136">
        <v>1740</v>
      </c>
    </row>
    <row r="1426" spans="1:46">
      <c r="A1426" s="133">
        <v>43238</v>
      </c>
      <c r="Y1426" s="136">
        <v>1570</v>
      </c>
      <c r="AE1426" s="136">
        <v>1450</v>
      </c>
      <c r="AQ1426" s="136">
        <v>1750</v>
      </c>
      <c r="AT1426" s="136">
        <v>1740</v>
      </c>
    </row>
    <row r="1427" spans="1:46">
      <c r="A1427" s="133">
        <v>43241</v>
      </c>
      <c r="Y1427" s="136">
        <v>1570</v>
      </c>
      <c r="AE1427" s="136">
        <v>1460</v>
      </c>
    </row>
    <row r="1428" spans="1:46">
      <c r="A1428" s="133">
        <v>43242</v>
      </c>
      <c r="Y1428" s="136">
        <v>1570</v>
      </c>
      <c r="AE1428" s="136">
        <v>1460</v>
      </c>
      <c r="AT1428" s="136">
        <v>1740</v>
      </c>
    </row>
    <row r="1429" spans="1:46">
      <c r="A1429" s="133">
        <v>43243</v>
      </c>
      <c r="Y1429" s="136">
        <v>1570</v>
      </c>
      <c r="AE1429" s="136">
        <v>1460</v>
      </c>
      <c r="AT1429" s="136">
        <v>1740</v>
      </c>
    </row>
    <row r="1430" spans="1:46">
      <c r="A1430" s="133">
        <v>43244</v>
      </c>
      <c r="Y1430" s="136">
        <v>1570</v>
      </c>
      <c r="AE1430" s="136">
        <v>1460</v>
      </c>
      <c r="AT1430" s="136">
        <v>1740</v>
      </c>
    </row>
    <row r="1431" spans="1:46">
      <c r="A1431" s="133">
        <v>43245</v>
      </c>
      <c r="Y1431" s="136">
        <v>1570</v>
      </c>
      <c r="AE1431" s="136">
        <v>1460</v>
      </c>
      <c r="AQ1431" s="136">
        <v>1720</v>
      </c>
      <c r="AT1431" s="136">
        <v>1740</v>
      </c>
    </row>
    <row r="1432" spans="1:46">
      <c r="A1432" s="133">
        <v>43248</v>
      </c>
      <c r="Y1432" s="136">
        <v>1570</v>
      </c>
      <c r="AE1432" s="136">
        <v>1460</v>
      </c>
      <c r="AQ1432" s="136">
        <v>1720</v>
      </c>
    </row>
    <row r="1433" spans="1:46">
      <c r="A1433" s="133">
        <v>43249</v>
      </c>
      <c r="Y1433" s="136">
        <v>1570</v>
      </c>
      <c r="AE1433" s="136">
        <v>1460</v>
      </c>
      <c r="AQ1433" s="136">
        <v>1720</v>
      </c>
      <c r="AT1433" s="136">
        <v>1750</v>
      </c>
    </row>
    <row r="1434" spans="1:46">
      <c r="A1434" s="133">
        <v>43250</v>
      </c>
      <c r="Y1434" s="136">
        <v>1570</v>
      </c>
      <c r="AE1434" s="136">
        <v>1460</v>
      </c>
      <c r="AQ1434" s="136">
        <v>1720</v>
      </c>
      <c r="AT1434" s="136">
        <v>1750</v>
      </c>
    </row>
    <row r="1435" spans="1:46">
      <c r="A1435" s="133">
        <v>43251</v>
      </c>
      <c r="Y1435" s="136">
        <v>1570</v>
      </c>
      <c r="AE1435" s="136">
        <v>1460</v>
      </c>
      <c r="AQ1435" s="136">
        <v>1720</v>
      </c>
      <c r="AT1435" s="136">
        <v>1750</v>
      </c>
    </row>
    <row r="1436" spans="1:46">
      <c r="A1436" s="133">
        <v>43252</v>
      </c>
      <c r="Y1436" s="136">
        <v>1570</v>
      </c>
      <c r="AE1436" s="136">
        <v>1460</v>
      </c>
      <c r="AQ1436" s="136">
        <v>1720</v>
      </c>
      <c r="AT1436" s="136">
        <v>1750</v>
      </c>
    </row>
    <row r="1437" spans="1:46">
      <c r="A1437" s="133">
        <v>43255</v>
      </c>
      <c r="Y1437" s="136">
        <v>1570</v>
      </c>
      <c r="AE1437" s="136">
        <v>1460</v>
      </c>
    </row>
    <row r="1438" spans="1:46">
      <c r="A1438" s="133">
        <v>43256</v>
      </c>
      <c r="Y1438" s="136">
        <v>1570</v>
      </c>
      <c r="AE1438" s="136">
        <v>1460</v>
      </c>
      <c r="AT1438" s="136">
        <v>1750</v>
      </c>
    </row>
    <row r="1439" spans="1:46">
      <c r="A1439" s="133">
        <v>43257</v>
      </c>
      <c r="Y1439" s="136">
        <v>1570</v>
      </c>
      <c r="AE1439" s="136">
        <v>1460</v>
      </c>
      <c r="AQ1439" s="136">
        <v>1720</v>
      </c>
      <c r="AT1439" s="136">
        <v>1750</v>
      </c>
    </row>
    <row r="1440" spans="1:46">
      <c r="A1440" s="133">
        <v>43258</v>
      </c>
      <c r="Y1440" s="136">
        <v>1570</v>
      </c>
      <c r="AE1440" s="136">
        <v>1460</v>
      </c>
      <c r="AQ1440" s="136">
        <v>1720</v>
      </c>
      <c r="AT1440" s="136">
        <v>1750</v>
      </c>
    </row>
    <row r="1441" spans="1:46">
      <c r="A1441" s="133">
        <v>43259</v>
      </c>
      <c r="Y1441" s="136">
        <v>1570</v>
      </c>
      <c r="AE1441" s="136">
        <v>1460</v>
      </c>
      <c r="AQ1441" s="136">
        <v>1720</v>
      </c>
      <c r="AT1441" s="136">
        <v>1750</v>
      </c>
    </row>
    <row r="1442" spans="1:46">
      <c r="A1442" s="133">
        <v>43262</v>
      </c>
      <c r="Y1442" s="136">
        <v>1570</v>
      </c>
      <c r="AE1442" s="136">
        <v>1460</v>
      </c>
      <c r="AT1442" s="136">
        <v>1750</v>
      </c>
    </row>
    <row r="1443" spans="1:46">
      <c r="A1443" s="133">
        <v>43263</v>
      </c>
      <c r="Y1443" s="136">
        <v>1550</v>
      </c>
      <c r="AE1443" s="136">
        <v>1460</v>
      </c>
      <c r="AQ1443" s="136">
        <v>1700</v>
      </c>
      <c r="AT1443" s="136">
        <v>1750</v>
      </c>
    </row>
    <row r="1444" spans="1:46">
      <c r="A1444" s="133">
        <v>43264</v>
      </c>
      <c r="Y1444" s="136">
        <v>1550</v>
      </c>
      <c r="AE1444" s="136">
        <v>1460</v>
      </c>
      <c r="AQ1444" s="136">
        <v>1700</v>
      </c>
    </row>
    <row r="1445" spans="1:46">
      <c r="A1445" s="133">
        <v>43265</v>
      </c>
      <c r="Y1445" s="136">
        <v>1550</v>
      </c>
      <c r="AE1445" s="136">
        <v>1450</v>
      </c>
      <c r="AQ1445" s="136">
        <v>1700</v>
      </c>
    </row>
    <row r="1446" spans="1:46">
      <c r="A1446" s="133">
        <v>43266</v>
      </c>
      <c r="Y1446" s="136">
        <v>1550</v>
      </c>
      <c r="AE1446" s="136">
        <v>1450</v>
      </c>
      <c r="AQ1446" s="136">
        <v>1700</v>
      </c>
    </row>
    <row r="1447" spans="1:46">
      <c r="A1447" s="133">
        <v>43270</v>
      </c>
      <c r="Y1447" s="136">
        <v>1550</v>
      </c>
      <c r="AE1447" s="136">
        <v>1450</v>
      </c>
      <c r="AQ1447" s="136">
        <v>1700</v>
      </c>
    </row>
    <row r="1448" spans="1:46">
      <c r="A1448" s="133">
        <v>43271</v>
      </c>
      <c r="Y1448" s="136">
        <v>1550</v>
      </c>
      <c r="AE1448" s="136">
        <v>1450</v>
      </c>
      <c r="AQ1448" s="136">
        <v>1700</v>
      </c>
    </row>
    <row r="1449" spans="1:46">
      <c r="A1449" s="133">
        <v>43272</v>
      </c>
      <c r="Y1449" s="136">
        <v>1550</v>
      </c>
      <c r="AE1449" s="136">
        <v>1450</v>
      </c>
      <c r="AQ1449" s="136">
        <v>1700</v>
      </c>
    </row>
    <row r="1450" spans="1:46">
      <c r="A1450" s="133">
        <v>43273</v>
      </c>
      <c r="Y1450" s="136">
        <v>1550</v>
      </c>
      <c r="AE1450" s="136">
        <v>1450</v>
      </c>
      <c r="AQ1450" s="136">
        <v>1700</v>
      </c>
    </row>
    <row r="1451" spans="1:46">
      <c r="A1451" s="133">
        <v>43276</v>
      </c>
      <c r="Y1451" s="136">
        <v>1550</v>
      </c>
      <c r="AE1451" s="136">
        <v>1450</v>
      </c>
      <c r="AQ1451" s="136">
        <v>1700</v>
      </c>
      <c r="AT1451" s="136">
        <v>1740</v>
      </c>
    </row>
    <row r="1452" spans="1:46">
      <c r="A1452" s="133">
        <v>43277</v>
      </c>
      <c r="Y1452" s="136">
        <v>1550</v>
      </c>
      <c r="AE1452" s="136">
        <v>1450</v>
      </c>
      <c r="AQ1452" s="136">
        <v>1700</v>
      </c>
      <c r="AT1452" s="136">
        <v>1740</v>
      </c>
    </row>
    <row r="1453" spans="1:46">
      <c r="A1453" s="133">
        <v>43278</v>
      </c>
      <c r="Y1453" s="136">
        <v>1550</v>
      </c>
      <c r="AE1453" s="136">
        <v>1450</v>
      </c>
      <c r="AQ1453" s="136">
        <v>1700</v>
      </c>
      <c r="AT1453" s="136">
        <v>1740</v>
      </c>
    </row>
    <row r="1454" spans="1:46">
      <c r="A1454" s="133">
        <v>43279</v>
      </c>
      <c r="Y1454" s="136">
        <v>1550</v>
      </c>
      <c r="AE1454" s="136">
        <v>1450</v>
      </c>
      <c r="AQ1454" s="136">
        <v>1710</v>
      </c>
      <c r="AT1454" s="136">
        <v>1740</v>
      </c>
    </row>
    <row r="1455" spans="1:46">
      <c r="A1455" s="133">
        <v>43280</v>
      </c>
      <c r="Y1455" s="136">
        <v>1550</v>
      </c>
      <c r="AE1455" s="136">
        <v>1450</v>
      </c>
      <c r="AQ1455" s="136">
        <v>1710</v>
      </c>
      <c r="AT1455" s="136">
        <v>1740</v>
      </c>
    </row>
    <row r="1456" spans="1:46">
      <c r="A1456" s="133">
        <v>43283</v>
      </c>
      <c r="Y1456" s="136">
        <v>1550</v>
      </c>
      <c r="AE1456" s="136">
        <v>1450</v>
      </c>
      <c r="AQ1456" s="136">
        <v>1710</v>
      </c>
      <c r="AT1456" s="136">
        <v>1740</v>
      </c>
    </row>
    <row r="1457" spans="1:46">
      <c r="A1457" s="133">
        <v>43284</v>
      </c>
      <c r="Y1457" s="136">
        <v>1550</v>
      </c>
      <c r="AQ1457" s="136">
        <v>1710</v>
      </c>
    </row>
    <row r="1458" spans="1:46">
      <c r="A1458" s="133">
        <v>43285</v>
      </c>
      <c r="Y1458" s="136">
        <v>1550</v>
      </c>
      <c r="AQ1458" s="136">
        <v>1710</v>
      </c>
    </row>
    <row r="1459" spans="1:46">
      <c r="A1459" s="133">
        <v>43286</v>
      </c>
      <c r="Y1459" s="136">
        <v>1560</v>
      </c>
      <c r="AQ1459" s="136">
        <v>1710</v>
      </c>
    </row>
    <row r="1460" spans="1:46">
      <c r="A1460" s="133">
        <v>43287</v>
      </c>
      <c r="Y1460" s="136">
        <v>1560</v>
      </c>
      <c r="AQ1460" s="136">
        <v>1720</v>
      </c>
      <c r="AT1460" s="136">
        <v>1680</v>
      </c>
    </row>
    <row r="1461" spans="1:46">
      <c r="A1461" s="133">
        <v>43290</v>
      </c>
      <c r="Y1461" s="136">
        <v>1560</v>
      </c>
      <c r="AQ1461" s="136">
        <v>1720</v>
      </c>
      <c r="AT1461" s="136">
        <v>1680</v>
      </c>
    </row>
    <row r="1462" spans="1:46">
      <c r="A1462" s="133">
        <v>43291</v>
      </c>
      <c r="Y1462" s="136">
        <v>1560</v>
      </c>
      <c r="AQ1462" s="136">
        <v>1720</v>
      </c>
      <c r="AT1462" s="136">
        <v>1680</v>
      </c>
    </row>
    <row r="1463" spans="1:46">
      <c r="A1463" s="133">
        <v>43292</v>
      </c>
      <c r="Y1463" s="136">
        <v>1560</v>
      </c>
      <c r="AQ1463" s="136">
        <v>1720</v>
      </c>
      <c r="AT1463" s="136">
        <v>1680</v>
      </c>
    </row>
    <row r="1464" spans="1:46">
      <c r="A1464" s="133">
        <v>43293</v>
      </c>
      <c r="Y1464" s="136">
        <v>1560</v>
      </c>
      <c r="AQ1464" s="136">
        <v>1720</v>
      </c>
      <c r="AT1464" s="136">
        <v>1680</v>
      </c>
    </row>
    <row r="1465" spans="1:46">
      <c r="A1465" s="133">
        <v>43294</v>
      </c>
      <c r="Y1465" s="136">
        <v>1560</v>
      </c>
      <c r="AQ1465" s="136">
        <v>1720</v>
      </c>
      <c r="AT1465" s="136">
        <v>1680</v>
      </c>
    </row>
    <row r="1466" spans="1:46">
      <c r="A1466" s="133">
        <v>43297</v>
      </c>
      <c r="Y1466" s="136">
        <v>1560</v>
      </c>
      <c r="AE1466" s="136">
        <v>1460</v>
      </c>
      <c r="AQ1466" s="136">
        <v>1720</v>
      </c>
    </row>
    <row r="1467" spans="1:46">
      <c r="A1467" s="133">
        <v>43298</v>
      </c>
      <c r="Y1467" s="136">
        <v>1560</v>
      </c>
      <c r="AE1467" s="136">
        <v>1460</v>
      </c>
      <c r="AQ1467" s="136">
        <v>1720</v>
      </c>
    </row>
    <row r="1468" spans="1:46">
      <c r="A1468" s="133">
        <v>43299</v>
      </c>
      <c r="Y1468" s="136">
        <v>1560</v>
      </c>
      <c r="AQ1468" s="136">
        <v>1720</v>
      </c>
    </row>
    <row r="1469" spans="1:46">
      <c r="A1469" s="133">
        <v>43300</v>
      </c>
      <c r="Y1469" s="136">
        <v>1560</v>
      </c>
      <c r="AE1469" s="136">
        <v>1460</v>
      </c>
      <c r="AQ1469" s="136">
        <v>1720</v>
      </c>
    </row>
    <row r="1470" spans="1:46">
      <c r="A1470" s="133">
        <v>43301</v>
      </c>
      <c r="Y1470" s="136">
        <v>1560</v>
      </c>
      <c r="AE1470" s="136">
        <v>1460</v>
      </c>
      <c r="AQ1470" s="136">
        <v>1720</v>
      </c>
    </row>
    <row r="1471" spans="1:46">
      <c r="A1471" s="133">
        <v>43304</v>
      </c>
      <c r="Y1471" s="136">
        <v>1560</v>
      </c>
      <c r="AE1471" s="136">
        <v>1460</v>
      </c>
      <c r="AQ1471" s="136">
        <v>1720</v>
      </c>
      <c r="AT1471" s="136">
        <v>1690</v>
      </c>
    </row>
    <row r="1472" spans="1:46">
      <c r="A1472" s="133">
        <v>43305</v>
      </c>
      <c r="Y1472" s="136">
        <v>1560</v>
      </c>
      <c r="AE1472" s="136">
        <v>1460</v>
      </c>
      <c r="AQ1472" s="136">
        <v>1720</v>
      </c>
      <c r="AT1472" s="136">
        <v>1690</v>
      </c>
    </row>
    <row r="1473" spans="1:46">
      <c r="A1473" s="133">
        <v>43306</v>
      </c>
      <c r="Y1473" s="136">
        <v>1560</v>
      </c>
      <c r="AE1473" s="136">
        <v>1460</v>
      </c>
      <c r="AQ1473" s="136">
        <v>1720</v>
      </c>
      <c r="AT1473" s="136">
        <v>1690</v>
      </c>
    </row>
    <row r="1474" spans="1:46">
      <c r="A1474" s="133">
        <v>43307</v>
      </c>
      <c r="Y1474" s="136">
        <v>1560</v>
      </c>
      <c r="AE1474" s="136">
        <v>1460</v>
      </c>
      <c r="AT1474" s="136">
        <v>1690</v>
      </c>
    </row>
    <row r="1475" spans="1:46">
      <c r="A1475" s="133">
        <v>43308</v>
      </c>
      <c r="Y1475" s="136">
        <v>1560</v>
      </c>
      <c r="AE1475" s="136">
        <v>1460</v>
      </c>
      <c r="AQ1475" s="136">
        <v>1720</v>
      </c>
      <c r="AT1475" s="136">
        <v>1690</v>
      </c>
    </row>
    <row r="1476" spans="1:46">
      <c r="A1476" s="133">
        <v>43311</v>
      </c>
      <c r="Y1476" s="136">
        <v>1560</v>
      </c>
      <c r="AE1476" s="136">
        <v>1460</v>
      </c>
      <c r="AQ1476" s="136">
        <v>1720</v>
      </c>
      <c r="AT1476" s="136">
        <v>1690</v>
      </c>
    </row>
    <row r="1477" spans="1:46">
      <c r="A1477" s="133">
        <v>43312</v>
      </c>
      <c r="Y1477" s="136">
        <v>1560</v>
      </c>
      <c r="AQ1477" s="136">
        <v>1720</v>
      </c>
    </row>
    <row r="1478" spans="1:46">
      <c r="A1478" s="133">
        <v>43313</v>
      </c>
      <c r="Y1478" s="136">
        <v>1560</v>
      </c>
      <c r="AQ1478" s="136">
        <v>1720</v>
      </c>
      <c r="AT1478" s="136">
        <v>1680</v>
      </c>
    </row>
    <row r="1479" spans="1:46">
      <c r="A1479" s="133">
        <v>43314</v>
      </c>
      <c r="Y1479" s="136">
        <v>1560</v>
      </c>
      <c r="AE1479" s="136">
        <v>1470</v>
      </c>
      <c r="AQ1479" s="136">
        <v>1720</v>
      </c>
      <c r="AT1479" s="136">
        <v>1680</v>
      </c>
    </row>
    <row r="1480" spans="1:46">
      <c r="A1480" s="133">
        <v>43315</v>
      </c>
      <c r="Y1480" s="136">
        <v>1560</v>
      </c>
      <c r="AE1480" s="136">
        <v>1470</v>
      </c>
      <c r="AQ1480" s="136">
        <v>1720</v>
      </c>
      <c r="AT1480" s="136">
        <v>1680</v>
      </c>
    </row>
    <row r="1481" spans="1:46">
      <c r="A1481" s="133">
        <v>43318</v>
      </c>
      <c r="Y1481" s="136">
        <v>1560</v>
      </c>
      <c r="AE1481" s="136">
        <v>1470</v>
      </c>
      <c r="AQ1481" s="136">
        <v>1720</v>
      </c>
      <c r="AT1481" s="136">
        <v>1680</v>
      </c>
    </row>
    <row r="1482" spans="1:46">
      <c r="A1482" s="133">
        <v>43319</v>
      </c>
      <c r="Y1482" s="136">
        <v>1560</v>
      </c>
      <c r="AE1482" s="136">
        <v>1470</v>
      </c>
      <c r="AQ1482" s="136">
        <v>1720</v>
      </c>
      <c r="AT1482" s="136">
        <v>1680</v>
      </c>
    </row>
    <row r="1483" spans="1:46">
      <c r="A1483" s="133">
        <v>43320</v>
      </c>
      <c r="Y1483" s="136">
        <v>1560</v>
      </c>
      <c r="AE1483" s="136">
        <v>1470</v>
      </c>
      <c r="AQ1483" s="136">
        <v>1720</v>
      </c>
    </row>
    <row r="1484" spans="1:46">
      <c r="A1484" s="133">
        <v>43321</v>
      </c>
      <c r="Y1484" s="136">
        <v>1560</v>
      </c>
      <c r="AE1484" s="136">
        <v>1470</v>
      </c>
      <c r="AQ1484" s="136">
        <v>1720</v>
      </c>
    </row>
    <row r="1485" spans="1:46">
      <c r="A1485" s="133">
        <v>43322</v>
      </c>
      <c r="Y1485" s="136">
        <v>1560</v>
      </c>
      <c r="AQ1485" s="136">
        <v>1720</v>
      </c>
    </row>
    <row r="1486" spans="1:46">
      <c r="A1486" s="133">
        <v>43325</v>
      </c>
      <c r="Y1486" s="136">
        <v>1560</v>
      </c>
      <c r="AQ1486" s="136">
        <v>1720</v>
      </c>
    </row>
    <row r="1487" spans="1:46">
      <c r="A1487" s="133">
        <v>43326</v>
      </c>
      <c r="Y1487" s="136">
        <v>1560</v>
      </c>
      <c r="AE1487" s="136">
        <v>1470</v>
      </c>
      <c r="AQ1487" s="136">
        <v>1720</v>
      </c>
    </row>
    <row r="1488" spans="1:46">
      <c r="A1488" s="133">
        <v>43327</v>
      </c>
      <c r="Y1488" s="136">
        <v>1560</v>
      </c>
      <c r="AE1488" s="136">
        <v>1470</v>
      </c>
      <c r="AQ1488" s="136">
        <v>1720</v>
      </c>
    </row>
    <row r="1489" spans="1:46">
      <c r="A1489" s="133">
        <v>43328</v>
      </c>
      <c r="Y1489" s="136">
        <v>1560</v>
      </c>
      <c r="AE1489" s="136">
        <v>1470</v>
      </c>
      <c r="AQ1489" s="136">
        <v>1720</v>
      </c>
    </row>
    <row r="1490" spans="1:46">
      <c r="A1490" s="133">
        <v>43329</v>
      </c>
      <c r="Y1490" s="136">
        <v>1560</v>
      </c>
      <c r="AE1490" s="136">
        <v>1470</v>
      </c>
      <c r="AQ1490" s="136">
        <v>1720</v>
      </c>
    </row>
    <row r="1491" spans="1:46">
      <c r="A1491" s="133">
        <v>43332</v>
      </c>
      <c r="Y1491" s="136">
        <v>1560</v>
      </c>
      <c r="AH1491" s="136">
        <v>1630</v>
      </c>
      <c r="AQ1491" s="136">
        <v>1720</v>
      </c>
      <c r="AS1491" s="136">
        <v>1700</v>
      </c>
      <c r="AT1491" s="136">
        <v>1700</v>
      </c>
    </row>
    <row r="1492" spans="1:46">
      <c r="A1492" s="133">
        <v>43333</v>
      </c>
      <c r="T1492" s="188">
        <v>1590</v>
      </c>
      <c r="V1492" s="138">
        <v>1580</v>
      </c>
      <c r="Y1492" s="136">
        <v>1560</v>
      </c>
      <c r="AA1492" s="138">
        <v>1600</v>
      </c>
      <c r="AG1492" s="138" t="s">
        <v>131</v>
      </c>
      <c r="AJ1492" s="138">
        <v>1550</v>
      </c>
      <c r="AM1492" s="138">
        <v>1610</v>
      </c>
      <c r="AQ1492" s="136">
        <v>1740</v>
      </c>
    </row>
    <row r="1493" spans="1:46">
      <c r="A1493" s="133">
        <v>43334</v>
      </c>
      <c r="Y1493" s="136">
        <v>1560</v>
      </c>
      <c r="AQ1493" s="136">
        <v>1740</v>
      </c>
    </row>
    <row r="1494" spans="1:46">
      <c r="A1494" s="133">
        <v>43335</v>
      </c>
      <c r="Y1494" s="136">
        <v>1560</v>
      </c>
      <c r="AQ1494" s="136">
        <v>1740</v>
      </c>
    </row>
    <row r="1495" spans="1:46">
      <c r="A1495" s="133">
        <v>43336</v>
      </c>
      <c r="Y1495" s="136">
        <v>1560</v>
      </c>
      <c r="AQ1495" s="136">
        <v>1740</v>
      </c>
    </row>
    <row r="1496" spans="1:46">
      <c r="A1496" s="133">
        <v>43339</v>
      </c>
      <c r="Y1496" s="136">
        <v>1570</v>
      </c>
      <c r="AE1496" s="136">
        <v>1470</v>
      </c>
      <c r="AQ1496" s="136">
        <v>1750</v>
      </c>
    </row>
    <row r="1497" spans="1:46">
      <c r="A1497" s="133">
        <v>43340</v>
      </c>
      <c r="Y1497" s="136">
        <v>1570</v>
      </c>
      <c r="AE1497" s="136">
        <v>1470</v>
      </c>
      <c r="AQ1497" s="136">
        <v>1750</v>
      </c>
    </row>
    <row r="1498" spans="1:46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E1498" s="136">
        <v>1470</v>
      </c>
      <c r="AK1498" s="136">
        <v>1640</v>
      </c>
      <c r="AQ1498" s="136">
        <v>1750</v>
      </c>
    </row>
    <row r="1499" spans="1:46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K1499" s="136">
        <v>1640</v>
      </c>
      <c r="AQ1499" s="136">
        <v>1760</v>
      </c>
    </row>
    <row r="1500" spans="1:46">
      <c r="A1500" s="133">
        <v>43343</v>
      </c>
      <c r="B1500" s="134">
        <v>1760</v>
      </c>
      <c r="D1500" s="134">
        <v>1740</v>
      </c>
      <c r="F1500" s="134">
        <v>1870</v>
      </c>
      <c r="AR1500" s="138">
        <v>1630</v>
      </c>
    </row>
    <row r="1501" spans="1:46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7"/>
      <c r="I1501" s="257"/>
      <c r="J1501" s="259"/>
      <c r="K1501" s="259"/>
      <c r="L1501" s="261"/>
      <c r="M1501" s="261"/>
      <c r="N1501" s="263"/>
      <c r="O1501" s="263"/>
      <c r="P1501" s="142"/>
      <c r="Q1501" s="142"/>
      <c r="R1501" s="142"/>
      <c r="S1501" s="254"/>
      <c r="T1501" s="255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G1501" s="145"/>
      <c r="AI1501" s="144"/>
      <c r="AJ1501" s="145"/>
      <c r="AL1501" s="146"/>
      <c r="AM1501" s="145"/>
      <c r="AN1501" s="145"/>
      <c r="AO1501" s="145"/>
      <c r="AP1501" s="145"/>
      <c r="AR1501" s="145">
        <v>1630</v>
      </c>
    </row>
    <row r="1502" spans="1:46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7"/>
      <c r="I1502" s="257"/>
      <c r="J1502" s="259"/>
      <c r="K1502" s="259"/>
      <c r="L1502" s="261"/>
      <c r="M1502" s="261"/>
      <c r="N1502" s="263"/>
      <c r="O1502" s="263"/>
      <c r="P1502" s="142"/>
      <c r="Q1502" s="142"/>
      <c r="R1502" s="142"/>
      <c r="S1502" s="254"/>
      <c r="T1502" s="255"/>
      <c r="U1502" s="144"/>
      <c r="V1502" s="145">
        <v>1580</v>
      </c>
      <c r="W1502" s="145"/>
      <c r="X1502" s="145"/>
      <c r="Z1502" s="144"/>
      <c r="AA1502" s="145">
        <v>1600</v>
      </c>
      <c r="AB1502" s="145"/>
      <c r="AC1502" s="145"/>
      <c r="AD1502" s="145"/>
      <c r="AG1502" s="145"/>
      <c r="AI1502" s="144"/>
      <c r="AJ1502" s="145">
        <v>1550</v>
      </c>
      <c r="AK1502" s="143">
        <v>1650</v>
      </c>
      <c r="AL1502" s="146"/>
      <c r="AM1502" s="145">
        <v>1610</v>
      </c>
      <c r="AN1502" s="145"/>
      <c r="AO1502" s="145"/>
      <c r="AP1502" s="145"/>
      <c r="AR1502" s="145">
        <v>1630</v>
      </c>
    </row>
    <row r="1503" spans="1:46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7"/>
      <c r="I1503" s="257"/>
      <c r="J1503" s="259"/>
      <c r="K1503" s="259"/>
      <c r="L1503" s="261"/>
      <c r="M1503" s="261"/>
      <c r="N1503" s="263"/>
      <c r="O1503" s="263"/>
      <c r="P1503" s="142">
        <v>63</v>
      </c>
      <c r="Q1503" s="142"/>
      <c r="R1503" s="142"/>
      <c r="S1503" s="254"/>
      <c r="T1503" s="255"/>
      <c r="U1503" s="144">
        <v>160</v>
      </c>
      <c r="V1503" s="145">
        <v>1580</v>
      </c>
      <c r="W1503" s="145"/>
      <c r="X1503" s="145"/>
      <c r="Z1503" s="144">
        <v>160</v>
      </c>
      <c r="AA1503" s="145">
        <v>1600</v>
      </c>
      <c r="AB1503" s="145"/>
      <c r="AC1503" s="145"/>
      <c r="AD1503" s="145"/>
      <c r="AE1503" s="143">
        <v>1540</v>
      </c>
      <c r="AG1503" s="145"/>
      <c r="AI1503" s="144">
        <v>110</v>
      </c>
      <c r="AJ1503" s="145">
        <v>1550</v>
      </c>
      <c r="AL1503" s="146">
        <v>120</v>
      </c>
      <c r="AM1503" s="145">
        <v>1610</v>
      </c>
      <c r="AN1503" s="145"/>
      <c r="AO1503" s="145"/>
      <c r="AP1503" s="145"/>
      <c r="AR1503" s="145">
        <v>1630</v>
      </c>
    </row>
    <row r="1504" spans="1:46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7"/>
      <c r="I1504" s="257"/>
      <c r="J1504" s="259"/>
      <c r="K1504" s="259"/>
      <c r="L1504" s="261"/>
      <c r="M1504" s="261"/>
      <c r="N1504" s="263"/>
      <c r="O1504" s="263"/>
      <c r="P1504" s="142">
        <v>61</v>
      </c>
      <c r="Q1504" s="142"/>
      <c r="R1504" s="142"/>
      <c r="S1504" s="254"/>
      <c r="T1504" s="255"/>
      <c r="U1504" s="144"/>
      <c r="V1504" s="145">
        <v>1580</v>
      </c>
      <c r="W1504" s="145"/>
      <c r="X1504" s="145"/>
      <c r="Z1504" s="144"/>
      <c r="AA1504" s="145">
        <v>1600</v>
      </c>
      <c r="AB1504" s="145"/>
      <c r="AC1504" s="145"/>
      <c r="AD1504" s="145"/>
      <c r="AG1504" s="145"/>
      <c r="AI1504" s="144"/>
      <c r="AJ1504" s="145">
        <v>1550</v>
      </c>
      <c r="AL1504" s="146"/>
      <c r="AM1504" s="145">
        <v>1610</v>
      </c>
      <c r="AN1504" s="145"/>
      <c r="AO1504" s="145"/>
      <c r="AP1504" s="145"/>
      <c r="AR1504" s="145">
        <v>1630</v>
      </c>
    </row>
    <row r="1505" spans="1:46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7"/>
      <c r="I1505" s="257"/>
      <c r="J1505" s="259"/>
      <c r="K1505" s="259"/>
      <c r="L1505" s="261"/>
      <c r="M1505" s="261"/>
      <c r="N1505" s="263"/>
      <c r="O1505" s="263"/>
      <c r="P1505" s="142"/>
      <c r="Q1505" s="142"/>
      <c r="R1505" s="142"/>
      <c r="S1505" s="254"/>
      <c r="T1505" s="255"/>
      <c r="U1505" s="144"/>
      <c r="V1505" s="145">
        <v>1580</v>
      </c>
      <c r="W1505" s="145"/>
      <c r="X1505" s="145"/>
      <c r="Z1505" s="144"/>
      <c r="AA1505" s="145">
        <v>1600</v>
      </c>
      <c r="AB1505" s="145"/>
      <c r="AC1505" s="145"/>
      <c r="AD1505" s="145"/>
      <c r="AG1505" s="145"/>
      <c r="AI1505" s="144"/>
      <c r="AJ1505" s="145">
        <v>1550</v>
      </c>
      <c r="AL1505" s="146"/>
      <c r="AM1505" s="145">
        <v>1610</v>
      </c>
      <c r="AN1505" s="145"/>
      <c r="AO1505" s="145"/>
      <c r="AP1505" s="145"/>
      <c r="AR1505" s="145">
        <v>1630</v>
      </c>
    </row>
    <row r="1506" spans="1:46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7"/>
      <c r="I1506" s="257"/>
      <c r="J1506" s="259"/>
      <c r="K1506" s="259"/>
      <c r="L1506" s="261"/>
      <c r="M1506" s="261"/>
      <c r="N1506" s="263"/>
      <c r="O1506" s="263"/>
      <c r="P1506" s="142"/>
      <c r="Q1506" s="142"/>
      <c r="R1506" s="142"/>
      <c r="S1506" s="254"/>
      <c r="T1506" s="255"/>
      <c r="U1506" s="144"/>
      <c r="V1506" s="145">
        <v>1580</v>
      </c>
      <c r="W1506" s="145"/>
      <c r="X1506" s="145"/>
      <c r="Z1506" s="144"/>
      <c r="AA1506" s="145">
        <v>1600</v>
      </c>
      <c r="AB1506" s="145"/>
      <c r="AC1506" s="145"/>
      <c r="AD1506" s="145"/>
      <c r="AG1506" s="145"/>
      <c r="AI1506" s="144"/>
      <c r="AJ1506" s="145">
        <v>1550</v>
      </c>
      <c r="AL1506" s="146"/>
      <c r="AM1506" s="145">
        <v>1610</v>
      </c>
      <c r="AN1506" s="145"/>
      <c r="AO1506" s="145"/>
      <c r="AP1506" s="145"/>
      <c r="AQ1506" s="143">
        <v>1740</v>
      </c>
      <c r="AR1506" s="145">
        <v>1630</v>
      </c>
      <c r="AT1506" s="143">
        <v>1720</v>
      </c>
    </row>
    <row r="1507" spans="1:46">
      <c r="A1507" s="140">
        <v>43354</v>
      </c>
      <c r="B1507" s="141">
        <v>1770</v>
      </c>
      <c r="C1507" s="141"/>
      <c r="D1507" s="141">
        <v>1750</v>
      </c>
      <c r="E1507" s="252"/>
      <c r="F1507" s="134">
        <v>1910</v>
      </c>
    </row>
    <row r="1508" spans="1:46">
      <c r="A1508" s="140">
        <v>43355</v>
      </c>
      <c r="B1508" s="141">
        <v>1770</v>
      </c>
      <c r="C1508" s="141"/>
      <c r="D1508" s="141">
        <v>1750</v>
      </c>
      <c r="E1508" s="252"/>
      <c r="F1508" s="134">
        <v>1910</v>
      </c>
    </row>
    <row r="1509" spans="1:46">
      <c r="A1509" s="140">
        <v>43356</v>
      </c>
      <c r="B1509" s="141">
        <v>1770</v>
      </c>
      <c r="C1509" s="141"/>
      <c r="D1509" s="141">
        <v>1750</v>
      </c>
      <c r="E1509" s="252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A1509" s="138">
        <v>1600</v>
      </c>
      <c r="AI1509" s="137">
        <v>110</v>
      </c>
      <c r="AJ1509" s="138">
        <v>1550</v>
      </c>
      <c r="AL1509" s="139">
        <v>120</v>
      </c>
      <c r="AM1509" s="138">
        <v>1610</v>
      </c>
      <c r="AR1509" s="138">
        <v>1630</v>
      </c>
    </row>
    <row r="1510" spans="1:46">
      <c r="A1510" s="140">
        <v>43357</v>
      </c>
      <c r="B1510" s="141">
        <v>1770</v>
      </c>
      <c r="C1510" s="141"/>
      <c r="D1510" s="141">
        <v>1750</v>
      </c>
      <c r="E1510" s="252"/>
      <c r="F1510" s="134">
        <v>1920</v>
      </c>
      <c r="V1510" s="138">
        <v>1580</v>
      </c>
      <c r="AA1510" s="138">
        <v>1600</v>
      </c>
      <c r="AH1510" s="136">
        <v>1640</v>
      </c>
      <c r="AJ1510" s="138">
        <v>1550</v>
      </c>
      <c r="AM1510" s="138">
        <v>1610</v>
      </c>
      <c r="AR1510" s="138">
        <v>1630</v>
      </c>
      <c r="AT1510" s="136">
        <v>1740</v>
      </c>
    </row>
    <row r="1511" spans="1:46">
      <c r="A1511" s="140">
        <v>43360</v>
      </c>
      <c r="B1511" s="141">
        <v>1770</v>
      </c>
      <c r="C1511" s="141"/>
      <c r="D1511" s="141">
        <v>1750</v>
      </c>
      <c r="E1511" s="252"/>
      <c r="F1511" s="134">
        <v>1920</v>
      </c>
    </row>
    <row r="1512" spans="1:46">
      <c r="A1512" s="140">
        <v>43361</v>
      </c>
      <c r="B1512" s="141">
        <v>1770</v>
      </c>
      <c r="C1512" s="141"/>
      <c r="D1512" s="141">
        <v>1755</v>
      </c>
      <c r="E1512" s="252"/>
      <c r="F1512" s="134">
        <v>1920</v>
      </c>
      <c r="AE1512" s="136">
        <v>1540</v>
      </c>
    </row>
    <row r="1513" spans="1:46">
      <c r="A1513" s="140">
        <v>43362</v>
      </c>
      <c r="B1513" s="141">
        <v>1770</v>
      </c>
      <c r="C1513" s="141"/>
      <c r="D1513" s="141">
        <v>1755</v>
      </c>
      <c r="E1513" s="252"/>
      <c r="F1513" s="134">
        <v>1920</v>
      </c>
    </row>
    <row r="1514" spans="1:46">
      <c r="A1514" s="140">
        <v>43363</v>
      </c>
      <c r="B1514" s="141">
        <v>1770</v>
      </c>
      <c r="C1514" s="141"/>
      <c r="D1514" s="141">
        <v>1755</v>
      </c>
      <c r="E1514" s="252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A1514" s="138">
        <v>1600</v>
      </c>
      <c r="AI1514" s="137">
        <v>125</v>
      </c>
      <c r="AJ1514" s="138">
        <v>1550</v>
      </c>
      <c r="AL1514" s="139">
        <v>120</v>
      </c>
      <c r="AM1514" s="138">
        <v>1610</v>
      </c>
      <c r="AR1514" s="138">
        <v>1720</v>
      </c>
    </row>
    <row r="1515" spans="1:46">
      <c r="A1515" s="140">
        <v>43364</v>
      </c>
      <c r="B1515" s="141">
        <v>1770</v>
      </c>
      <c r="C1515" s="252"/>
      <c r="D1515" s="134">
        <v>1745</v>
      </c>
      <c r="F1515" s="134">
        <v>1920</v>
      </c>
    </row>
    <row r="1516" spans="1:46">
      <c r="A1516" s="140">
        <v>43368</v>
      </c>
      <c r="B1516" s="141">
        <v>1770</v>
      </c>
      <c r="C1516" s="252"/>
      <c r="D1516" s="134">
        <v>1745</v>
      </c>
      <c r="F1516" s="134">
        <v>1920</v>
      </c>
    </row>
    <row r="1517" spans="1:46">
      <c r="A1517" s="140">
        <v>43369</v>
      </c>
      <c r="B1517" s="141">
        <v>1770</v>
      </c>
      <c r="C1517" s="252"/>
      <c r="D1517" s="134">
        <v>1745</v>
      </c>
      <c r="F1517" s="134">
        <v>1930</v>
      </c>
      <c r="AE1517" s="136">
        <v>1580</v>
      </c>
    </row>
    <row r="1518" spans="1:46">
      <c r="A1518" s="140">
        <v>43370</v>
      </c>
      <c r="B1518" s="141">
        <v>1770</v>
      </c>
      <c r="C1518" s="252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I1518" s="137">
        <v>125</v>
      </c>
      <c r="AL1518" s="139">
        <v>120</v>
      </c>
    </row>
    <row r="1519" spans="1:46">
      <c r="A1519" s="140">
        <v>43371</v>
      </c>
      <c r="B1519" s="141">
        <v>1770</v>
      </c>
      <c r="C1519" s="252"/>
      <c r="D1519" s="134">
        <v>1745</v>
      </c>
      <c r="F1519" s="134">
        <v>1930</v>
      </c>
      <c r="AA1519" s="138">
        <v>1640</v>
      </c>
      <c r="AR1519" s="138">
        <v>1700</v>
      </c>
    </row>
    <row r="1520" spans="1:46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A1520" s="138">
        <v>1610</v>
      </c>
      <c r="AE1520" s="136">
        <v>1550</v>
      </c>
    </row>
    <row r="1521" spans="1:51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G1521" s="138">
        <v>1550</v>
      </c>
      <c r="AI1521" s="137">
        <v>125</v>
      </c>
      <c r="AL1521" s="139">
        <v>125</v>
      </c>
      <c r="AX1521" s="136">
        <v>1840</v>
      </c>
      <c r="AY1521" s="136">
        <v>1880</v>
      </c>
    </row>
    <row r="1522" spans="1:51">
      <c r="A1522" s="140">
        <v>43383</v>
      </c>
      <c r="B1522" s="134">
        <v>1765</v>
      </c>
      <c r="D1522" s="134">
        <v>1760</v>
      </c>
      <c r="F1522" s="134">
        <v>1910</v>
      </c>
      <c r="AX1522" s="136">
        <v>1840</v>
      </c>
      <c r="AY1522" s="136">
        <v>1890</v>
      </c>
    </row>
    <row r="1523" spans="1:51">
      <c r="A1523" s="140">
        <v>43384</v>
      </c>
      <c r="B1523" s="134">
        <v>1760</v>
      </c>
      <c r="D1523" s="134">
        <v>1760</v>
      </c>
      <c r="F1523" s="134">
        <v>1910</v>
      </c>
      <c r="AX1523" s="136">
        <v>1844</v>
      </c>
      <c r="AY1523" s="136">
        <v>1900</v>
      </c>
    </row>
    <row r="1524" spans="1:51">
      <c r="A1524" s="140">
        <v>43385</v>
      </c>
      <c r="B1524" s="134">
        <v>1760</v>
      </c>
      <c r="D1524" s="134">
        <v>1760</v>
      </c>
      <c r="F1524" s="134">
        <v>1905</v>
      </c>
      <c r="AX1524" s="136">
        <v>1860</v>
      </c>
      <c r="AY1524" s="136">
        <v>1920</v>
      </c>
    </row>
    <row r="1525" spans="1:51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A1525" s="138">
        <v>1610</v>
      </c>
      <c r="AE1525" s="136">
        <v>1540</v>
      </c>
      <c r="AG1525" s="138">
        <v>1550</v>
      </c>
      <c r="AR1525" s="138">
        <v>1700</v>
      </c>
      <c r="AX1525" s="136">
        <v>1900</v>
      </c>
      <c r="AY1525" s="136">
        <v>1920</v>
      </c>
    </row>
    <row r="1526" spans="1:51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I1526" s="137">
        <v>125</v>
      </c>
      <c r="AL1526" s="139">
        <v>125</v>
      </c>
      <c r="AX1526" s="136">
        <v>1900</v>
      </c>
      <c r="AY1526" s="136">
        <v>1920</v>
      </c>
    </row>
    <row r="1527" spans="1:51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A1527" s="138">
        <v>1630</v>
      </c>
      <c r="AJ1527" s="138">
        <v>1630</v>
      </c>
      <c r="AK1527" s="136">
        <v>1670</v>
      </c>
      <c r="AR1527" s="138">
        <v>1700</v>
      </c>
      <c r="AX1527" s="136">
        <v>1910</v>
      </c>
      <c r="AY1527" s="136">
        <v>1920</v>
      </c>
    </row>
    <row r="1528" spans="1:51">
      <c r="A1528" s="133">
        <v>43391</v>
      </c>
      <c r="B1528" s="134">
        <v>1800</v>
      </c>
      <c r="D1528" s="134">
        <v>1800</v>
      </c>
      <c r="F1528" s="134">
        <v>1920</v>
      </c>
      <c r="AX1528" s="136">
        <v>1930</v>
      </c>
      <c r="AY1528" s="136">
        <v>1920</v>
      </c>
    </row>
    <row r="1529" spans="1:51">
      <c r="A1529" s="133">
        <v>43392</v>
      </c>
      <c r="B1529" s="134">
        <v>1800</v>
      </c>
      <c r="D1529" s="134">
        <v>1810</v>
      </c>
      <c r="F1529" s="134">
        <v>1925</v>
      </c>
      <c r="AX1529" s="136">
        <v>1940</v>
      </c>
      <c r="AY1529" s="136">
        <v>1940</v>
      </c>
    </row>
    <row r="1530" spans="1:51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A1530" s="138">
        <v>1650</v>
      </c>
      <c r="AG1530" s="138">
        <v>1550</v>
      </c>
      <c r="AH1530" s="136">
        <v>1610</v>
      </c>
      <c r="AJ1530" s="138">
        <v>1650</v>
      </c>
      <c r="AM1530" s="138">
        <v>1650</v>
      </c>
      <c r="AR1530" s="138">
        <v>1700</v>
      </c>
      <c r="AX1530" s="136">
        <v>1970</v>
      </c>
      <c r="AY1530" s="136">
        <v>1950</v>
      </c>
    </row>
    <row r="1531" spans="1:51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I1531" s="137">
        <v>125</v>
      </c>
      <c r="AL1531" s="139">
        <v>125</v>
      </c>
      <c r="AX1531" s="136">
        <v>1990</v>
      </c>
      <c r="AY1531" s="136">
        <v>1960</v>
      </c>
    </row>
    <row r="1532" spans="1:51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AX1532" s="136">
        <v>1990</v>
      </c>
      <c r="AY1532" s="136">
        <v>1980</v>
      </c>
    </row>
    <row r="1533" spans="1:51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K1533" s="136">
        <v>1760</v>
      </c>
      <c r="AQ1533" s="136">
        <v>1820</v>
      </c>
      <c r="AX1533" s="136">
        <v>1990</v>
      </c>
      <c r="AY1533" s="136">
        <v>2000</v>
      </c>
    </row>
    <row r="1534" spans="1:51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6">
        <v>1950</v>
      </c>
      <c r="I1534" s="256">
        <f>H1534-P1534-C1534-90</f>
        <v>0</v>
      </c>
      <c r="J1534" s="258">
        <v>1980</v>
      </c>
      <c r="K1534" s="258">
        <f>J1534-R1534-C1534-90</f>
        <v>32</v>
      </c>
      <c r="L1534" s="260">
        <v>1950</v>
      </c>
      <c r="M1534" s="260">
        <f>L1534-Q1534-C1534-90</f>
        <v>-10</v>
      </c>
      <c r="N1534" s="262">
        <v>1920</v>
      </c>
      <c r="O1534" s="262">
        <f>N1534-S1534-C1534-90</f>
        <v>-19</v>
      </c>
      <c r="P1534" s="135">
        <v>70</v>
      </c>
      <c r="Q1534" s="135">
        <v>80</v>
      </c>
      <c r="R1534" s="135">
        <v>68</v>
      </c>
      <c r="S1534" s="253">
        <v>59</v>
      </c>
      <c r="U1534" s="137">
        <v>165</v>
      </c>
      <c r="V1534" s="138">
        <v>1580</v>
      </c>
      <c r="Z1534" s="137">
        <v>140</v>
      </c>
      <c r="AA1534" s="138">
        <v>1660</v>
      </c>
      <c r="AE1534" s="136">
        <v>1560</v>
      </c>
      <c r="AG1534" s="138">
        <v>1550</v>
      </c>
      <c r="AH1534" s="136">
        <v>1730</v>
      </c>
      <c r="AI1534" s="137">
        <v>125</v>
      </c>
      <c r="AL1534" s="139">
        <v>125</v>
      </c>
      <c r="AX1534" s="136">
        <v>1990</v>
      </c>
      <c r="AY1534" s="136">
        <v>2000</v>
      </c>
    </row>
    <row r="1535" spans="1:51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A1535" s="138">
        <v>1680</v>
      </c>
      <c r="AG1535" s="138">
        <v>1550</v>
      </c>
      <c r="AJ1535" s="138">
        <v>1650</v>
      </c>
      <c r="AM1535" s="138">
        <v>1650</v>
      </c>
      <c r="AR1535" s="138">
        <v>1700</v>
      </c>
      <c r="AX1535" s="136">
        <v>1990</v>
      </c>
      <c r="AY1535" s="136">
        <v>2000</v>
      </c>
    </row>
    <row r="1536" spans="1:51">
      <c r="A1536" s="133">
        <v>43403</v>
      </c>
      <c r="B1536" s="134">
        <v>1850</v>
      </c>
      <c r="D1536" s="134">
        <v>1845</v>
      </c>
      <c r="F1536" s="134">
        <v>1960</v>
      </c>
      <c r="AX1536" s="136">
        <v>1990</v>
      </c>
      <c r="AY1536" s="136">
        <v>2000</v>
      </c>
    </row>
    <row r="1537" spans="1:58">
      <c r="A1537" s="133">
        <v>43404</v>
      </c>
      <c r="B1537" s="134">
        <v>1850</v>
      </c>
      <c r="D1537" s="134">
        <v>1855</v>
      </c>
      <c r="F1537" s="134">
        <v>1970</v>
      </c>
      <c r="AX1537" s="136">
        <v>1990</v>
      </c>
      <c r="AY1537" s="136">
        <v>1990</v>
      </c>
    </row>
    <row r="1538" spans="1:58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3">
        <v>56</v>
      </c>
      <c r="U1538" s="137">
        <v>170</v>
      </c>
      <c r="Z1538" s="137">
        <v>140</v>
      </c>
      <c r="AI1538" s="137">
        <v>125</v>
      </c>
      <c r="AL1538" s="139">
        <v>125</v>
      </c>
      <c r="AX1538" s="136">
        <v>1990</v>
      </c>
      <c r="AY1538" s="136">
        <v>1986</v>
      </c>
    </row>
    <row r="1539" spans="1:58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6">
        <v>1970</v>
      </c>
      <c r="I1539" s="256">
        <f>H1539-P1539-C1539-90</f>
        <v>-5</v>
      </c>
      <c r="J1539" s="258">
        <v>2000</v>
      </c>
      <c r="K1539" s="258">
        <f>J1539-R1539-C1539-90</f>
        <v>27</v>
      </c>
      <c r="L1539" s="260">
        <v>1970</v>
      </c>
      <c r="M1539" s="260">
        <f>L1539-Q1539-C1539-90</f>
        <v>-15</v>
      </c>
      <c r="N1539" s="262">
        <v>1960</v>
      </c>
      <c r="O1539" s="262">
        <f>N1539-S1539-C1539-90</f>
        <v>-6</v>
      </c>
      <c r="P1539" s="135">
        <v>65</v>
      </c>
      <c r="Q1539" s="135">
        <v>75</v>
      </c>
      <c r="R1539" s="135">
        <v>63</v>
      </c>
      <c r="S1539" s="253">
        <v>56</v>
      </c>
      <c r="V1539" s="138">
        <v>1580</v>
      </c>
      <c r="W1539" s="138">
        <v>1600</v>
      </c>
      <c r="AA1539" s="138">
        <v>1680</v>
      </c>
      <c r="AB1539" s="138">
        <v>1610</v>
      </c>
      <c r="AC1539" s="138">
        <v>1650</v>
      </c>
      <c r="AG1539" s="138">
        <v>1570</v>
      </c>
      <c r="AJ1539" s="138">
        <v>1700</v>
      </c>
      <c r="AK1539" s="136">
        <v>1760</v>
      </c>
      <c r="AM1539" s="138">
        <v>1650</v>
      </c>
      <c r="AN1539" s="138">
        <v>1620</v>
      </c>
      <c r="AO1539" s="138">
        <v>1650</v>
      </c>
      <c r="AQ1539" s="136">
        <v>1850</v>
      </c>
      <c r="AR1539" s="138">
        <v>1700</v>
      </c>
      <c r="AU1539" s="136">
        <v>1750</v>
      </c>
      <c r="AV1539" s="136">
        <v>1600</v>
      </c>
      <c r="AW1539" s="136">
        <v>1880</v>
      </c>
      <c r="AX1539" s="136">
        <v>1990</v>
      </c>
      <c r="AY1539" s="136">
        <v>1986</v>
      </c>
      <c r="AZ1539" s="136">
        <v>2010</v>
      </c>
      <c r="BA1539" s="136">
        <v>2040</v>
      </c>
      <c r="BB1539" s="136">
        <v>1954</v>
      </c>
      <c r="BC1539" s="136">
        <v>2220</v>
      </c>
      <c r="BD1539" s="136">
        <v>2120</v>
      </c>
      <c r="BE1539" s="136">
        <v>1980</v>
      </c>
      <c r="BF1539" s="136">
        <v>1980</v>
      </c>
    </row>
    <row r="1540" spans="1:58">
      <c r="A1540" s="133">
        <v>43409</v>
      </c>
      <c r="B1540" s="134">
        <v>1835</v>
      </c>
      <c r="D1540" s="134">
        <v>1845</v>
      </c>
      <c r="F1540" s="134">
        <v>1960</v>
      </c>
      <c r="AX1540" s="136">
        <v>1990</v>
      </c>
      <c r="AY1540" s="136">
        <v>1986</v>
      </c>
    </row>
    <row r="1541" spans="1:58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A1541" s="138">
        <v>1690</v>
      </c>
      <c r="AG1541" s="138">
        <v>1570</v>
      </c>
      <c r="AJ1541" s="138">
        <v>1700</v>
      </c>
      <c r="AM1541" s="138">
        <v>1650</v>
      </c>
      <c r="AR1541" s="138">
        <v>1700</v>
      </c>
      <c r="AX1541" s="136">
        <v>1990</v>
      </c>
      <c r="AY1541" s="136">
        <v>1986</v>
      </c>
    </row>
    <row r="1542" spans="1:58">
      <c r="A1542" s="133">
        <v>43411</v>
      </c>
      <c r="B1542" s="134">
        <v>1860</v>
      </c>
      <c r="D1542" s="134">
        <v>1850</v>
      </c>
      <c r="F1542" s="134">
        <v>1960</v>
      </c>
      <c r="AX1542" s="136">
        <v>2000</v>
      </c>
      <c r="AY1542" s="136">
        <v>1986</v>
      </c>
    </row>
    <row r="1543" spans="1:58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3">
        <v>59</v>
      </c>
      <c r="T1543" s="188">
        <v>1660</v>
      </c>
      <c r="U1543" s="137">
        <v>165</v>
      </c>
      <c r="Z1543" s="137">
        <v>140</v>
      </c>
      <c r="AH1543" s="136">
        <v>1755</v>
      </c>
      <c r="AI1543" s="137">
        <v>130</v>
      </c>
      <c r="AL1543" s="139">
        <v>125</v>
      </c>
      <c r="AX1543" s="136">
        <v>2020</v>
      </c>
      <c r="AY1543" s="136">
        <v>1996</v>
      </c>
    </row>
    <row r="1544" spans="1:58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6">
        <v>1970</v>
      </c>
      <c r="I1544" s="256">
        <f>H1544-P1544-C1544-90</f>
        <v>2</v>
      </c>
      <c r="J1544" s="258">
        <v>1990</v>
      </c>
      <c r="K1544" s="258">
        <f>J1544-R1544-C1544-90</f>
        <v>24</v>
      </c>
      <c r="L1544" s="260">
        <v>1980</v>
      </c>
      <c r="M1544" s="260">
        <f>L1544-Q1544-C1544-90</f>
        <v>2</v>
      </c>
      <c r="N1544" s="262">
        <v>1960</v>
      </c>
      <c r="O1544" s="262">
        <f>N1544-S1544-C1544-90</f>
        <v>1</v>
      </c>
      <c r="P1544" s="135">
        <v>68</v>
      </c>
      <c r="Q1544" s="135">
        <v>78</v>
      </c>
      <c r="R1544" s="135">
        <v>66</v>
      </c>
      <c r="S1544" s="253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A1544" s="138">
        <v>1710</v>
      </c>
      <c r="AB1544" s="138">
        <v>1610</v>
      </c>
      <c r="AC1544" s="138">
        <v>1680</v>
      </c>
      <c r="AE1544" s="136">
        <v>1660</v>
      </c>
      <c r="AG1544" s="138">
        <v>1570</v>
      </c>
      <c r="AI1544" s="137">
        <v>130</v>
      </c>
      <c r="AJ1544" s="138">
        <v>1700</v>
      </c>
      <c r="AK1544" s="136">
        <v>1760</v>
      </c>
      <c r="AL1544" s="139">
        <v>125</v>
      </c>
      <c r="AM1544" s="138">
        <v>1650</v>
      </c>
      <c r="AN1544" s="138">
        <v>1670</v>
      </c>
      <c r="AO1544" s="138">
        <v>1700</v>
      </c>
      <c r="AR1544" s="138">
        <v>1700</v>
      </c>
      <c r="AT1544" s="136">
        <v>1820</v>
      </c>
      <c r="AU1544" s="136">
        <v>1780</v>
      </c>
      <c r="AV1544" s="136">
        <v>1660</v>
      </c>
      <c r="AW1544" s="136">
        <v>1880</v>
      </c>
      <c r="AX1544" s="136">
        <v>2050</v>
      </c>
      <c r="AY1544" s="136">
        <v>2010</v>
      </c>
      <c r="AZ1544" s="136">
        <v>2030</v>
      </c>
      <c r="BA1544" s="136">
        <v>2050</v>
      </c>
      <c r="BB1544" s="136">
        <v>1994</v>
      </c>
      <c r="BC1544" s="136">
        <v>2220</v>
      </c>
      <c r="BD1544" s="136">
        <v>2090</v>
      </c>
      <c r="BE1544" s="136">
        <v>2050</v>
      </c>
      <c r="BF1544" s="136">
        <v>1980</v>
      </c>
    </row>
    <row r="1545" spans="1:58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6">
        <v>1980</v>
      </c>
      <c r="I1545" s="256">
        <f t="shared" ref="I1545:I1551" si="0">H1545-P1545-C1545-90</f>
        <v>12</v>
      </c>
      <c r="J1545" s="258">
        <v>1990</v>
      </c>
      <c r="K1545" s="258">
        <f t="shared" ref="K1545:K1551" si="1">J1545-R1545-C1545-90</f>
        <v>24</v>
      </c>
      <c r="L1545" s="260">
        <v>1990</v>
      </c>
      <c r="M1545" s="260">
        <f t="shared" ref="M1545:M1551" si="2">L1545-Q1545-C1545-90</f>
        <v>12</v>
      </c>
      <c r="N1545" s="262">
        <v>1960</v>
      </c>
      <c r="O1545" s="262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3">
        <v>59</v>
      </c>
      <c r="V1545" s="138">
        <v>1640</v>
      </c>
      <c r="W1545" s="138">
        <v>1650</v>
      </c>
      <c r="AA1545" s="138">
        <v>1730</v>
      </c>
      <c r="AB1545" s="138">
        <v>1650</v>
      </c>
      <c r="AC1545" s="138">
        <v>1700</v>
      </c>
      <c r="AG1545" s="138">
        <v>1570</v>
      </c>
      <c r="AJ1545" s="138">
        <v>1800</v>
      </c>
      <c r="AM1545" s="138">
        <v>1650</v>
      </c>
      <c r="AN1545" s="138">
        <v>1670</v>
      </c>
      <c r="AO1545" s="138">
        <v>1700</v>
      </c>
      <c r="AR1545" s="138">
        <v>1700</v>
      </c>
      <c r="AT1545" s="136">
        <v>1820</v>
      </c>
      <c r="AU1545" s="136">
        <v>1780</v>
      </c>
      <c r="AV1545" s="136">
        <v>1700</v>
      </c>
      <c r="AW1545" s="136">
        <v>1900</v>
      </c>
      <c r="AX1545" s="136">
        <v>2060</v>
      </c>
      <c r="AY1545" s="136">
        <v>2040</v>
      </c>
      <c r="AZ1545" s="136">
        <v>2110</v>
      </c>
      <c r="BA1545" s="136">
        <v>2060</v>
      </c>
      <c r="BB1545" s="136">
        <v>2010</v>
      </c>
      <c r="BC1545" s="136">
        <v>2220</v>
      </c>
      <c r="BD1545" s="136">
        <v>2090</v>
      </c>
      <c r="BE1545" s="136">
        <v>2050</v>
      </c>
      <c r="BF1545" s="136">
        <v>1980</v>
      </c>
    </row>
    <row r="1546" spans="1:58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6">
        <v>1990</v>
      </c>
      <c r="I1546" s="256">
        <f t="shared" si="0"/>
        <v>-18</v>
      </c>
      <c r="J1546" s="258">
        <v>1990</v>
      </c>
      <c r="K1546" s="258">
        <f t="shared" si="1"/>
        <v>-16</v>
      </c>
      <c r="L1546" s="260">
        <v>1990</v>
      </c>
      <c r="M1546" s="260">
        <f t="shared" si="2"/>
        <v>-28</v>
      </c>
      <c r="N1546" s="262">
        <v>1980</v>
      </c>
      <c r="O1546" s="262">
        <f t="shared" si="3"/>
        <v>-19</v>
      </c>
      <c r="P1546" s="135">
        <v>68</v>
      </c>
      <c r="Q1546" s="135">
        <v>78</v>
      </c>
      <c r="R1546" s="135">
        <v>66</v>
      </c>
      <c r="S1546" s="253">
        <v>59</v>
      </c>
      <c r="V1546" s="138">
        <v>1680</v>
      </c>
      <c r="W1546" s="138">
        <v>1650</v>
      </c>
      <c r="Y1546" s="136">
        <v>1720</v>
      </c>
      <c r="AA1546" s="138">
        <v>1730</v>
      </c>
      <c r="AB1546" s="138">
        <v>1650</v>
      </c>
      <c r="AC1546" s="138">
        <v>1700</v>
      </c>
      <c r="AG1546" s="138">
        <v>1570</v>
      </c>
      <c r="AJ1546" s="138">
        <v>1800</v>
      </c>
      <c r="AM1546" s="138">
        <v>1650</v>
      </c>
      <c r="AN1546" s="138">
        <v>1670</v>
      </c>
      <c r="AO1546" s="138">
        <v>1700</v>
      </c>
      <c r="AR1546" s="138">
        <v>1700</v>
      </c>
      <c r="AT1546" s="136">
        <v>1820</v>
      </c>
      <c r="AU1546" s="136">
        <v>1820</v>
      </c>
      <c r="AV1546" s="136">
        <v>1700</v>
      </c>
      <c r="AW1546" s="136">
        <v>1900</v>
      </c>
      <c r="AX1546" s="136">
        <v>2060</v>
      </c>
      <c r="AY1546" s="136">
        <v>2040</v>
      </c>
      <c r="AZ1546" s="136">
        <v>2110</v>
      </c>
      <c r="BA1546" s="136">
        <v>2080</v>
      </c>
      <c r="BB1546" s="136">
        <v>2010</v>
      </c>
      <c r="BC1546" s="136">
        <v>2220</v>
      </c>
      <c r="BD1546" s="136">
        <v>2090</v>
      </c>
      <c r="BE1546" s="136">
        <v>2050</v>
      </c>
      <c r="BF1546" s="136">
        <v>1980</v>
      </c>
    </row>
    <row r="1547" spans="1:58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6">
        <v>1990</v>
      </c>
      <c r="I1547" s="256">
        <f t="shared" si="0"/>
        <v>-18</v>
      </c>
      <c r="J1547" s="258">
        <v>1990</v>
      </c>
      <c r="K1547" s="258">
        <f t="shared" si="1"/>
        <v>-16</v>
      </c>
      <c r="L1547" s="260">
        <v>1990</v>
      </c>
      <c r="M1547" s="260">
        <f t="shared" si="2"/>
        <v>-28</v>
      </c>
      <c r="N1547" s="262">
        <v>1980</v>
      </c>
      <c r="O1547" s="262">
        <f t="shared" si="3"/>
        <v>-19</v>
      </c>
      <c r="P1547" s="135">
        <v>68</v>
      </c>
      <c r="Q1547" s="135">
        <v>78</v>
      </c>
      <c r="R1547" s="135">
        <v>66</v>
      </c>
      <c r="S1547" s="253">
        <v>59</v>
      </c>
      <c r="V1547" s="138">
        <v>1680</v>
      </c>
      <c r="W1547" s="138">
        <v>1650</v>
      </c>
      <c r="X1547" s="138">
        <v>1630</v>
      </c>
      <c r="AA1547" s="138">
        <v>1730</v>
      </c>
      <c r="AB1547" s="138">
        <v>1710</v>
      </c>
      <c r="AC1547" s="138">
        <v>1700</v>
      </c>
      <c r="AG1547" s="138">
        <v>1570</v>
      </c>
      <c r="AJ1547" s="138">
        <v>1800</v>
      </c>
      <c r="AM1547" s="138">
        <v>1650</v>
      </c>
      <c r="AN1547" s="138">
        <v>1670</v>
      </c>
      <c r="AO1547" s="138">
        <v>1700</v>
      </c>
      <c r="AR1547" s="138">
        <v>1700</v>
      </c>
      <c r="AT1547" s="136">
        <v>1820</v>
      </c>
      <c r="AU1547" s="136">
        <v>1820</v>
      </c>
      <c r="AV1547" s="136">
        <v>1700</v>
      </c>
      <c r="AW1547" s="136">
        <v>1900</v>
      </c>
      <c r="AX1547" s="136">
        <v>2054</v>
      </c>
      <c r="AY1547" s="136">
        <v>2060</v>
      </c>
      <c r="AZ1547" s="136">
        <v>2090</v>
      </c>
      <c r="BA1547" s="136">
        <v>2080</v>
      </c>
      <c r="BB1547" s="136">
        <v>2010</v>
      </c>
      <c r="BC1547" s="136">
        <v>2240</v>
      </c>
      <c r="BD1547" s="136">
        <v>2090</v>
      </c>
      <c r="BE1547" s="136">
        <v>2050</v>
      </c>
      <c r="BF1547" s="136">
        <v>1980</v>
      </c>
    </row>
    <row r="1548" spans="1:58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6">
        <v>1990</v>
      </c>
      <c r="I1548" s="256">
        <f t="shared" si="0"/>
        <v>-16</v>
      </c>
      <c r="J1548" s="258">
        <v>2000</v>
      </c>
      <c r="K1548" s="258">
        <f t="shared" si="1"/>
        <v>-4</v>
      </c>
      <c r="L1548" s="260">
        <v>2000</v>
      </c>
      <c r="M1548" s="260">
        <f t="shared" si="2"/>
        <v>-16</v>
      </c>
      <c r="N1548" s="262">
        <v>1990</v>
      </c>
      <c r="O1548" s="262">
        <f t="shared" si="3"/>
        <v>-9</v>
      </c>
      <c r="P1548" s="135">
        <v>66</v>
      </c>
      <c r="Q1548" s="135">
        <v>76</v>
      </c>
      <c r="R1548" s="135">
        <v>64</v>
      </c>
      <c r="S1548" s="253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A1548" s="138">
        <v>1750</v>
      </c>
      <c r="AB1548" s="138">
        <v>1710</v>
      </c>
      <c r="AC1548" s="138">
        <v>1720</v>
      </c>
      <c r="AE1548" s="136">
        <v>1660</v>
      </c>
      <c r="AG1548" s="138">
        <v>1570</v>
      </c>
      <c r="AI1548" s="137">
        <v>130</v>
      </c>
      <c r="AJ1548" s="138">
        <v>1800</v>
      </c>
      <c r="AL1548" s="139">
        <v>125</v>
      </c>
      <c r="AM1548" s="138">
        <v>1650</v>
      </c>
      <c r="AN1548" s="138">
        <v>1670</v>
      </c>
      <c r="AO1548" s="138">
        <v>1740</v>
      </c>
      <c r="AR1548" s="138">
        <v>1700</v>
      </c>
      <c r="AT1548" s="136">
        <v>1820</v>
      </c>
      <c r="AU1548" s="136">
        <v>1820</v>
      </c>
      <c r="AV1548" s="136">
        <v>1700</v>
      </c>
      <c r="AW1548" s="136">
        <v>1900</v>
      </c>
      <c r="AX1548" s="136">
        <v>2054</v>
      </c>
      <c r="AY1548" s="136">
        <v>2070</v>
      </c>
      <c r="AZ1548" s="136">
        <v>2090</v>
      </c>
      <c r="BA1548" s="136">
        <v>2080</v>
      </c>
      <c r="BB1548" s="136">
        <v>2030</v>
      </c>
      <c r="BC1548" s="136">
        <v>2240</v>
      </c>
      <c r="BD1548" s="136">
        <v>2090</v>
      </c>
      <c r="BE1548" s="136">
        <v>2050</v>
      </c>
      <c r="BF1548" s="136">
        <v>1980</v>
      </c>
    </row>
    <row r="1549" spans="1:58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6">
        <v>1990</v>
      </c>
      <c r="I1549" s="256">
        <f t="shared" si="0"/>
        <v>-26</v>
      </c>
      <c r="J1549" s="258">
        <v>2000</v>
      </c>
      <c r="K1549" s="258">
        <f t="shared" si="1"/>
        <v>-14</v>
      </c>
      <c r="L1549" s="260">
        <v>2000</v>
      </c>
      <c r="M1549" s="260">
        <f t="shared" si="2"/>
        <v>-26</v>
      </c>
      <c r="N1549" s="262">
        <v>1990</v>
      </c>
      <c r="O1549" s="262">
        <f t="shared" si="3"/>
        <v>-19</v>
      </c>
      <c r="P1549" s="135">
        <v>66</v>
      </c>
      <c r="Q1549" s="135">
        <v>76</v>
      </c>
      <c r="R1549" s="135">
        <v>64</v>
      </c>
      <c r="S1549" s="253">
        <v>59</v>
      </c>
      <c r="V1549" s="138">
        <v>1680</v>
      </c>
      <c r="W1549" s="138">
        <v>1680</v>
      </c>
      <c r="X1549" s="138">
        <v>1630</v>
      </c>
      <c r="AA1549" s="138">
        <v>1750</v>
      </c>
      <c r="AB1549" s="138">
        <v>1710</v>
      </c>
      <c r="AC1549" s="138">
        <v>1720</v>
      </c>
      <c r="AG1549" s="138">
        <v>1570</v>
      </c>
      <c r="AH1549" s="136">
        <v>1820</v>
      </c>
      <c r="AJ1549" s="138">
        <v>1800</v>
      </c>
      <c r="AM1549" s="138">
        <v>1650</v>
      </c>
      <c r="AN1549" s="138">
        <v>1670</v>
      </c>
      <c r="AO1549" s="138">
        <v>1740</v>
      </c>
      <c r="AQ1549" s="136">
        <v>1840</v>
      </c>
      <c r="AR1549" s="138">
        <v>1700</v>
      </c>
      <c r="AT1549" s="136">
        <v>1820</v>
      </c>
      <c r="AU1549" s="136">
        <v>1820</v>
      </c>
      <c r="AV1549" s="136">
        <v>1700</v>
      </c>
      <c r="AW1549" s="136">
        <v>1930</v>
      </c>
      <c r="AX1549" s="136">
        <v>2054</v>
      </c>
      <c r="AY1549" s="136">
        <v>2070</v>
      </c>
      <c r="AZ1549" s="136">
        <v>2070</v>
      </c>
      <c r="BA1549" s="136">
        <v>2080</v>
      </c>
      <c r="BB1549" s="136">
        <v>2030</v>
      </c>
      <c r="BC1549" s="136">
        <v>2240</v>
      </c>
      <c r="BD1549" s="136">
        <v>2090</v>
      </c>
      <c r="BE1549" s="136">
        <v>2050</v>
      </c>
      <c r="BF1549" s="136">
        <v>2020</v>
      </c>
    </row>
    <row r="1550" spans="1:58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6">
        <v>1990</v>
      </c>
      <c r="I1550" s="256">
        <f t="shared" si="0"/>
        <v>-26</v>
      </c>
      <c r="J1550" s="258">
        <v>2000</v>
      </c>
      <c r="K1550" s="258">
        <f t="shared" si="1"/>
        <v>-14</v>
      </c>
      <c r="L1550" s="260">
        <v>2000</v>
      </c>
      <c r="M1550" s="260">
        <f t="shared" si="2"/>
        <v>-26</v>
      </c>
      <c r="N1550" s="262">
        <v>1980</v>
      </c>
      <c r="O1550" s="262">
        <f t="shared" si="3"/>
        <v>-29</v>
      </c>
      <c r="P1550" s="135">
        <v>66</v>
      </c>
      <c r="Q1550" s="135">
        <v>76</v>
      </c>
      <c r="R1550" s="135">
        <v>64</v>
      </c>
      <c r="S1550" s="253">
        <v>59</v>
      </c>
      <c r="V1550" s="138">
        <v>1680</v>
      </c>
      <c r="W1550" s="138">
        <v>1680</v>
      </c>
      <c r="X1550" s="138">
        <v>1630</v>
      </c>
      <c r="AA1550" s="138">
        <v>1750</v>
      </c>
      <c r="AB1550" s="138">
        <v>1710</v>
      </c>
      <c r="AC1550" s="138">
        <v>1720</v>
      </c>
      <c r="AD1550" s="138">
        <v>1678</v>
      </c>
      <c r="AG1550" s="138">
        <v>1628</v>
      </c>
      <c r="AJ1550" s="138">
        <v>1800</v>
      </c>
      <c r="AM1550" s="138">
        <v>1650</v>
      </c>
      <c r="AN1550" s="138">
        <v>1710</v>
      </c>
      <c r="AO1550" s="138">
        <v>1740</v>
      </c>
      <c r="AR1550" s="138">
        <v>1700</v>
      </c>
      <c r="AT1550" s="136">
        <v>1820</v>
      </c>
      <c r="AU1550" s="136">
        <v>1820</v>
      </c>
      <c r="AV1550" s="136">
        <v>1740</v>
      </c>
      <c r="AW1550" s="136">
        <v>1930</v>
      </c>
      <c r="AX1550" s="136">
        <v>2038</v>
      </c>
      <c r="AY1550" s="136">
        <v>2050</v>
      </c>
      <c r="AZ1550" s="136">
        <v>2040</v>
      </c>
      <c r="BA1550" s="136">
        <v>2080</v>
      </c>
      <c r="BB1550" s="136">
        <v>2030</v>
      </c>
      <c r="BC1550" s="136">
        <v>2240</v>
      </c>
      <c r="BD1550" s="136">
        <v>2090</v>
      </c>
      <c r="BE1550" s="136">
        <v>2050</v>
      </c>
      <c r="BF1550" s="136">
        <v>2020</v>
      </c>
    </row>
    <row r="1551" spans="1:58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6">
        <v>1990</v>
      </c>
      <c r="I1551" s="256">
        <f t="shared" si="0"/>
        <v>-26</v>
      </c>
      <c r="J1551" s="258">
        <v>2000</v>
      </c>
      <c r="K1551" s="258">
        <f t="shared" si="1"/>
        <v>-14</v>
      </c>
      <c r="L1551" s="260">
        <v>2000</v>
      </c>
      <c r="M1551" s="260">
        <f t="shared" si="2"/>
        <v>-26</v>
      </c>
      <c r="N1551" s="262">
        <v>1980</v>
      </c>
      <c r="O1551" s="262">
        <f t="shared" si="3"/>
        <v>-29</v>
      </c>
      <c r="P1551" s="135">
        <v>66</v>
      </c>
      <c r="Q1551" s="135">
        <v>76</v>
      </c>
      <c r="R1551" s="135">
        <v>64</v>
      </c>
      <c r="S1551" s="253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A1551" s="138">
        <v>1760</v>
      </c>
      <c r="AB1551" s="138">
        <v>1710</v>
      </c>
      <c r="AC1551" s="138">
        <v>1720</v>
      </c>
      <c r="AD1551" s="138">
        <v>1703</v>
      </c>
      <c r="AG1551" s="138">
        <v>1628</v>
      </c>
      <c r="AJ1551" s="138">
        <v>1800</v>
      </c>
      <c r="AM1551" s="138">
        <v>1650</v>
      </c>
      <c r="AN1551" s="138">
        <v>1710</v>
      </c>
      <c r="AO1551" s="138">
        <v>1800</v>
      </c>
      <c r="AR1551" s="138">
        <v>1700</v>
      </c>
      <c r="AT1551" s="136">
        <v>1840</v>
      </c>
      <c r="AU1551" s="136">
        <v>1820</v>
      </c>
      <c r="AV1551" s="136">
        <v>1740</v>
      </c>
      <c r="AW1551" s="136">
        <v>1930</v>
      </c>
      <c r="AX1551" s="136">
        <v>2038</v>
      </c>
      <c r="AY1551" s="136">
        <v>2050</v>
      </c>
      <c r="AZ1551" s="136">
        <v>2040</v>
      </c>
      <c r="BA1551" s="136">
        <v>2080</v>
      </c>
      <c r="BB1551" s="136">
        <v>2030</v>
      </c>
      <c r="BC1551" s="136">
        <v>2240</v>
      </c>
      <c r="BD1551" s="136">
        <v>2090</v>
      </c>
      <c r="BE1551" s="136">
        <v>2050</v>
      </c>
      <c r="BF1551" s="136">
        <v>2020</v>
      </c>
    </row>
    <row r="1552" spans="1:58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6">
        <v>1990</v>
      </c>
      <c r="I1552" s="256">
        <f t="shared" ref="I1552" si="4">H1552-P1552-C1552-90</f>
        <v>-26</v>
      </c>
      <c r="J1552" s="258">
        <v>2000</v>
      </c>
      <c r="K1552" s="258">
        <f t="shared" ref="K1552" si="5">J1552-R1552-C1552-90</f>
        <v>-14</v>
      </c>
      <c r="L1552" s="260">
        <v>2000</v>
      </c>
      <c r="M1552" s="260">
        <f t="shared" ref="M1552" si="6">L1552-Q1552-C1552-90</f>
        <v>-26</v>
      </c>
      <c r="N1552" s="262">
        <v>1980</v>
      </c>
      <c r="O1552" s="262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3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A1552" s="138">
        <v>1760</v>
      </c>
      <c r="AB1552" s="138">
        <v>1710</v>
      </c>
      <c r="AC1552" s="138">
        <v>1720</v>
      </c>
      <c r="AD1552" s="138">
        <v>1703</v>
      </c>
      <c r="AG1552" s="138">
        <v>1628</v>
      </c>
      <c r="AJ1552" s="138">
        <v>1800</v>
      </c>
      <c r="AK1552" s="136">
        <v>1800</v>
      </c>
      <c r="AM1552" s="138">
        <v>1650</v>
      </c>
      <c r="AN1552" s="138">
        <v>1710</v>
      </c>
      <c r="AO1552" s="138">
        <v>1800</v>
      </c>
      <c r="AR1552" s="138">
        <v>1700</v>
      </c>
      <c r="AT1552" s="136">
        <v>1860</v>
      </c>
      <c r="AU1552" s="136">
        <v>1820</v>
      </c>
      <c r="AV1552" s="136">
        <v>1740</v>
      </c>
      <c r="AW1552" s="136">
        <v>1930</v>
      </c>
      <c r="AX1552" s="136">
        <v>2038</v>
      </c>
      <c r="AY1552" s="136">
        <v>2050</v>
      </c>
      <c r="AZ1552" s="136">
        <v>2040</v>
      </c>
      <c r="BA1552" s="136">
        <v>2080</v>
      </c>
      <c r="BB1552" s="136">
        <v>2040</v>
      </c>
      <c r="BC1552" s="136">
        <v>2240</v>
      </c>
      <c r="BD1552" s="136">
        <v>2090</v>
      </c>
      <c r="BE1552" s="136">
        <v>2050</v>
      </c>
      <c r="BF1552" s="136">
        <v>2020</v>
      </c>
    </row>
    <row r="1553" spans="1:58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6">
        <v>1990</v>
      </c>
      <c r="I1553" s="256">
        <f t="shared" ref="I1553" si="8">H1553-P1553-C1553-90</f>
        <v>-23</v>
      </c>
      <c r="J1553" s="258">
        <v>2000</v>
      </c>
      <c r="K1553" s="258">
        <f t="shared" ref="K1553" si="9">J1553-R1553-C1553-90</f>
        <v>-11</v>
      </c>
      <c r="L1553" s="260">
        <v>2000</v>
      </c>
      <c r="M1553" s="260">
        <f t="shared" ref="M1553" si="10">L1553-Q1553-C1553-90</f>
        <v>-23</v>
      </c>
      <c r="N1553" s="262">
        <v>1980</v>
      </c>
      <c r="O1553" s="262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3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A1553" s="138">
        <v>1760</v>
      </c>
      <c r="AB1553" s="138">
        <v>1710</v>
      </c>
      <c r="AC1553" s="138">
        <v>1720</v>
      </c>
      <c r="AD1553" s="138">
        <v>1703</v>
      </c>
      <c r="AG1553" s="138">
        <v>1628</v>
      </c>
      <c r="AI1553" s="137">
        <v>130</v>
      </c>
      <c r="AJ1553" s="138">
        <v>1800</v>
      </c>
      <c r="AL1553" s="139">
        <v>125</v>
      </c>
      <c r="AM1553" s="138">
        <v>1650</v>
      </c>
      <c r="AN1553" s="138">
        <v>1780</v>
      </c>
      <c r="AO1553" s="138">
        <v>1800</v>
      </c>
      <c r="AQ1553" s="136">
        <v>1890</v>
      </c>
      <c r="AR1553" s="138">
        <v>1700</v>
      </c>
      <c r="AT1553" s="136">
        <v>1840</v>
      </c>
      <c r="AU1553" s="136">
        <v>1870</v>
      </c>
      <c r="AV1553" s="136">
        <v>1740</v>
      </c>
      <c r="AW1553" s="136">
        <v>1930</v>
      </c>
      <c r="AX1553" s="136">
        <v>2038</v>
      </c>
      <c r="AY1553" s="136">
        <v>2050</v>
      </c>
      <c r="AZ1553" s="136">
        <v>2040</v>
      </c>
      <c r="BA1553" s="136">
        <v>2080</v>
      </c>
      <c r="BB1553" s="136">
        <v>2040</v>
      </c>
      <c r="BC1553" s="136">
        <v>2240</v>
      </c>
      <c r="BD1553" s="136">
        <v>2100</v>
      </c>
      <c r="BE1553" s="136">
        <v>2050</v>
      </c>
      <c r="BF1553" s="136">
        <v>2060</v>
      </c>
    </row>
    <row r="1554" spans="1:58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6">
        <v>1990</v>
      </c>
      <c r="I1554" s="256">
        <f t="shared" ref="I1554" si="12">H1554-P1554-C1554-90</f>
        <v>-23</v>
      </c>
      <c r="J1554" s="258">
        <v>2000</v>
      </c>
      <c r="K1554" s="258">
        <f t="shared" ref="K1554" si="13">J1554-R1554-C1554-90</f>
        <v>-11</v>
      </c>
      <c r="L1554" s="260">
        <v>2000</v>
      </c>
      <c r="M1554" s="260">
        <f t="shared" ref="M1554" si="14">L1554-Q1554-C1554-90</f>
        <v>-23</v>
      </c>
      <c r="N1554" s="262">
        <v>1980</v>
      </c>
      <c r="O1554" s="262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3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A1554" s="138">
        <v>1760</v>
      </c>
      <c r="AB1554" s="138">
        <v>1710</v>
      </c>
      <c r="AC1554" s="138">
        <v>1720</v>
      </c>
      <c r="AD1554" s="138">
        <v>1703</v>
      </c>
      <c r="AG1554" s="138">
        <v>1628</v>
      </c>
      <c r="AJ1554" s="138">
        <v>1800</v>
      </c>
      <c r="AM1554" s="138">
        <v>1650</v>
      </c>
      <c r="AN1554" s="138">
        <v>1780</v>
      </c>
      <c r="AO1554" s="138">
        <v>1800</v>
      </c>
      <c r="AR1554" s="138">
        <v>1700</v>
      </c>
      <c r="AT1554" s="136">
        <v>1840</v>
      </c>
      <c r="AU1554" s="136">
        <v>1870</v>
      </c>
      <c r="AV1554" s="136">
        <v>1740</v>
      </c>
      <c r="AW1554" s="136">
        <v>1930</v>
      </c>
      <c r="AX1554" s="136">
        <v>2032</v>
      </c>
      <c r="AY1554" s="136">
        <v>2050</v>
      </c>
      <c r="AZ1554" s="136">
        <v>2040</v>
      </c>
      <c r="BA1554" s="136">
        <v>2080</v>
      </c>
      <c r="BB1554" s="136">
        <v>2040</v>
      </c>
      <c r="BC1554" s="136">
        <v>2240</v>
      </c>
      <c r="BD1554" s="136">
        <v>2100</v>
      </c>
      <c r="BE1554" s="136">
        <v>2050</v>
      </c>
      <c r="BF1554" s="136">
        <v>2060</v>
      </c>
    </row>
    <row r="1555" spans="1:58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6">
        <v>1990</v>
      </c>
      <c r="I1555" s="256">
        <f t="shared" ref="I1555" si="16">H1555-P1555-C1555-90</f>
        <v>-23</v>
      </c>
      <c r="J1555" s="258">
        <v>2010</v>
      </c>
      <c r="K1555" s="258">
        <f t="shared" ref="K1555" si="17">J1555-R1555-C1555-90</f>
        <v>-1</v>
      </c>
      <c r="L1555" s="260">
        <v>2010</v>
      </c>
      <c r="M1555" s="260">
        <f t="shared" ref="M1555" si="18">L1555-Q1555-C1555-90</f>
        <v>-13</v>
      </c>
      <c r="N1555" s="262">
        <v>1990</v>
      </c>
      <c r="O1555" s="262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3">
        <v>56</v>
      </c>
      <c r="V1555" s="138">
        <v>1680</v>
      </c>
      <c r="W1555" s="138">
        <v>1680</v>
      </c>
      <c r="X1555" s="138">
        <v>1720</v>
      </c>
      <c r="AA1555" s="138">
        <v>1770</v>
      </c>
      <c r="AB1555" s="138">
        <v>1740</v>
      </c>
      <c r="AC1555" s="138">
        <v>1740</v>
      </c>
      <c r="AD1555" s="138">
        <v>1740</v>
      </c>
      <c r="AG1555" s="138">
        <v>1628</v>
      </c>
      <c r="AJ1555" s="138">
        <v>1800</v>
      </c>
      <c r="AM1555" s="138">
        <v>1650</v>
      </c>
      <c r="AN1555" s="138">
        <v>1780</v>
      </c>
      <c r="AO1555" s="138">
        <v>1850</v>
      </c>
      <c r="AR1555" s="138">
        <v>1850</v>
      </c>
      <c r="AT1555" s="136">
        <v>1840</v>
      </c>
      <c r="AU1555" s="136">
        <v>1870</v>
      </c>
      <c r="AV1555" s="136">
        <v>1740</v>
      </c>
      <c r="AW1555" s="136">
        <v>1930</v>
      </c>
      <c r="AX1555" s="136">
        <v>2050</v>
      </c>
      <c r="AY1555" s="136">
        <v>2060</v>
      </c>
      <c r="AZ1555" s="136">
        <v>2060</v>
      </c>
      <c r="BA1555" s="136">
        <v>2080</v>
      </c>
      <c r="BB1555" s="136">
        <v>2040</v>
      </c>
      <c r="BC1555" s="136">
        <v>2240</v>
      </c>
      <c r="BD1555" s="136">
        <v>2100</v>
      </c>
      <c r="BE1555" s="136">
        <v>2050</v>
      </c>
      <c r="BF1555" s="136">
        <v>2060</v>
      </c>
    </row>
    <row r="1556" spans="1:58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6">
        <v>2010</v>
      </c>
      <c r="I1556" s="256">
        <f t="shared" ref="I1556" si="20">H1556-P1556-C1556-90</f>
        <v>-3</v>
      </c>
      <c r="J1556" s="258">
        <v>2010</v>
      </c>
      <c r="K1556" s="258">
        <f t="shared" ref="K1556" si="21">J1556-R1556-C1556-90</f>
        <v>-1</v>
      </c>
      <c r="L1556" s="260">
        <v>2030</v>
      </c>
      <c r="M1556" s="260">
        <f t="shared" ref="M1556" si="22">L1556-Q1556-C1556-90</f>
        <v>7</v>
      </c>
      <c r="N1556" s="262">
        <v>1990</v>
      </c>
      <c r="O1556" s="262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3">
        <v>56</v>
      </c>
      <c r="V1556" s="138">
        <v>1680</v>
      </c>
      <c r="W1556" s="138">
        <v>1720</v>
      </c>
      <c r="X1556" s="138">
        <v>1720</v>
      </c>
      <c r="AA1556" s="138">
        <v>1770</v>
      </c>
      <c r="AB1556" s="138">
        <v>1740</v>
      </c>
      <c r="AC1556" s="138">
        <v>1740</v>
      </c>
      <c r="AD1556" s="138">
        <v>1740</v>
      </c>
      <c r="AE1556" s="136">
        <v>1670</v>
      </c>
      <c r="AG1556" s="138">
        <v>1688</v>
      </c>
      <c r="AJ1556" s="138">
        <v>1800</v>
      </c>
      <c r="AM1556" s="138">
        <v>1650</v>
      </c>
      <c r="AN1556" s="138">
        <v>1810</v>
      </c>
      <c r="AO1556" s="138">
        <v>1850</v>
      </c>
      <c r="AR1556" s="138">
        <v>1850</v>
      </c>
      <c r="AT1556" s="136">
        <v>1840</v>
      </c>
      <c r="AU1556" s="136">
        <v>1870</v>
      </c>
      <c r="AV1556" s="136">
        <v>1740</v>
      </c>
      <c r="AW1556" s="136">
        <v>1930</v>
      </c>
      <c r="AX1556" s="136">
        <v>2050</v>
      </c>
      <c r="AY1556" s="136">
        <v>2060</v>
      </c>
      <c r="AZ1556" s="136">
        <v>2090</v>
      </c>
      <c r="BA1556" s="136">
        <v>2080</v>
      </c>
      <c r="BB1556" s="136">
        <v>2040</v>
      </c>
      <c r="BC1556" s="136">
        <v>2240</v>
      </c>
      <c r="BD1556" s="136">
        <v>2100</v>
      </c>
      <c r="BE1556" s="136">
        <v>2050</v>
      </c>
      <c r="BF1556" s="136">
        <v>2060</v>
      </c>
    </row>
    <row r="1557" spans="1:58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6">
        <v>2010</v>
      </c>
      <c r="I1557" s="256">
        <f t="shared" ref="I1557" si="24">H1557-P1557-C1557-90</f>
        <v>-3</v>
      </c>
      <c r="J1557" s="258">
        <v>2010</v>
      </c>
      <c r="K1557" s="258">
        <f t="shared" ref="K1557" si="25">J1557-R1557-C1557-90</f>
        <v>-1</v>
      </c>
      <c r="L1557" s="260">
        <v>2030</v>
      </c>
      <c r="M1557" s="260">
        <f t="shared" ref="M1557" si="26">L1557-Q1557-C1557-90</f>
        <v>7</v>
      </c>
      <c r="N1557" s="262">
        <v>2000</v>
      </c>
      <c r="O1557" s="262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3">
        <v>56</v>
      </c>
      <c r="V1557" s="138">
        <v>1760</v>
      </c>
      <c r="W1557" s="138">
        <v>1720</v>
      </c>
      <c r="X1557" s="138">
        <v>1720</v>
      </c>
      <c r="AA1557" s="138">
        <v>1790</v>
      </c>
      <c r="AB1557" s="138">
        <v>1740</v>
      </c>
      <c r="AC1557" s="138">
        <v>1740</v>
      </c>
      <c r="AD1557" s="138">
        <v>1740</v>
      </c>
      <c r="AG1557" s="138">
        <v>1688</v>
      </c>
      <c r="AJ1557" s="138">
        <v>1900</v>
      </c>
      <c r="AM1557" s="138">
        <v>1650</v>
      </c>
      <c r="AN1557" s="138">
        <v>1810</v>
      </c>
      <c r="AO1557" s="138">
        <v>1850</v>
      </c>
      <c r="AR1557" s="138">
        <v>1900</v>
      </c>
      <c r="AT1557" s="136">
        <v>1840</v>
      </c>
      <c r="AU1557" s="136">
        <v>1870</v>
      </c>
      <c r="AV1557" s="136">
        <v>1740</v>
      </c>
      <c r="AW1557" s="136">
        <v>1930</v>
      </c>
      <c r="AX1557" s="136">
        <v>2040</v>
      </c>
      <c r="AY1557" s="136">
        <v>2060</v>
      </c>
      <c r="AZ1557" s="136">
        <v>2090</v>
      </c>
      <c r="BA1557" s="136">
        <v>2080</v>
      </c>
      <c r="BB1557" s="136">
        <v>2040</v>
      </c>
      <c r="BC1557" s="136">
        <v>2240</v>
      </c>
      <c r="BD1557" s="136">
        <v>2100</v>
      </c>
      <c r="BE1557" s="136">
        <v>2050</v>
      </c>
      <c r="BF1557" s="136">
        <v>2060</v>
      </c>
    </row>
    <row r="1558" spans="1:58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6">
        <v>2020</v>
      </c>
      <c r="I1558" s="256">
        <f t="shared" ref="I1558" si="28">H1558-P1558-C1558-90</f>
        <v>12</v>
      </c>
      <c r="J1558" s="258">
        <v>2010</v>
      </c>
      <c r="K1558" s="258">
        <f t="shared" ref="K1558" si="29">J1558-R1558-C1558-90</f>
        <v>4</v>
      </c>
      <c r="L1558" s="260">
        <v>2030</v>
      </c>
      <c r="M1558" s="260">
        <f t="shared" ref="M1558" si="30">L1558-Q1558-C1558-90</f>
        <v>12</v>
      </c>
      <c r="N1558" s="262">
        <v>2000</v>
      </c>
      <c r="O1558" s="262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3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A1558" s="138">
        <v>1790</v>
      </c>
      <c r="AB1558" s="138">
        <v>1740</v>
      </c>
      <c r="AC1558" s="138">
        <v>1740</v>
      </c>
      <c r="AD1558" s="138">
        <v>1740</v>
      </c>
      <c r="AG1558" s="138">
        <v>1688</v>
      </c>
      <c r="AI1558" s="137">
        <v>130</v>
      </c>
      <c r="AJ1558" s="138">
        <v>1900</v>
      </c>
      <c r="AK1558" s="136">
        <v>1830</v>
      </c>
      <c r="AL1558" s="139">
        <v>125</v>
      </c>
      <c r="AM1558" s="138">
        <v>1650</v>
      </c>
      <c r="AN1558" s="138">
        <v>1810</v>
      </c>
      <c r="AO1558" s="138">
        <v>1850</v>
      </c>
      <c r="AP1558" s="138">
        <v>1740</v>
      </c>
      <c r="AR1558" s="138">
        <v>1900</v>
      </c>
      <c r="AT1558" s="136">
        <v>1840</v>
      </c>
      <c r="AU1558" s="136">
        <v>1870</v>
      </c>
      <c r="AV1558" s="136">
        <v>1740</v>
      </c>
      <c r="AW1558" s="136">
        <v>1930</v>
      </c>
      <c r="AX1558" s="136">
        <v>2034</v>
      </c>
      <c r="AY1558" s="136">
        <v>2056</v>
      </c>
      <c r="AZ1558" s="136">
        <v>2090</v>
      </c>
      <c r="BA1558" s="136">
        <v>2080</v>
      </c>
      <c r="BB1558" s="136">
        <v>2040</v>
      </c>
      <c r="BC1558" s="136">
        <v>2240</v>
      </c>
      <c r="BD1558" s="136">
        <v>2100</v>
      </c>
      <c r="BE1558" s="136">
        <v>2050</v>
      </c>
      <c r="BF1558" s="136">
        <v>2060</v>
      </c>
    </row>
    <row r="1559" spans="1:58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6">
        <v>2020</v>
      </c>
      <c r="I1559" s="256">
        <f t="shared" ref="I1559" si="32">H1559-P1559-C1559-90</f>
        <v>12</v>
      </c>
      <c r="J1559" s="258">
        <v>2020</v>
      </c>
      <c r="K1559" s="258">
        <f t="shared" ref="K1559" si="33">J1559-R1559-C1559-90</f>
        <v>14</v>
      </c>
      <c r="L1559" s="260">
        <v>2040</v>
      </c>
      <c r="M1559" s="260">
        <f t="shared" ref="M1559" si="34">L1559-Q1559-C1559-90</f>
        <v>22</v>
      </c>
      <c r="N1559" s="262">
        <v>2010</v>
      </c>
      <c r="O1559" s="262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3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A1559" s="138">
        <v>1790</v>
      </c>
      <c r="AB1559" s="138">
        <v>1740</v>
      </c>
      <c r="AC1559" s="138">
        <v>1740</v>
      </c>
      <c r="AD1559" s="138">
        <v>1740</v>
      </c>
      <c r="AG1559" s="138">
        <v>1688</v>
      </c>
      <c r="AJ1559" s="138">
        <v>1900</v>
      </c>
      <c r="AM1559" s="138">
        <v>1650</v>
      </c>
      <c r="AN1559" s="138">
        <v>1810</v>
      </c>
      <c r="AO1559" s="138">
        <v>1850</v>
      </c>
      <c r="AP1559" s="138">
        <v>1790</v>
      </c>
      <c r="AR1559" s="138">
        <v>1900</v>
      </c>
      <c r="AT1559" s="136">
        <v>1840</v>
      </c>
      <c r="AU1559" s="136">
        <v>1870</v>
      </c>
      <c r="AV1559" s="136">
        <v>1740</v>
      </c>
      <c r="AW1559" s="136">
        <v>1980</v>
      </c>
      <c r="AX1559" s="136">
        <v>2034</v>
      </c>
      <c r="AY1559" s="136">
        <v>2056</v>
      </c>
      <c r="AZ1559" s="136">
        <v>2090</v>
      </c>
      <c r="BA1559" s="136">
        <v>2080</v>
      </c>
      <c r="BB1559" s="136">
        <v>2040</v>
      </c>
      <c r="BC1559" s="136">
        <v>2240</v>
      </c>
      <c r="BD1559" s="136">
        <v>2100</v>
      </c>
      <c r="BE1559" s="136">
        <v>2050</v>
      </c>
      <c r="BF1559" s="136">
        <v>2080</v>
      </c>
    </row>
    <row r="1560" spans="1:58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6">
        <v>2030</v>
      </c>
      <c r="I1560" s="256">
        <f t="shared" ref="I1560" si="36">H1560-P1560-C1560-90</f>
        <v>22</v>
      </c>
      <c r="J1560" s="258">
        <v>2030</v>
      </c>
      <c r="K1560" s="258">
        <f t="shared" ref="K1560" si="37">J1560-R1560-C1560-90</f>
        <v>24</v>
      </c>
      <c r="L1560" s="260">
        <v>2040</v>
      </c>
      <c r="M1560" s="260">
        <f t="shared" ref="M1560" si="38">L1560-Q1560-C1560-90</f>
        <v>22</v>
      </c>
      <c r="N1560" s="262">
        <v>2010</v>
      </c>
      <c r="O1560" s="262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3">
        <v>54</v>
      </c>
      <c r="V1560" s="138">
        <v>1760</v>
      </c>
      <c r="W1560" s="138">
        <v>1720</v>
      </c>
      <c r="X1560" s="138">
        <v>1720</v>
      </c>
      <c r="AA1560" s="138">
        <v>1790</v>
      </c>
      <c r="AB1560" s="138">
        <v>1760</v>
      </c>
      <c r="AC1560" s="138">
        <v>1740</v>
      </c>
      <c r="AD1560" s="138">
        <v>1740</v>
      </c>
      <c r="AG1560" s="138">
        <v>1688</v>
      </c>
      <c r="AJ1560" s="138">
        <v>1890</v>
      </c>
      <c r="AM1560" s="138">
        <v>1650</v>
      </c>
      <c r="AN1560" s="138">
        <v>1810</v>
      </c>
      <c r="AO1560" s="138">
        <v>1850</v>
      </c>
      <c r="AP1560" s="138">
        <v>1790</v>
      </c>
      <c r="AR1560" s="138">
        <v>1880</v>
      </c>
      <c r="AT1560" s="136">
        <v>1850</v>
      </c>
      <c r="AU1560" s="136">
        <v>1900</v>
      </c>
      <c r="AV1560" s="136">
        <v>1760</v>
      </c>
      <c r="AW1560" s="136">
        <v>1980</v>
      </c>
      <c r="AX1560" s="136">
        <v>2028</v>
      </c>
      <c r="AY1560" s="136">
        <v>2056</v>
      </c>
      <c r="AZ1560" s="136">
        <v>2090</v>
      </c>
      <c r="BA1560" s="136">
        <v>2080</v>
      </c>
      <c r="BB1560" s="136">
        <v>2040</v>
      </c>
      <c r="BC1560" s="136">
        <v>2240</v>
      </c>
      <c r="BD1560" s="136">
        <v>2100</v>
      </c>
      <c r="BE1560" s="136">
        <v>2050</v>
      </c>
      <c r="BF1560" s="136">
        <v>2080</v>
      </c>
    </row>
    <row r="1561" spans="1:58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6">
        <v>2010</v>
      </c>
      <c r="I1561" s="256">
        <f t="shared" ref="I1561" si="40">H1561-P1561-C1561-90</f>
        <v>2</v>
      </c>
      <c r="J1561" s="258">
        <v>2020</v>
      </c>
      <c r="K1561" s="258">
        <f t="shared" ref="K1561" si="41">J1561-R1561-C1561-90</f>
        <v>14</v>
      </c>
      <c r="L1561" s="260">
        <v>2040</v>
      </c>
      <c r="M1561" s="260">
        <f t="shared" ref="M1561" si="42">L1561-Q1561-C1561-90</f>
        <v>22</v>
      </c>
      <c r="N1561" s="262">
        <v>2010</v>
      </c>
      <c r="O1561" s="262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3">
        <v>54</v>
      </c>
      <c r="V1561" s="138">
        <v>1760</v>
      </c>
      <c r="W1561" s="138">
        <v>1720</v>
      </c>
      <c r="X1561" s="138">
        <v>1720</v>
      </c>
      <c r="AA1561" s="138">
        <v>1790</v>
      </c>
      <c r="AB1561" s="138">
        <v>1760</v>
      </c>
      <c r="AC1561" s="138">
        <v>1740</v>
      </c>
      <c r="AD1561" s="138">
        <v>1740</v>
      </c>
      <c r="AG1561" s="138">
        <v>1688</v>
      </c>
      <c r="AJ1561" s="138">
        <v>1880</v>
      </c>
      <c r="AM1561" s="138">
        <v>1650</v>
      </c>
      <c r="AN1561" s="138">
        <v>1810</v>
      </c>
      <c r="AO1561" s="138">
        <v>1850</v>
      </c>
      <c r="AP1561" s="138">
        <v>1790</v>
      </c>
      <c r="AR1561" s="138">
        <v>1880</v>
      </c>
      <c r="AU1561" s="136">
        <v>1900</v>
      </c>
      <c r="AV1561" s="136">
        <v>1760</v>
      </c>
      <c r="AW1561" s="136">
        <v>1980</v>
      </c>
      <c r="AX1561" s="136">
        <v>2022</v>
      </c>
      <c r="AY1561" s="136">
        <v>2060</v>
      </c>
      <c r="AZ1561" s="136">
        <v>2100</v>
      </c>
      <c r="BA1561" s="136">
        <v>2080</v>
      </c>
      <c r="BB1561" s="136">
        <v>2040</v>
      </c>
      <c r="BC1561" s="136">
        <v>2250</v>
      </c>
      <c r="BD1561" s="136">
        <v>2090</v>
      </c>
      <c r="BE1561" s="136">
        <v>2050</v>
      </c>
      <c r="BF1561" s="136">
        <v>2080</v>
      </c>
    </row>
    <row r="1562" spans="1:58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6">
        <v>2010</v>
      </c>
      <c r="I1562" s="256">
        <f t="shared" ref="I1562" si="44">H1562-P1562-C1562-90</f>
        <v>2</v>
      </c>
      <c r="J1562" s="258">
        <v>2010</v>
      </c>
      <c r="K1562" s="258">
        <f t="shared" ref="K1562" si="45">J1562-R1562-C1562-90</f>
        <v>4</v>
      </c>
      <c r="L1562" s="260">
        <v>2040</v>
      </c>
      <c r="M1562" s="260">
        <f t="shared" ref="M1562" si="46">L1562-Q1562-C1562-90</f>
        <v>22</v>
      </c>
      <c r="N1562" s="262">
        <v>1990</v>
      </c>
      <c r="O1562" s="262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3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A1562" s="138">
        <v>1790</v>
      </c>
      <c r="AB1562" s="138">
        <v>1750</v>
      </c>
      <c r="AC1562" s="138">
        <v>1740</v>
      </c>
      <c r="AD1562" s="138">
        <v>1740</v>
      </c>
      <c r="AE1562" s="136">
        <v>1710</v>
      </c>
      <c r="AG1562" s="138">
        <v>1688</v>
      </c>
      <c r="AJ1562" s="138">
        <v>1870</v>
      </c>
      <c r="AM1562" s="138">
        <v>1650</v>
      </c>
      <c r="AN1562" s="138">
        <v>1810</v>
      </c>
      <c r="AO1562" s="138">
        <v>1840</v>
      </c>
      <c r="AP1562" s="138">
        <v>1820</v>
      </c>
      <c r="AR1562" s="138">
        <v>1880</v>
      </c>
      <c r="AU1562" s="136">
        <v>1900</v>
      </c>
      <c r="AV1562" s="136">
        <v>1760</v>
      </c>
      <c r="AW1562" s="136">
        <v>1980</v>
      </c>
      <c r="AX1562" s="136">
        <v>2012</v>
      </c>
      <c r="AY1562" s="136">
        <v>2060</v>
      </c>
      <c r="AZ1562" s="136">
        <v>2100</v>
      </c>
      <c r="BA1562" s="136">
        <v>2080</v>
      </c>
      <c r="BB1562" s="136">
        <v>2040</v>
      </c>
      <c r="BC1562" s="136">
        <v>2250</v>
      </c>
      <c r="BD1562" s="136">
        <v>2090</v>
      </c>
      <c r="BE1562" s="136">
        <v>2050</v>
      </c>
      <c r="BF1562" s="136">
        <v>2080</v>
      </c>
    </row>
    <row r="1563" spans="1:58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6">
        <v>2000</v>
      </c>
      <c r="I1563" s="256">
        <f t="shared" ref="I1563" si="48">H1563-P1563-C1563-90</f>
        <v>15</v>
      </c>
      <c r="J1563" s="258">
        <v>2010</v>
      </c>
      <c r="K1563" s="258">
        <f t="shared" ref="K1563" si="49">J1563-R1563-C1563-90</f>
        <v>27</v>
      </c>
      <c r="L1563" s="260">
        <v>2030</v>
      </c>
      <c r="M1563" s="260">
        <f t="shared" ref="M1563" si="50">L1563-Q1563-C1563-90</f>
        <v>35</v>
      </c>
      <c r="N1563" s="262">
        <v>1990</v>
      </c>
      <c r="O1563" s="262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3">
        <v>50</v>
      </c>
      <c r="V1563" s="138">
        <v>1760</v>
      </c>
      <c r="W1563" s="138">
        <v>1720</v>
      </c>
      <c r="X1563" s="138">
        <v>1720</v>
      </c>
      <c r="AA1563" s="138">
        <v>1784</v>
      </c>
      <c r="AB1563" s="138">
        <v>1750</v>
      </c>
      <c r="AC1563" s="138">
        <v>1754</v>
      </c>
      <c r="AD1563" s="138">
        <v>1716</v>
      </c>
      <c r="AG1563" s="138">
        <v>1688</v>
      </c>
      <c r="AJ1563" s="138">
        <v>1850</v>
      </c>
      <c r="AM1563" s="138">
        <v>1650</v>
      </c>
      <c r="AN1563" s="138">
        <v>1810</v>
      </c>
      <c r="AO1563" s="138">
        <v>1830</v>
      </c>
      <c r="AP1563" s="138">
        <v>1820</v>
      </c>
      <c r="AR1563" s="138">
        <v>1880</v>
      </c>
      <c r="AU1563" s="136">
        <v>1890</v>
      </c>
      <c r="AV1563" s="136">
        <v>1760</v>
      </c>
      <c r="AW1563" s="136">
        <v>1980</v>
      </c>
      <c r="AX1563" s="136">
        <v>2012</v>
      </c>
      <c r="AY1563" s="136">
        <v>2060</v>
      </c>
      <c r="AZ1563" s="136">
        <v>2080</v>
      </c>
      <c r="BA1563" s="136">
        <v>2080</v>
      </c>
      <c r="BB1563" s="136">
        <v>2040</v>
      </c>
      <c r="BC1563" s="136">
        <v>2250</v>
      </c>
      <c r="BD1563" s="136">
        <v>2090</v>
      </c>
      <c r="BE1563" s="136">
        <v>2050</v>
      </c>
      <c r="BF1563" s="136">
        <v>2080</v>
      </c>
    </row>
    <row r="1564" spans="1:58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6">
        <v>2000</v>
      </c>
      <c r="I1564" s="256">
        <f t="shared" ref="I1564" si="52">H1564-P1564-C1564-90</f>
        <v>15</v>
      </c>
      <c r="J1564" s="258">
        <v>2010</v>
      </c>
      <c r="K1564" s="258">
        <f t="shared" ref="K1564" si="53">J1564-R1564-C1564-90</f>
        <v>27</v>
      </c>
      <c r="L1564" s="260">
        <v>2030</v>
      </c>
      <c r="M1564" s="260">
        <f t="shared" ref="M1564" si="54">L1564-Q1564-C1564-90</f>
        <v>35</v>
      </c>
      <c r="N1564" s="262">
        <v>1990</v>
      </c>
      <c r="O1564" s="262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3">
        <v>50</v>
      </c>
      <c r="V1564" s="138">
        <v>1760</v>
      </c>
      <c r="W1564" s="138">
        <v>1720</v>
      </c>
      <c r="X1564" s="138">
        <v>1720</v>
      </c>
      <c r="AA1564" s="138">
        <v>1774</v>
      </c>
      <c r="AB1564" s="138">
        <v>1750</v>
      </c>
      <c r="AC1564" s="138">
        <v>1754</v>
      </c>
      <c r="AD1564" s="138">
        <v>1703</v>
      </c>
      <c r="AG1564" s="138">
        <v>1688</v>
      </c>
      <c r="AJ1564" s="138">
        <v>1830</v>
      </c>
      <c r="AM1564" s="138">
        <v>1650</v>
      </c>
      <c r="AN1564" s="138">
        <v>1810</v>
      </c>
      <c r="AO1564" s="138">
        <v>1830</v>
      </c>
      <c r="AP1564" s="138">
        <v>1810</v>
      </c>
      <c r="AR1564" s="138">
        <v>1870</v>
      </c>
      <c r="AU1564" s="136">
        <v>1880</v>
      </c>
      <c r="AV1564" s="136">
        <v>1760</v>
      </c>
      <c r="AW1564" s="136">
        <v>1960</v>
      </c>
      <c r="AX1564" s="136">
        <v>2000</v>
      </c>
      <c r="AY1564" s="136">
        <v>2060</v>
      </c>
      <c r="AZ1564" s="136">
        <v>2070</v>
      </c>
      <c r="BA1564" s="136">
        <v>2080</v>
      </c>
      <c r="BB1564" s="136">
        <v>2040</v>
      </c>
      <c r="BC1564" s="136">
        <v>2250</v>
      </c>
      <c r="BD1564" s="136">
        <v>2080</v>
      </c>
      <c r="BE1564" s="136">
        <v>2050</v>
      </c>
      <c r="BF1564" s="136">
        <v>2080</v>
      </c>
    </row>
    <row r="1565" spans="1:58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6">
        <v>1990</v>
      </c>
      <c r="I1565" s="256">
        <f t="shared" ref="I1565" si="56">H1565-P1565-C1565-90</f>
        <v>5</v>
      </c>
      <c r="J1565" s="258">
        <v>2010</v>
      </c>
      <c r="K1565" s="258">
        <f t="shared" ref="K1565" si="57">J1565-R1565-C1565-90</f>
        <v>27</v>
      </c>
      <c r="L1565" s="260">
        <v>2020</v>
      </c>
      <c r="M1565" s="260">
        <f t="shared" ref="M1565" si="58">L1565-Q1565-C1565-90</f>
        <v>25</v>
      </c>
      <c r="N1565" s="262">
        <v>1990</v>
      </c>
      <c r="O1565" s="262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3">
        <v>50</v>
      </c>
      <c r="V1565" s="138">
        <v>1760</v>
      </c>
      <c r="W1565" s="138">
        <v>1720</v>
      </c>
      <c r="X1565" s="138">
        <v>1720</v>
      </c>
      <c r="AA1565" s="138">
        <v>1770</v>
      </c>
      <c r="AB1565" s="138">
        <v>1750</v>
      </c>
      <c r="AC1565" s="138">
        <v>1754</v>
      </c>
      <c r="AD1565" s="138">
        <v>1703</v>
      </c>
      <c r="AG1565" s="138">
        <v>1688</v>
      </c>
      <c r="AJ1565" s="138">
        <v>1800</v>
      </c>
      <c r="AM1565" s="138">
        <v>1650</v>
      </c>
      <c r="AN1565" s="138">
        <v>1810</v>
      </c>
      <c r="AO1565" s="138">
        <v>1820</v>
      </c>
      <c r="AP1565" s="138">
        <v>1810</v>
      </c>
      <c r="AR1565" s="138">
        <v>1870</v>
      </c>
      <c r="AU1565" s="136">
        <v>1880</v>
      </c>
      <c r="AV1565" s="136">
        <v>1760</v>
      </c>
      <c r="AW1565" s="136">
        <v>1940</v>
      </c>
      <c r="AX1565" s="136">
        <v>2000</v>
      </c>
      <c r="AY1565" s="136">
        <v>2060</v>
      </c>
      <c r="AZ1565" s="136">
        <v>2050</v>
      </c>
      <c r="BA1565" s="136">
        <v>2080</v>
      </c>
      <c r="BB1565" s="136">
        <v>2040</v>
      </c>
      <c r="BC1565" s="136">
        <v>2250</v>
      </c>
      <c r="BD1565" s="136">
        <v>2080</v>
      </c>
      <c r="BE1565" s="136">
        <v>2050</v>
      </c>
      <c r="BF1565" s="136">
        <v>2080</v>
      </c>
    </row>
    <row r="1566" spans="1:58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6">
        <v>1990</v>
      </c>
      <c r="I1566" s="256">
        <f t="shared" ref="I1566" si="60">H1566-P1566-C1566-90</f>
        <v>5</v>
      </c>
      <c r="J1566" s="258">
        <v>2010</v>
      </c>
      <c r="K1566" s="258">
        <f t="shared" ref="K1566" si="61">J1566-R1566-C1566-90</f>
        <v>27</v>
      </c>
      <c r="L1566" s="260">
        <v>2020</v>
      </c>
      <c r="M1566" s="260">
        <f t="shared" ref="M1566" si="62">L1566-Q1566-C1566-90</f>
        <v>25</v>
      </c>
      <c r="N1566" s="262">
        <v>1990</v>
      </c>
      <c r="O1566" s="262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3">
        <v>50</v>
      </c>
      <c r="V1566" s="138">
        <v>1760</v>
      </c>
      <c r="W1566" s="138">
        <v>1720</v>
      </c>
      <c r="X1566" s="138">
        <v>1720</v>
      </c>
      <c r="AA1566" s="138">
        <v>1770</v>
      </c>
      <c r="AB1566" s="138">
        <v>1744</v>
      </c>
      <c r="AC1566" s="138">
        <v>1754</v>
      </c>
      <c r="AD1566" s="138">
        <v>1703</v>
      </c>
      <c r="AG1566" s="138">
        <v>1688</v>
      </c>
      <c r="AJ1566" s="138">
        <v>1800</v>
      </c>
      <c r="AM1566" s="138">
        <v>1650</v>
      </c>
      <c r="AN1566" s="138">
        <v>1800</v>
      </c>
      <c r="AO1566" s="138">
        <v>1810</v>
      </c>
      <c r="AP1566" s="138">
        <v>1810</v>
      </c>
      <c r="AR1566" s="138">
        <v>1870</v>
      </c>
      <c r="AU1566" s="136">
        <v>1860</v>
      </c>
      <c r="AV1566" s="136">
        <v>1760</v>
      </c>
      <c r="AW1566" s="136">
        <v>1920</v>
      </c>
      <c r="AX1566" s="136">
        <v>1994</v>
      </c>
      <c r="AY1566" s="136">
        <v>2054</v>
      </c>
      <c r="AZ1566" s="136">
        <v>2050</v>
      </c>
      <c r="BA1566" s="136">
        <v>2080</v>
      </c>
      <c r="BB1566" s="136">
        <v>2020</v>
      </c>
      <c r="BC1566" s="136">
        <v>2250</v>
      </c>
      <c r="BD1566" s="136">
        <v>2080</v>
      </c>
      <c r="BE1566" s="136">
        <v>2050</v>
      </c>
      <c r="BF1566" s="136">
        <v>2080</v>
      </c>
    </row>
    <row r="1567" spans="1:58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6">
        <v>1990</v>
      </c>
      <c r="I1567" s="256">
        <f t="shared" ref="I1567" si="64">H1567-P1567-C1567-90</f>
        <v>5</v>
      </c>
      <c r="J1567" s="258">
        <v>2010</v>
      </c>
      <c r="K1567" s="258">
        <f t="shared" ref="K1567" si="65">J1567-R1567-C1567-90</f>
        <v>27</v>
      </c>
      <c r="L1567" s="260">
        <v>2020</v>
      </c>
      <c r="M1567" s="260">
        <f t="shared" ref="M1567" si="66">L1567-Q1567-C1567-90</f>
        <v>25</v>
      </c>
      <c r="N1567" s="262">
        <v>1990</v>
      </c>
      <c r="O1567" s="262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3">
        <v>50</v>
      </c>
      <c r="V1567" s="138">
        <v>1760</v>
      </c>
      <c r="W1567" s="138">
        <v>1720</v>
      </c>
      <c r="X1567" s="138">
        <v>1720</v>
      </c>
      <c r="AA1567" s="138">
        <v>1770</v>
      </c>
      <c r="AB1567" s="138">
        <v>1744</v>
      </c>
      <c r="AC1567" s="138">
        <v>1754</v>
      </c>
      <c r="AD1567" s="138">
        <v>1703</v>
      </c>
      <c r="AE1567" s="136">
        <v>1690</v>
      </c>
      <c r="AG1567" s="138">
        <v>1688</v>
      </c>
      <c r="AJ1567" s="138">
        <v>1800</v>
      </c>
      <c r="AM1567" s="138">
        <v>1650</v>
      </c>
      <c r="AN1567" s="138">
        <v>1800</v>
      </c>
      <c r="AO1567" s="138">
        <v>1810</v>
      </c>
      <c r="AP1567" s="138">
        <v>1810</v>
      </c>
      <c r="AQ1567" s="136">
        <v>1850</v>
      </c>
      <c r="AR1567" s="138">
        <v>1870</v>
      </c>
      <c r="AU1567" s="136">
        <v>1860</v>
      </c>
      <c r="AV1567" s="136">
        <v>1760</v>
      </c>
      <c r="AW1567" s="136">
        <v>1920</v>
      </c>
      <c r="AX1567" s="136">
        <v>1994</v>
      </c>
      <c r="AY1567" s="136">
        <v>2054</v>
      </c>
      <c r="AZ1567" s="136">
        <v>2050</v>
      </c>
      <c r="BA1567" s="136">
        <v>2080</v>
      </c>
      <c r="BB1567" s="136">
        <v>2020</v>
      </c>
      <c r="BC1567" s="136">
        <v>2250</v>
      </c>
      <c r="BD1567" s="136">
        <v>2080</v>
      </c>
      <c r="BE1567" s="136">
        <v>2050</v>
      </c>
      <c r="BF1567" s="136">
        <v>2080</v>
      </c>
    </row>
    <row r="1568" spans="1:58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6">
        <v>1990</v>
      </c>
      <c r="I1568" s="256">
        <f t="shared" ref="I1568" si="68">H1568-P1568-C1568-90</f>
        <v>5</v>
      </c>
      <c r="J1568" s="258">
        <v>2011</v>
      </c>
      <c r="K1568" s="258">
        <f t="shared" ref="K1568" si="69">J1568-R1568-C1568-90</f>
        <v>28</v>
      </c>
      <c r="L1568" s="260">
        <v>2021</v>
      </c>
      <c r="M1568" s="260">
        <f t="shared" ref="M1568" si="70">L1568-Q1568-C1568-90</f>
        <v>26</v>
      </c>
      <c r="N1568" s="262">
        <v>1991</v>
      </c>
      <c r="O1568" s="262">
        <f t="shared" ref="O1568" si="71">N1568-S1568-C1568-90</f>
        <v>11</v>
      </c>
      <c r="P1568" s="135">
        <v>55</v>
      </c>
      <c r="Q1568" s="135">
        <v>65</v>
      </c>
      <c r="R1568" s="135">
        <v>53</v>
      </c>
      <c r="S1568" s="253">
        <v>50</v>
      </c>
      <c r="V1568" s="138">
        <v>1760</v>
      </c>
      <c r="W1568" s="138">
        <v>1720</v>
      </c>
      <c r="X1568" s="138">
        <v>1720</v>
      </c>
      <c r="AA1568" s="138">
        <v>1766</v>
      </c>
      <c r="AB1568" s="138">
        <v>1744</v>
      </c>
      <c r="AC1568" s="138">
        <v>1754</v>
      </c>
      <c r="AD1568" s="138">
        <v>1703</v>
      </c>
      <c r="AG1568" s="138">
        <v>1688</v>
      </c>
      <c r="AJ1568" s="138">
        <v>1800</v>
      </c>
      <c r="AM1568" s="138">
        <v>1650</v>
      </c>
      <c r="AN1568" s="138">
        <v>1800</v>
      </c>
      <c r="AO1568" s="138">
        <v>1810</v>
      </c>
      <c r="AP1568" s="138">
        <v>1810</v>
      </c>
      <c r="AR1568" s="138">
        <v>1870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505" t="s">
        <v>60</v>
      </c>
      <c r="G1" s="506"/>
      <c r="H1" s="505" t="s">
        <v>61</v>
      </c>
      <c r="I1" s="506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194</v>
      </c>
      <c r="H2" s="159" t="s">
        <v>64</v>
      </c>
      <c r="I2" s="159" t="s">
        <v>194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195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196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507" t="s">
        <v>76</v>
      </c>
      <c r="B16" s="508"/>
      <c r="C16" s="508"/>
      <c r="D16" s="508"/>
      <c r="E16" s="508"/>
      <c r="F16" s="508"/>
      <c r="G16" s="508"/>
      <c r="H16" s="508"/>
      <c r="I16" s="509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A40" workbookViewId="0">
      <selection activeCell="T46" sqref="A46:T47"/>
    </sheetView>
  </sheetViews>
  <sheetFormatPr defaultRowHeight="13.5"/>
  <sheetData>
    <row r="1" spans="1:24">
      <c r="A1" s="510" t="s">
        <v>77</v>
      </c>
      <c r="B1" s="510" t="s">
        <v>13</v>
      </c>
      <c r="C1" s="510" t="s">
        <v>14</v>
      </c>
      <c r="D1" s="511"/>
      <c r="E1" s="511"/>
      <c r="F1" s="510" t="s">
        <v>78</v>
      </c>
      <c r="G1" s="511"/>
      <c r="H1" s="511"/>
      <c r="I1" s="511"/>
      <c r="J1" s="511"/>
      <c r="K1" s="510" t="s">
        <v>79</v>
      </c>
      <c r="L1" s="511"/>
      <c r="M1" s="511"/>
      <c r="N1" s="510" t="s">
        <v>80</v>
      </c>
      <c r="O1" s="511"/>
      <c r="P1" s="511"/>
      <c r="Q1" s="510" t="s">
        <v>81</v>
      </c>
      <c r="R1" s="511"/>
      <c r="S1" s="511"/>
      <c r="T1" s="511"/>
      <c r="U1" s="98" t="s">
        <v>82</v>
      </c>
      <c r="V1" s="510" t="s">
        <v>83</v>
      </c>
      <c r="W1" s="511"/>
      <c r="X1" s="511"/>
    </row>
    <row r="2" spans="1:24">
      <c r="A2" s="510"/>
      <c r="B2" s="510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4:31">
      <c r="Y18" t="s">
        <v>254</v>
      </c>
      <c r="Z18" t="s">
        <v>255</v>
      </c>
      <c r="AA18" t="s">
        <v>256</v>
      </c>
      <c r="AB18" t="s">
        <v>257</v>
      </c>
      <c r="AC18" t="s">
        <v>258</v>
      </c>
      <c r="AD18" t="s">
        <v>259</v>
      </c>
      <c r="AE18" t="s">
        <v>260</v>
      </c>
    </row>
    <row r="19" spans="24:31">
      <c r="X19">
        <v>2016</v>
      </c>
      <c r="Y19">
        <v>153.91999999999999</v>
      </c>
      <c r="Z19">
        <v>118.58</v>
      </c>
    </row>
    <row r="20" spans="24:31">
      <c r="X20">
        <v>2017</v>
      </c>
      <c r="Y20">
        <v>133.46</v>
      </c>
      <c r="Z20">
        <v>173.46</v>
      </c>
    </row>
    <row r="21" spans="24:31">
      <c r="X21">
        <v>2018</v>
      </c>
      <c r="Y21">
        <v>25</v>
      </c>
      <c r="Z21">
        <v>320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7" sqref="B7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247</v>
      </c>
      <c r="B1" s="233" t="s">
        <v>248</v>
      </c>
    </row>
    <row r="2" spans="1:2">
      <c r="A2" s="234">
        <v>43396</v>
      </c>
      <c r="B2" s="233" t="s">
        <v>246</v>
      </c>
    </row>
    <row r="3" spans="1:2" ht="66">
      <c r="A3" s="234">
        <v>43397</v>
      </c>
      <c r="B3" s="233" t="s">
        <v>253</v>
      </c>
    </row>
    <row r="4" spans="1:2" ht="33">
      <c r="A4" s="234">
        <v>43399</v>
      </c>
      <c r="B4" s="233" t="s">
        <v>250</v>
      </c>
    </row>
    <row r="5" spans="1:2">
      <c r="A5" s="234">
        <v>43399</v>
      </c>
      <c r="B5" s="233" t="s">
        <v>249</v>
      </c>
    </row>
    <row r="6" spans="1:2">
      <c r="A6" s="234">
        <v>43410</v>
      </c>
      <c r="B6" s="233" t="s">
        <v>252</v>
      </c>
    </row>
    <row r="7" spans="1:2" ht="56.25" customHeight="1">
      <c r="A7" s="234">
        <v>43441</v>
      </c>
      <c r="B7" s="233" t="s">
        <v>455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72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97" customFormat="1" ht="39" customHeight="1" thickBot="1">
      <c r="A1" s="395" t="s">
        <v>745</v>
      </c>
      <c r="B1" s="395" t="s">
        <v>739</v>
      </c>
      <c r="C1" s="396" t="s">
        <v>461</v>
      </c>
      <c r="D1" s="396" t="s">
        <v>463</v>
      </c>
      <c r="E1" s="396" t="s">
        <v>464</v>
      </c>
      <c r="F1" s="396" t="s">
        <v>465</v>
      </c>
      <c r="G1" s="396" t="s">
        <v>467</v>
      </c>
      <c r="H1" s="396" t="s">
        <v>468</v>
      </c>
      <c r="I1" s="396" t="s">
        <v>469</v>
      </c>
      <c r="J1" s="396" t="s">
        <v>470</v>
      </c>
      <c r="K1" s="396" t="s">
        <v>471</v>
      </c>
      <c r="L1" s="396" t="s">
        <v>472</v>
      </c>
      <c r="M1" s="396" t="s">
        <v>473</v>
      </c>
      <c r="N1" s="396" t="s">
        <v>474</v>
      </c>
      <c r="O1" s="396" t="s">
        <v>475</v>
      </c>
      <c r="P1" s="396" t="s">
        <v>476</v>
      </c>
      <c r="Q1" s="396" t="s">
        <v>473</v>
      </c>
      <c r="R1" s="396" t="s">
        <v>477</v>
      </c>
      <c r="S1" s="396" t="s">
        <v>478</v>
      </c>
      <c r="T1" s="396" t="s">
        <v>473</v>
      </c>
      <c r="U1" s="396" t="s">
        <v>479</v>
      </c>
      <c r="V1" s="396" t="s">
        <v>480</v>
      </c>
      <c r="W1" s="396" t="s">
        <v>473</v>
      </c>
      <c r="X1" s="396" t="s">
        <v>481</v>
      </c>
      <c r="Y1" s="396" t="s">
        <v>482</v>
      </c>
      <c r="Z1" s="396" t="s">
        <v>473</v>
      </c>
      <c r="AA1" s="396" t="s">
        <v>483</v>
      </c>
      <c r="AB1" s="396" t="s">
        <v>484</v>
      </c>
      <c r="AC1" s="396" t="s">
        <v>485</v>
      </c>
      <c r="AD1" s="396" t="s">
        <v>486</v>
      </c>
      <c r="AE1" s="396" t="s">
        <v>487</v>
      </c>
      <c r="AF1" s="396" t="s">
        <v>488</v>
      </c>
      <c r="AG1" s="396" t="s">
        <v>473</v>
      </c>
      <c r="AH1" s="396" t="s">
        <v>489</v>
      </c>
      <c r="AI1" s="396" t="s">
        <v>490</v>
      </c>
      <c r="AJ1" s="396" t="s">
        <v>491</v>
      </c>
      <c r="AK1" s="396" t="s">
        <v>492</v>
      </c>
      <c r="AL1" s="396" t="s">
        <v>493</v>
      </c>
      <c r="AM1" s="396" t="s">
        <v>494</v>
      </c>
      <c r="AN1" s="396" t="s">
        <v>495</v>
      </c>
      <c r="AO1" s="396" t="s">
        <v>473</v>
      </c>
      <c r="AP1" s="396" t="s">
        <v>497</v>
      </c>
      <c r="AQ1" s="396" t="s">
        <v>498</v>
      </c>
      <c r="AR1" s="396" t="s">
        <v>499</v>
      </c>
      <c r="AS1" s="396" t="s">
        <v>500</v>
      </c>
      <c r="AT1" s="396" t="s">
        <v>501</v>
      </c>
      <c r="AU1" s="396" t="s">
        <v>503</v>
      </c>
      <c r="AV1" s="396" t="s">
        <v>504</v>
      </c>
      <c r="AW1" s="396" t="s">
        <v>505</v>
      </c>
      <c r="AX1" s="396" t="s">
        <v>507</v>
      </c>
      <c r="AY1" s="396" t="s">
        <v>508</v>
      </c>
      <c r="AZ1" s="396" t="s">
        <v>473</v>
      </c>
      <c r="BA1" s="396" t="s">
        <v>509</v>
      </c>
      <c r="BB1" s="396" t="s">
        <v>510</v>
      </c>
      <c r="BC1" s="396" t="s">
        <v>511</v>
      </c>
      <c r="BD1" s="396" t="s">
        <v>512</v>
      </c>
      <c r="BE1" s="396" t="s">
        <v>513</v>
      </c>
      <c r="BF1" s="396" t="s">
        <v>514</v>
      </c>
      <c r="BG1" s="396" t="s">
        <v>515</v>
      </c>
      <c r="BH1" s="396" t="s">
        <v>473</v>
      </c>
      <c r="BI1" s="396" t="s">
        <v>516</v>
      </c>
      <c r="BJ1" s="396" t="s">
        <v>517</v>
      </c>
      <c r="BK1" s="396" t="s">
        <v>518</v>
      </c>
      <c r="BL1" s="396" t="s">
        <v>519</v>
      </c>
      <c r="BM1" s="396" t="s">
        <v>520</v>
      </c>
      <c r="BN1" s="396" t="s">
        <v>521</v>
      </c>
      <c r="BO1" s="396" t="s">
        <v>522</v>
      </c>
      <c r="BP1" s="396" t="s">
        <v>523</v>
      </c>
      <c r="BQ1" s="396" t="s">
        <v>524</v>
      </c>
      <c r="BR1" s="396" t="s">
        <v>525</v>
      </c>
      <c r="BS1" s="396" t="s">
        <v>473</v>
      </c>
      <c r="BT1" s="396" t="s">
        <v>526</v>
      </c>
      <c r="BU1" s="396" t="s">
        <v>527</v>
      </c>
      <c r="BV1" s="396" t="s">
        <v>528</v>
      </c>
      <c r="BW1" s="396" t="s">
        <v>529</v>
      </c>
      <c r="BX1" s="396" t="s">
        <v>530</v>
      </c>
      <c r="BY1" s="396" t="s">
        <v>531</v>
      </c>
      <c r="BZ1" s="396" t="s">
        <v>473</v>
      </c>
      <c r="CA1" s="396" t="s">
        <v>532</v>
      </c>
      <c r="CB1" s="396" t="s">
        <v>533</v>
      </c>
      <c r="CC1" s="396" t="s">
        <v>534</v>
      </c>
      <c r="CD1" s="396" t="s">
        <v>535</v>
      </c>
      <c r="CE1" s="396" t="s">
        <v>536</v>
      </c>
      <c r="CF1" s="396" t="s">
        <v>473</v>
      </c>
      <c r="CG1" s="396" t="s">
        <v>537</v>
      </c>
      <c r="CH1" s="396" t="s">
        <v>538</v>
      </c>
      <c r="CI1" s="396" t="s">
        <v>539</v>
      </c>
      <c r="CJ1" s="396" t="s">
        <v>541</v>
      </c>
      <c r="CK1" s="396" t="s">
        <v>542</v>
      </c>
      <c r="CL1" s="396" t="s">
        <v>543</v>
      </c>
      <c r="CM1" s="396" t="s">
        <v>544</v>
      </c>
      <c r="CN1" s="396" t="s">
        <v>545</v>
      </c>
      <c r="CO1" s="396" t="s">
        <v>546</v>
      </c>
      <c r="CP1" s="396" t="s">
        <v>547</v>
      </c>
      <c r="CQ1" s="396" t="s">
        <v>548</v>
      </c>
      <c r="CR1" s="396" t="s">
        <v>473</v>
      </c>
      <c r="CS1" s="396" t="s">
        <v>549</v>
      </c>
      <c r="CT1" s="396" t="s">
        <v>550</v>
      </c>
      <c r="CU1" s="396" t="s">
        <v>551</v>
      </c>
      <c r="CV1" s="396" t="s">
        <v>552</v>
      </c>
      <c r="CW1" s="396" t="s">
        <v>473</v>
      </c>
      <c r="CX1" s="396" t="s">
        <v>553</v>
      </c>
      <c r="CY1" s="396" t="s">
        <v>473</v>
      </c>
      <c r="CZ1" s="396" t="s">
        <v>554</v>
      </c>
      <c r="DA1" s="396" t="s">
        <v>555</v>
      </c>
      <c r="DB1" s="396" t="s">
        <v>556</v>
      </c>
      <c r="DC1" s="396" t="s">
        <v>558</v>
      </c>
      <c r="DD1" s="396" t="s">
        <v>559</v>
      </c>
      <c r="DE1" s="396" t="s">
        <v>560</v>
      </c>
      <c r="DF1" s="396" t="s">
        <v>561</v>
      </c>
      <c r="DG1" s="396" t="s">
        <v>562</v>
      </c>
      <c r="DH1" s="396" t="s">
        <v>563</v>
      </c>
      <c r="DI1" s="396" t="s">
        <v>565</v>
      </c>
      <c r="DJ1" s="396" t="s">
        <v>473</v>
      </c>
      <c r="DK1" s="396" t="s">
        <v>566</v>
      </c>
      <c r="DL1" s="396" t="s">
        <v>567</v>
      </c>
      <c r="DM1" s="396" t="s">
        <v>568</v>
      </c>
      <c r="DN1" s="396" t="s">
        <v>569</v>
      </c>
      <c r="DO1" s="396" t="s">
        <v>473</v>
      </c>
      <c r="DP1" s="396" t="s">
        <v>570</v>
      </c>
      <c r="DQ1" s="396" t="s">
        <v>571</v>
      </c>
      <c r="DR1" s="396" t="s">
        <v>572</v>
      </c>
      <c r="DS1" s="396" t="s">
        <v>473</v>
      </c>
      <c r="DT1" s="396" t="s">
        <v>573</v>
      </c>
      <c r="DU1" s="396" t="s">
        <v>574</v>
      </c>
      <c r="DV1" s="396" t="s">
        <v>575</v>
      </c>
      <c r="DW1" s="396" t="s">
        <v>576</v>
      </c>
      <c r="DX1" s="396" t="s">
        <v>577</v>
      </c>
      <c r="DY1" s="396" t="s">
        <v>578</v>
      </c>
      <c r="DZ1" s="396" t="s">
        <v>579</v>
      </c>
      <c r="EA1" s="396" t="s">
        <v>580</v>
      </c>
      <c r="EB1" s="396" t="s">
        <v>473</v>
      </c>
      <c r="EC1" s="396" t="s">
        <v>581</v>
      </c>
      <c r="ED1" s="396" t="s">
        <v>582</v>
      </c>
      <c r="EE1" s="396" t="s">
        <v>583</v>
      </c>
      <c r="EF1" s="396" t="s">
        <v>584</v>
      </c>
      <c r="EG1" s="396" t="s">
        <v>585</v>
      </c>
      <c r="EH1" s="396" t="s">
        <v>473</v>
      </c>
      <c r="EI1" s="396" t="s">
        <v>586</v>
      </c>
      <c r="EJ1" s="396" t="s">
        <v>587</v>
      </c>
      <c r="EK1" s="396" t="s">
        <v>588</v>
      </c>
      <c r="EL1" s="396" t="s">
        <v>473</v>
      </c>
      <c r="EM1" s="396" t="s">
        <v>589</v>
      </c>
      <c r="EN1" s="396" t="s">
        <v>590</v>
      </c>
      <c r="EO1" s="396" t="s">
        <v>591</v>
      </c>
      <c r="EP1" s="396" t="s">
        <v>592</v>
      </c>
      <c r="EQ1" s="396" t="s">
        <v>593</v>
      </c>
      <c r="ER1" s="396" t="s">
        <v>595</v>
      </c>
      <c r="ES1" s="396" t="s">
        <v>596</v>
      </c>
      <c r="ET1" s="396" t="s">
        <v>597</v>
      </c>
      <c r="EU1" s="396" t="s">
        <v>598</v>
      </c>
      <c r="EV1" s="396" t="s">
        <v>599</v>
      </c>
      <c r="EW1" s="396" t="s">
        <v>600</v>
      </c>
      <c r="EX1" s="396" t="s">
        <v>601</v>
      </c>
      <c r="EY1" s="396" t="s">
        <v>603</v>
      </c>
      <c r="EZ1" s="396" t="s">
        <v>473</v>
      </c>
      <c r="FA1" s="396" t="s">
        <v>604</v>
      </c>
      <c r="FB1" s="396" t="s">
        <v>605</v>
      </c>
      <c r="FC1" s="396" t="s">
        <v>606</v>
      </c>
      <c r="FD1" s="396" t="s">
        <v>607</v>
      </c>
      <c r="FE1" s="396" t="s">
        <v>608</v>
      </c>
      <c r="FF1" s="396" t="s">
        <v>473</v>
      </c>
      <c r="FG1" s="396" t="s">
        <v>609</v>
      </c>
      <c r="FH1" s="396" t="s">
        <v>610</v>
      </c>
      <c r="FI1" s="396" t="s">
        <v>611</v>
      </c>
      <c r="FJ1" s="396" t="s">
        <v>612</v>
      </c>
      <c r="FK1" s="396" t="s">
        <v>613</v>
      </c>
      <c r="FL1" s="396" t="s">
        <v>614</v>
      </c>
      <c r="FM1" s="396" t="s">
        <v>473</v>
      </c>
      <c r="FN1" s="396" t="s">
        <v>615</v>
      </c>
      <c r="FO1" s="396" t="s">
        <v>616</v>
      </c>
      <c r="FP1" s="396" t="s">
        <v>617</v>
      </c>
      <c r="FQ1" s="396" t="s">
        <v>473</v>
      </c>
      <c r="FR1" s="396" t="s">
        <v>618</v>
      </c>
      <c r="FS1" s="396" t="s">
        <v>619</v>
      </c>
      <c r="FT1" s="396" t="s">
        <v>620</v>
      </c>
      <c r="FU1" s="396" t="s">
        <v>621</v>
      </c>
      <c r="FV1" s="396" t="s">
        <v>623</v>
      </c>
      <c r="FW1" s="396" t="s">
        <v>624</v>
      </c>
      <c r="FX1" s="396" t="s">
        <v>625</v>
      </c>
      <c r="FY1" s="396" t="s">
        <v>627</v>
      </c>
      <c r="FZ1" s="396" t="s">
        <v>628</v>
      </c>
      <c r="GA1" s="396" t="s">
        <v>629</v>
      </c>
      <c r="GB1" s="396" t="s">
        <v>630</v>
      </c>
      <c r="GC1" s="396" t="s">
        <v>632</v>
      </c>
      <c r="GD1" s="396" t="s">
        <v>633</v>
      </c>
      <c r="GE1" s="396" t="s">
        <v>634</v>
      </c>
      <c r="GF1" s="396" t="s">
        <v>473</v>
      </c>
      <c r="GG1" s="396" t="s">
        <v>635</v>
      </c>
      <c r="GH1" s="396" t="s">
        <v>636</v>
      </c>
      <c r="GI1" s="396" t="s">
        <v>637</v>
      </c>
      <c r="GJ1" s="396" t="s">
        <v>638</v>
      </c>
      <c r="GK1" s="396" t="s">
        <v>639</v>
      </c>
      <c r="GL1" s="396" t="s">
        <v>640</v>
      </c>
      <c r="GM1" s="396" t="s">
        <v>473</v>
      </c>
      <c r="GN1" s="396" t="s">
        <v>641</v>
      </c>
      <c r="GO1" s="396" t="s">
        <v>642</v>
      </c>
      <c r="GP1" s="396" t="s">
        <v>643</v>
      </c>
      <c r="GQ1" s="396" t="s">
        <v>644</v>
      </c>
      <c r="GR1" s="396" t="s">
        <v>645</v>
      </c>
      <c r="GS1" s="396" t="s">
        <v>646</v>
      </c>
      <c r="GT1" s="396" t="s">
        <v>473</v>
      </c>
      <c r="GU1" s="396" t="s">
        <v>647</v>
      </c>
      <c r="GV1" s="396" t="s">
        <v>648</v>
      </c>
      <c r="GW1" s="396" t="s">
        <v>649</v>
      </c>
      <c r="GX1" s="396" t="s">
        <v>650</v>
      </c>
      <c r="GY1" s="396" t="s">
        <v>651</v>
      </c>
      <c r="GZ1" s="396" t="s">
        <v>652</v>
      </c>
      <c r="HA1" s="396" t="s">
        <v>654</v>
      </c>
      <c r="HB1" s="396" t="s">
        <v>473</v>
      </c>
      <c r="HC1" s="396" t="s">
        <v>655</v>
      </c>
      <c r="HD1" s="396" t="s">
        <v>656</v>
      </c>
      <c r="HE1" s="396" t="s">
        <v>657</v>
      </c>
      <c r="HF1" s="396" t="s">
        <v>658</v>
      </c>
      <c r="HG1" s="396" t="s">
        <v>659</v>
      </c>
      <c r="HH1" s="396" t="s">
        <v>660</v>
      </c>
      <c r="HI1" s="396" t="s">
        <v>661</v>
      </c>
      <c r="HJ1" s="396" t="s">
        <v>662</v>
      </c>
      <c r="HK1" s="396" t="s">
        <v>663</v>
      </c>
      <c r="HL1" s="396" t="s">
        <v>473</v>
      </c>
      <c r="HM1" s="396" t="s">
        <v>664</v>
      </c>
      <c r="HN1" s="396" t="s">
        <v>665</v>
      </c>
      <c r="HO1" s="396" t="s">
        <v>666</v>
      </c>
      <c r="HP1" s="396" t="s">
        <v>473</v>
      </c>
      <c r="HQ1" s="396" t="s">
        <v>668</v>
      </c>
      <c r="HR1" s="396" t="s">
        <v>669</v>
      </c>
      <c r="HS1" s="396" t="s">
        <v>670</v>
      </c>
      <c r="HT1" s="396" t="s">
        <v>671</v>
      </c>
      <c r="HU1" s="396" t="s">
        <v>672</v>
      </c>
      <c r="HV1" s="396" t="s">
        <v>673</v>
      </c>
      <c r="HW1" s="396" t="s">
        <v>674</v>
      </c>
      <c r="HX1" s="396" t="s">
        <v>675</v>
      </c>
      <c r="HY1" s="396" t="s">
        <v>676</v>
      </c>
      <c r="HZ1" s="396" t="s">
        <v>677</v>
      </c>
      <c r="IA1" s="396" t="s">
        <v>678</v>
      </c>
      <c r="IB1" s="396" t="s">
        <v>679</v>
      </c>
      <c r="IC1" s="396" t="s">
        <v>680</v>
      </c>
      <c r="ID1" s="396" t="s">
        <v>682</v>
      </c>
      <c r="IE1" s="396" t="s">
        <v>683</v>
      </c>
      <c r="IF1" s="396" t="s">
        <v>473</v>
      </c>
      <c r="IG1" s="396" t="s">
        <v>685</v>
      </c>
      <c r="IH1" s="396" t="s">
        <v>686</v>
      </c>
      <c r="II1" s="396" t="s">
        <v>687</v>
      </c>
      <c r="IJ1" s="396" t="s">
        <v>689</v>
      </c>
      <c r="IK1" s="396" t="s">
        <v>690</v>
      </c>
      <c r="IL1" s="396" t="s">
        <v>691</v>
      </c>
      <c r="IM1" s="396" t="s">
        <v>693</v>
      </c>
      <c r="IN1" s="396" t="s">
        <v>473</v>
      </c>
      <c r="IO1" s="396" t="s">
        <v>695</v>
      </c>
      <c r="IP1" s="396" t="s">
        <v>696</v>
      </c>
      <c r="IQ1" s="396" t="s">
        <v>697</v>
      </c>
      <c r="IR1" s="396" t="s">
        <v>698</v>
      </c>
      <c r="IS1" s="396" t="s">
        <v>699</v>
      </c>
      <c r="IT1" s="396" t="s">
        <v>700</v>
      </c>
      <c r="IU1" s="396" t="s">
        <v>701</v>
      </c>
      <c r="IV1" s="396" t="s">
        <v>702</v>
      </c>
      <c r="IW1" s="396" t="s">
        <v>703</v>
      </c>
      <c r="IX1" s="396" t="s">
        <v>704</v>
      </c>
      <c r="IY1" s="396" t="s">
        <v>705</v>
      </c>
      <c r="IZ1" s="396" t="s">
        <v>473</v>
      </c>
      <c r="JA1" s="396" t="s">
        <v>707</v>
      </c>
      <c r="JB1" s="396" t="s">
        <v>708</v>
      </c>
      <c r="JC1" s="396" t="s">
        <v>709</v>
      </c>
      <c r="JD1" s="396" t="s">
        <v>711</v>
      </c>
      <c r="JE1" s="396" t="s">
        <v>712</v>
      </c>
      <c r="JF1" s="396" t="s">
        <v>713</v>
      </c>
      <c r="JG1" s="396" t="s">
        <v>714</v>
      </c>
      <c r="JH1" s="396" t="s">
        <v>473</v>
      </c>
      <c r="JI1" s="396" t="s">
        <v>716</v>
      </c>
      <c r="JJ1" s="396" t="s">
        <v>717</v>
      </c>
      <c r="JK1" s="396" t="s">
        <v>718</v>
      </c>
      <c r="JL1" s="396" t="s">
        <v>719</v>
      </c>
      <c r="JM1" s="396" t="s">
        <v>720</v>
      </c>
      <c r="JN1" s="396" t="s">
        <v>721</v>
      </c>
      <c r="JO1" s="396" t="s">
        <v>722</v>
      </c>
      <c r="JP1" s="396" t="s">
        <v>723</v>
      </c>
      <c r="JQ1" s="396" t="s">
        <v>724</v>
      </c>
      <c r="JR1" s="396" t="s">
        <v>725</v>
      </c>
      <c r="JS1" s="396" t="s">
        <v>726</v>
      </c>
      <c r="JT1" s="396" t="s">
        <v>727</v>
      </c>
      <c r="JU1" s="396" t="s">
        <v>728</v>
      </c>
      <c r="JV1" s="396" t="s">
        <v>729</v>
      </c>
      <c r="JW1" s="396" t="s">
        <v>730</v>
      </c>
      <c r="JX1" s="396" t="s">
        <v>731</v>
      </c>
      <c r="JY1" s="396" t="s">
        <v>732</v>
      </c>
      <c r="JZ1" s="396" t="s">
        <v>733</v>
      </c>
      <c r="KA1" s="396" t="s">
        <v>734</v>
      </c>
      <c r="KB1" s="396" t="s">
        <v>735</v>
      </c>
      <c r="KC1" s="396" t="s">
        <v>736</v>
      </c>
      <c r="KD1" s="396" t="s">
        <v>737</v>
      </c>
      <c r="KE1" s="396" t="s">
        <v>738</v>
      </c>
    </row>
    <row r="2" spans="1:303" ht="38.25" thickBot="1">
      <c r="B2" s="372" t="s">
        <v>740</v>
      </c>
      <c r="C2" s="378" t="s">
        <v>462</v>
      </c>
      <c r="D2" s="378"/>
      <c r="E2" s="378" t="s">
        <v>462</v>
      </c>
      <c r="F2" s="378" t="s">
        <v>466</v>
      </c>
      <c r="G2" s="378"/>
      <c r="H2" s="378" t="s">
        <v>466</v>
      </c>
      <c r="I2" s="378" t="s">
        <v>466</v>
      </c>
      <c r="J2" s="378" t="s">
        <v>466</v>
      </c>
      <c r="K2" s="378" t="s">
        <v>466</v>
      </c>
      <c r="L2" s="378" t="s">
        <v>462</v>
      </c>
      <c r="M2" s="378"/>
      <c r="N2" s="378" t="s">
        <v>466</v>
      </c>
      <c r="O2" s="378" t="s">
        <v>466</v>
      </c>
      <c r="P2" s="378" t="s">
        <v>466</v>
      </c>
      <c r="Q2" s="378"/>
      <c r="R2" s="378" t="s">
        <v>466</v>
      </c>
      <c r="S2" s="378" t="s">
        <v>462</v>
      </c>
      <c r="T2" s="378"/>
      <c r="U2" s="378" t="s">
        <v>462</v>
      </c>
      <c r="V2" s="378" t="s">
        <v>462</v>
      </c>
      <c r="W2" s="378"/>
      <c r="X2" s="378" t="s">
        <v>462</v>
      </c>
      <c r="Y2" s="378" t="s">
        <v>462</v>
      </c>
      <c r="Z2" s="378"/>
      <c r="AA2" s="378" t="s">
        <v>466</v>
      </c>
      <c r="AB2" s="378" t="s">
        <v>462</v>
      </c>
      <c r="AC2" s="378" t="s">
        <v>462</v>
      </c>
      <c r="AD2" s="378" t="s">
        <v>462</v>
      </c>
      <c r="AE2" s="378" t="s">
        <v>462</v>
      </c>
      <c r="AF2" s="378" t="s">
        <v>462</v>
      </c>
      <c r="AG2" s="378"/>
      <c r="AH2" s="378" t="s">
        <v>462</v>
      </c>
      <c r="AI2" s="378" t="s">
        <v>466</v>
      </c>
      <c r="AJ2" s="378" t="s">
        <v>466</v>
      </c>
      <c r="AK2" s="378" t="s">
        <v>462</v>
      </c>
      <c r="AL2" s="378" t="s">
        <v>462</v>
      </c>
      <c r="AM2" s="378" t="s">
        <v>462</v>
      </c>
      <c r="AN2" s="378" t="s">
        <v>496</v>
      </c>
      <c r="AO2" s="378"/>
      <c r="AP2" s="378" t="s">
        <v>496</v>
      </c>
      <c r="AQ2" s="378" t="s">
        <v>496</v>
      </c>
      <c r="AR2" s="378" t="s">
        <v>462</v>
      </c>
      <c r="AS2" s="378" t="s">
        <v>466</v>
      </c>
      <c r="AT2" s="378" t="s">
        <v>502</v>
      </c>
      <c r="AU2" s="378" t="s">
        <v>462</v>
      </c>
      <c r="AV2" s="378" t="s">
        <v>462</v>
      </c>
      <c r="AW2" s="378" t="s">
        <v>506</v>
      </c>
      <c r="AX2" s="378" t="s">
        <v>506</v>
      </c>
      <c r="AY2" s="378" t="s">
        <v>506</v>
      </c>
      <c r="AZ2" s="378"/>
      <c r="BA2" s="378" t="s">
        <v>506</v>
      </c>
      <c r="BB2" s="378" t="s">
        <v>462</v>
      </c>
      <c r="BC2" s="378" t="s">
        <v>466</v>
      </c>
      <c r="BD2" s="378" t="s">
        <v>466</v>
      </c>
      <c r="BE2" s="378" t="s">
        <v>462</v>
      </c>
      <c r="BF2" s="378" t="s">
        <v>466</v>
      </c>
      <c r="BG2" s="378" t="s">
        <v>462</v>
      </c>
      <c r="BH2" s="378"/>
      <c r="BI2" s="378" t="s">
        <v>466</v>
      </c>
      <c r="BJ2" s="378" t="s">
        <v>466</v>
      </c>
      <c r="BK2" s="378" t="s">
        <v>466</v>
      </c>
      <c r="BL2" s="378" t="s">
        <v>462</v>
      </c>
      <c r="BM2" s="378" t="s">
        <v>462</v>
      </c>
      <c r="BN2" s="378" t="s">
        <v>462</v>
      </c>
      <c r="BO2" s="378" t="s">
        <v>462</v>
      </c>
      <c r="BP2" s="378" t="s">
        <v>462</v>
      </c>
      <c r="BQ2" s="378" t="s">
        <v>462</v>
      </c>
      <c r="BR2" s="378" t="s">
        <v>462</v>
      </c>
      <c r="BS2" s="378"/>
      <c r="BT2" s="378" t="s">
        <v>462</v>
      </c>
      <c r="BU2" s="378" t="s">
        <v>462</v>
      </c>
      <c r="BV2" s="378" t="s">
        <v>462</v>
      </c>
      <c r="BW2" s="378" t="s">
        <v>462</v>
      </c>
      <c r="BX2" s="378" t="s">
        <v>462</v>
      </c>
      <c r="BY2" s="378" t="s">
        <v>462</v>
      </c>
      <c r="BZ2" s="378"/>
      <c r="CA2" s="378" t="s">
        <v>466</v>
      </c>
      <c r="CB2" s="378" t="s">
        <v>462</v>
      </c>
      <c r="CC2" s="378" t="s">
        <v>462</v>
      </c>
      <c r="CD2" s="378" t="s">
        <v>462</v>
      </c>
      <c r="CE2" s="378" t="s">
        <v>462</v>
      </c>
      <c r="CF2" s="378"/>
      <c r="CG2" s="378" t="s">
        <v>462</v>
      </c>
      <c r="CH2" s="378" t="s">
        <v>462</v>
      </c>
      <c r="CI2" s="378" t="s">
        <v>540</v>
      </c>
      <c r="CJ2" s="378" t="s">
        <v>466</v>
      </c>
      <c r="CK2" s="378" t="s">
        <v>462</v>
      </c>
      <c r="CL2" s="378" t="s">
        <v>462</v>
      </c>
      <c r="CM2" s="378" t="s">
        <v>462</v>
      </c>
      <c r="CN2" s="378" t="s">
        <v>466</v>
      </c>
      <c r="CO2" s="378" t="s">
        <v>462</v>
      </c>
      <c r="CP2" s="378" t="s">
        <v>466</v>
      </c>
      <c r="CQ2" s="378" t="s">
        <v>466</v>
      </c>
      <c r="CR2" s="378"/>
      <c r="CS2" s="378" t="s">
        <v>466</v>
      </c>
      <c r="CT2" s="378" t="s">
        <v>466</v>
      </c>
      <c r="CU2" s="378" t="s">
        <v>466</v>
      </c>
      <c r="CV2" s="378" t="s">
        <v>462</v>
      </c>
      <c r="CW2" s="378"/>
      <c r="CX2" s="378" t="s">
        <v>462</v>
      </c>
      <c r="CY2" s="378"/>
      <c r="CZ2" s="378" t="s">
        <v>466</v>
      </c>
      <c r="DA2" s="378" t="s">
        <v>462</v>
      </c>
      <c r="DB2" s="378" t="s">
        <v>462</v>
      </c>
      <c r="DC2" s="378" t="s">
        <v>462</v>
      </c>
      <c r="DD2" s="378" t="s">
        <v>462</v>
      </c>
      <c r="DE2" s="378" t="s">
        <v>466</v>
      </c>
      <c r="DF2" s="378" t="s">
        <v>466</v>
      </c>
      <c r="DG2" s="378" t="s">
        <v>466</v>
      </c>
      <c r="DH2" s="378" t="s">
        <v>564</v>
      </c>
      <c r="DI2" s="378" t="s">
        <v>462</v>
      </c>
      <c r="DJ2" s="378"/>
      <c r="DK2" s="378" t="s">
        <v>462</v>
      </c>
      <c r="DL2" s="378" t="s">
        <v>462</v>
      </c>
      <c r="DM2" s="378" t="s">
        <v>462</v>
      </c>
      <c r="DN2" s="378" t="s">
        <v>462</v>
      </c>
      <c r="DO2" s="378"/>
      <c r="DP2" s="378" t="s">
        <v>462</v>
      </c>
      <c r="DQ2" s="378" t="s">
        <v>462</v>
      </c>
      <c r="DR2" s="378" t="s">
        <v>462</v>
      </c>
      <c r="DS2" s="378"/>
      <c r="DT2" s="378" t="s">
        <v>462</v>
      </c>
      <c r="DU2" s="378" t="s">
        <v>462</v>
      </c>
      <c r="DV2" s="378" t="s">
        <v>462</v>
      </c>
      <c r="DW2" s="378" t="s">
        <v>462</v>
      </c>
      <c r="DX2" s="378" t="s">
        <v>466</v>
      </c>
      <c r="DY2" s="378" t="s">
        <v>466</v>
      </c>
      <c r="DZ2" s="378" t="s">
        <v>462</v>
      </c>
      <c r="EA2" s="378" t="s">
        <v>462</v>
      </c>
      <c r="EB2" s="378"/>
      <c r="EC2" s="378" t="s">
        <v>462</v>
      </c>
      <c r="ED2" s="378" t="s">
        <v>462</v>
      </c>
      <c r="EE2" s="378" t="s">
        <v>462</v>
      </c>
      <c r="EF2" s="378" t="s">
        <v>462</v>
      </c>
      <c r="EG2" s="378" t="s">
        <v>564</v>
      </c>
      <c r="EH2" s="378"/>
      <c r="EI2" s="378" t="s">
        <v>466</v>
      </c>
      <c r="EJ2" s="378" t="s">
        <v>462</v>
      </c>
      <c r="EK2" s="378" t="s">
        <v>466</v>
      </c>
      <c r="EL2" s="378"/>
      <c r="EM2" s="378" t="s">
        <v>466</v>
      </c>
      <c r="EN2" s="378" t="s">
        <v>466</v>
      </c>
      <c r="EO2" s="378" t="s">
        <v>564</v>
      </c>
      <c r="EP2" s="378" t="s">
        <v>564</v>
      </c>
      <c r="EQ2" s="378" t="s">
        <v>594</v>
      </c>
      <c r="ER2" s="378" t="s">
        <v>594</v>
      </c>
      <c r="ES2" s="378" t="s">
        <v>594</v>
      </c>
      <c r="ET2" s="378" t="s">
        <v>466</v>
      </c>
      <c r="EU2" s="378" t="s">
        <v>594</v>
      </c>
      <c r="EV2" s="378" t="s">
        <v>564</v>
      </c>
      <c r="EW2" s="378" t="s">
        <v>466</v>
      </c>
      <c r="EX2" s="378" t="s">
        <v>602</v>
      </c>
      <c r="EY2" s="378" t="s">
        <v>462</v>
      </c>
      <c r="EZ2" s="378"/>
      <c r="FA2" s="378" t="s">
        <v>462</v>
      </c>
      <c r="FB2" s="378" t="s">
        <v>462</v>
      </c>
      <c r="FC2" s="378" t="s">
        <v>462</v>
      </c>
      <c r="FD2" s="378" t="s">
        <v>462</v>
      </c>
      <c r="FE2" s="378" t="s">
        <v>462</v>
      </c>
      <c r="FF2" s="378"/>
      <c r="FG2" s="378" t="s">
        <v>462</v>
      </c>
      <c r="FH2" s="378" t="s">
        <v>462</v>
      </c>
      <c r="FI2" s="378" t="s">
        <v>462</v>
      </c>
      <c r="FJ2" s="378" t="s">
        <v>462</v>
      </c>
      <c r="FK2" s="378" t="s">
        <v>466</v>
      </c>
      <c r="FL2" s="378" t="s">
        <v>462</v>
      </c>
      <c r="FM2" s="378"/>
      <c r="FN2" s="378" t="s">
        <v>462</v>
      </c>
      <c r="FO2" s="378" t="s">
        <v>466</v>
      </c>
      <c r="FP2" s="378" t="s">
        <v>466</v>
      </c>
      <c r="FQ2" s="378"/>
      <c r="FR2" s="378" t="s">
        <v>466</v>
      </c>
      <c r="FS2" s="378" t="s">
        <v>466</v>
      </c>
      <c r="FT2" s="378" t="s">
        <v>466</v>
      </c>
      <c r="FU2" s="378" t="s">
        <v>622</v>
      </c>
      <c r="FV2" s="378" t="s">
        <v>466</v>
      </c>
      <c r="FW2" s="378" t="s">
        <v>622</v>
      </c>
      <c r="FX2" s="378" t="s">
        <v>626</v>
      </c>
      <c r="FY2" s="378" t="s">
        <v>626</v>
      </c>
      <c r="FZ2" s="378" t="s">
        <v>622</v>
      </c>
      <c r="GA2" s="378" t="s">
        <v>622</v>
      </c>
      <c r="GB2" s="378" t="s">
        <v>631</v>
      </c>
      <c r="GC2" s="378" t="s">
        <v>622</v>
      </c>
      <c r="GD2" s="378" t="s">
        <v>622</v>
      </c>
      <c r="GE2" s="378" t="s">
        <v>564</v>
      </c>
      <c r="GF2" s="378"/>
      <c r="GG2" s="378" t="s">
        <v>622</v>
      </c>
      <c r="GH2" s="378" t="s">
        <v>564</v>
      </c>
      <c r="GI2" s="378" t="s">
        <v>564</v>
      </c>
      <c r="GJ2" s="378" t="s">
        <v>564</v>
      </c>
      <c r="GK2" s="378" t="s">
        <v>564</v>
      </c>
      <c r="GL2" s="378" t="s">
        <v>564</v>
      </c>
      <c r="GM2" s="378"/>
      <c r="GN2" s="378" t="s">
        <v>622</v>
      </c>
      <c r="GO2" s="378" t="s">
        <v>622</v>
      </c>
      <c r="GP2" s="378" t="s">
        <v>622</v>
      </c>
      <c r="GQ2" s="378" t="s">
        <v>622</v>
      </c>
      <c r="GR2" s="378" t="s">
        <v>622</v>
      </c>
      <c r="GS2" s="378" t="s">
        <v>622</v>
      </c>
      <c r="GT2" s="378"/>
      <c r="GU2" s="378" t="s">
        <v>622</v>
      </c>
      <c r="GV2" s="378" t="s">
        <v>622</v>
      </c>
      <c r="GW2" s="378" t="s">
        <v>564</v>
      </c>
      <c r="GX2" s="378" t="s">
        <v>564</v>
      </c>
      <c r="GY2" s="378" t="s">
        <v>564</v>
      </c>
      <c r="GZ2" s="378" t="s">
        <v>653</v>
      </c>
      <c r="HA2" s="378" t="s">
        <v>626</v>
      </c>
      <c r="HB2" s="378"/>
      <c r="HC2" s="378" t="s">
        <v>626</v>
      </c>
      <c r="HD2" s="378" t="s">
        <v>626</v>
      </c>
      <c r="HE2" s="378" t="s">
        <v>626</v>
      </c>
      <c r="HF2" s="378" t="s">
        <v>466</v>
      </c>
      <c r="HG2" s="378" t="s">
        <v>622</v>
      </c>
      <c r="HH2" s="378" t="s">
        <v>622</v>
      </c>
      <c r="HI2" s="378" t="s">
        <v>622</v>
      </c>
      <c r="HJ2" s="378" t="s">
        <v>626</v>
      </c>
      <c r="HK2" s="378" t="s">
        <v>622</v>
      </c>
      <c r="HL2" s="378"/>
      <c r="HM2" s="378" t="s">
        <v>622</v>
      </c>
      <c r="HN2" s="378" t="s">
        <v>564</v>
      </c>
      <c r="HO2" s="378" t="s">
        <v>667</v>
      </c>
      <c r="HP2" s="378"/>
      <c r="HQ2" s="378" t="s">
        <v>667</v>
      </c>
      <c r="HR2" s="378" t="s">
        <v>626</v>
      </c>
      <c r="HS2" s="378" t="s">
        <v>622</v>
      </c>
      <c r="HT2" s="378" t="s">
        <v>626</v>
      </c>
      <c r="HU2" s="378" t="s">
        <v>622</v>
      </c>
      <c r="HV2" s="378" t="s">
        <v>626</v>
      </c>
      <c r="HW2" s="378" t="s">
        <v>626</v>
      </c>
      <c r="HX2" s="378" t="s">
        <v>626</v>
      </c>
      <c r="HY2" s="378" t="s">
        <v>622</v>
      </c>
      <c r="HZ2" s="378" t="s">
        <v>466</v>
      </c>
      <c r="IA2" s="378" t="s">
        <v>466</v>
      </c>
      <c r="IB2" s="378" t="s">
        <v>466</v>
      </c>
      <c r="IC2" s="378" t="s">
        <v>681</v>
      </c>
      <c r="ID2" s="378" t="s">
        <v>564</v>
      </c>
      <c r="IE2" s="378" t="s">
        <v>684</v>
      </c>
      <c r="IF2" s="378"/>
      <c r="IG2" s="378" t="s">
        <v>684</v>
      </c>
      <c r="IH2" s="378" t="s">
        <v>684</v>
      </c>
      <c r="II2" s="378" t="s">
        <v>688</v>
      </c>
      <c r="IJ2" s="378" t="s">
        <v>688</v>
      </c>
      <c r="IK2" s="378" t="s">
        <v>466</v>
      </c>
      <c r="IL2" s="378" t="s">
        <v>692</v>
      </c>
      <c r="IM2" s="378" t="s">
        <v>694</v>
      </c>
      <c r="IN2" s="378"/>
      <c r="IO2" s="378" t="s">
        <v>692</v>
      </c>
      <c r="IP2" s="378" t="s">
        <v>692</v>
      </c>
      <c r="IQ2" s="378" t="s">
        <v>692</v>
      </c>
      <c r="IR2" s="378" t="s">
        <v>692</v>
      </c>
      <c r="IS2" s="378" t="s">
        <v>692</v>
      </c>
      <c r="IT2" s="378" t="s">
        <v>692</v>
      </c>
      <c r="IU2" s="378" t="s">
        <v>692</v>
      </c>
      <c r="IV2" s="378" t="s">
        <v>692</v>
      </c>
      <c r="IW2" s="378" t="s">
        <v>622</v>
      </c>
      <c r="IX2" s="378" t="s">
        <v>564</v>
      </c>
      <c r="IY2" s="378" t="s">
        <v>706</v>
      </c>
      <c r="IZ2" s="378"/>
      <c r="JA2" s="378" t="s">
        <v>706</v>
      </c>
      <c r="JB2" s="378" t="s">
        <v>466</v>
      </c>
      <c r="JC2" s="378" t="s">
        <v>710</v>
      </c>
      <c r="JD2" s="378" t="s">
        <v>667</v>
      </c>
      <c r="JE2" s="378" t="s">
        <v>564</v>
      </c>
      <c r="JF2" s="378" t="s">
        <v>564</v>
      </c>
      <c r="JG2" s="378" t="s">
        <v>715</v>
      </c>
      <c r="JH2" s="378"/>
      <c r="JI2" s="378" t="s">
        <v>715</v>
      </c>
      <c r="JJ2" s="378" t="s">
        <v>715</v>
      </c>
      <c r="JK2" s="378" t="s">
        <v>715</v>
      </c>
      <c r="JL2" s="378" t="s">
        <v>466</v>
      </c>
      <c r="JM2" s="378" t="s">
        <v>466</v>
      </c>
      <c r="JN2" s="378" t="s">
        <v>564</v>
      </c>
      <c r="JO2" s="378" t="s">
        <v>564</v>
      </c>
      <c r="JP2" s="378" t="s">
        <v>462</v>
      </c>
      <c r="JQ2" s="378" t="s">
        <v>564</v>
      </c>
      <c r="JR2" s="378" t="s">
        <v>564</v>
      </c>
      <c r="JS2" s="378" t="s">
        <v>564</v>
      </c>
      <c r="JT2" s="378" t="s">
        <v>564</v>
      </c>
      <c r="JU2" s="378" t="s">
        <v>564</v>
      </c>
      <c r="JV2" s="378" t="s">
        <v>564</v>
      </c>
      <c r="JW2" s="378" t="s">
        <v>564</v>
      </c>
      <c r="JX2" s="378" t="s">
        <v>564</v>
      </c>
      <c r="JY2" s="378" t="s">
        <v>564</v>
      </c>
      <c r="JZ2" s="378" t="s">
        <v>564</v>
      </c>
      <c r="KA2" s="378" t="s">
        <v>564</v>
      </c>
      <c r="KB2" s="378" t="s">
        <v>564</v>
      </c>
      <c r="KC2" s="378" t="s">
        <v>466</v>
      </c>
      <c r="KD2" s="378" t="s">
        <v>564</v>
      </c>
      <c r="KE2" s="378" t="s">
        <v>564</v>
      </c>
    </row>
    <row r="3" spans="1:303" s="390" customFormat="1" ht="18.75">
      <c r="A3" s="390">
        <v>2014</v>
      </c>
      <c r="B3" s="390" t="s">
        <v>741</v>
      </c>
      <c r="E3" s="406" t="s">
        <v>976</v>
      </c>
      <c r="F3" s="406"/>
      <c r="G3" s="406"/>
      <c r="H3" s="406"/>
      <c r="I3" s="406"/>
      <c r="J3" s="406"/>
      <c r="K3" s="406"/>
      <c r="L3" s="406" t="s">
        <v>978</v>
      </c>
      <c r="N3" s="406" t="s">
        <v>980</v>
      </c>
      <c r="O3" s="406" t="s">
        <v>982</v>
      </c>
      <c r="P3" s="406" t="s">
        <v>984</v>
      </c>
      <c r="R3" s="406" t="s">
        <v>987</v>
      </c>
      <c r="S3" s="406" t="s">
        <v>990</v>
      </c>
      <c r="V3" s="406" t="s">
        <v>992</v>
      </c>
      <c r="X3" s="406" t="s">
        <v>994</v>
      </c>
      <c r="Y3" s="406" t="s">
        <v>996</v>
      </c>
      <c r="AA3" s="406" t="s">
        <v>998</v>
      </c>
      <c r="AB3" s="406" t="s">
        <v>1000</v>
      </c>
      <c r="AC3" s="406" t="s">
        <v>1002</v>
      </c>
      <c r="AD3" s="406"/>
      <c r="AE3" s="406" t="s">
        <v>1004</v>
      </c>
      <c r="AF3" s="406" t="s">
        <v>1006</v>
      </c>
      <c r="AH3" s="406" t="s">
        <v>1008</v>
      </c>
      <c r="AI3" s="406" t="s">
        <v>1010</v>
      </c>
      <c r="AJ3" s="406" t="s">
        <v>1012</v>
      </c>
      <c r="AK3" s="406" t="s">
        <v>1015</v>
      </c>
      <c r="AL3" s="406" t="s">
        <v>1017</v>
      </c>
      <c r="AM3" s="406" t="s">
        <v>1019</v>
      </c>
      <c r="AN3" s="406" t="s">
        <v>1021</v>
      </c>
      <c r="AP3" s="406" t="s">
        <v>1023</v>
      </c>
      <c r="AQ3" s="406" t="s">
        <v>1025</v>
      </c>
      <c r="AR3" s="406" t="s">
        <v>987</v>
      </c>
      <c r="AS3" s="406" t="s">
        <v>1029</v>
      </c>
      <c r="AT3" s="406" t="s">
        <v>1031</v>
      </c>
      <c r="AU3" s="406" t="s">
        <v>1033</v>
      </c>
      <c r="AV3" s="406" t="s">
        <v>1035</v>
      </c>
      <c r="AW3" s="406" t="s">
        <v>1037</v>
      </c>
      <c r="AX3" s="406" t="s">
        <v>1039</v>
      </c>
      <c r="AY3" s="406" t="s">
        <v>1041</v>
      </c>
      <c r="BA3" s="406" t="s">
        <v>1043</v>
      </c>
      <c r="BB3" s="406" t="s">
        <v>1045</v>
      </c>
      <c r="BC3" s="406" t="s">
        <v>1047</v>
      </c>
      <c r="BD3" s="406" t="s">
        <v>1049</v>
      </c>
      <c r="BE3" s="406" t="s">
        <v>1051</v>
      </c>
      <c r="BF3" s="406" t="s">
        <v>1053</v>
      </c>
      <c r="BG3" s="406" t="s">
        <v>1055</v>
      </c>
      <c r="BI3" s="406" t="s">
        <v>1057</v>
      </c>
      <c r="BJ3" s="406" t="s">
        <v>1059</v>
      </c>
      <c r="BK3" s="406" t="s">
        <v>1061</v>
      </c>
      <c r="BL3" s="406" t="s">
        <v>1063</v>
      </c>
      <c r="BM3" s="406" t="s">
        <v>1065</v>
      </c>
      <c r="BN3" s="406" t="s">
        <v>989</v>
      </c>
      <c r="BO3" s="406" t="s">
        <v>1068</v>
      </c>
      <c r="BP3" s="406" t="s">
        <v>1070</v>
      </c>
      <c r="BQ3" s="406" t="s">
        <v>1072</v>
      </c>
      <c r="BR3" s="406" t="s">
        <v>1074</v>
      </c>
      <c r="BT3" s="406" t="s">
        <v>1076</v>
      </c>
      <c r="BU3" s="406" t="s">
        <v>1078</v>
      </c>
      <c r="BV3" s="406" t="s">
        <v>1080</v>
      </c>
      <c r="BW3" s="406" t="s">
        <v>1082</v>
      </c>
      <c r="BX3" s="406" t="s">
        <v>1084</v>
      </c>
      <c r="BY3" s="406" t="s">
        <v>1086</v>
      </c>
      <c r="CA3" s="406" t="s">
        <v>1088</v>
      </c>
      <c r="CB3" s="406" t="s">
        <v>1090</v>
      </c>
      <c r="CC3" s="406" t="s">
        <v>1014</v>
      </c>
      <c r="CD3" s="406" t="s">
        <v>1093</v>
      </c>
      <c r="CE3" s="406" t="s">
        <v>1095</v>
      </c>
      <c r="CG3" s="406" t="s">
        <v>1097</v>
      </c>
      <c r="CH3" s="406"/>
      <c r="CI3" s="406" t="s">
        <v>1099</v>
      </c>
      <c r="CJ3" s="406" t="s">
        <v>1101</v>
      </c>
      <c r="CK3" s="406" t="s">
        <v>1103</v>
      </c>
      <c r="CL3" s="406" t="s">
        <v>1106</v>
      </c>
      <c r="CM3" s="406" t="s">
        <v>1108</v>
      </c>
      <c r="CN3" s="406" t="s">
        <v>1110</v>
      </c>
      <c r="CO3" s="406" t="s">
        <v>1112</v>
      </c>
      <c r="CP3" s="406" t="s">
        <v>1114</v>
      </c>
      <c r="CQ3" s="406" t="s">
        <v>1116</v>
      </c>
      <c r="CS3" s="406" t="s">
        <v>1118</v>
      </c>
      <c r="CT3" s="406" t="s">
        <v>1120</v>
      </c>
      <c r="CU3" s="406" t="s">
        <v>1122</v>
      </c>
      <c r="CV3" s="406" t="s">
        <v>1124</v>
      </c>
      <c r="CX3" s="406" t="s">
        <v>1126</v>
      </c>
      <c r="CZ3" s="406" t="s">
        <v>1128</v>
      </c>
      <c r="DA3" s="406" t="s">
        <v>1130</v>
      </c>
      <c r="DB3" s="406" t="s">
        <v>1132</v>
      </c>
      <c r="DC3" s="406" t="s">
        <v>1134</v>
      </c>
      <c r="DD3" s="406" t="s">
        <v>986</v>
      </c>
      <c r="DE3" s="406" t="s">
        <v>1137</v>
      </c>
      <c r="DF3" s="406" t="s">
        <v>1139</v>
      </c>
      <c r="DG3" s="406" t="s">
        <v>1141</v>
      </c>
      <c r="DH3" s="406" t="s">
        <v>557</v>
      </c>
      <c r="DI3" s="406" t="s">
        <v>1144</v>
      </c>
      <c r="DK3" s="406" t="s">
        <v>1146</v>
      </c>
      <c r="DL3" s="406" t="s">
        <v>1148</v>
      </c>
      <c r="DM3" s="406" t="s">
        <v>1151</v>
      </c>
      <c r="DN3" s="406" t="s">
        <v>1153</v>
      </c>
      <c r="DP3" s="406" t="s">
        <v>1155</v>
      </c>
      <c r="DQ3" s="406" t="s">
        <v>1158</v>
      </c>
      <c r="DR3" s="406" t="s">
        <v>1160</v>
      </c>
      <c r="DT3" s="406" t="s">
        <v>1041</v>
      </c>
      <c r="DU3" s="406" t="s">
        <v>1163</v>
      </c>
      <c r="DV3" s="406" t="s">
        <v>1165</v>
      </c>
      <c r="DW3" s="406" t="s">
        <v>1167</v>
      </c>
      <c r="DX3" s="406" t="s">
        <v>1169</v>
      </c>
      <c r="DY3" s="406" t="s">
        <v>1171</v>
      </c>
      <c r="DZ3" s="406" t="s">
        <v>1174</v>
      </c>
      <c r="EA3" s="406" t="s">
        <v>1176</v>
      </c>
      <c r="EC3" s="406" t="s">
        <v>986</v>
      </c>
      <c r="ED3" s="406" t="s">
        <v>1179</v>
      </c>
      <c r="EE3" s="406" t="s">
        <v>986</v>
      </c>
      <c r="EF3" s="406" t="s">
        <v>1182</v>
      </c>
      <c r="EG3" s="406" t="s">
        <v>557</v>
      </c>
      <c r="EI3" s="406" t="s">
        <v>1185</v>
      </c>
      <c r="EJ3" s="406" t="s">
        <v>984</v>
      </c>
      <c r="EK3" s="406" t="s">
        <v>1188</v>
      </c>
      <c r="EM3" s="406" t="s">
        <v>1190</v>
      </c>
      <c r="EN3" s="406" t="s">
        <v>1192</v>
      </c>
      <c r="EO3" s="406" t="s">
        <v>557</v>
      </c>
      <c r="EP3" s="406" t="s">
        <v>557</v>
      </c>
      <c r="EQ3" s="406" t="s">
        <v>1196</v>
      </c>
      <c r="ER3" s="406" t="s">
        <v>1198</v>
      </c>
      <c r="ES3" s="406" t="s">
        <v>1200</v>
      </c>
      <c r="ET3" s="406" t="s">
        <v>1202</v>
      </c>
      <c r="EU3" s="406" t="s">
        <v>1204</v>
      </c>
      <c r="EV3" s="406" t="s">
        <v>557</v>
      </c>
      <c r="EW3" s="406" t="s">
        <v>1207</v>
      </c>
      <c r="EX3" s="406" t="s">
        <v>1209</v>
      </c>
      <c r="EY3" s="406" t="s">
        <v>1211</v>
      </c>
      <c r="FA3" s="406" t="s">
        <v>1173</v>
      </c>
      <c r="FB3" s="406" t="s">
        <v>1214</v>
      </c>
      <c r="FC3" s="406" t="s">
        <v>1216</v>
      </c>
      <c r="FD3" s="406" t="s">
        <v>1150</v>
      </c>
      <c r="FE3" s="406" t="s">
        <v>1219</v>
      </c>
      <c r="FG3" s="406" t="s">
        <v>1221</v>
      </c>
      <c r="FH3" s="406" t="s">
        <v>1223</v>
      </c>
      <c r="FI3" s="406" t="s">
        <v>1225</v>
      </c>
      <c r="FJ3" s="406" t="s">
        <v>1227</v>
      </c>
      <c r="FK3" s="406" t="s">
        <v>1229</v>
      </c>
      <c r="FL3" s="406" t="s">
        <v>1231</v>
      </c>
      <c r="FN3" s="406" t="s">
        <v>1233</v>
      </c>
      <c r="FO3" s="406" t="s">
        <v>1235</v>
      </c>
      <c r="FP3" s="406" t="s">
        <v>1237</v>
      </c>
      <c r="FR3" s="406" t="s">
        <v>1239</v>
      </c>
      <c r="FS3" s="406" t="s">
        <v>1241</v>
      </c>
      <c r="FT3" s="406" t="s">
        <v>1243</v>
      </c>
      <c r="FU3" s="406" t="s">
        <v>1245</v>
      </c>
      <c r="FV3" s="406" t="s">
        <v>1247</v>
      </c>
      <c r="FW3" s="406" t="s">
        <v>1249</v>
      </c>
      <c r="FX3" s="406" t="s">
        <v>1251</v>
      </c>
      <c r="FY3" s="406" t="s">
        <v>1253</v>
      </c>
      <c r="FZ3" s="406" t="s">
        <v>1255</v>
      </c>
      <c r="GA3" s="406" t="s">
        <v>1257</v>
      </c>
      <c r="GB3" s="406"/>
      <c r="GC3" s="406" t="s">
        <v>1259</v>
      </c>
      <c r="GD3" s="406" t="s">
        <v>1261</v>
      </c>
      <c r="GE3" s="406" t="s">
        <v>557</v>
      </c>
      <c r="GG3" s="406" t="s">
        <v>1264</v>
      </c>
      <c r="GH3" s="406" t="s">
        <v>557</v>
      </c>
      <c r="GI3" s="406" t="s">
        <v>557</v>
      </c>
      <c r="GJ3" s="406" t="s">
        <v>557</v>
      </c>
      <c r="GK3" s="406" t="s">
        <v>557</v>
      </c>
      <c r="GL3" s="406" t="s">
        <v>557</v>
      </c>
      <c r="GN3" s="406" t="s">
        <v>1028</v>
      </c>
      <c r="GO3" s="406" t="s">
        <v>1272</v>
      </c>
      <c r="GP3" s="406" t="s">
        <v>1274</v>
      </c>
      <c r="GQ3" s="406" t="s">
        <v>1276</v>
      </c>
      <c r="GR3" s="406" t="s">
        <v>1278</v>
      </c>
      <c r="GS3" s="406" t="s">
        <v>1280</v>
      </c>
      <c r="GU3" s="406" t="s">
        <v>1282</v>
      </c>
      <c r="GV3" s="406" t="s">
        <v>1284</v>
      </c>
      <c r="GW3" s="406" t="s">
        <v>557</v>
      </c>
      <c r="GX3" s="406" t="s">
        <v>557</v>
      </c>
      <c r="GY3" s="406" t="s">
        <v>557</v>
      </c>
      <c r="GZ3" s="406" t="s">
        <v>1289</v>
      </c>
      <c r="HA3" s="406" t="s">
        <v>1291</v>
      </c>
      <c r="HC3" s="406" t="s">
        <v>1293</v>
      </c>
      <c r="HD3" s="406" t="s">
        <v>1295</v>
      </c>
      <c r="HE3" s="406" t="s">
        <v>1297</v>
      </c>
      <c r="HF3" s="406" t="s">
        <v>1299</v>
      </c>
      <c r="HG3" s="406" t="s">
        <v>1301</v>
      </c>
      <c r="HH3" s="406" t="s">
        <v>1303</v>
      </c>
      <c r="HI3" s="406" t="s">
        <v>1305</v>
      </c>
      <c r="HJ3" s="406" t="s">
        <v>1307</v>
      </c>
      <c r="HK3" s="406" t="s">
        <v>1309</v>
      </c>
      <c r="HM3" s="406" t="s">
        <v>1311</v>
      </c>
      <c r="HN3" s="406" t="s">
        <v>557</v>
      </c>
      <c r="HO3" s="406" t="s">
        <v>1314</v>
      </c>
      <c r="HQ3" s="406" t="s">
        <v>1317</v>
      </c>
      <c r="HR3" s="406" t="s">
        <v>1319</v>
      </c>
      <c r="HS3" s="406" t="s">
        <v>1321</v>
      </c>
      <c r="HT3" s="406" t="s">
        <v>1323</v>
      </c>
      <c r="HU3" s="406" t="s">
        <v>1325</v>
      </c>
      <c r="HV3" s="406" t="s">
        <v>1327</v>
      </c>
      <c r="HW3" s="406" t="s">
        <v>1105</v>
      </c>
      <c r="HX3" s="406" t="s">
        <v>1331</v>
      </c>
      <c r="HY3" s="406" t="s">
        <v>1333</v>
      </c>
      <c r="IA3" s="406" t="s">
        <v>1333</v>
      </c>
      <c r="IB3" s="406" t="s">
        <v>1335</v>
      </c>
      <c r="IC3" s="406" t="s">
        <v>1337</v>
      </c>
      <c r="ID3" s="406" t="s">
        <v>1339</v>
      </c>
      <c r="IE3" s="406" t="s">
        <v>1341</v>
      </c>
      <c r="IF3" s="406" t="s">
        <v>557</v>
      </c>
      <c r="IG3" s="406" t="s">
        <v>1344</v>
      </c>
      <c r="II3" s="406" t="s">
        <v>1344</v>
      </c>
      <c r="IJ3" s="406" t="s">
        <v>1346</v>
      </c>
      <c r="IK3" s="406" t="s">
        <v>1347</v>
      </c>
      <c r="IL3" s="406" t="s">
        <v>1349</v>
      </c>
      <c r="IM3" s="406" t="s">
        <v>1351</v>
      </c>
      <c r="IN3" s="406" t="s">
        <v>986</v>
      </c>
      <c r="IO3" s="406" t="s">
        <v>1354</v>
      </c>
      <c r="IQ3" s="406" t="s">
        <v>1356</v>
      </c>
      <c r="IR3" s="406" t="s">
        <v>1358</v>
      </c>
      <c r="IS3" s="406" t="s">
        <v>1360</v>
      </c>
      <c r="IT3" s="406" t="s">
        <v>1362</v>
      </c>
      <c r="IU3" s="406" t="s">
        <v>1364</v>
      </c>
      <c r="IV3" s="406" t="s">
        <v>1366</v>
      </c>
      <c r="IW3" s="406" t="s">
        <v>1316</v>
      </c>
      <c r="IX3" s="406" t="s">
        <v>1369</v>
      </c>
      <c r="IY3" s="406" t="s">
        <v>1371</v>
      </c>
      <c r="IZ3" s="406" t="s">
        <v>557</v>
      </c>
      <c r="JA3" s="406" t="s">
        <v>1374</v>
      </c>
      <c r="JB3" s="406" t="s">
        <v>1376</v>
      </c>
      <c r="JC3" s="406" t="s">
        <v>1378</v>
      </c>
      <c r="JD3" s="406" t="s">
        <v>1380</v>
      </c>
      <c r="JE3" s="406" t="s">
        <v>557</v>
      </c>
      <c r="JF3" s="406" t="s">
        <v>557</v>
      </c>
      <c r="JG3" s="406" t="s">
        <v>1384</v>
      </c>
      <c r="JI3" s="406" t="s">
        <v>1386</v>
      </c>
      <c r="JJ3" s="406" t="s">
        <v>1329</v>
      </c>
      <c r="JK3" s="406" t="s">
        <v>1389</v>
      </c>
      <c r="JL3" s="406" t="s">
        <v>1391</v>
      </c>
      <c r="JM3" s="406" t="s">
        <v>1393</v>
      </c>
      <c r="JN3" s="406" t="s">
        <v>557</v>
      </c>
      <c r="JO3" s="406" t="s">
        <v>557</v>
      </c>
      <c r="JP3" s="406" t="s">
        <v>1397</v>
      </c>
      <c r="JQ3" s="406" t="s">
        <v>557</v>
      </c>
      <c r="JR3" s="406" t="s">
        <v>557</v>
      </c>
      <c r="JS3" s="406" t="s">
        <v>557</v>
      </c>
      <c r="JT3" s="406" t="s">
        <v>557</v>
      </c>
      <c r="JU3" s="406" t="s">
        <v>557</v>
      </c>
      <c r="JV3" s="406" t="s">
        <v>557</v>
      </c>
      <c r="JW3" s="406" t="s">
        <v>557</v>
      </c>
      <c r="JX3" s="406" t="s">
        <v>557</v>
      </c>
      <c r="JY3" s="406" t="s">
        <v>557</v>
      </c>
      <c r="JZ3" s="406" t="s">
        <v>557</v>
      </c>
      <c r="KA3" s="406" t="s">
        <v>557</v>
      </c>
      <c r="KB3" s="406" t="s">
        <v>557</v>
      </c>
      <c r="KC3" s="406" t="s">
        <v>1411</v>
      </c>
      <c r="KD3" s="406" t="s">
        <v>557</v>
      </c>
      <c r="KE3" s="406" t="s">
        <v>557</v>
      </c>
      <c r="KF3" s="400"/>
      <c r="KG3" s="400"/>
      <c r="KH3" s="400"/>
      <c r="KI3" s="400"/>
      <c r="KJ3" s="400"/>
      <c r="KK3" s="400"/>
      <c r="KL3" s="400"/>
      <c r="KM3" s="400"/>
      <c r="KN3" s="400"/>
      <c r="KO3" s="400"/>
      <c r="KP3" s="400"/>
      <c r="KQ3" s="400"/>
    </row>
    <row r="4" spans="1:303" s="372" customFormat="1" ht="18.75">
      <c r="B4" s="211" t="s">
        <v>742</v>
      </c>
      <c r="E4" s="405" t="s">
        <v>977</v>
      </c>
      <c r="F4" s="405"/>
      <c r="G4" s="405"/>
      <c r="H4" s="405"/>
      <c r="I4" s="405"/>
      <c r="J4" s="405"/>
      <c r="K4" s="405"/>
      <c r="L4" s="405" t="s">
        <v>979</v>
      </c>
      <c r="N4" s="405" t="s">
        <v>981</v>
      </c>
      <c r="O4" s="405" t="s">
        <v>983</v>
      </c>
      <c r="P4" s="405" t="s">
        <v>985</v>
      </c>
      <c r="R4" s="405" t="s">
        <v>988</v>
      </c>
      <c r="S4" s="405" t="s">
        <v>991</v>
      </c>
      <c r="V4" s="405" t="s">
        <v>993</v>
      </c>
      <c r="X4" s="405" t="s">
        <v>995</v>
      </c>
      <c r="Y4" s="405" t="s">
        <v>997</v>
      </c>
      <c r="AA4" s="405" t="s">
        <v>999</v>
      </c>
      <c r="AB4" s="405" t="s">
        <v>1001</v>
      </c>
      <c r="AC4" s="405" t="s">
        <v>1003</v>
      </c>
      <c r="AD4" s="405"/>
      <c r="AE4" s="405" t="s">
        <v>1005</v>
      </c>
      <c r="AF4" s="405" t="s">
        <v>1007</v>
      </c>
      <c r="AH4" s="405" t="s">
        <v>1009</v>
      </c>
      <c r="AI4" s="405" t="s">
        <v>1011</v>
      </c>
      <c r="AJ4" s="405" t="s">
        <v>1013</v>
      </c>
      <c r="AK4" s="405" t="s">
        <v>1016</v>
      </c>
      <c r="AL4" s="405" t="s">
        <v>1018</v>
      </c>
      <c r="AM4" s="405" t="s">
        <v>1020</v>
      </c>
      <c r="AN4" s="405" t="s">
        <v>1022</v>
      </c>
      <c r="AP4" s="405" t="s">
        <v>1024</v>
      </c>
      <c r="AQ4" s="405" t="s">
        <v>1026</v>
      </c>
      <c r="AR4" s="405" t="s">
        <v>1027</v>
      </c>
      <c r="AS4" s="405" t="s">
        <v>1030</v>
      </c>
      <c r="AT4" s="405" t="s">
        <v>1032</v>
      </c>
      <c r="AU4" s="405" t="s">
        <v>1034</v>
      </c>
      <c r="AV4" s="405" t="s">
        <v>1036</v>
      </c>
      <c r="AW4" s="405" t="s">
        <v>1038</v>
      </c>
      <c r="AX4" s="405" t="s">
        <v>1040</v>
      </c>
      <c r="AY4" s="405" t="s">
        <v>1042</v>
      </c>
      <c r="BA4" s="405" t="s">
        <v>1044</v>
      </c>
      <c r="BB4" s="405" t="s">
        <v>1046</v>
      </c>
      <c r="BC4" s="405" t="s">
        <v>1048</v>
      </c>
      <c r="BD4" s="405" t="s">
        <v>1050</v>
      </c>
      <c r="BE4" s="405" t="s">
        <v>1052</v>
      </c>
      <c r="BF4" s="405" t="s">
        <v>1054</v>
      </c>
      <c r="BG4" s="405" t="s">
        <v>1056</v>
      </c>
      <c r="BI4" s="405" t="s">
        <v>1058</v>
      </c>
      <c r="BJ4" s="405" t="s">
        <v>1060</v>
      </c>
      <c r="BK4" s="405" t="s">
        <v>1062</v>
      </c>
      <c r="BL4" s="405" t="s">
        <v>1064</v>
      </c>
      <c r="BM4" s="405" t="s">
        <v>1066</v>
      </c>
      <c r="BN4" s="405" t="s">
        <v>1067</v>
      </c>
      <c r="BO4" s="405" t="s">
        <v>1069</v>
      </c>
      <c r="BP4" s="405" t="s">
        <v>1071</v>
      </c>
      <c r="BQ4" s="405" t="s">
        <v>1073</v>
      </c>
      <c r="BR4" s="405" t="s">
        <v>1075</v>
      </c>
      <c r="BT4" s="405" t="s">
        <v>1077</v>
      </c>
      <c r="BU4" s="405" t="s">
        <v>1079</v>
      </c>
      <c r="BV4" s="405" t="s">
        <v>1081</v>
      </c>
      <c r="BW4" s="405" t="s">
        <v>1083</v>
      </c>
      <c r="BX4" s="405" t="s">
        <v>1085</v>
      </c>
      <c r="BY4" s="405" t="s">
        <v>1087</v>
      </c>
      <c r="CA4" s="405" t="s">
        <v>1089</v>
      </c>
      <c r="CB4" s="405" t="s">
        <v>1091</v>
      </c>
      <c r="CC4" s="405" t="s">
        <v>1092</v>
      </c>
      <c r="CD4" s="405" t="s">
        <v>1094</v>
      </c>
      <c r="CE4" s="405" t="s">
        <v>1096</v>
      </c>
      <c r="CG4" s="405" t="s">
        <v>1098</v>
      </c>
      <c r="CH4" s="405"/>
      <c r="CI4" s="405" t="s">
        <v>1100</v>
      </c>
      <c r="CJ4" s="405" t="s">
        <v>1102</v>
      </c>
      <c r="CK4" s="405" t="s">
        <v>1104</v>
      </c>
      <c r="CL4" s="405" t="s">
        <v>1107</v>
      </c>
      <c r="CM4" s="405" t="s">
        <v>1109</v>
      </c>
      <c r="CN4" s="405" t="s">
        <v>1111</v>
      </c>
      <c r="CO4" s="405" t="s">
        <v>1113</v>
      </c>
      <c r="CP4" s="405" t="s">
        <v>1115</v>
      </c>
      <c r="CQ4" s="405" t="s">
        <v>1117</v>
      </c>
      <c r="CS4" s="405" t="s">
        <v>1119</v>
      </c>
      <c r="CT4" s="405" t="s">
        <v>1121</v>
      </c>
      <c r="CU4" s="405" t="s">
        <v>1123</v>
      </c>
      <c r="CV4" s="405" t="s">
        <v>1125</v>
      </c>
      <c r="CX4" s="405" t="s">
        <v>1127</v>
      </c>
      <c r="CZ4" s="405" t="s">
        <v>1129</v>
      </c>
      <c r="DA4" s="405" t="s">
        <v>1131</v>
      </c>
      <c r="DB4" s="405" t="s">
        <v>1133</v>
      </c>
      <c r="DC4" s="405" t="s">
        <v>1135</v>
      </c>
      <c r="DD4" s="405" t="s">
        <v>1136</v>
      </c>
      <c r="DE4" s="405" t="s">
        <v>1138</v>
      </c>
      <c r="DF4" s="405" t="s">
        <v>1140</v>
      </c>
      <c r="DG4" s="405" t="s">
        <v>1142</v>
      </c>
      <c r="DH4" s="405" t="s">
        <v>1143</v>
      </c>
      <c r="DI4" s="405" t="s">
        <v>1145</v>
      </c>
      <c r="DK4" s="405" t="s">
        <v>1147</v>
      </c>
      <c r="DL4" s="405" t="s">
        <v>1149</v>
      </c>
      <c r="DM4" s="405" t="s">
        <v>1152</v>
      </c>
      <c r="DN4" s="405" t="s">
        <v>1154</v>
      </c>
      <c r="DP4" s="405" t="s">
        <v>1156</v>
      </c>
      <c r="DQ4" s="405" t="s">
        <v>1159</v>
      </c>
      <c r="DR4" s="405" t="s">
        <v>1161</v>
      </c>
      <c r="DT4" s="405" t="s">
        <v>1162</v>
      </c>
      <c r="DU4" s="405" t="s">
        <v>1164</v>
      </c>
      <c r="DV4" s="405" t="s">
        <v>1166</v>
      </c>
      <c r="DW4" s="405" t="s">
        <v>1168</v>
      </c>
      <c r="DX4" s="405" t="s">
        <v>1170</v>
      </c>
      <c r="DY4" s="405" t="s">
        <v>1172</v>
      </c>
      <c r="DZ4" s="405" t="s">
        <v>1175</v>
      </c>
      <c r="EA4" s="405" t="s">
        <v>1177</v>
      </c>
      <c r="EC4" s="405" t="s">
        <v>1178</v>
      </c>
      <c r="ED4" s="405" t="s">
        <v>1180</v>
      </c>
      <c r="EE4" s="405" t="s">
        <v>1181</v>
      </c>
      <c r="EF4" s="405" t="s">
        <v>1183</v>
      </c>
      <c r="EG4" s="405" t="s">
        <v>1184</v>
      </c>
      <c r="EI4" s="405" t="s">
        <v>1186</v>
      </c>
      <c r="EJ4" s="405" t="s">
        <v>1187</v>
      </c>
      <c r="EK4" s="405" t="s">
        <v>1189</v>
      </c>
      <c r="EM4" s="405" t="s">
        <v>1191</v>
      </c>
      <c r="EN4" s="405" t="s">
        <v>1193</v>
      </c>
      <c r="EO4" s="405" t="s">
        <v>1194</v>
      </c>
      <c r="EP4" s="405" t="s">
        <v>1195</v>
      </c>
      <c r="EQ4" s="405" t="s">
        <v>1197</v>
      </c>
      <c r="ER4" s="405" t="s">
        <v>1199</v>
      </c>
      <c r="ES4" s="405" t="s">
        <v>1201</v>
      </c>
      <c r="ET4" s="405" t="s">
        <v>1203</v>
      </c>
      <c r="EU4" s="405" t="s">
        <v>1205</v>
      </c>
      <c r="EV4" s="405" t="s">
        <v>1206</v>
      </c>
      <c r="EW4" s="405" t="s">
        <v>1208</v>
      </c>
      <c r="EX4" s="405" t="s">
        <v>1210</v>
      </c>
      <c r="EY4" s="405" t="s">
        <v>1212</v>
      </c>
      <c r="FA4" s="405" t="s">
        <v>1213</v>
      </c>
      <c r="FB4" s="405" t="s">
        <v>1215</v>
      </c>
      <c r="FC4" s="405" t="s">
        <v>1217</v>
      </c>
      <c r="FD4" s="405" t="s">
        <v>1218</v>
      </c>
      <c r="FE4" s="405" t="s">
        <v>1220</v>
      </c>
      <c r="FG4" s="405" t="s">
        <v>1222</v>
      </c>
      <c r="FH4" s="405" t="s">
        <v>1224</v>
      </c>
      <c r="FI4" s="405" t="s">
        <v>1226</v>
      </c>
      <c r="FJ4" s="405" t="s">
        <v>1228</v>
      </c>
      <c r="FK4" s="405" t="s">
        <v>1230</v>
      </c>
      <c r="FL4" s="405" t="s">
        <v>1232</v>
      </c>
      <c r="FN4" s="405" t="s">
        <v>1234</v>
      </c>
      <c r="FO4" s="405" t="s">
        <v>1236</v>
      </c>
      <c r="FP4" s="405" t="s">
        <v>1238</v>
      </c>
      <c r="FR4" s="405" t="s">
        <v>1240</v>
      </c>
      <c r="FS4" s="405" t="s">
        <v>1242</v>
      </c>
      <c r="FT4" s="405" t="s">
        <v>1244</v>
      </c>
      <c r="FU4" s="405" t="s">
        <v>1246</v>
      </c>
      <c r="FV4" s="405" t="s">
        <v>1248</v>
      </c>
      <c r="FW4" s="405" t="s">
        <v>1250</v>
      </c>
      <c r="FX4" s="405" t="s">
        <v>1252</v>
      </c>
      <c r="FY4" s="405" t="s">
        <v>1254</v>
      </c>
      <c r="FZ4" s="405" t="s">
        <v>1256</v>
      </c>
      <c r="GA4" s="405" t="s">
        <v>1258</v>
      </c>
      <c r="GB4" s="405"/>
      <c r="GC4" s="405" t="s">
        <v>1260</v>
      </c>
      <c r="GD4" s="405" t="s">
        <v>1262</v>
      </c>
      <c r="GE4" s="405" t="s">
        <v>1263</v>
      </c>
      <c r="GG4" s="405" t="s">
        <v>1265</v>
      </c>
      <c r="GH4" s="405" t="s">
        <v>1266</v>
      </c>
      <c r="GI4" s="405" t="s">
        <v>1267</v>
      </c>
      <c r="GJ4" s="405" t="s">
        <v>1268</v>
      </c>
      <c r="GK4" s="405" t="s">
        <v>1269</v>
      </c>
      <c r="GL4" s="405" t="s">
        <v>1270</v>
      </c>
      <c r="GN4" s="405" t="s">
        <v>1271</v>
      </c>
      <c r="GO4" s="405" t="s">
        <v>1273</v>
      </c>
      <c r="GP4" s="405" t="s">
        <v>1275</v>
      </c>
      <c r="GQ4" s="405" t="s">
        <v>1277</v>
      </c>
      <c r="GR4" s="405" t="s">
        <v>1279</v>
      </c>
      <c r="GS4" s="405" t="s">
        <v>1281</v>
      </c>
      <c r="GU4" s="405" t="s">
        <v>1283</v>
      </c>
      <c r="GV4" s="405" t="s">
        <v>1285</v>
      </c>
      <c r="GW4" s="405" t="s">
        <v>1286</v>
      </c>
      <c r="GX4" s="405" t="s">
        <v>1287</v>
      </c>
      <c r="GY4" s="405" t="s">
        <v>1288</v>
      </c>
      <c r="GZ4" s="405" t="s">
        <v>1290</v>
      </c>
      <c r="HA4" s="405" t="s">
        <v>1292</v>
      </c>
      <c r="HC4" s="405" t="s">
        <v>1294</v>
      </c>
      <c r="HD4" s="405" t="s">
        <v>1296</v>
      </c>
      <c r="HE4" s="405" t="s">
        <v>1298</v>
      </c>
      <c r="HF4" s="405" t="s">
        <v>1300</v>
      </c>
      <c r="HG4" s="405" t="s">
        <v>1302</v>
      </c>
      <c r="HH4" s="405" t="s">
        <v>1304</v>
      </c>
      <c r="HI4" s="405" t="s">
        <v>1306</v>
      </c>
      <c r="HJ4" s="405" t="s">
        <v>1308</v>
      </c>
      <c r="HK4" s="405" t="s">
        <v>1310</v>
      </c>
      <c r="HM4" s="405" t="s">
        <v>1312</v>
      </c>
      <c r="HN4" s="405" t="s">
        <v>1313</v>
      </c>
      <c r="HO4" s="405" t="s">
        <v>1315</v>
      </c>
      <c r="HQ4" s="405" t="s">
        <v>1318</v>
      </c>
      <c r="HR4" s="405" t="s">
        <v>1320</v>
      </c>
      <c r="HS4" s="405" t="s">
        <v>1322</v>
      </c>
      <c r="HT4" s="405" t="s">
        <v>1324</v>
      </c>
      <c r="HU4" s="405" t="s">
        <v>1326</v>
      </c>
      <c r="HV4" s="405" t="s">
        <v>1328</v>
      </c>
      <c r="HW4" s="405" t="s">
        <v>1330</v>
      </c>
      <c r="HX4" s="405" t="s">
        <v>1332</v>
      </c>
      <c r="HY4" s="405" t="s">
        <v>1334</v>
      </c>
      <c r="IA4" s="405" t="s">
        <v>1334</v>
      </c>
      <c r="IB4" s="405" t="s">
        <v>1336</v>
      </c>
      <c r="IC4" s="405" t="s">
        <v>1338</v>
      </c>
      <c r="ID4" s="405" t="s">
        <v>1340</v>
      </c>
      <c r="IE4" s="405" t="s">
        <v>1342</v>
      </c>
      <c r="IF4" s="405" t="s">
        <v>1343</v>
      </c>
      <c r="IG4" s="405" t="s">
        <v>1345</v>
      </c>
      <c r="II4" s="405" t="s">
        <v>1345</v>
      </c>
      <c r="IJ4" s="405" t="s">
        <v>1157</v>
      </c>
      <c r="IK4" s="405" t="s">
        <v>1348</v>
      </c>
      <c r="IL4" s="405" t="s">
        <v>1350</v>
      </c>
      <c r="IM4" s="405" t="s">
        <v>1352</v>
      </c>
      <c r="IN4" s="405" t="s">
        <v>1353</v>
      </c>
      <c r="IO4" s="405" t="s">
        <v>1355</v>
      </c>
      <c r="IQ4" s="405" t="s">
        <v>1357</v>
      </c>
      <c r="IR4" s="405" t="s">
        <v>1359</v>
      </c>
      <c r="IS4" s="405" t="s">
        <v>1361</v>
      </c>
      <c r="IT4" s="405" t="s">
        <v>1363</v>
      </c>
      <c r="IU4" s="405" t="s">
        <v>1365</v>
      </c>
      <c r="IV4" s="405" t="s">
        <v>1367</v>
      </c>
      <c r="IW4" s="405" t="s">
        <v>1368</v>
      </c>
      <c r="IX4" s="405" t="s">
        <v>1370</v>
      </c>
      <c r="IY4" s="405" t="s">
        <v>1372</v>
      </c>
      <c r="IZ4" s="405" t="s">
        <v>1373</v>
      </c>
      <c r="JA4" s="405" t="s">
        <v>1375</v>
      </c>
      <c r="JB4" s="405" t="s">
        <v>1377</v>
      </c>
      <c r="JC4" s="405" t="s">
        <v>1379</v>
      </c>
      <c r="JD4" s="405" t="s">
        <v>1381</v>
      </c>
      <c r="JE4" s="405" t="s">
        <v>1382</v>
      </c>
      <c r="JF4" s="405" t="s">
        <v>1383</v>
      </c>
      <c r="JG4" s="405" t="s">
        <v>1385</v>
      </c>
      <c r="JI4" s="405" t="s">
        <v>1387</v>
      </c>
      <c r="JJ4" s="405" t="s">
        <v>1388</v>
      </c>
      <c r="JK4" s="405" t="s">
        <v>1390</v>
      </c>
      <c r="JL4" s="405" t="s">
        <v>1392</v>
      </c>
      <c r="JM4" s="405" t="s">
        <v>1394</v>
      </c>
      <c r="JN4" s="405" t="s">
        <v>1395</v>
      </c>
      <c r="JO4" s="405" t="s">
        <v>1396</v>
      </c>
      <c r="JP4" s="405" t="s">
        <v>1398</v>
      </c>
      <c r="JQ4" s="405" t="s">
        <v>1399</v>
      </c>
      <c r="JR4" s="405" t="s">
        <v>1400</v>
      </c>
      <c r="JS4" s="405" t="s">
        <v>1401</v>
      </c>
      <c r="JT4" s="405" t="s">
        <v>1402</v>
      </c>
      <c r="JU4" s="405" t="s">
        <v>1403</v>
      </c>
      <c r="JV4" s="405" t="s">
        <v>1404</v>
      </c>
      <c r="JW4" s="405" t="s">
        <v>1405</v>
      </c>
      <c r="JX4" s="405" t="s">
        <v>1406</v>
      </c>
      <c r="JY4" s="405" t="s">
        <v>1407</v>
      </c>
      <c r="JZ4" s="405" t="s">
        <v>1408</v>
      </c>
      <c r="KA4" s="405" t="s">
        <v>1409</v>
      </c>
      <c r="KB4" s="405" t="s">
        <v>1410</v>
      </c>
      <c r="KC4" s="405" t="s">
        <v>1412</v>
      </c>
      <c r="KD4" s="405" t="s">
        <v>1413</v>
      </c>
      <c r="KE4" s="405" t="s">
        <v>1414</v>
      </c>
      <c r="KF4" s="385"/>
      <c r="KG4" s="385"/>
      <c r="KH4" s="385"/>
      <c r="KI4" s="385"/>
      <c r="KJ4" s="385"/>
      <c r="KK4" s="385"/>
      <c r="KL4" s="385"/>
      <c r="KM4" s="385"/>
      <c r="KN4" s="385"/>
      <c r="KO4" s="385"/>
      <c r="KP4" s="385"/>
      <c r="KQ4" s="385"/>
    </row>
    <row r="5" spans="1:303" s="372" customFormat="1" ht="18.75">
      <c r="B5" s="211" t="s">
        <v>743</v>
      </c>
      <c r="E5" s="405">
        <v>0.5</v>
      </c>
      <c r="F5" s="405"/>
      <c r="G5" s="405"/>
      <c r="H5" s="405"/>
      <c r="I5" s="405"/>
      <c r="J5" s="405"/>
      <c r="K5" s="405"/>
      <c r="L5" s="405">
        <v>23</v>
      </c>
      <c r="N5" s="405">
        <v>119</v>
      </c>
      <c r="O5" s="405">
        <v>-10.7</v>
      </c>
      <c r="P5" s="405">
        <v>12</v>
      </c>
      <c r="R5" s="405">
        <v>22.3</v>
      </c>
      <c r="S5" s="405">
        <v>16.2</v>
      </c>
      <c r="V5" s="405">
        <v>33.799999999999997</v>
      </c>
      <c r="X5" s="405">
        <v>-20.399999999999999</v>
      </c>
      <c r="Y5" s="405">
        <v>-45.7</v>
      </c>
      <c r="AA5" s="405">
        <v>16.3</v>
      </c>
      <c r="AB5" s="405">
        <v>131.80000000000001</v>
      </c>
      <c r="AC5" s="405">
        <v>13.6</v>
      </c>
      <c r="AD5" s="405"/>
      <c r="AE5" s="405">
        <v>12.7</v>
      </c>
      <c r="AF5" s="405">
        <v>-19.7</v>
      </c>
      <c r="AH5" s="405">
        <v>-1.9</v>
      </c>
      <c r="AI5" s="405">
        <v>53.6</v>
      </c>
      <c r="AJ5" s="405">
        <v>-10.5</v>
      </c>
      <c r="AK5" s="405">
        <v>-18.600000000000001</v>
      </c>
      <c r="AL5" s="405">
        <v>-47</v>
      </c>
      <c r="AM5" s="405">
        <v>-23.3</v>
      </c>
      <c r="AN5" s="405">
        <v>28.8</v>
      </c>
      <c r="AP5" s="405">
        <v>85.4</v>
      </c>
      <c r="AQ5" s="405">
        <v>0.2</v>
      </c>
      <c r="AR5" s="405">
        <v>6.4</v>
      </c>
      <c r="AS5" s="405">
        <v>35.5</v>
      </c>
      <c r="AT5" s="405">
        <v>3.3</v>
      </c>
      <c r="AU5" s="405">
        <v>5.6</v>
      </c>
      <c r="AV5" s="405">
        <v>-2.8</v>
      </c>
      <c r="AW5" s="405">
        <v>13.4</v>
      </c>
      <c r="AX5" s="405">
        <v>6.8</v>
      </c>
      <c r="AY5" s="405">
        <v>15.9</v>
      </c>
      <c r="BA5" s="405">
        <v>18.899999999999999</v>
      </c>
      <c r="BB5" s="405">
        <v>6.6</v>
      </c>
      <c r="BC5" s="405">
        <v>-4.9000000000000004</v>
      </c>
      <c r="BD5" s="405">
        <v>9.5</v>
      </c>
      <c r="BE5" s="405">
        <v>-41.2</v>
      </c>
      <c r="BF5" s="405">
        <v>-13.6</v>
      </c>
      <c r="BG5" s="405">
        <v>-10.8</v>
      </c>
      <c r="BI5" s="405">
        <v>3.1</v>
      </c>
      <c r="BJ5" s="405">
        <v>-25.2</v>
      </c>
      <c r="BK5" s="405">
        <v>8.6999999999999993</v>
      </c>
      <c r="BL5" s="405">
        <v>13.8</v>
      </c>
      <c r="BM5" s="405">
        <v>-2.2999999999999998</v>
      </c>
      <c r="BN5" s="405">
        <v>17.3</v>
      </c>
      <c r="BO5" s="405">
        <v>-22.4</v>
      </c>
      <c r="BP5" s="405">
        <v>21.4</v>
      </c>
      <c r="BQ5" s="405">
        <v>37.700000000000003</v>
      </c>
      <c r="BR5" s="405">
        <v>-10.9</v>
      </c>
      <c r="BT5" s="405">
        <v>-23.7</v>
      </c>
      <c r="BU5" s="405">
        <v>-17.3</v>
      </c>
      <c r="BV5" s="405">
        <v>-0.8</v>
      </c>
      <c r="BW5" s="405">
        <v>6.2</v>
      </c>
      <c r="BX5" s="405">
        <v>9.5</v>
      </c>
      <c r="BY5" s="405">
        <v>-24.2</v>
      </c>
      <c r="CA5" s="405">
        <v>8111.5</v>
      </c>
      <c r="CB5" s="405">
        <v>-26.6</v>
      </c>
      <c r="CC5" s="405">
        <v>76.3</v>
      </c>
      <c r="CD5" s="405">
        <v>-24</v>
      </c>
      <c r="CE5" s="405">
        <v>21.1</v>
      </c>
      <c r="CG5" s="405">
        <v>10.199999999999999</v>
      </c>
      <c r="CH5" s="405"/>
      <c r="CI5" s="405">
        <v>-9.1999999999999993</v>
      </c>
      <c r="CJ5" s="405">
        <v>14.9</v>
      </c>
      <c r="CK5" s="405">
        <v>6.7</v>
      </c>
      <c r="CL5" s="405">
        <v>1.5</v>
      </c>
      <c r="CM5" s="405">
        <v>2</v>
      </c>
      <c r="CN5" s="405">
        <v>-11.7</v>
      </c>
      <c r="CO5" s="405">
        <v>-57.6</v>
      </c>
      <c r="CP5" s="405">
        <v>-50.7</v>
      </c>
      <c r="CQ5" s="405">
        <v>15.1</v>
      </c>
      <c r="CS5" s="405">
        <v>2.8</v>
      </c>
      <c r="CT5" s="405">
        <v>-20</v>
      </c>
      <c r="CU5" s="405">
        <v>23.7</v>
      </c>
      <c r="CV5" s="405">
        <v>21</v>
      </c>
      <c r="CX5" s="405">
        <v>21.1</v>
      </c>
      <c r="CZ5" s="405">
        <v>-80.7</v>
      </c>
      <c r="DA5" s="405">
        <v>-17.899999999999999</v>
      </c>
      <c r="DB5" s="405">
        <v>3.7</v>
      </c>
      <c r="DC5" s="405">
        <v>33.200000000000003</v>
      </c>
      <c r="DD5" s="405">
        <v>-51.8</v>
      </c>
      <c r="DE5" s="405">
        <v>-13.7</v>
      </c>
      <c r="DF5" s="405">
        <v>11.5</v>
      </c>
      <c r="DG5" s="405">
        <v>3.1</v>
      </c>
      <c r="DH5" s="405" t="s">
        <v>557</v>
      </c>
      <c r="DI5" s="405">
        <v>3</v>
      </c>
      <c r="DK5" s="405">
        <v>2.9</v>
      </c>
      <c r="DL5" s="405">
        <v>4.5</v>
      </c>
      <c r="DM5" s="405">
        <v>1.2</v>
      </c>
      <c r="DN5" s="405">
        <v>-2</v>
      </c>
      <c r="DP5" s="405">
        <v>-0.2</v>
      </c>
      <c r="DQ5" s="405">
        <v>-11.3</v>
      </c>
      <c r="DR5" s="405">
        <v>16</v>
      </c>
      <c r="DT5" s="405">
        <v>-4.7</v>
      </c>
      <c r="DU5" s="405">
        <v>-5.6</v>
      </c>
      <c r="DV5" s="405">
        <v>-2.6</v>
      </c>
      <c r="DW5" s="405">
        <v>4.7</v>
      </c>
      <c r="DX5" s="405">
        <v>20.3</v>
      </c>
      <c r="DY5" s="405">
        <v>-1</v>
      </c>
      <c r="DZ5" s="405">
        <v>-5.9</v>
      </c>
      <c r="EA5" s="405">
        <v>-0.7</v>
      </c>
      <c r="EC5" s="405">
        <v>-57.3</v>
      </c>
      <c r="ED5" s="405">
        <v>4</v>
      </c>
      <c r="EE5" s="405">
        <v>-30.9</v>
      </c>
      <c r="EF5" s="405">
        <v>0.7</v>
      </c>
      <c r="EG5" s="405" t="s">
        <v>557</v>
      </c>
      <c r="EI5" s="405">
        <v>-0.8</v>
      </c>
      <c r="EJ5" s="405">
        <v>-4.2</v>
      </c>
      <c r="EK5" s="405">
        <v>-7.4</v>
      </c>
      <c r="EM5" s="405">
        <v>-11.4</v>
      </c>
      <c r="EN5" s="405">
        <v>-3.9</v>
      </c>
      <c r="EO5" s="405" t="s">
        <v>557</v>
      </c>
      <c r="EP5" s="405" t="s">
        <v>557</v>
      </c>
      <c r="EQ5" s="405">
        <v>-10</v>
      </c>
      <c r="ER5" s="405">
        <v>0.1</v>
      </c>
      <c r="ES5" s="405">
        <v>-30.5</v>
      </c>
      <c r="ET5" s="405">
        <v>-4.0999999999999996</v>
      </c>
      <c r="EU5" s="405">
        <v>-15.4</v>
      </c>
      <c r="EV5" s="405" t="s">
        <v>557</v>
      </c>
      <c r="EW5" s="405">
        <v>5.6</v>
      </c>
      <c r="EX5" s="405">
        <v>-13.4</v>
      </c>
      <c r="EY5" s="405">
        <v>-22.9</v>
      </c>
      <c r="FA5" s="405">
        <v>-42.6</v>
      </c>
      <c r="FB5" s="405">
        <v>-11.4</v>
      </c>
      <c r="FC5" s="405">
        <v>-7.9</v>
      </c>
      <c r="FD5" s="405">
        <v>-46.9</v>
      </c>
      <c r="FE5" s="405">
        <v>2.5</v>
      </c>
      <c r="FG5" s="405">
        <v>17</v>
      </c>
      <c r="FH5" s="405">
        <v>-1</v>
      </c>
      <c r="FI5" s="405">
        <v>1.6</v>
      </c>
      <c r="FJ5" s="405">
        <v>12.2</v>
      </c>
      <c r="FK5" s="405">
        <v>12.5</v>
      </c>
      <c r="FL5" s="405">
        <v>7.4</v>
      </c>
      <c r="FN5" s="405">
        <v>9.8000000000000007</v>
      </c>
      <c r="FO5" s="405">
        <v>-7.1</v>
      </c>
      <c r="FP5" s="405">
        <v>-11.4</v>
      </c>
      <c r="FR5" s="405">
        <v>-26.5</v>
      </c>
      <c r="FS5" s="405">
        <v>3.8</v>
      </c>
      <c r="FT5" s="405">
        <v>191.1</v>
      </c>
      <c r="FU5" s="405">
        <v>-31.7</v>
      </c>
      <c r="FV5" s="405">
        <v>10.199999999999999</v>
      </c>
      <c r="FW5" s="405">
        <v>31.7</v>
      </c>
      <c r="FX5" s="405">
        <v>24.2</v>
      </c>
      <c r="FY5" s="405">
        <v>-6</v>
      </c>
      <c r="FZ5" s="405">
        <v>16</v>
      </c>
      <c r="GA5" s="405">
        <v>-3.4</v>
      </c>
      <c r="GB5" s="405"/>
      <c r="GC5" s="405">
        <v>-13.4</v>
      </c>
      <c r="GD5" s="405">
        <v>-6.7</v>
      </c>
      <c r="GE5" s="405" t="s">
        <v>557</v>
      </c>
      <c r="GG5" s="405">
        <v>12.7</v>
      </c>
      <c r="GH5" s="405" t="s">
        <v>557</v>
      </c>
      <c r="GI5" s="405" t="s">
        <v>557</v>
      </c>
      <c r="GJ5" s="405" t="s">
        <v>557</v>
      </c>
      <c r="GK5" s="405" t="s">
        <v>557</v>
      </c>
      <c r="GL5" s="405" t="s">
        <v>557</v>
      </c>
      <c r="GN5" s="405">
        <v>8.6999999999999993</v>
      </c>
      <c r="GO5" s="405">
        <v>-25.1</v>
      </c>
      <c r="GP5" s="405">
        <v>-26.3</v>
      </c>
      <c r="GQ5" s="405">
        <v>-18.5</v>
      </c>
      <c r="GR5" s="405">
        <v>-5.5</v>
      </c>
      <c r="GS5" s="405">
        <v>40.6</v>
      </c>
      <c r="GU5" s="405">
        <v>115.2</v>
      </c>
      <c r="GV5" s="405">
        <v>4.5999999999999996</v>
      </c>
      <c r="GW5" s="405" t="s">
        <v>557</v>
      </c>
      <c r="GX5" s="405" t="s">
        <v>557</v>
      </c>
      <c r="GY5" s="405" t="s">
        <v>557</v>
      </c>
      <c r="GZ5" s="405">
        <v>21.3</v>
      </c>
      <c r="HA5" s="405">
        <v>2.4</v>
      </c>
      <c r="HC5" s="405">
        <v>-21.4</v>
      </c>
      <c r="HD5" s="405">
        <v>138.6</v>
      </c>
      <c r="HE5" s="405">
        <v>0.4</v>
      </c>
      <c r="HF5" s="405">
        <v>-11.4</v>
      </c>
      <c r="HG5" s="405">
        <v>-67.2</v>
      </c>
      <c r="HH5" s="405">
        <v>16.100000000000001</v>
      </c>
      <c r="HI5" s="405">
        <v>42.9</v>
      </c>
      <c r="HJ5" s="405">
        <v>-14.8</v>
      </c>
      <c r="HK5" s="405">
        <v>37.700000000000003</v>
      </c>
      <c r="HM5" s="405">
        <v>-19.399999999999999</v>
      </c>
      <c r="HN5" s="405" t="s">
        <v>557</v>
      </c>
      <c r="HO5" s="405">
        <v>2.6</v>
      </c>
      <c r="HQ5" s="405">
        <v>24.1</v>
      </c>
      <c r="HR5" s="405">
        <v>18.5</v>
      </c>
      <c r="HS5" s="405">
        <v>43.1</v>
      </c>
      <c r="HT5" s="405">
        <v>20.6</v>
      </c>
      <c r="HU5" s="405">
        <v>-50.8</v>
      </c>
      <c r="HV5" s="405">
        <v>-5.4</v>
      </c>
      <c r="HW5" s="405">
        <v>-7.5</v>
      </c>
      <c r="HX5" s="405">
        <v>17</v>
      </c>
      <c r="HY5" s="405">
        <v>33.5</v>
      </c>
      <c r="IA5" s="405">
        <v>33.5</v>
      </c>
      <c r="IB5" s="405">
        <v>-9.5</v>
      </c>
      <c r="IC5" s="405">
        <v>-2.4</v>
      </c>
      <c r="ID5" s="405">
        <v>2</v>
      </c>
      <c r="IE5" s="405">
        <v>1.3</v>
      </c>
      <c r="IF5" s="405" t="s">
        <v>557</v>
      </c>
      <c r="IG5" s="405">
        <v>-48.5</v>
      </c>
      <c r="II5" s="405">
        <v>-48.5</v>
      </c>
      <c r="IJ5" s="405">
        <v>14962</v>
      </c>
      <c r="IK5" s="405">
        <v>41.2</v>
      </c>
      <c r="IL5" s="405">
        <v>7.3</v>
      </c>
      <c r="IM5" s="405">
        <v>-3.7</v>
      </c>
      <c r="IN5" s="405">
        <v>-50</v>
      </c>
      <c r="IO5" s="405">
        <v>19.3</v>
      </c>
      <c r="IQ5" s="405">
        <v>10.9</v>
      </c>
      <c r="IR5" s="405">
        <v>16.600000000000001</v>
      </c>
      <c r="IS5" s="405">
        <v>49</v>
      </c>
      <c r="IT5" s="405">
        <v>1.8</v>
      </c>
      <c r="IU5" s="405">
        <v>-54.3</v>
      </c>
      <c r="IV5" s="405">
        <v>34.799999999999997</v>
      </c>
      <c r="IW5" s="405">
        <v>83.8</v>
      </c>
      <c r="IX5" s="405">
        <v>-59</v>
      </c>
      <c r="IY5" s="405">
        <v>16</v>
      </c>
      <c r="IZ5" s="405" t="s">
        <v>557</v>
      </c>
      <c r="JA5" s="405">
        <v>1353.8</v>
      </c>
      <c r="JB5" s="405">
        <v>7.8</v>
      </c>
      <c r="JC5" s="405">
        <v>-15.3</v>
      </c>
      <c r="JD5" s="405">
        <v>-12.4</v>
      </c>
      <c r="JE5" s="405" t="s">
        <v>557</v>
      </c>
      <c r="JF5" s="405" t="s">
        <v>557</v>
      </c>
      <c r="JG5" s="405">
        <v>15.6</v>
      </c>
      <c r="JI5" s="405">
        <v>1.9</v>
      </c>
      <c r="JJ5" s="405">
        <v>18.600000000000001</v>
      </c>
      <c r="JK5" s="405">
        <v>-7</v>
      </c>
      <c r="JL5" s="405">
        <v>-3</v>
      </c>
      <c r="JM5" s="405">
        <v>0.5</v>
      </c>
      <c r="JN5" s="405" t="s">
        <v>557</v>
      </c>
      <c r="JO5" s="405" t="s">
        <v>557</v>
      </c>
      <c r="JP5" s="405">
        <v>27.1</v>
      </c>
      <c r="JQ5" s="405" t="s">
        <v>557</v>
      </c>
      <c r="JR5" s="405" t="s">
        <v>557</v>
      </c>
      <c r="JS5" s="405" t="s">
        <v>557</v>
      </c>
      <c r="JT5" s="405" t="s">
        <v>557</v>
      </c>
      <c r="JU5" s="405" t="s">
        <v>557</v>
      </c>
      <c r="JV5" s="405" t="s">
        <v>557</v>
      </c>
      <c r="JW5" s="405" t="s">
        <v>557</v>
      </c>
      <c r="JX5" s="405" t="s">
        <v>557</v>
      </c>
      <c r="JY5" s="405" t="s">
        <v>557</v>
      </c>
      <c r="JZ5" s="405" t="s">
        <v>557</v>
      </c>
      <c r="KA5" s="405" t="s">
        <v>557</v>
      </c>
      <c r="KB5" s="405" t="s">
        <v>557</v>
      </c>
      <c r="KC5" s="405">
        <v>-8.1999999999999993</v>
      </c>
      <c r="KD5" s="405" t="s">
        <v>557</v>
      </c>
      <c r="KE5" s="405" t="s">
        <v>557</v>
      </c>
      <c r="KF5" s="385"/>
      <c r="KG5" s="385"/>
      <c r="KH5" s="385"/>
      <c r="KI5" s="385"/>
      <c r="KJ5" s="385"/>
      <c r="KK5" s="385"/>
      <c r="KL5" s="385"/>
      <c r="KM5" s="385"/>
      <c r="KN5" s="385"/>
      <c r="KO5" s="385"/>
      <c r="KP5" s="385"/>
      <c r="KQ5" s="385"/>
    </row>
    <row r="6" spans="1:303" s="372" customFormat="1" ht="18.75">
      <c r="B6" s="211" t="s">
        <v>744</v>
      </c>
      <c r="E6" s="405">
        <v>5.4</v>
      </c>
      <c r="F6" s="405"/>
      <c r="G6" s="405"/>
      <c r="H6" s="405"/>
      <c r="I6" s="405"/>
      <c r="J6" s="405"/>
      <c r="K6" s="405"/>
      <c r="L6" s="405">
        <v>24.6</v>
      </c>
      <c r="N6" s="405">
        <v>139.6</v>
      </c>
      <c r="O6" s="405">
        <v>-27.8</v>
      </c>
      <c r="P6" s="405">
        <v>17.5</v>
      </c>
      <c r="R6" s="405">
        <v>65.400000000000006</v>
      </c>
      <c r="S6" s="405">
        <v>6.5</v>
      </c>
      <c r="V6" s="405">
        <v>20.7</v>
      </c>
      <c r="X6" s="405">
        <v>-23.1</v>
      </c>
      <c r="Y6" s="405">
        <v>-48.5</v>
      </c>
      <c r="AA6" s="405">
        <v>8.4</v>
      </c>
      <c r="AB6" s="405">
        <v>95.2</v>
      </c>
      <c r="AC6" s="405">
        <v>14.4</v>
      </c>
      <c r="AD6" s="405"/>
      <c r="AE6" s="405">
        <v>5</v>
      </c>
      <c r="AF6" s="405">
        <v>-27.3</v>
      </c>
      <c r="AH6" s="405">
        <v>-14.6</v>
      </c>
      <c r="AI6" s="405">
        <v>6.6</v>
      </c>
      <c r="AJ6" s="405">
        <v>-20.5</v>
      </c>
      <c r="AK6" s="405">
        <v>-19.899999999999999</v>
      </c>
      <c r="AL6" s="405">
        <v>-57.8</v>
      </c>
      <c r="AM6" s="405">
        <v>-28.4</v>
      </c>
      <c r="AN6" s="405">
        <v>-8.6</v>
      </c>
      <c r="AP6" s="405">
        <v>73.7</v>
      </c>
      <c r="AQ6" s="405">
        <v>-15</v>
      </c>
      <c r="AR6" s="405">
        <v>-7.9</v>
      </c>
      <c r="AS6" s="405">
        <v>23.2</v>
      </c>
      <c r="AT6" s="405">
        <v>3.3</v>
      </c>
      <c r="AU6" s="405">
        <v>-23.5</v>
      </c>
      <c r="AV6" s="405">
        <v>-11.2</v>
      </c>
      <c r="AW6" s="405">
        <v>25.1</v>
      </c>
      <c r="AX6" s="405">
        <v>17.3</v>
      </c>
      <c r="AY6" s="405">
        <v>27</v>
      </c>
      <c r="BA6" s="405">
        <v>27</v>
      </c>
      <c r="BB6" s="405">
        <v>4.9000000000000004</v>
      </c>
      <c r="BC6" s="405">
        <v>-13.2</v>
      </c>
      <c r="BD6" s="405">
        <v>1.6</v>
      </c>
      <c r="BE6" s="405">
        <v>-41.6</v>
      </c>
      <c r="BF6" s="405">
        <v>-13.6</v>
      </c>
      <c r="BG6" s="405">
        <v>-10.4</v>
      </c>
      <c r="BI6" s="405">
        <v>-1.6</v>
      </c>
      <c r="BJ6" s="405">
        <v>-22.9</v>
      </c>
      <c r="BK6" s="405">
        <v>-4.4000000000000004</v>
      </c>
      <c r="BL6" s="405">
        <v>-12.8</v>
      </c>
      <c r="BM6" s="405">
        <v>-15.7</v>
      </c>
      <c r="BN6" s="405">
        <v>9.9</v>
      </c>
      <c r="BO6" s="405">
        <v>-24.2</v>
      </c>
      <c r="BP6" s="405">
        <v>1.5</v>
      </c>
      <c r="BQ6" s="405">
        <v>35.5</v>
      </c>
      <c r="BR6" s="405">
        <v>-24.4</v>
      </c>
      <c r="BT6" s="405">
        <v>-31.5</v>
      </c>
      <c r="BU6" s="405">
        <v>-34.799999999999997</v>
      </c>
      <c r="BV6" s="405">
        <v>-13.7</v>
      </c>
      <c r="BW6" s="405">
        <v>4.9000000000000004</v>
      </c>
      <c r="BX6" s="405">
        <v>2.8</v>
      </c>
      <c r="BY6" s="405">
        <v>-27.7</v>
      </c>
      <c r="CA6" s="405">
        <v>2154.1</v>
      </c>
      <c r="CB6" s="405">
        <v>-30.5</v>
      </c>
      <c r="CC6" s="405">
        <v>52.5</v>
      </c>
      <c r="CD6" s="405">
        <v>-29.2</v>
      </c>
      <c r="CE6" s="405">
        <v>24.2</v>
      </c>
      <c r="CG6" s="405">
        <v>13.5</v>
      </c>
      <c r="CH6" s="405"/>
      <c r="CI6" s="405">
        <v>-15.4</v>
      </c>
      <c r="CJ6" s="405">
        <v>7</v>
      </c>
      <c r="CK6" s="405">
        <v>-13.1</v>
      </c>
      <c r="CL6" s="405">
        <v>-7.4</v>
      </c>
      <c r="CM6" s="405">
        <v>-9.8000000000000007</v>
      </c>
      <c r="CN6" s="405">
        <v>-11.5</v>
      </c>
      <c r="CO6" s="405">
        <v>-64.599999999999994</v>
      </c>
      <c r="CP6" s="405">
        <v>-53.7</v>
      </c>
      <c r="CQ6" s="405">
        <v>16.5</v>
      </c>
      <c r="CS6" s="405">
        <v>-8.8000000000000007</v>
      </c>
      <c r="CT6" s="405">
        <v>6.3</v>
      </c>
      <c r="CU6" s="405">
        <v>14.2</v>
      </c>
      <c r="CV6" s="405">
        <v>-2</v>
      </c>
      <c r="CX6" s="405">
        <v>-1.9</v>
      </c>
      <c r="CZ6" s="405">
        <v>-72.599999999999994</v>
      </c>
      <c r="DA6" s="405">
        <v>-15.9</v>
      </c>
      <c r="DB6" s="405">
        <v>-13.8</v>
      </c>
      <c r="DC6" s="405">
        <v>4.7</v>
      </c>
      <c r="DD6" s="405">
        <v>-48</v>
      </c>
      <c r="DE6" s="405">
        <v>-0.4</v>
      </c>
      <c r="DF6" s="405">
        <v>10.5</v>
      </c>
      <c r="DG6" s="405">
        <v>2</v>
      </c>
      <c r="DH6" s="405">
        <v>-6.8</v>
      </c>
      <c r="DI6" s="405">
        <v>4</v>
      </c>
      <c r="DK6" s="405">
        <v>7.3</v>
      </c>
      <c r="DL6" s="405">
        <v>9.6999999999999993</v>
      </c>
      <c r="DM6" s="405">
        <v>3</v>
      </c>
      <c r="DN6" s="405">
        <v>-3.8</v>
      </c>
      <c r="DP6" s="405">
        <v>-1.6</v>
      </c>
      <c r="DQ6" s="405">
        <v>-10.3</v>
      </c>
      <c r="DR6" s="405">
        <v>7.2</v>
      </c>
      <c r="DT6" s="405">
        <v>-7.4</v>
      </c>
      <c r="DU6" s="405">
        <v>-8.4</v>
      </c>
      <c r="DV6" s="405">
        <v>1.1000000000000001</v>
      </c>
      <c r="DW6" s="405">
        <v>-1.3</v>
      </c>
      <c r="DX6" s="405">
        <v>9.8000000000000007</v>
      </c>
      <c r="DY6" s="405">
        <v>8.4</v>
      </c>
      <c r="DZ6" s="405">
        <v>-10.9</v>
      </c>
      <c r="EA6" s="405">
        <v>-3</v>
      </c>
      <c r="EC6" s="405">
        <v>-59.8</v>
      </c>
      <c r="ED6" s="405">
        <v>2.2999999999999998</v>
      </c>
      <c r="EE6" s="405">
        <v>-27.7</v>
      </c>
      <c r="EF6" s="405">
        <v>-1.9</v>
      </c>
      <c r="EG6" s="405">
        <v>-6.9</v>
      </c>
      <c r="EI6" s="405">
        <v>2.2000000000000002</v>
      </c>
      <c r="EJ6" s="405">
        <v>-9.6999999999999993</v>
      </c>
      <c r="EK6" s="405">
        <v>-7.7</v>
      </c>
      <c r="EM6" s="405">
        <v>-8</v>
      </c>
      <c r="EN6" s="405">
        <v>-11.4</v>
      </c>
      <c r="EO6" s="405">
        <v>-17</v>
      </c>
      <c r="EP6" s="405">
        <v>-19.2</v>
      </c>
      <c r="EQ6" s="405">
        <v>-6</v>
      </c>
      <c r="ER6" s="405">
        <v>-0.1</v>
      </c>
      <c r="ES6" s="405">
        <v>-28.8</v>
      </c>
      <c r="ET6" s="405">
        <v>-1.7</v>
      </c>
      <c r="EU6" s="405">
        <v>-12.9</v>
      </c>
      <c r="EV6" s="405">
        <v>13.9</v>
      </c>
      <c r="EW6" s="405">
        <v>3.1</v>
      </c>
      <c r="EX6" s="405">
        <v>28.9</v>
      </c>
      <c r="EY6" s="405">
        <v>-21.4</v>
      </c>
      <c r="FA6" s="405">
        <v>-35.700000000000003</v>
      </c>
      <c r="FB6" s="405">
        <v>-21.3</v>
      </c>
      <c r="FC6" s="405">
        <v>-12.5</v>
      </c>
      <c r="FD6" s="405">
        <v>-33.299999999999997</v>
      </c>
      <c r="FE6" s="405">
        <v>4</v>
      </c>
      <c r="FG6" s="405">
        <v>10</v>
      </c>
      <c r="FH6" s="405">
        <v>3</v>
      </c>
      <c r="FI6" s="405">
        <v>2.2000000000000002</v>
      </c>
      <c r="FJ6" s="405">
        <v>15.9</v>
      </c>
      <c r="FK6" s="405">
        <v>7.6</v>
      </c>
      <c r="FL6" s="405">
        <v>0.8</v>
      </c>
      <c r="FN6" s="405">
        <v>2.6</v>
      </c>
      <c r="FO6" s="405">
        <v>-7.3</v>
      </c>
      <c r="FP6" s="405">
        <v>-7.7</v>
      </c>
      <c r="FR6" s="405">
        <v>-26.9</v>
      </c>
      <c r="FS6" s="405">
        <v>-1.3</v>
      </c>
      <c r="FT6" s="405">
        <v>75.7</v>
      </c>
      <c r="FU6" s="405">
        <v>-22.4</v>
      </c>
      <c r="FV6" s="405">
        <v>9.5</v>
      </c>
      <c r="FW6" s="405">
        <v>22.1</v>
      </c>
      <c r="FX6" s="405">
        <v>7.8</v>
      </c>
      <c r="FY6" s="405">
        <v>0.3</v>
      </c>
      <c r="FZ6" s="405">
        <v>-2.8</v>
      </c>
      <c r="GA6" s="405">
        <v>6</v>
      </c>
      <c r="GB6" s="405"/>
      <c r="GC6" s="405">
        <v>28.7</v>
      </c>
      <c r="GD6" s="405">
        <v>4.4000000000000004</v>
      </c>
      <c r="GE6" s="405">
        <v>13.7</v>
      </c>
      <c r="GG6" s="405">
        <v>19.3</v>
      </c>
      <c r="GH6" s="405">
        <v>-9.4</v>
      </c>
      <c r="GI6" s="405">
        <v>2.9</v>
      </c>
      <c r="GJ6" s="405">
        <v>-25.8</v>
      </c>
      <c r="GK6" s="405">
        <v>-9.8000000000000007</v>
      </c>
      <c r="GL6" s="405">
        <v>-7.9</v>
      </c>
      <c r="GN6" s="405">
        <v>-20.9</v>
      </c>
      <c r="GO6" s="405">
        <v>-27.2</v>
      </c>
      <c r="GP6" s="405">
        <v>-18.600000000000001</v>
      </c>
      <c r="GQ6" s="405">
        <v>-7.1</v>
      </c>
      <c r="GR6" s="405">
        <v>8.4</v>
      </c>
      <c r="GS6" s="405">
        <v>6.6</v>
      </c>
      <c r="GU6" s="405">
        <v>28.9</v>
      </c>
      <c r="GV6" s="405">
        <v>-12.4</v>
      </c>
      <c r="GW6" s="405">
        <v>-22.1</v>
      </c>
      <c r="GX6" s="405">
        <v>9.8000000000000007</v>
      </c>
      <c r="GY6" s="405">
        <v>-7.1</v>
      </c>
      <c r="GZ6" s="405">
        <v>-2.1</v>
      </c>
      <c r="HA6" s="405">
        <v>-2</v>
      </c>
      <c r="HC6" s="405">
        <v>-25.9</v>
      </c>
      <c r="HD6" s="405">
        <v>18.5</v>
      </c>
      <c r="HE6" s="405">
        <v>-2.8</v>
      </c>
      <c r="HF6" s="405">
        <v>10.6</v>
      </c>
      <c r="HG6" s="405">
        <v>53.3</v>
      </c>
      <c r="HH6" s="405">
        <v>69.400000000000006</v>
      </c>
      <c r="HI6" s="405">
        <v>7.4</v>
      </c>
      <c r="HJ6" s="405">
        <v>-1</v>
      </c>
      <c r="HK6" s="405">
        <v>27.7</v>
      </c>
      <c r="HM6" s="405">
        <v>-15.5</v>
      </c>
      <c r="HN6" s="405">
        <v>-13.7</v>
      </c>
      <c r="HO6" s="405">
        <v>2.7</v>
      </c>
      <c r="HQ6" s="405">
        <v>26.2</v>
      </c>
      <c r="HR6" s="405">
        <v>0.6</v>
      </c>
      <c r="HS6" s="405">
        <v>-13.7</v>
      </c>
      <c r="HT6" s="405">
        <v>18.100000000000001</v>
      </c>
      <c r="HU6" s="405">
        <v>-45.9</v>
      </c>
      <c r="HV6" s="405">
        <v>-23.3</v>
      </c>
      <c r="HW6" s="405">
        <v>-10.5</v>
      </c>
      <c r="HX6" s="405">
        <v>34</v>
      </c>
      <c r="HY6" s="405">
        <v>-40.5</v>
      </c>
      <c r="IA6" s="405">
        <v>-40.5</v>
      </c>
      <c r="IB6" s="405">
        <v>7.2</v>
      </c>
      <c r="IC6" s="405">
        <v>1.2</v>
      </c>
      <c r="ID6" s="405">
        <v>-1.4</v>
      </c>
      <c r="IE6" s="405">
        <v>-2.5</v>
      </c>
      <c r="IF6" s="405">
        <v>7.7</v>
      </c>
      <c r="IG6" s="405">
        <v>-38.6</v>
      </c>
      <c r="II6" s="405">
        <v>-38</v>
      </c>
      <c r="IJ6" s="405">
        <v>-15.8</v>
      </c>
      <c r="IK6" s="405">
        <v>9.1</v>
      </c>
      <c r="IL6" s="405">
        <v>-6.9</v>
      </c>
      <c r="IM6" s="405">
        <v>-5.9</v>
      </c>
      <c r="IN6" s="405">
        <v>-75.599999999999994</v>
      </c>
      <c r="IO6" s="405">
        <v>23.3</v>
      </c>
      <c r="IQ6" s="405">
        <v>18.3</v>
      </c>
      <c r="IR6" s="405">
        <v>21.4</v>
      </c>
      <c r="IS6" s="405">
        <v>59.1</v>
      </c>
      <c r="IT6" s="405">
        <v>-24.5</v>
      </c>
      <c r="IU6" s="405">
        <v>-56.1</v>
      </c>
      <c r="IV6" s="405">
        <v>-3.8</v>
      </c>
      <c r="IW6" s="405">
        <v>76.400000000000006</v>
      </c>
      <c r="IX6" s="405">
        <v>-60</v>
      </c>
      <c r="IY6" s="405">
        <v>10.199999999999999</v>
      </c>
      <c r="IZ6" s="405">
        <v>11.2</v>
      </c>
      <c r="JA6" s="405">
        <v>23.3</v>
      </c>
      <c r="JB6" s="405">
        <v>11.9</v>
      </c>
      <c r="JC6" s="405">
        <v>-11.7</v>
      </c>
      <c r="JD6" s="405">
        <v>-12.7</v>
      </c>
      <c r="JE6" s="405">
        <v>4.0999999999999996</v>
      </c>
      <c r="JF6" s="405">
        <v>8.3000000000000007</v>
      </c>
      <c r="JG6" s="405">
        <v>2.5</v>
      </c>
      <c r="JI6" s="405">
        <v>1.6</v>
      </c>
      <c r="JJ6" s="405">
        <v>4.4000000000000004</v>
      </c>
      <c r="JK6" s="405">
        <v>-54.3</v>
      </c>
      <c r="JL6" s="405">
        <v>-0.3</v>
      </c>
      <c r="JM6" s="405">
        <v>3.2</v>
      </c>
      <c r="JN6" s="405">
        <v>1.4</v>
      </c>
      <c r="JO6" s="405">
        <v>0.7</v>
      </c>
      <c r="JP6" s="405">
        <v>9.6</v>
      </c>
      <c r="JQ6" s="405">
        <v>4.3</v>
      </c>
      <c r="JR6" s="405">
        <v>-4.4000000000000004</v>
      </c>
      <c r="JS6" s="405">
        <v>19.5</v>
      </c>
      <c r="JT6" s="405">
        <v>-2.7</v>
      </c>
      <c r="JU6" s="405">
        <v>1.2</v>
      </c>
      <c r="JV6" s="405">
        <v>-2.2000000000000002</v>
      </c>
      <c r="JW6" s="405">
        <v>32.799999999999997</v>
      </c>
      <c r="JX6" s="405">
        <v>13.4</v>
      </c>
      <c r="JY6" s="405">
        <v>-7.7</v>
      </c>
      <c r="JZ6" s="405">
        <v>-5.8</v>
      </c>
      <c r="KA6" s="405">
        <v>-4.8</v>
      </c>
      <c r="KB6" s="405">
        <v>14.9</v>
      </c>
      <c r="KC6" s="405">
        <v>1.3</v>
      </c>
      <c r="KD6" s="405">
        <v>17.399999999999999</v>
      </c>
      <c r="KE6" s="405">
        <v>-38.9</v>
      </c>
      <c r="KF6" s="385"/>
      <c r="KG6" s="385"/>
      <c r="KH6" s="385"/>
      <c r="KI6" s="385"/>
      <c r="KJ6" s="385"/>
      <c r="KK6" s="385"/>
      <c r="KL6" s="385"/>
      <c r="KM6" s="385"/>
      <c r="KN6" s="385"/>
      <c r="KO6" s="385"/>
      <c r="KP6" s="385"/>
      <c r="KQ6" s="385"/>
    </row>
    <row r="7" spans="1:303" s="390" customFormat="1" ht="18.75">
      <c r="A7" s="390">
        <v>2015</v>
      </c>
      <c r="B7" s="390" t="s">
        <v>741</v>
      </c>
      <c r="C7" s="398">
        <v>271</v>
      </c>
      <c r="D7" s="398"/>
      <c r="E7" s="398">
        <v>189</v>
      </c>
      <c r="F7" s="398"/>
      <c r="G7" s="398"/>
      <c r="H7" s="398"/>
      <c r="I7" s="398"/>
      <c r="J7" s="398"/>
      <c r="K7" s="398"/>
      <c r="L7" s="398">
        <v>430</v>
      </c>
      <c r="M7" s="398"/>
      <c r="N7" s="399">
        <v>1073859</v>
      </c>
      <c r="O7" s="399">
        <v>354149</v>
      </c>
      <c r="P7" s="398">
        <v>185</v>
      </c>
      <c r="Q7" s="398"/>
      <c r="R7" s="398">
        <v>72</v>
      </c>
      <c r="S7" s="399">
        <v>12477</v>
      </c>
      <c r="T7" s="398"/>
      <c r="U7" s="398"/>
      <c r="V7" s="399">
        <v>3270</v>
      </c>
      <c r="W7" s="398"/>
      <c r="X7" s="398">
        <v>473</v>
      </c>
      <c r="Y7" s="398">
        <v>301</v>
      </c>
      <c r="Z7" s="398"/>
      <c r="AA7" s="399">
        <v>34142</v>
      </c>
      <c r="AB7" s="399">
        <v>1073</v>
      </c>
      <c r="AC7" s="398">
        <v>338</v>
      </c>
      <c r="AD7" s="398"/>
      <c r="AE7" s="399">
        <v>8169</v>
      </c>
      <c r="AF7" s="398">
        <v>676</v>
      </c>
      <c r="AG7" s="398"/>
      <c r="AH7" s="398">
        <v>82</v>
      </c>
      <c r="AI7" s="399">
        <v>127694</v>
      </c>
      <c r="AJ7" s="399">
        <v>38636</v>
      </c>
      <c r="AK7" s="398">
        <v>431</v>
      </c>
      <c r="AL7" s="398">
        <v>82</v>
      </c>
      <c r="AM7" s="398">
        <v>485</v>
      </c>
      <c r="AN7" s="399">
        <v>1644972</v>
      </c>
      <c r="AO7" s="398"/>
      <c r="AP7" s="399">
        <v>538349</v>
      </c>
      <c r="AQ7" s="399">
        <v>582793</v>
      </c>
      <c r="AR7" s="398">
        <v>103</v>
      </c>
      <c r="AS7" s="399">
        <v>59684</v>
      </c>
      <c r="AT7" s="399">
        <v>7384</v>
      </c>
      <c r="AU7" s="398">
        <v>274</v>
      </c>
      <c r="AV7" s="398">
        <v>198</v>
      </c>
      <c r="AW7" s="399">
        <v>4457</v>
      </c>
      <c r="AX7" s="399">
        <v>2658</v>
      </c>
      <c r="AY7" s="398">
        <v>17</v>
      </c>
      <c r="AZ7" s="398"/>
      <c r="BA7" s="398">
        <v>14</v>
      </c>
      <c r="BB7" s="399">
        <v>1984</v>
      </c>
      <c r="BC7" s="399">
        <v>353293</v>
      </c>
      <c r="BD7" s="399">
        <v>12372</v>
      </c>
      <c r="BE7" s="398">
        <v>147</v>
      </c>
      <c r="BF7" s="399">
        <v>57782</v>
      </c>
      <c r="BG7" s="398">
        <v>34</v>
      </c>
      <c r="BH7" s="398"/>
      <c r="BI7" s="399">
        <v>126719</v>
      </c>
      <c r="BJ7" s="399">
        <v>158463</v>
      </c>
      <c r="BK7" s="399">
        <v>214398</v>
      </c>
      <c r="BL7" s="399">
        <v>95272</v>
      </c>
      <c r="BM7" s="399">
        <v>1576</v>
      </c>
      <c r="BN7" s="399">
        <v>1329</v>
      </c>
      <c r="BO7" s="399">
        <v>1039</v>
      </c>
      <c r="BP7" s="398">
        <v>190</v>
      </c>
      <c r="BQ7" s="398">
        <v>465</v>
      </c>
      <c r="BR7" s="399">
        <v>20406</v>
      </c>
      <c r="BS7" s="398"/>
      <c r="BT7" s="399">
        <v>2476</v>
      </c>
      <c r="BU7" s="399">
        <v>4783</v>
      </c>
      <c r="BV7" s="399">
        <v>6591</v>
      </c>
      <c r="BW7" s="399">
        <v>4826</v>
      </c>
      <c r="BX7" s="399">
        <v>33550</v>
      </c>
      <c r="BY7" s="399">
        <v>2990</v>
      </c>
      <c r="BZ7" s="398"/>
      <c r="CA7" s="399">
        <v>170316</v>
      </c>
      <c r="CB7" s="398">
        <v>346</v>
      </c>
      <c r="CC7" s="398">
        <v>43</v>
      </c>
      <c r="CD7" s="399">
        <v>1552</v>
      </c>
      <c r="CE7" s="399">
        <v>3207</v>
      </c>
      <c r="CF7" s="398"/>
      <c r="CG7" s="399">
        <v>1963</v>
      </c>
      <c r="CH7" s="399"/>
      <c r="CI7" s="399">
        <v>620982</v>
      </c>
      <c r="CJ7" s="399">
        <v>750105</v>
      </c>
      <c r="CK7" s="399">
        <v>1206</v>
      </c>
      <c r="CL7" s="398">
        <v>374</v>
      </c>
      <c r="CM7" s="398">
        <v>872</v>
      </c>
      <c r="CN7" s="399">
        <v>166388</v>
      </c>
      <c r="CO7" s="398">
        <v>75</v>
      </c>
      <c r="CP7" s="399">
        <v>222864</v>
      </c>
      <c r="CQ7" s="399">
        <v>106064</v>
      </c>
      <c r="CR7" s="398"/>
      <c r="CS7" s="398">
        <v>591</v>
      </c>
      <c r="CT7" s="399">
        <v>9013</v>
      </c>
      <c r="CU7" s="399">
        <v>77885</v>
      </c>
      <c r="CV7" s="399">
        <v>1116</v>
      </c>
      <c r="CW7" s="398"/>
      <c r="CX7" s="399">
        <v>1114</v>
      </c>
      <c r="CY7" s="398"/>
      <c r="CZ7" s="399">
        <v>7640</v>
      </c>
      <c r="DA7" s="398">
        <v>146</v>
      </c>
      <c r="DB7" s="398">
        <v>8</v>
      </c>
      <c r="DC7" s="398">
        <v>942</v>
      </c>
      <c r="DD7" s="398">
        <v>5</v>
      </c>
      <c r="DE7" s="399">
        <v>30869</v>
      </c>
      <c r="DF7" s="399">
        <v>203873</v>
      </c>
      <c r="DG7" s="399">
        <v>158382</v>
      </c>
      <c r="DH7" s="398" t="s">
        <v>557</v>
      </c>
      <c r="DI7" s="399">
        <v>2610</v>
      </c>
      <c r="DJ7" s="398"/>
      <c r="DK7" s="398">
        <v>731</v>
      </c>
      <c r="DL7" s="398">
        <v>256</v>
      </c>
      <c r="DM7" s="398">
        <v>340</v>
      </c>
      <c r="DN7" s="398">
        <v>288</v>
      </c>
      <c r="DO7" s="398"/>
      <c r="DP7" s="398">
        <v>162</v>
      </c>
      <c r="DQ7" s="398">
        <v>93</v>
      </c>
      <c r="DR7" s="398">
        <v>236</v>
      </c>
      <c r="DS7" s="398"/>
      <c r="DT7" s="398">
        <v>17</v>
      </c>
      <c r="DU7" s="398">
        <v>75</v>
      </c>
      <c r="DV7" s="398">
        <v>78</v>
      </c>
      <c r="DW7" s="398">
        <v>735</v>
      </c>
      <c r="DX7" s="399">
        <v>89975</v>
      </c>
      <c r="DY7" s="399">
        <v>832391</v>
      </c>
      <c r="DZ7" s="399">
        <v>2928</v>
      </c>
      <c r="EA7" s="398">
        <v>286</v>
      </c>
      <c r="EB7" s="398"/>
      <c r="EC7" s="398">
        <v>6</v>
      </c>
      <c r="ED7" s="398">
        <v>91</v>
      </c>
      <c r="EE7" s="398">
        <v>9</v>
      </c>
      <c r="EF7" s="398">
        <v>122</v>
      </c>
      <c r="EG7" s="398" t="s">
        <v>557</v>
      </c>
      <c r="EH7" s="398"/>
      <c r="EI7" s="399">
        <v>15980</v>
      </c>
      <c r="EJ7" s="398">
        <v>235</v>
      </c>
      <c r="EK7" s="399">
        <v>336098</v>
      </c>
      <c r="EL7" s="398"/>
      <c r="EM7" s="399">
        <v>128512</v>
      </c>
      <c r="EN7" s="399">
        <v>110748</v>
      </c>
      <c r="EO7" s="398" t="s">
        <v>557</v>
      </c>
      <c r="EP7" s="398" t="s">
        <v>557</v>
      </c>
      <c r="EQ7" s="399">
        <v>88666</v>
      </c>
      <c r="ER7" s="399">
        <v>6272</v>
      </c>
      <c r="ES7" s="398">
        <v>510</v>
      </c>
      <c r="ET7" s="399">
        <v>91103</v>
      </c>
      <c r="EU7" s="399">
        <v>115216</v>
      </c>
      <c r="EV7" s="398" t="s">
        <v>557</v>
      </c>
      <c r="EW7" s="399">
        <v>237515</v>
      </c>
      <c r="EX7" s="399">
        <v>2059</v>
      </c>
      <c r="EY7" s="398">
        <v>810</v>
      </c>
      <c r="EZ7" s="398"/>
      <c r="FA7" s="398">
        <v>233</v>
      </c>
      <c r="FB7" s="398">
        <v>366</v>
      </c>
      <c r="FC7" s="398">
        <v>209</v>
      </c>
      <c r="FD7" s="398">
        <v>26</v>
      </c>
      <c r="FE7" s="399">
        <v>1278</v>
      </c>
      <c r="FF7" s="398"/>
      <c r="FG7" s="398">
        <v>107</v>
      </c>
      <c r="FH7" s="398">
        <v>35</v>
      </c>
      <c r="FI7" s="399">
        <v>1077</v>
      </c>
      <c r="FJ7" s="398">
        <v>38</v>
      </c>
      <c r="FK7" s="399">
        <v>286632</v>
      </c>
      <c r="FL7" s="398">
        <v>481</v>
      </c>
      <c r="FM7" s="398"/>
      <c r="FN7" s="398">
        <v>425</v>
      </c>
      <c r="FO7" s="399">
        <v>563276</v>
      </c>
      <c r="FP7" s="399">
        <v>695790</v>
      </c>
      <c r="FQ7" s="398"/>
      <c r="FR7" s="399">
        <v>223710</v>
      </c>
      <c r="FS7" s="399">
        <v>472080</v>
      </c>
      <c r="FT7" s="399">
        <v>169691</v>
      </c>
      <c r="FU7" s="398">
        <v>219</v>
      </c>
      <c r="FV7" s="399">
        <v>210149</v>
      </c>
      <c r="FW7" s="398">
        <v>450</v>
      </c>
      <c r="FX7" s="399">
        <v>9647</v>
      </c>
      <c r="FY7" s="399">
        <v>1014</v>
      </c>
      <c r="FZ7" s="399">
        <v>587943</v>
      </c>
      <c r="GA7" s="399">
        <v>402151</v>
      </c>
      <c r="GB7" s="399"/>
      <c r="GC7" s="399">
        <v>301150</v>
      </c>
      <c r="GD7" s="399">
        <v>1665</v>
      </c>
      <c r="GE7" s="398" t="s">
        <v>557</v>
      </c>
      <c r="GF7" s="398"/>
      <c r="GG7" s="399">
        <v>1700</v>
      </c>
      <c r="GH7" s="398" t="s">
        <v>557</v>
      </c>
      <c r="GI7" s="398" t="s">
        <v>557</v>
      </c>
      <c r="GJ7" s="398" t="s">
        <v>557</v>
      </c>
      <c r="GK7" s="398" t="s">
        <v>557</v>
      </c>
      <c r="GL7" s="398" t="s">
        <v>557</v>
      </c>
      <c r="GM7" s="398"/>
      <c r="GN7" s="399">
        <v>3292</v>
      </c>
      <c r="GO7" s="399">
        <v>8325</v>
      </c>
      <c r="GP7" s="399">
        <v>9185</v>
      </c>
      <c r="GQ7" s="399">
        <v>12000</v>
      </c>
      <c r="GR7" s="399">
        <v>35358</v>
      </c>
      <c r="GS7" s="399">
        <v>90910</v>
      </c>
      <c r="GT7" s="398"/>
      <c r="GU7" s="399">
        <v>32480</v>
      </c>
      <c r="GV7" s="399">
        <v>18584</v>
      </c>
      <c r="GW7" s="398" t="s">
        <v>557</v>
      </c>
      <c r="GX7" s="398" t="s">
        <v>557</v>
      </c>
      <c r="GY7" s="398" t="s">
        <v>557</v>
      </c>
      <c r="GZ7" s="399">
        <v>72378</v>
      </c>
      <c r="HA7" s="399">
        <v>72032</v>
      </c>
      <c r="HB7" s="398"/>
      <c r="HC7" s="398">
        <v>271</v>
      </c>
      <c r="HD7" s="399">
        <v>1388</v>
      </c>
      <c r="HE7" s="399">
        <v>30896</v>
      </c>
      <c r="HF7" s="399">
        <v>98278</v>
      </c>
      <c r="HG7" s="399">
        <v>2243</v>
      </c>
      <c r="HH7" s="399">
        <v>6620</v>
      </c>
      <c r="HI7" s="399">
        <v>4859</v>
      </c>
      <c r="HJ7" s="399">
        <v>149252</v>
      </c>
      <c r="HK7" s="399">
        <v>131448</v>
      </c>
      <c r="HL7" s="398"/>
      <c r="HM7" s="398">
        <v>31</v>
      </c>
      <c r="HN7" s="398" t="s">
        <v>557</v>
      </c>
      <c r="HO7" s="399">
        <v>186827</v>
      </c>
      <c r="HP7" s="398"/>
      <c r="HQ7" s="398">
        <v>797</v>
      </c>
      <c r="HR7" s="399">
        <v>1849</v>
      </c>
      <c r="HS7" s="399">
        <v>10405</v>
      </c>
      <c r="HT7" s="399">
        <v>2006</v>
      </c>
      <c r="HU7" s="399">
        <v>88345</v>
      </c>
      <c r="HV7" s="399">
        <v>78695</v>
      </c>
      <c r="HW7" s="398">
        <v>29</v>
      </c>
      <c r="HX7" s="398">
        <v>173</v>
      </c>
      <c r="HY7" s="399">
        <v>58486</v>
      </c>
      <c r="HZ7" s="399">
        <v>34187</v>
      </c>
      <c r="IA7" s="399">
        <v>76733</v>
      </c>
      <c r="IB7" s="399">
        <v>16521</v>
      </c>
      <c r="IC7" s="399">
        <v>3860476</v>
      </c>
      <c r="ID7" s="398" t="s">
        <v>557</v>
      </c>
      <c r="IE7" s="399">
        <v>1441</v>
      </c>
      <c r="IF7" s="398"/>
      <c r="IG7" s="399">
        <v>1420</v>
      </c>
      <c r="IH7" s="399">
        <v>30000</v>
      </c>
      <c r="II7" s="399">
        <v>512337</v>
      </c>
      <c r="IJ7" s="399">
        <v>313993</v>
      </c>
      <c r="IK7" s="399">
        <v>262728</v>
      </c>
      <c r="IL7" s="398">
        <v>135</v>
      </c>
      <c r="IM7" s="398">
        <v>110</v>
      </c>
      <c r="IN7" s="398"/>
      <c r="IO7" s="399">
        <v>352461</v>
      </c>
      <c r="IP7" s="399">
        <v>471757</v>
      </c>
      <c r="IQ7" s="399">
        <v>264332</v>
      </c>
      <c r="IR7" s="399">
        <v>4883</v>
      </c>
      <c r="IS7" s="398">
        <v>39</v>
      </c>
      <c r="IT7" s="398">
        <v>211</v>
      </c>
      <c r="IU7" s="398">
        <v>63</v>
      </c>
      <c r="IV7" s="398">
        <v>836</v>
      </c>
      <c r="IW7" s="399">
        <v>2208</v>
      </c>
      <c r="IX7" s="398" t="s">
        <v>557</v>
      </c>
      <c r="IY7" s="399">
        <v>68274</v>
      </c>
      <c r="IZ7" s="398"/>
      <c r="JA7" s="398">
        <v>443</v>
      </c>
      <c r="JB7" s="399">
        <v>4477</v>
      </c>
      <c r="JC7" s="399">
        <v>3437</v>
      </c>
      <c r="JD7" s="399">
        <v>282988</v>
      </c>
      <c r="JE7" s="398" t="s">
        <v>557</v>
      </c>
      <c r="JF7" s="398" t="s">
        <v>557</v>
      </c>
      <c r="JG7" s="399">
        <v>1520</v>
      </c>
      <c r="JH7" s="398"/>
      <c r="JI7" s="398">
        <v>227</v>
      </c>
      <c r="JJ7" s="399">
        <v>1293</v>
      </c>
      <c r="JK7" s="399">
        <v>29069</v>
      </c>
      <c r="JL7" s="399">
        <v>67003</v>
      </c>
      <c r="JM7" s="399">
        <v>432110</v>
      </c>
      <c r="JN7" s="398" t="s">
        <v>557</v>
      </c>
      <c r="JO7" s="398" t="s">
        <v>557</v>
      </c>
      <c r="JP7" s="398">
        <v>133</v>
      </c>
      <c r="JQ7" s="398" t="s">
        <v>557</v>
      </c>
      <c r="JR7" s="398" t="s">
        <v>557</v>
      </c>
      <c r="JS7" s="398" t="s">
        <v>557</v>
      </c>
      <c r="JT7" s="398" t="s">
        <v>557</v>
      </c>
      <c r="JU7" s="398" t="s">
        <v>557</v>
      </c>
      <c r="JV7" s="398" t="s">
        <v>557</v>
      </c>
      <c r="JW7" s="398" t="s">
        <v>557</v>
      </c>
      <c r="JX7" s="398" t="s">
        <v>557</v>
      </c>
      <c r="JY7" s="398" t="s">
        <v>557</v>
      </c>
      <c r="JZ7" s="398" t="s">
        <v>557</v>
      </c>
      <c r="KA7" s="398" t="s">
        <v>557</v>
      </c>
      <c r="KB7" s="398" t="s">
        <v>557</v>
      </c>
      <c r="KC7" s="399">
        <v>75901</v>
      </c>
      <c r="KD7" s="398" t="s">
        <v>557</v>
      </c>
      <c r="KE7" s="398" t="s">
        <v>557</v>
      </c>
      <c r="KF7" s="400"/>
      <c r="KG7" s="400"/>
      <c r="KH7" s="400"/>
      <c r="KI7" s="400"/>
      <c r="KJ7" s="400"/>
      <c r="KK7" s="400"/>
      <c r="KL7" s="400"/>
      <c r="KM7" s="400"/>
      <c r="KN7" s="400"/>
      <c r="KO7" s="400"/>
    </row>
    <row r="8" spans="1:303" s="372" customFormat="1" ht="18.75">
      <c r="B8" s="211" t="s">
        <v>742</v>
      </c>
      <c r="C8" s="389">
        <v>4069810</v>
      </c>
      <c r="D8" s="388"/>
      <c r="E8" s="389">
        <v>1913571</v>
      </c>
      <c r="F8" s="389"/>
      <c r="G8" s="389"/>
      <c r="H8" s="389"/>
      <c r="I8" s="389"/>
      <c r="J8" s="389"/>
      <c r="K8" s="389"/>
      <c r="L8" s="389">
        <v>3629977</v>
      </c>
      <c r="M8" s="388"/>
      <c r="N8" s="389">
        <v>479309</v>
      </c>
      <c r="O8" s="389">
        <v>212658</v>
      </c>
      <c r="P8" s="389">
        <v>3764947</v>
      </c>
      <c r="Q8" s="388"/>
      <c r="R8" s="389">
        <v>2473415</v>
      </c>
      <c r="S8" s="389">
        <v>28981399</v>
      </c>
      <c r="T8" s="388"/>
      <c r="U8" s="388"/>
      <c r="V8" s="389">
        <v>5818068</v>
      </c>
      <c r="W8" s="388"/>
      <c r="X8" s="389">
        <v>680755</v>
      </c>
      <c r="Y8" s="389">
        <v>558225</v>
      </c>
      <c r="Z8" s="388"/>
      <c r="AA8" s="389">
        <v>9456</v>
      </c>
      <c r="AB8" s="389">
        <v>1770572</v>
      </c>
      <c r="AC8" s="389">
        <v>932340</v>
      </c>
      <c r="AD8" s="389"/>
      <c r="AE8" s="389">
        <v>21570755</v>
      </c>
      <c r="AF8" s="389">
        <v>3111856</v>
      </c>
      <c r="AG8" s="388"/>
      <c r="AH8" s="389">
        <v>401614</v>
      </c>
      <c r="AI8" s="389">
        <v>105722</v>
      </c>
      <c r="AJ8" s="389">
        <v>110464</v>
      </c>
      <c r="AK8" s="389">
        <v>1716953</v>
      </c>
      <c r="AL8" s="389">
        <v>407683</v>
      </c>
      <c r="AM8" s="389">
        <v>1100756</v>
      </c>
      <c r="AN8" s="389">
        <v>2326772</v>
      </c>
      <c r="AO8" s="388"/>
      <c r="AP8" s="389">
        <v>356879</v>
      </c>
      <c r="AQ8" s="389">
        <v>1660929</v>
      </c>
      <c r="AR8" s="389">
        <v>1112503</v>
      </c>
      <c r="AS8" s="389">
        <v>25747</v>
      </c>
      <c r="AT8" s="389">
        <v>336981</v>
      </c>
      <c r="AU8" s="389">
        <v>2434104</v>
      </c>
      <c r="AV8" s="389">
        <v>2421683</v>
      </c>
      <c r="AW8" s="389">
        <v>4994654</v>
      </c>
      <c r="AX8" s="389">
        <v>4655981</v>
      </c>
      <c r="AY8" s="389">
        <v>75475</v>
      </c>
      <c r="AZ8" s="388"/>
      <c r="BA8" s="389">
        <v>59713</v>
      </c>
      <c r="BB8" s="389">
        <v>7918154</v>
      </c>
      <c r="BC8" s="389">
        <v>1534647</v>
      </c>
      <c r="BD8" s="389">
        <v>58311</v>
      </c>
      <c r="BE8" s="389">
        <v>1591132</v>
      </c>
      <c r="BF8" s="389">
        <v>199479</v>
      </c>
      <c r="BG8" s="389">
        <v>546455</v>
      </c>
      <c r="BH8" s="388"/>
      <c r="BI8" s="389">
        <v>117763</v>
      </c>
      <c r="BJ8" s="389">
        <v>264292</v>
      </c>
      <c r="BK8" s="389">
        <v>287610</v>
      </c>
      <c r="BL8" s="389">
        <v>35736847</v>
      </c>
      <c r="BM8" s="389">
        <v>1234867</v>
      </c>
      <c r="BN8" s="389">
        <v>11921459</v>
      </c>
      <c r="BO8" s="389">
        <v>1109555</v>
      </c>
      <c r="BP8" s="389">
        <v>1292654</v>
      </c>
      <c r="BQ8" s="389">
        <v>1013039</v>
      </c>
      <c r="BR8" s="389">
        <v>7491762</v>
      </c>
      <c r="BS8" s="388"/>
      <c r="BT8" s="389">
        <v>905846</v>
      </c>
      <c r="BU8" s="389">
        <v>2359431</v>
      </c>
      <c r="BV8" s="389">
        <v>2484248</v>
      </c>
      <c r="BW8" s="389">
        <v>1224523</v>
      </c>
      <c r="BX8" s="389">
        <v>83327680</v>
      </c>
      <c r="BY8" s="389">
        <v>8861615</v>
      </c>
      <c r="BZ8" s="388"/>
      <c r="CA8" s="389">
        <v>58697</v>
      </c>
      <c r="CB8" s="389">
        <v>1196876</v>
      </c>
      <c r="CC8" s="389">
        <v>139558</v>
      </c>
      <c r="CD8" s="389">
        <v>3137891</v>
      </c>
      <c r="CE8" s="389">
        <v>9442617</v>
      </c>
      <c r="CF8" s="388"/>
      <c r="CG8" s="389">
        <v>5463522</v>
      </c>
      <c r="CH8" s="389"/>
      <c r="CI8" s="389">
        <v>209472</v>
      </c>
      <c r="CJ8" s="389">
        <v>325362</v>
      </c>
      <c r="CK8" s="389">
        <v>6314766</v>
      </c>
      <c r="CL8" s="389">
        <v>2582810</v>
      </c>
      <c r="CM8" s="389">
        <v>4299386</v>
      </c>
      <c r="CN8" s="389">
        <v>271428</v>
      </c>
      <c r="CO8" s="389">
        <v>296730</v>
      </c>
      <c r="CP8" s="389">
        <v>223311</v>
      </c>
      <c r="CQ8" s="389">
        <v>12649497</v>
      </c>
      <c r="CR8" s="388"/>
      <c r="CS8" s="389">
        <v>208714</v>
      </c>
      <c r="CT8" s="389">
        <v>703379</v>
      </c>
      <c r="CU8" s="389">
        <v>1907937</v>
      </c>
      <c r="CV8" s="389">
        <v>2447107</v>
      </c>
      <c r="CW8" s="388"/>
      <c r="CX8" s="389">
        <v>2439859</v>
      </c>
      <c r="CY8" s="388"/>
      <c r="CZ8" s="389">
        <v>2305</v>
      </c>
      <c r="DA8" s="389">
        <v>513094</v>
      </c>
      <c r="DB8" s="389">
        <v>26095</v>
      </c>
      <c r="DC8" s="389">
        <v>1849404</v>
      </c>
      <c r="DD8" s="389">
        <v>15864</v>
      </c>
      <c r="DE8" s="389">
        <v>213072</v>
      </c>
      <c r="DF8" s="389">
        <v>318012</v>
      </c>
      <c r="DG8" s="389">
        <v>497299</v>
      </c>
      <c r="DH8" s="389">
        <v>567817</v>
      </c>
      <c r="DI8" s="389">
        <v>27931710</v>
      </c>
      <c r="DJ8" s="388"/>
      <c r="DK8" s="389">
        <v>5788039</v>
      </c>
      <c r="DL8" s="389">
        <v>2043892</v>
      </c>
      <c r="DM8" s="389">
        <v>2752265</v>
      </c>
      <c r="DN8" s="389">
        <v>3127594</v>
      </c>
      <c r="DO8" s="388"/>
      <c r="DP8" s="389">
        <v>1854129</v>
      </c>
      <c r="DQ8" s="389">
        <v>582866</v>
      </c>
      <c r="DR8" s="389">
        <v>3557487</v>
      </c>
      <c r="DS8" s="388"/>
      <c r="DT8" s="389">
        <v>163055</v>
      </c>
      <c r="DU8" s="389">
        <v>1225065</v>
      </c>
      <c r="DV8" s="389">
        <v>4139989</v>
      </c>
      <c r="DW8" s="389">
        <v>2594346</v>
      </c>
      <c r="DX8" s="389">
        <v>463643</v>
      </c>
      <c r="DY8" s="389">
        <v>2355409</v>
      </c>
      <c r="DZ8" s="389">
        <v>3279609</v>
      </c>
      <c r="EA8" s="389">
        <v>2078701</v>
      </c>
      <c r="EB8" s="388"/>
      <c r="EC8" s="389">
        <v>19054</v>
      </c>
      <c r="ED8" s="389">
        <v>427936</v>
      </c>
      <c r="EE8" s="389">
        <v>23929</v>
      </c>
      <c r="EF8" s="389">
        <v>1082671</v>
      </c>
      <c r="EG8" s="389">
        <v>11834809</v>
      </c>
      <c r="EH8" s="388"/>
      <c r="EI8" s="389">
        <v>150709</v>
      </c>
      <c r="EJ8" s="389">
        <v>3949436</v>
      </c>
      <c r="EK8" s="389">
        <v>1016506</v>
      </c>
      <c r="EL8" s="388"/>
      <c r="EM8" s="389">
        <v>381280</v>
      </c>
      <c r="EN8" s="389">
        <v>187048</v>
      </c>
      <c r="EO8" s="389">
        <v>31413</v>
      </c>
      <c r="EP8" s="389">
        <v>775814</v>
      </c>
      <c r="EQ8" s="389">
        <v>964055</v>
      </c>
      <c r="ER8" s="389">
        <v>72625</v>
      </c>
      <c r="ES8" s="389">
        <v>14693</v>
      </c>
      <c r="ET8" s="389">
        <v>622139</v>
      </c>
      <c r="EU8" s="389">
        <v>1146992</v>
      </c>
      <c r="EV8" s="389">
        <v>4070648</v>
      </c>
      <c r="EW8" s="389">
        <v>566608</v>
      </c>
      <c r="EX8" s="389">
        <v>4633068</v>
      </c>
      <c r="EY8" s="389">
        <v>7756641</v>
      </c>
      <c r="EZ8" s="388"/>
      <c r="FA8" s="389">
        <v>737781</v>
      </c>
      <c r="FB8" s="389">
        <v>5211018</v>
      </c>
      <c r="FC8" s="389">
        <v>1782984</v>
      </c>
      <c r="FD8" s="389">
        <v>105488</v>
      </c>
      <c r="FE8" s="389">
        <v>8892590</v>
      </c>
      <c r="FF8" s="388"/>
      <c r="FG8" s="389">
        <v>892126</v>
      </c>
      <c r="FH8" s="389">
        <v>198914</v>
      </c>
      <c r="FI8" s="389">
        <v>6052732</v>
      </c>
      <c r="FJ8" s="389">
        <v>1007617</v>
      </c>
      <c r="FK8" s="389">
        <v>1788116</v>
      </c>
      <c r="FL8" s="389">
        <v>18036185</v>
      </c>
      <c r="FM8" s="388"/>
      <c r="FN8" s="389">
        <v>14895202</v>
      </c>
      <c r="FO8" s="389">
        <v>3140983</v>
      </c>
      <c r="FP8" s="389">
        <v>2026412</v>
      </c>
      <c r="FQ8" s="388"/>
      <c r="FR8" s="389">
        <v>286497</v>
      </c>
      <c r="FS8" s="389">
        <v>1739915</v>
      </c>
      <c r="FT8" s="389">
        <v>591420</v>
      </c>
      <c r="FU8" s="389">
        <v>15690</v>
      </c>
      <c r="FV8" s="389">
        <v>2079649</v>
      </c>
      <c r="FW8" s="389">
        <v>1309878</v>
      </c>
      <c r="FX8" s="389">
        <v>2144356</v>
      </c>
      <c r="FY8" s="389">
        <v>616777</v>
      </c>
      <c r="FZ8" s="389">
        <v>167910</v>
      </c>
      <c r="GA8" s="389">
        <v>663062</v>
      </c>
      <c r="GB8" s="389"/>
      <c r="GC8" s="389">
        <v>224627</v>
      </c>
      <c r="GD8" s="389">
        <v>189580</v>
      </c>
      <c r="GE8" s="389">
        <v>3241759</v>
      </c>
      <c r="GF8" s="388"/>
      <c r="GG8" s="389">
        <v>84220</v>
      </c>
      <c r="GH8" s="389">
        <v>1734377</v>
      </c>
      <c r="GI8" s="389">
        <v>246004</v>
      </c>
      <c r="GJ8" s="389">
        <v>374118</v>
      </c>
      <c r="GK8" s="389">
        <v>5179575</v>
      </c>
      <c r="GL8" s="389">
        <v>1833615</v>
      </c>
      <c r="GM8" s="388"/>
      <c r="GN8" s="389">
        <v>314948</v>
      </c>
      <c r="GO8" s="389">
        <v>233514</v>
      </c>
      <c r="GP8" s="389">
        <v>210982</v>
      </c>
      <c r="GQ8" s="389">
        <v>233925</v>
      </c>
      <c r="GR8" s="389">
        <v>71790</v>
      </c>
      <c r="GS8" s="389">
        <v>5359712</v>
      </c>
      <c r="GT8" s="388"/>
      <c r="GU8" s="389">
        <v>2047418</v>
      </c>
      <c r="GV8" s="389">
        <v>1873381</v>
      </c>
      <c r="GW8" s="389">
        <v>190445</v>
      </c>
      <c r="GX8" s="389">
        <v>1552811</v>
      </c>
      <c r="GY8" s="389">
        <v>899499</v>
      </c>
      <c r="GZ8" s="389">
        <v>3516966</v>
      </c>
      <c r="HA8" s="389">
        <v>17184112</v>
      </c>
      <c r="HB8" s="388"/>
      <c r="HC8" s="389">
        <v>854960</v>
      </c>
      <c r="HD8" s="389">
        <v>1526108</v>
      </c>
      <c r="HE8" s="389">
        <v>10795547</v>
      </c>
      <c r="HF8" s="389">
        <v>9909163</v>
      </c>
      <c r="HG8" s="389">
        <v>268353</v>
      </c>
      <c r="HH8" s="389">
        <v>2796796</v>
      </c>
      <c r="HI8" s="389">
        <v>2671226</v>
      </c>
      <c r="HJ8" s="389">
        <v>2514198</v>
      </c>
      <c r="HK8" s="389">
        <v>667605</v>
      </c>
      <c r="HL8" s="388"/>
      <c r="HM8" s="388">
        <v>964</v>
      </c>
      <c r="HN8" s="389">
        <v>7311285</v>
      </c>
      <c r="HO8" s="389">
        <v>2375813</v>
      </c>
      <c r="HP8" s="388"/>
      <c r="HQ8" s="389">
        <v>207924</v>
      </c>
      <c r="HR8" s="389">
        <v>1909781</v>
      </c>
      <c r="HS8" s="389">
        <v>25467</v>
      </c>
      <c r="HT8" s="389">
        <v>489338</v>
      </c>
      <c r="HU8" s="389">
        <v>5717</v>
      </c>
      <c r="HV8" s="389">
        <v>6014085</v>
      </c>
      <c r="HW8" s="389">
        <v>17427</v>
      </c>
      <c r="HX8" s="389">
        <v>188337</v>
      </c>
      <c r="HY8" s="389">
        <v>12210</v>
      </c>
      <c r="HZ8" s="389">
        <v>4616484</v>
      </c>
      <c r="IA8" s="389">
        <v>6321668</v>
      </c>
      <c r="IB8" s="389">
        <v>1402562</v>
      </c>
      <c r="IC8" s="389">
        <v>7542950</v>
      </c>
      <c r="ID8" s="389">
        <v>14127240</v>
      </c>
      <c r="IE8" s="388">
        <v>216</v>
      </c>
      <c r="IF8" s="388"/>
      <c r="IG8" s="388">
        <v>145</v>
      </c>
      <c r="IH8" s="388">
        <v>32</v>
      </c>
      <c r="II8" s="389">
        <v>13780659</v>
      </c>
      <c r="IJ8" s="389">
        <v>142987694</v>
      </c>
      <c r="IK8" s="389">
        <v>3273577</v>
      </c>
      <c r="IL8" s="389">
        <v>2440</v>
      </c>
      <c r="IM8" s="389">
        <v>27727159</v>
      </c>
      <c r="IN8" s="388"/>
      <c r="IO8" s="389">
        <v>8561639</v>
      </c>
      <c r="IP8" s="389">
        <v>14061021</v>
      </c>
      <c r="IQ8" s="389">
        <v>4672128</v>
      </c>
      <c r="IR8" s="389">
        <v>185774</v>
      </c>
      <c r="IS8" s="389">
        <v>8517</v>
      </c>
      <c r="IT8" s="389">
        <v>77262</v>
      </c>
      <c r="IU8" s="389">
        <v>7258</v>
      </c>
      <c r="IV8" s="389">
        <v>22250</v>
      </c>
      <c r="IW8" s="389">
        <v>144135</v>
      </c>
      <c r="IX8" s="389">
        <v>17102869</v>
      </c>
      <c r="IY8" s="389">
        <v>15197386</v>
      </c>
      <c r="IZ8" s="388"/>
      <c r="JA8" s="389">
        <v>15029593</v>
      </c>
      <c r="JB8" s="389">
        <v>1336868</v>
      </c>
      <c r="JC8" s="389">
        <v>490039</v>
      </c>
      <c r="JD8" s="389">
        <v>24663929</v>
      </c>
      <c r="JE8" s="389">
        <v>5082907</v>
      </c>
      <c r="JF8" s="389">
        <v>17933364</v>
      </c>
      <c r="JG8" s="389">
        <v>1259587</v>
      </c>
      <c r="JH8" s="388"/>
      <c r="JI8" s="389">
        <v>792583</v>
      </c>
      <c r="JJ8" s="389">
        <v>467004</v>
      </c>
      <c r="JK8" s="389">
        <v>265562</v>
      </c>
      <c r="JL8" s="389">
        <v>1042214</v>
      </c>
      <c r="JM8" s="389">
        <v>2866515</v>
      </c>
      <c r="JN8" s="389">
        <v>71944724</v>
      </c>
      <c r="JO8" s="389">
        <v>501106414</v>
      </c>
      <c r="JP8" s="389">
        <v>9808920</v>
      </c>
      <c r="JQ8" s="389">
        <v>97570979</v>
      </c>
      <c r="JR8" s="389">
        <v>266695862</v>
      </c>
      <c r="JS8" s="389">
        <v>61360362</v>
      </c>
      <c r="JT8" s="389">
        <v>61941179</v>
      </c>
      <c r="JU8" s="389">
        <v>3729112</v>
      </c>
      <c r="JV8" s="389">
        <v>340727814</v>
      </c>
      <c r="JW8" s="389">
        <v>700762</v>
      </c>
      <c r="JX8" s="389">
        <v>16605808</v>
      </c>
      <c r="JY8" s="389">
        <v>30655644</v>
      </c>
      <c r="JZ8" s="389">
        <v>72687302</v>
      </c>
      <c r="KA8" s="389">
        <v>173273229</v>
      </c>
      <c r="KB8" s="389">
        <v>22272388</v>
      </c>
      <c r="KC8" s="389">
        <v>2984662</v>
      </c>
      <c r="KD8" s="389">
        <v>20999717</v>
      </c>
      <c r="KE8" s="389">
        <v>548302</v>
      </c>
      <c r="KF8" s="385"/>
      <c r="KG8" s="385"/>
      <c r="KH8" s="385"/>
      <c r="KI8" s="385"/>
      <c r="KJ8" s="385"/>
      <c r="KK8" s="385"/>
      <c r="KL8" s="385"/>
      <c r="KM8" s="385"/>
      <c r="KN8" s="385"/>
      <c r="KO8" s="385"/>
    </row>
    <row r="9" spans="1:303" s="372" customFormat="1" ht="18.75">
      <c r="B9" s="211" t="s">
        <v>743</v>
      </c>
      <c r="C9" s="388">
        <v>-5.5</v>
      </c>
      <c r="D9" s="388"/>
      <c r="E9" s="388">
        <v>-10.199999999999999</v>
      </c>
      <c r="F9" s="388"/>
      <c r="G9" s="388"/>
      <c r="H9" s="388"/>
      <c r="I9" s="388"/>
      <c r="J9" s="388"/>
      <c r="K9" s="388"/>
      <c r="L9" s="388">
        <v>11.9</v>
      </c>
      <c r="M9" s="388"/>
      <c r="N9" s="388">
        <v>-4.7</v>
      </c>
      <c r="O9" s="388">
        <v>8.6</v>
      </c>
      <c r="P9" s="388">
        <v>-7.6</v>
      </c>
      <c r="Q9" s="388"/>
      <c r="R9" s="388">
        <v>-30.8</v>
      </c>
      <c r="S9" s="388">
        <v>24.2</v>
      </c>
      <c r="T9" s="388"/>
      <c r="U9" s="388"/>
      <c r="V9" s="388">
        <v>67.599999999999994</v>
      </c>
      <c r="W9" s="388"/>
      <c r="X9" s="388">
        <v>82</v>
      </c>
      <c r="Y9" s="388">
        <v>0.1</v>
      </c>
      <c r="Z9" s="388"/>
      <c r="AA9" s="388">
        <v>3.3</v>
      </c>
      <c r="AB9" s="388">
        <v>98.3</v>
      </c>
      <c r="AC9" s="388">
        <v>30.9</v>
      </c>
      <c r="AD9" s="388"/>
      <c r="AE9" s="388">
        <v>14.4</v>
      </c>
      <c r="AF9" s="388">
        <v>4.0999999999999996</v>
      </c>
      <c r="AG9" s="388"/>
      <c r="AH9" s="388">
        <v>-28</v>
      </c>
      <c r="AI9" s="388">
        <v>36.200000000000003</v>
      </c>
      <c r="AJ9" s="388">
        <v>7.8</v>
      </c>
      <c r="AK9" s="388">
        <v>8.6</v>
      </c>
      <c r="AL9" s="388">
        <v>0.6</v>
      </c>
      <c r="AM9" s="388">
        <v>39</v>
      </c>
      <c r="AN9" s="388">
        <v>100.6</v>
      </c>
      <c r="AO9" s="388"/>
      <c r="AP9" s="388">
        <v>59.4</v>
      </c>
      <c r="AQ9" s="388">
        <v>42.4</v>
      </c>
      <c r="AR9" s="388">
        <v>-1.2</v>
      </c>
      <c r="AS9" s="388">
        <v>164.1</v>
      </c>
      <c r="AT9" s="388">
        <v>5.9</v>
      </c>
      <c r="AU9" s="388">
        <v>4.8</v>
      </c>
      <c r="AV9" s="388">
        <v>33.700000000000003</v>
      </c>
      <c r="AW9" s="388">
        <v>-12.9</v>
      </c>
      <c r="AX9" s="388">
        <v>3.6</v>
      </c>
      <c r="AY9" s="388">
        <v>-6.5</v>
      </c>
      <c r="AZ9" s="388"/>
      <c r="BA9" s="388">
        <v>-8.1999999999999993</v>
      </c>
      <c r="BB9" s="388">
        <v>10.4</v>
      </c>
      <c r="BC9" s="388">
        <v>6.3</v>
      </c>
      <c r="BD9" s="388">
        <v>12.5</v>
      </c>
      <c r="BE9" s="388">
        <v>-39.5</v>
      </c>
      <c r="BF9" s="388">
        <v>-43.4</v>
      </c>
      <c r="BG9" s="388">
        <v>-0.2</v>
      </c>
      <c r="BH9" s="388"/>
      <c r="BI9" s="388">
        <v>-4.4000000000000004</v>
      </c>
      <c r="BJ9" s="388">
        <v>-0.1</v>
      </c>
      <c r="BK9" s="388">
        <v>25.4</v>
      </c>
      <c r="BL9" s="388">
        <v>2.2000000000000002</v>
      </c>
      <c r="BM9" s="388">
        <v>-2.8</v>
      </c>
      <c r="BN9" s="388">
        <v>12.6</v>
      </c>
      <c r="BO9" s="388">
        <v>10.8</v>
      </c>
      <c r="BP9" s="388">
        <v>4.9000000000000004</v>
      </c>
      <c r="BQ9" s="388">
        <v>-11.8</v>
      </c>
      <c r="BR9" s="388">
        <v>-29.9</v>
      </c>
      <c r="BS9" s="388"/>
      <c r="BT9" s="388">
        <v>-18.2</v>
      </c>
      <c r="BU9" s="388">
        <v>-23.1</v>
      </c>
      <c r="BV9" s="388">
        <v>-41.3</v>
      </c>
      <c r="BW9" s="388">
        <v>-25.2</v>
      </c>
      <c r="BX9" s="388">
        <v>8.8000000000000007</v>
      </c>
      <c r="BY9" s="388">
        <v>-0.3</v>
      </c>
      <c r="BZ9" s="388"/>
      <c r="CA9" s="388">
        <v>403.7</v>
      </c>
      <c r="CB9" s="388">
        <v>-11.6</v>
      </c>
      <c r="CC9" s="388">
        <v>-9.6999999999999993</v>
      </c>
      <c r="CD9" s="388">
        <v>-13</v>
      </c>
      <c r="CE9" s="388">
        <v>17.8</v>
      </c>
      <c r="CF9" s="388"/>
      <c r="CG9" s="388">
        <v>-1</v>
      </c>
      <c r="CH9" s="388"/>
      <c r="CI9" s="388">
        <v>-8</v>
      </c>
      <c r="CJ9" s="388">
        <v>-19.600000000000001</v>
      </c>
      <c r="CK9" s="388">
        <v>17.399999999999999</v>
      </c>
      <c r="CL9" s="388">
        <v>0.3</v>
      </c>
      <c r="CM9" s="388">
        <v>4</v>
      </c>
      <c r="CN9" s="388">
        <v>1</v>
      </c>
      <c r="CO9" s="388">
        <v>-35.4</v>
      </c>
      <c r="CP9" s="388">
        <v>-0.2</v>
      </c>
      <c r="CQ9" s="388">
        <v>-5.6</v>
      </c>
      <c r="CR9" s="388"/>
      <c r="CS9" s="388">
        <v>-9.1999999999999993</v>
      </c>
      <c r="CT9" s="388">
        <v>0.6</v>
      </c>
      <c r="CU9" s="388">
        <v>55.7</v>
      </c>
      <c r="CV9" s="388">
        <v>16.5</v>
      </c>
      <c r="CW9" s="388"/>
      <c r="CX9" s="388">
        <v>16.7</v>
      </c>
      <c r="CY9" s="388"/>
      <c r="CZ9" s="388">
        <v>20.2</v>
      </c>
      <c r="DA9" s="388">
        <v>32.1</v>
      </c>
      <c r="DB9" s="388">
        <v>-66.3</v>
      </c>
      <c r="DC9" s="388">
        <v>17.399999999999999</v>
      </c>
      <c r="DD9" s="388">
        <v>-15.2</v>
      </c>
      <c r="DE9" s="388">
        <v>-2.2999999999999998</v>
      </c>
      <c r="DF9" s="388">
        <v>-5.6</v>
      </c>
      <c r="DG9" s="388">
        <v>-4.5999999999999996</v>
      </c>
      <c r="DH9" s="388" t="s">
        <v>557</v>
      </c>
      <c r="DI9" s="388">
        <v>2.9</v>
      </c>
      <c r="DJ9" s="388"/>
      <c r="DK9" s="388">
        <v>9.8000000000000007</v>
      </c>
      <c r="DL9" s="388">
        <v>4.0999999999999996</v>
      </c>
      <c r="DM9" s="388">
        <v>-6.6</v>
      </c>
      <c r="DN9" s="388">
        <v>-4.4000000000000004</v>
      </c>
      <c r="DO9" s="388"/>
      <c r="DP9" s="388">
        <v>-2.6</v>
      </c>
      <c r="DQ9" s="388">
        <v>0.3</v>
      </c>
      <c r="DR9" s="388">
        <v>6.5</v>
      </c>
      <c r="DS9" s="388"/>
      <c r="DT9" s="388">
        <v>-7.4</v>
      </c>
      <c r="DU9" s="388">
        <v>-12.8</v>
      </c>
      <c r="DV9" s="388">
        <v>-9.9</v>
      </c>
      <c r="DW9" s="388">
        <v>-10.9</v>
      </c>
      <c r="DX9" s="388">
        <v>-2.8</v>
      </c>
      <c r="DY9" s="388">
        <v>-9.4</v>
      </c>
      <c r="DZ9" s="388">
        <v>6.4</v>
      </c>
      <c r="EA9" s="388">
        <v>1.7</v>
      </c>
      <c r="EB9" s="388"/>
      <c r="EC9" s="388">
        <v>22.3</v>
      </c>
      <c r="ED9" s="388">
        <v>-0.4</v>
      </c>
      <c r="EE9" s="388">
        <v>75.2</v>
      </c>
      <c r="EF9" s="388">
        <v>-4</v>
      </c>
      <c r="EG9" s="388" t="s">
        <v>557</v>
      </c>
      <c r="EH9" s="388"/>
      <c r="EI9" s="388">
        <v>-0.2</v>
      </c>
      <c r="EJ9" s="388">
        <v>16.600000000000001</v>
      </c>
      <c r="EK9" s="388">
        <v>-6.3</v>
      </c>
      <c r="EL9" s="388"/>
      <c r="EM9" s="388">
        <v>-15.7</v>
      </c>
      <c r="EN9" s="388">
        <v>-1.2</v>
      </c>
      <c r="EO9" s="388" t="s">
        <v>557</v>
      </c>
      <c r="EP9" s="388" t="s">
        <v>557</v>
      </c>
      <c r="EQ9" s="388">
        <v>-6.5</v>
      </c>
      <c r="ER9" s="388">
        <v>-10.9</v>
      </c>
      <c r="ES9" s="388">
        <v>-11.5</v>
      </c>
      <c r="ET9" s="388">
        <v>-9.5</v>
      </c>
      <c r="EU9" s="388">
        <v>-9.1999999999999993</v>
      </c>
      <c r="EV9" s="388" t="s">
        <v>557</v>
      </c>
      <c r="EW9" s="388">
        <v>-4.4000000000000004</v>
      </c>
      <c r="EX9" s="388">
        <v>-20.7</v>
      </c>
      <c r="EY9" s="388">
        <v>-7.8</v>
      </c>
      <c r="EZ9" s="388"/>
      <c r="FA9" s="388">
        <v>-9.1999999999999993</v>
      </c>
      <c r="FB9" s="388">
        <v>-5.6</v>
      </c>
      <c r="FC9" s="388">
        <v>-9.5</v>
      </c>
      <c r="FD9" s="388">
        <v>-12.7</v>
      </c>
      <c r="FE9" s="388">
        <v>-11.4</v>
      </c>
      <c r="FF9" s="388"/>
      <c r="FG9" s="388">
        <v>-10.7</v>
      </c>
      <c r="FH9" s="388">
        <v>-16.3</v>
      </c>
      <c r="FI9" s="388">
        <v>-10.8</v>
      </c>
      <c r="FJ9" s="388">
        <v>-21.2</v>
      </c>
      <c r="FK9" s="388">
        <v>-7.3</v>
      </c>
      <c r="FL9" s="388">
        <v>-0.3</v>
      </c>
      <c r="FM9" s="388"/>
      <c r="FN9" s="388">
        <v>0.6</v>
      </c>
      <c r="FO9" s="388">
        <v>-6.7</v>
      </c>
      <c r="FP9" s="388">
        <v>-18.5</v>
      </c>
      <c r="FQ9" s="388"/>
      <c r="FR9" s="388">
        <v>-36.700000000000003</v>
      </c>
      <c r="FS9" s="388">
        <v>-5.6</v>
      </c>
      <c r="FT9" s="388">
        <v>-55</v>
      </c>
      <c r="FU9" s="388">
        <v>-13.4</v>
      </c>
      <c r="FV9" s="388">
        <v>-10.4</v>
      </c>
      <c r="FW9" s="388">
        <v>17.8</v>
      </c>
      <c r="FX9" s="388">
        <v>-25.6</v>
      </c>
      <c r="FY9" s="388">
        <v>-15.3</v>
      </c>
      <c r="FZ9" s="388">
        <v>0.7</v>
      </c>
      <c r="GA9" s="388">
        <v>-7</v>
      </c>
      <c r="GB9" s="388"/>
      <c r="GC9" s="388">
        <v>5.5</v>
      </c>
      <c r="GD9" s="388">
        <v>275.8</v>
      </c>
      <c r="GE9" s="388" t="s">
        <v>557</v>
      </c>
      <c r="GF9" s="388"/>
      <c r="GG9" s="388">
        <v>-5.8</v>
      </c>
      <c r="GH9" s="388" t="s">
        <v>557</v>
      </c>
      <c r="GI9" s="388" t="s">
        <v>557</v>
      </c>
      <c r="GJ9" s="388" t="s">
        <v>557</v>
      </c>
      <c r="GK9" s="388" t="s">
        <v>557</v>
      </c>
      <c r="GL9" s="388" t="s">
        <v>557</v>
      </c>
      <c r="GM9" s="388"/>
      <c r="GN9" s="388">
        <v>-26.7</v>
      </c>
      <c r="GO9" s="388">
        <v>-23.3</v>
      </c>
      <c r="GP9" s="388">
        <v>-0.5</v>
      </c>
      <c r="GQ9" s="388">
        <v>-3.6</v>
      </c>
      <c r="GR9" s="388">
        <v>-18.899999999999999</v>
      </c>
      <c r="GS9" s="388">
        <v>-14.3</v>
      </c>
      <c r="GT9" s="388"/>
      <c r="GU9" s="388">
        <v>-26.9</v>
      </c>
      <c r="GV9" s="388">
        <v>28.6</v>
      </c>
      <c r="GW9" s="388" t="s">
        <v>557</v>
      </c>
      <c r="GX9" s="388" t="s">
        <v>557</v>
      </c>
      <c r="GY9" s="388" t="s">
        <v>557</v>
      </c>
      <c r="GZ9" s="388">
        <v>-3.3</v>
      </c>
      <c r="HA9" s="388">
        <v>-5.9</v>
      </c>
      <c r="HB9" s="388"/>
      <c r="HC9" s="388">
        <v>-15.7</v>
      </c>
      <c r="HD9" s="388">
        <v>-22.6</v>
      </c>
      <c r="HE9" s="388">
        <v>-18.100000000000001</v>
      </c>
      <c r="HF9" s="388">
        <v>-20.100000000000001</v>
      </c>
      <c r="HG9" s="388">
        <v>-17.899999999999999</v>
      </c>
      <c r="HH9" s="388">
        <v>9.6999999999999993</v>
      </c>
      <c r="HI9" s="388">
        <v>-9.3000000000000007</v>
      </c>
      <c r="HJ9" s="388">
        <v>-11.8</v>
      </c>
      <c r="HK9" s="388">
        <v>8.6999999999999993</v>
      </c>
      <c r="HL9" s="388"/>
      <c r="HM9" s="388">
        <v>-78.599999999999994</v>
      </c>
      <c r="HN9" s="388" t="s">
        <v>557</v>
      </c>
      <c r="HO9" s="388">
        <v>-5.2</v>
      </c>
      <c r="HP9" s="388"/>
      <c r="HQ9" s="388">
        <v>-0.1</v>
      </c>
      <c r="HR9" s="388">
        <v>55.7</v>
      </c>
      <c r="HS9" s="388">
        <v>-7.4</v>
      </c>
      <c r="HT9" s="388">
        <v>22</v>
      </c>
      <c r="HU9" s="388">
        <v>-46.1</v>
      </c>
      <c r="HV9" s="388">
        <v>-1.3</v>
      </c>
      <c r="HW9" s="388">
        <v>-6.2</v>
      </c>
      <c r="HX9" s="388">
        <v>4.2</v>
      </c>
      <c r="HY9" s="388">
        <v>-3.6</v>
      </c>
      <c r="HZ9" s="388">
        <v>-43.6</v>
      </c>
      <c r="IA9" s="388">
        <v>-7.2</v>
      </c>
      <c r="IB9" s="388">
        <v>-10.6</v>
      </c>
      <c r="IC9" s="388">
        <v>-4.9000000000000004</v>
      </c>
      <c r="ID9" s="388" t="s">
        <v>557</v>
      </c>
      <c r="IE9" s="388">
        <v>-99.3</v>
      </c>
      <c r="IF9" s="388"/>
      <c r="IG9" s="388">
        <v>-99.3</v>
      </c>
      <c r="IH9" s="388">
        <v>84.4</v>
      </c>
      <c r="II9" s="388">
        <v>-3</v>
      </c>
      <c r="IJ9" s="388">
        <v>10</v>
      </c>
      <c r="IK9" s="388">
        <v>-6.6</v>
      </c>
      <c r="IL9" s="388">
        <v>2600</v>
      </c>
      <c r="IM9" s="388">
        <v>-22.9</v>
      </c>
      <c r="IN9" s="388"/>
      <c r="IO9" s="388">
        <v>-24.9</v>
      </c>
      <c r="IP9" s="388">
        <v>-19.899999999999999</v>
      </c>
      <c r="IQ9" s="388">
        <v>-23.2</v>
      </c>
      <c r="IR9" s="388">
        <v>-49.1</v>
      </c>
      <c r="IS9" s="388">
        <v>-63.6</v>
      </c>
      <c r="IT9" s="388">
        <v>-29</v>
      </c>
      <c r="IU9" s="388">
        <v>-7.4</v>
      </c>
      <c r="IV9" s="388">
        <v>-12.9</v>
      </c>
      <c r="IW9" s="388">
        <v>51.8</v>
      </c>
      <c r="IX9" s="388" t="s">
        <v>557</v>
      </c>
      <c r="IY9" s="388">
        <v>533.9</v>
      </c>
      <c r="IZ9" s="388"/>
      <c r="JA9" s="388">
        <v>-3.7</v>
      </c>
      <c r="JB9" s="388">
        <v>4.5</v>
      </c>
      <c r="JC9" s="388">
        <v>16.7</v>
      </c>
      <c r="JD9" s="388">
        <v>-5</v>
      </c>
      <c r="JE9" s="388" t="s">
        <v>557</v>
      </c>
      <c r="JF9" s="388" t="s">
        <v>557</v>
      </c>
      <c r="JG9" s="388">
        <v>0.7</v>
      </c>
      <c r="JH9" s="388"/>
      <c r="JI9" s="388">
        <v>-6.2</v>
      </c>
      <c r="JJ9" s="388">
        <v>2</v>
      </c>
      <c r="JK9" s="388">
        <v>-7.2</v>
      </c>
      <c r="JL9" s="388">
        <v>-2.9</v>
      </c>
      <c r="JM9" s="388">
        <v>-4.7</v>
      </c>
      <c r="JN9" s="388" t="s">
        <v>557</v>
      </c>
      <c r="JO9" s="388" t="s">
        <v>557</v>
      </c>
      <c r="JP9" s="388">
        <v>-16.100000000000001</v>
      </c>
      <c r="JQ9" s="388" t="s">
        <v>557</v>
      </c>
      <c r="JR9" s="388" t="s">
        <v>557</v>
      </c>
      <c r="JS9" s="388" t="s">
        <v>557</v>
      </c>
      <c r="JT9" s="388" t="s">
        <v>557</v>
      </c>
      <c r="JU9" s="388" t="s">
        <v>557</v>
      </c>
      <c r="JV9" s="388" t="s">
        <v>557</v>
      </c>
      <c r="JW9" s="388" t="s">
        <v>557</v>
      </c>
      <c r="JX9" s="388" t="s">
        <v>557</v>
      </c>
      <c r="JY9" s="388" t="s">
        <v>557</v>
      </c>
      <c r="JZ9" s="388" t="s">
        <v>557</v>
      </c>
      <c r="KA9" s="388" t="s">
        <v>557</v>
      </c>
      <c r="KB9" s="388" t="s">
        <v>557</v>
      </c>
      <c r="KC9" s="388">
        <v>-17</v>
      </c>
      <c r="KD9" s="388" t="s">
        <v>557</v>
      </c>
      <c r="KE9" s="388" t="s">
        <v>557</v>
      </c>
      <c r="KF9" s="385"/>
      <c r="KG9" s="385"/>
      <c r="KH9" s="385"/>
      <c r="KI9" s="385"/>
      <c r="KJ9" s="385"/>
      <c r="KK9" s="385"/>
      <c r="KL9" s="385"/>
      <c r="KM9" s="385"/>
      <c r="KN9" s="385"/>
      <c r="KO9" s="385"/>
    </row>
    <row r="10" spans="1:303" s="372" customFormat="1" ht="18.75">
      <c r="B10" s="211" t="s">
        <v>744</v>
      </c>
      <c r="C10" s="388">
        <v>-2.8</v>
      </c>
      <c r="D10" s="388"/>
      <c r="E10" s="388">
        <v>-13.5</v>
      </c>
      <c r="F10" s="388"/>
      <c r="G10" s="388"/>
      <c r="H10" s="388"/>
      <c r="I10" s="388"/>
      <c r="J10" s="388"/>
      <c r="K10" s="388"/>
      <c r="L10" s="388">
        <v>17.600000000000001</v>
      </c>
      <c r="M10" s="388"/>
      <c r="N10" s="388">
        <v>-4</v>
      </c>
      <c r="O10" s="388">
        <v>5.7</v>
      </c>
      <c r="P10" s="388">
        <v>-27.9</v>
      </c>
      <c r="Q10" s="388"/>
      <c r="R10" s="388">
        <v>-32.700000000000003</v>
      </c>
      <c r="S10" s="388">
        <v>-3.7</v>
      </c>
      <c r="T10" s="388"/>
      <c r="U10" s="388"/>
      <c r="V10" s="388">
        <v>52.4</v>
      </c>
      <c r="W10" s="388"/>
      <c r="X10" s="388">
        <v>52.2</v>
      </c>
      <c r="Y10" s="388">
        <v>-6.8</v>
      </c>
      <c r="Z10" s="388"/>
      <c r="AA10" s="388">
        <v>-4.0999999999999996</v>
      </c>
      <c r="AB10" s="388">
        <v>83.2</v>
      </c>
      <c r="AC10" s="388">
        <v>21.1</v>
      </c>
      <c r="AD10" s="388"/>
      <c r="AE10" s="388">
        <v>-12.8</v>
      </c>
      <c r="AF10" s="388">
        <v>-14.5</v>
      </c>
      <c r="AG10" s="388"/>
      <c r="AH10" s="388">
        <v>-40.200000000000003</v>
      </c>
      <c r="AI10" s="388">
        <v>47.4</v>
      </c>
      <c r="AJ10" s="388">
        <v>16.8</v>
      </c>
      <c r="AK10" s="388">
        <v>-15</v>
      </c>
      <c r="AL10" s="388">
        <v>-18.7</v>
      </c>
      <c r="AM10" s="388">
        <v>20</v>
      </c>
      <c r="AN10" s="388">
        <v>31.2</v>
      </c>
      <c r="AO10" s="388"/>
      <c r="AP10" s="388">
        <v>42</v>
      </c>
      <c r="AQ10" s="388">
        <v>21.9</v>
      </c>
      <c r="AR10" s="388">
        <v>16.3</v>
      </c>
      <c r="AS10" s="388">
        <v>139.1</v>
      </c>
      <c r="AT10" s="388">
        <v>13.6</v>
      </c>
      <c r="AU10" s="388">
        <v>-19.899999999999999</v>
      </c>
      <c r="AV10" s="388">
        <v>-0.7</v>
      </c>
      <c r="AW10" s="388">
        <v>-31</v>
      </c>
      <c r="AX10" s="388">
        <v>-6.3</v>
      </c>
      <c r="AY10" s="388">
        <v>-7.1</v>
      </c>
      <c r="AZ10" s="388"/>
      <c r="BA10" s="388">
        <v>-8.4</v>
      </c>
      <c r="BB10" s="388">
        <v>6.9</v>
      </c>
      <c r="BC10" s="388">
        <v>3</v>
      </c>
      <c r="BD10" s="388">
        <v>17.7</v>
      </c>
      <c r="BE10" s="388">
        <v>-48.1</v>
      </c>
      <c r="BF10" s="388">
        <v>-43.6</v>
      </c>
      <c r="BG10" s="388">
        <v>-14.9</v>
      </c>
      <c r="BH10" s="388"/>
      <c r="BI10" s="388">
        <v>-20.100000000000001</v>
      </c>
      <c r="BJ10" s="388">
        <v>-17.3</v>
      </c>
      <c r="BK10" s="388">
        <v>13.9</v>
      </c>
      <c r="BL10" s="388">
        <v>-37.700000000000003</v>
      </c>
      <c r="BM10" s="388">
        <v>-26</v>
      </c>
      <c r="BN10" s="388">
        <v>-9.5</v>
      </c>
      <c r="BO10" s="388">
        <v>-1.3</v>
      </c>
      <c r="BP10" s="388">
        <v>-2.1</v>
      </c>
      <c r="BQ10" s="388">
        <v>-14.2</v>
      </c>
      <c r="BR10" s="388">
        <v>-45.2</v>
      </c>
      <c r="BS10" s="388"/>
      <c r="BT10" s="388">
        <v>-38.799999999999997</v>
      </c>
      <c r="BU10" s="388">
        <v>-41.2</v>
      </c>
      <c r="BV10" s="388">
        <v>-53.1</v>
      </c>
      <c r="BW10" s="388">
        <v>-40.5</v>
      </c>
      <c r="BX10" s="388">
        <v>-40.5</v>
      </c>
      <c r="BY10" s="388">
        <v>-38.5</v>
      </c>
      <c r="BZ10" s="388"/>
      <c r="CA10" s="388">
        <v>179.9</v>
      </c>
      <c r="CB10" s="388">
        <v>-47.3</v>
      </c>
      <c r="CC10" s="388">
        <v>-42.4</v>
      </c>
      <c r="CD10" s="388">
        <v>-53.2</v>
      </c>
      <c r="CE10" s="388">
        <v>-17.100000000000001</v>
      </c>
      <c r="CF10" s="388"/>
      <c r="CG10" s="388">
        <v>-27.1</v>
      </c>
      <c r="CH10" s="388"/>
      <c r="CI10" s="388">
        <v>1.1000000000000001</v>
      </c>
      <c r="CJ10" s="388">
        <v>-49.9</v>
      </c>
      <c r="CK10" s="388">
        <v>-20.100000000000001</v>
      </c>
      <c r="CL10" s="388">
        <v>-29.2</v>
      </c>
      <c r="CM10" s="388">
        <v>-11.3</v>
      </c>
      <c r="CN10" s="388">
        <v>-13.9</v>
      </c>
      <c r="CO10" s="388">
        <v>-54.9</v>
      </c>
      <c r="CP10" s="388">
        <v>-27.8</v>
      </c>
      <c r="CQ10" s="388">
        <v>7.8</v>
      </c>
      <c r="CR10" s="388"/>
      <c r="CS10" s="388">
        <v>-34.700000000000003</v>
      </c>
      <c r="CT10" s="388">
        <v>-5.6</v>
      </c>
      <c r="CU10" s="388">
        <v>41.5</v>
      </c>
      <c r="CV10" s="388">
        <v>18.3</v>
      </c>
      <c r="CW10" s="388"/>
      <c r="CX10" s="388">
        <v>18.7</v>
      </c>
      <c r="CY10" s="388"/>
      <c r="CZ10" s="388">
        <v>23.1</v>
      </c>
      <c r="DA10" s="388">
        <v>30.4</v>
      </c>
      <c r="DB10" s="388">
        <v>-57.3</v>
      </c>
      <c r="DC10" s="388">
        <v>19.399999999999999</v>
      </c>
      <c r="DD10" s="388">
        <v>-14.8</v>
      </c>
      <c r="DE10" s="388">
        <v>-1.2</v>
      </c>
      <c r="DF10" s="388">
        <v>-12.1</v>
      </c>
      <c r="DG10" s="388">
        <v>-6.7</v>
      </c>
      <c r="DH10" s="388">
        <v>-1.1000000000000001</v>
      </c>
      <c r="DI10" s="388">
        <v>-11.8</v>
      </c>
      <c r="DJ10" s="388"/>
      <c r="DK10" s="388">
        <v>-9.1999999999999993</v>
      </c>
      <c r="DL10" s="388">
        <v>-15.6</v>
      </c>
      <c r="DM10" s="388">
        <v>-23</v>
      </c>
      <c r="DN10" s="388">
        <v>-18.2</v>
      </c>
      <c r="DO10" s="388"/>
      <c r="DP10" s="388">
        <v>-15.5</v>
      </c>
      <c r="DQ10" s="388">
        <v>-14.6</v>
      </c>
      <c r="DR10" s="388">
        <v>-6.3</v>
      </c>
      <c r="DS10" s="388"/>
      <c r="DT10" s="388">
        <v>-19.3</v>
      </c>
      <c r="DU10" s="388">
        <v>-24.1</v>
      </c>
      <c r="DV10" s="388">
        <v>-8.9</v>
      </c>
      <c r="DW10" s="388">
        <v>-30</v>
      </c>
      <c r="DX10" s="388">
        <v>-2</v>
      </c>
      <c r="DY10" s="388">
        <v>-7.6</v>
      </c>
      <c r="DZ10" s="388">
        <v>-0.1</v>
      </c>
      <c r="EA10" s="388">
        <v>-5.8</v>
      </c>
      <c r="EB10" s="388"/>
      <c r="EC10" s="388">
        <v>13.7</v>
      </c>
      <c r="ED10" s="388">
        <v>-2.2000000000000002</v>
      </c>
      <c r="EE10" s="388">
        <v>56.9</v>
      </c>
      <c r="EF10" s="388">
        <v>-8.5</v>
      </c>
      <c r="EG10" s="388">
        <v>-5.4</v>
      </c>
      <c r="EH10" s="388"/>
      <c r="EI10" s="388">
        <v>12.1</v>
      </c>
      <c r="EJ10" s="388">
        <v>3.4</v>
      </c>
      <c r="EK10" s="388">
        <v>-8.5</v>
      </c>
      <c r="EL10" s="388"/>
      <c r="EM10" s="388">
        <v>-18</v>
      </c>
      <c r="EN10" s="388">
        <v>-9.4</v>
      </c>
      <c r="EO10" s="388">
        <v>-6.3</v>
      </c>
      <c r="EP10" s="388">
        <v>-13.5</v>
      </c>
      <c r="EQ10" s="388">
        <v>-10.5</v>
      </c>
      <c r="ER10" s="388">
        <v>-12.7</v>
      </c>
      <c r="ES10" s="388">
        <v>-10</v>
      </c>
      <c r="ET10" s="388">
        <v>-8.1</v>
      </c>
      <c r="EU10" s="388">
        <v>-8.5</v>
      </c>
      <c r="EV10" s="388">
        <v>7.5</v>
      </c>
      <c r="EW10" s="388">
        <v>-7.4</v>
      </c>
      <c r="EX10" s="388">
        <v>-17.5</v>
      </c>
      <c r="EY10" s="388">
        <v>-21.7</v>
      </c>
      <c r="EZ10" s="388"/>
      <c r="FA10" s="388">
        <v>-29.1</v>
      </c>
      <c r="FB10" s="388">
        <v>-22.3</v>
      </c>
      <c r="FC10" s="388">
        <v>-16.100000000000001</v>
      </c>
      <c r="FD10" s="388">
        <v>-49.7</v>
      </c>
      <c r="FE10" s="388">
        <v>-19.2</v>
      </c>
      <c r="FF10" s="388"/>
      <c r="FG10" s="388">
        <v>-15.9</v>
      </c>
      <c r="FH10" s="388">
        <v>-27.8</v>
      </c>
      <c r="FI10" s="388">
        <v>-20.399999999999999</v>
      </c>
      <c r="FJ10" s="388">
        <v>-17.7</v>
      </c>
      <c r="FK10" s="388">
        <v>-11.6</v>
      </c>
      <c r="FL10" s="388">
        <v>-17.399999999999999</v>
      </c>
      <c r="FM10" s="388"/>
      <c r="FN10" s="388">
        <v>-17.899999999999999</v>
      </c>
      <c r="FO10" s="388">
        <v>-15.3</v>
      </c>
      <c r="FP10" s="388">
        <v>-12.3</v>
      </c>
      <c r="FQ10" s="388"/>
      <c r="FR10" s="388">
        <v>-37.200000000000003</v>
      </c>
      <c r="FS10" s="388">
        <v>-6.2</v>
      </c>
      <c r="FT10" s="388">
        <v>-24.7</v>
      </c>
      <c r="FU10" s="388">
        <v>-24.4</v>
      </c>
      <c r="FV10" s="388">
        <v>-13.6</v>
      </c>
      <c r="FW10" s="388">
        <v>-0.4</v>
      </c>
      <c r="FX10" s="388">
        <v>-14.3</v>
      </c>
      <c r="FY10" s="388">
        <v>-13.9</v>
      </c>
      <c r="FZ10" s="388">
        <v>9.3000000000000007</v>
      </c>
      <c r="GA10" s="388">
        <v>-4.3</v>
      </c>
      <c r="GB10" s="388"/>
      <c r="GC10" s="388">
        <v>8.3000000000000007</v>
      </c>
      <c r="GD10" s="388">
        <v>-25.3</v>
      </c>
      <c r="GE10" s="388">
        <v>1.9</v>
      </c>
      <c r="GF10" s="388"/>
      <c r="GG10" s="388">
        <v>-29.3</v>
      </c>
      <c r="GH10" s="388">
        <v>-15.8</v>
      </c>
      <c r="GI10" s="388">
        <v>-22.7</v>
      </c>
      <c r="GJ10" s="388">
        <v>-13.9</v>
      </c>
      <c r="GK10" s="388">
        <v>-15.1</v>
      </c>
      <c r="GL10" s="388">
        <v>-23.3</v>
      </c>
      <c r="GM10" s="388"/>
      <c r="GN10" s="388">
        <v>-14</v>
      </c>
      <c r="GO10" s="388">
        <v>-16</v>
      </c>
      <c r="GP10" s="388">
        <v>-16.3</v>
      </c>
      <c r="GQ10" s="388">
        <v>-18.399999999999999</v>
      </c>
      <c r="GR10" s="388">
        <v>2.2000000000000002</v>
      </c>
      <c r="GS10" s="388">
        <v>-19.600000000000001</v>
      </c>
      <c r="GT10" s="388"/>
      <c r="GU10" s="388">
        <v>-23.4</v>
      </c>
      <c r="GV10" s="388">
        <v>-14.4</v>
      </c>
      <c r="GW10" s="388">
        <v>-31.9</v>
      </c>
      <c r="GX10" s="388">
        <v>-31.7</v>
      </c>
      <c r="GY10" s="388">
        <v>-10.4</v>
      </c>
      <c r="GZ10" s="388">
        <v>-10.9</v>
      </c>
      <c r="HA10" s="388">
        <v>-8.4</v>
      </c>
      <c r="HB10" s="388"/>
      <c r="HC10" s="388">
        <v>-19.100000000000001</v>
      </c>
      <c r="HD10" s="388">
        <v>-12.1</v>
      </c>
      <c r="HE10" s="388">
        <v>-6.2</v>
      </c>
      <c r="HF10" s="388">
        <v>-14.7</v>
      </c>
      <c r="HG10" s="388">
        <v>-23.6</v>
      </c>
      <c r="HH10" s="388">
        <v>2.4</v>
      </c>
      <c r="HI10" s="388">
        <v>44.2</v>
      </c>
      <c r="HJ10" s="388">
        <v>-10.4</v>
      </c>
      <c r="HK10" s="388">
        <v>-30.9</v>
      </c>
      <c r="HL10" s="388"/>
      <c r="HM10" s="388">
        <v>-81.7</v>
      </c>
      <c r="HN10" s="388">
        <v>-12.8</v>
      </c>
      <c r="HO10" s="388">
        <v>-2.2000000000000002</v>
      </c>
      <c r="HP10" s="388"/>
      <c r="HQ10" s="388">
        <v>0.4</v>
      </c>
      <c r="HR10" s="388">
        <v>68.5</v>
      </c>
      <c r="HS10" s="388">
        <v>25.2</v>
      </c>
      <c r="HT10" s="388">
        <v>0.4</v>
      </c>
      <c r="HU10" s="388">
        <v>-7.2</v>
      </c>
      <c r="HV10" s="388">
        <v>-5.2</v>
      </c>
      <c r="HW10" s="388">
        <v>12.2</v>
      </c>
      <c r="HX10" s="388">
        <v>-15</v>
      </c>
      <c r="HY10" s="388">
        <v>7.2</v>
      </c>
      <c r="HZ10" s="388">
        <v>-7.7</v>
      </c>
      <c r="IA10" s="388">
        <v>-9.4</v>
      </c>
      <c r="IB10" s="388">
        <v>9.1999999999999993</v>
      </c>
      <c r="IC10" s="388">
        <v>-8.4</v>
      </c>
      <c r="ID10" s="388">
        <v>-8.1999999999999993</v>
      </c>
      <c r="IE10" s="388">
        <v>-92.5</v>
      </c>
      <c r="IF10" s="388"/>
      <c r="IG10" s="388">
        <v>-95</v>
      </c>
      <c r="IH10" s="388">
        <v>261.39999999999998</v>
      </c>
      <c r="II10" s="388">
        <v>-4.7</v>
      </c>
      <c r="IJ10" s="388">
        <v>7</v>
      </c>
      <c r="IK10" s="388">
        <v>-5.8</v>
      </c>
      <c r="IL10" s="388">
        <v>1144</v>
      </c>
      <c r="IM10" s="388">
        <v>-25.6</v>
      </c>
      <c r="IN10" s="388"/>
      <c r="IO10" s="388">
        <v>-33.799999999999997</v>
      </c>
      <c r="IP10" s="388">
        <v>-19.5</v>
      </c>
      <c r="IQ10" s="388">
        <v>-21.5</v>
      </c>
      <c r="IR10" s="388">
        <v>-52.9</v>
      </c>
      <c r="IS10" s="388">
        <v>-78.599999999999994</v>
      </c>
      <c r="IT10" s="388">
        <v>-21.1</v>
      </c>
      <c r="IU10" s="388">
        <v>-30.2</v>
      </c>
      <c r="IV10" s="388">
        <v>-21.9</v>
      </c>
      <c r="IW10" s="388">
        <v>55.4</v>
      </c>
      <c r="IX10" s="388">
        <v>-13.7</v>
      </c>
      <c r="IY10" s="388">
        <v>-4.7</v>
      </c>
      <c r="IZ10" s="388"/>
      <c r="JA10" s="388">
        <v>-4.9000000000000004</v>
      </c>
      <c r="JB10" s="388">
        <v>-7.2</v>
      </c>
      <c r="JC10" s="388">
        <v>6.1</v>
      </c>
      <c r="JD10" s="388">
        <v>-8.3000000000000007</v>
      </c>
      <c r="JE10" s="388">
        <v>-0.4</v>
      </c>
      <c r="JF10" s="388">
        <v>-5.7</v>
      </c>
      <c r="JG10" s="388">
        <v>-6.8</v>
      </c>
      <c r="JH10" s="388"/>
      <c r="JI10" s="388">
        <v>-9.1999999999999993</v>
      </c>
      <c r="JJ10" s="388">
        <v>-2.4</v>
      </c>
      <c r="JK10" s="388">
        <v>-19.100000000000001</v>
      </c>
      <c r="JL10" s="388">
        <v>-11.3</v>
      </c>
      <c r="JM10" s="388">
        <v>-0.6</v>
      </c>
      <c r="JN10" s="388">
        <v>-3.6</v>
      </c>
      <c r="JO10" s="388">
        <v>-4.5</v>
      </c>
      <c r="JP10" s="388">
        <v>-8.8000000000000007</v>
      </c>
      <c r="JQ10" s="388">
        <v>-11.6</v>
      </c>
      <c r="JR10" s="388">
        <v>2.2999999999999998</v>
      </c>
      <c r="JS10" s="388">
        <v>-17.5</v>
      </c>
      <c r="JT10" s="388">
        <v>-4.7</v>
      </c>
      <c r="JU10" s="388">
        <v>-2.1</v>
      </c>
      <c r="JV10" s="388">
        <v>0.6</v>
      </c>
      <c r="JW10" s="388">
        <v>9.6</v>
      </c>
      <c r="JX10" s="388">
        <v>7.7</v>
      </c>
      <c r="JY10" s="388">
        <v>-8</v>
      </c>
      <c r="JZ10" s="388">
        <v>-2.4</v>
      </c>
      <c r="KA10" s="388">
        <v>4.8</v>
      </c>
      <c r="KB10" s="388">
        <v>-6.1</v>
      </c>
      <c r="KC10" s="388">
        <v>-11.3</v>
      </c>
      <c r="KD10" s="388">
        <v>-4.3</v>
      </c>
      <c r="KE10" s="388">
        <v>47.1</v>
      </c>
      <c r="KF10" s="385"/>
      <c r="KG10" s="385"/>
      <c r="KH10" s="385"/>
      <c r="KI10" s="385"/>
      <c r="KJ10" s="385"/>
      <c r="KK10" s="385"/>
      <c r="KL10" s="385"/>
      <c r="KM10" s="385"/>
      <c r="KN10" s="385"/>
      <c r="KO10" s="385"/>
    </row>
    <row r="11" spans="1:303" s="390" customFormat="1">
      <c r="A11" s="390">
        <v>2016</v>
      </c>
      <c r="B11" s="390" t="s">
        <v>741</v>
      </c>
      <c r="C11" s="391">
        <v>265</v>
      </c>
      <c r="D11" s="391"/>
      <c r="E11" s="391">
        <v>193</v>
      </c>
      <c r="F11" s="392">
        <v>4684860</v>
      </c>
      <c r="G11" s="391"/>
      <c r="H11" s="392">
        <v>579836</v>
      </c>
      <c r="I11" s="392">
        <v>1620192</v>
      </c>
      <c r="J11" s="392">
        <v>220063</v>
      </c>
      <c r="K11" s="392">
        <v>569132</v>
      </c>
      <c r="L11" s="391">
        <v>397</v>
      </c>
      <c r="M11" s="391"/>
      <c r="N11" s="392">
        <v>887192</v>
      </c>
      <c r="O11" s="392">
        <v>348455</v>
      </c>
      <c r="P11" s="392">
        <v>2246332</v>
      </c>
      <c r="Q11" s="391"/>
      <c r="R11" s="392">
        <v>825535</v>
      </c>
      <c r="S11" s="392">
        <v>11468</v>
      </c>
      <c r="T11" s="391"/>
      <c r="U11" s="391">
        <v>770</v>
      </c>
      <c r="V11" s="392">
        <v>2199</v>
      </c>
      <c r="W11" s="391"/>
      <c r="X11" s="391">
        <v>317</v>
      </c>
      <c r="Y11" s="391">
        <v>341</v>
      </c>
      <c r="Z11" s="391"/>
      <c r="AA11" s="392">
        <v>37362</v>
      </c>
      <c r="AB11" s="391">
        <v>500</v>
      </c>
      <c r="AC11" s="391">
        <v>356</v>
      </c>
      <c r="AD11" s="391">
        <v>665</v>
      </c>
      <c r="AE11" s="392">
        <v>8391</v>
      </c>
      <c r="AF11" s="391">
        <v>553</v>
      </c>
      <c r="AG11" s="391"/>
      <c r="AH11" s="391">
        <v>56</v>
      </c>
      <c r="AI11" s="392">
        <v>106963</v>
      </c>
      <c r="AJ11" s="392">
        <v>45425</v>
      </c>
      <c r="AK11" s="391">
        <v>316</v>
      </c>
      <c r="AL11" s="391">
        <v>70</v>
      </c>
      <c r="AM11" s="391">
        <v>306</v>
      </c>
      <c r="AN11" s="392">
        <v>2234873</v>
      </c>
      <c r="AO11" s="391"/>
      <c r="AP11" s="392">
        <v>646384</v>
      </c>
      <c r="AQ11" s="392">
        <v>668421</v>
      </c>
      <c r="AR11" s="391">
        <v>104</v>
      </c>
      <c r="AS11" s="392">
        <v>18077</v>
      </c>
      <c r="AT11" s="392">
        <v>7612</v>
      </c>
      <c r="AU11" s="391">
        <v>250</v>
      </c>
      <c r="AV11" s="391">
        <v>331</v>
      </c>
      <c r="AW11" s="392">
        <v>4872</v>
      </c>
      <c r="AX11" s="392">
        <v>3151</v>
      </c>
      <c r="AY11" s="391">
        <v>20</v>
      </c>
      <c r="AZ11" s="391"/>
      <c r="BA11" s="391">
        <v>17</v>
      </c>
      <c r="BB11" s="392">
        <v>2106</v>
      </c>
      <c r="BC11" s="392">
        <v>318744</v>
      </c>
      <c r="BD11" s="392">
        <v>5097</v>
      </c>
      <c r="BE11" s="391">
        <v>90</v>
      </c>
      <c r="BF11" s="392">
        <v>2454</v>
      </c>
      <c r="BG11" s="391">
        <v>32</v>
      </c>
      <c r="BH11" s="391"/>
      <c r="BI11" s="392">
        <v>123677</v>
      </c>
      <c r="BJ11" s="392">
        <v>138235</v>
      </c>
      <c r="BK11" s="392">
        <v>196197</v>
      </c>
      <c r="BL11" s="392">
        <v>102412</v>
      </c>
      <c r="BM11" s="392">
        <v>1705</v>
      </c>
      <c r="BN11" s="392">
        <v>1696</v>
      </c>
      <c r="BO11" s="392">
        <v>1058</v>
      </c>
      <c r="BP11" s="391">
        <v>141</v>
      </c>
      <c r="BQ11" s="391">
        <v>303</v>
      </c>
      <c r="BR11" s="392">
        <v>25551</v>
      </c>
      <c r="BS11" s="391"/>
      <c r="BT11" s="392">
        <v>2645</v>
      </c>
      <c r="BU11" s="392">
        <v>5923</v>
      </c>
      <c r="BV11" s="392">
        <v>7213</v>
      </c>
      <c r="BW11" s="392">
        <v>7218</v>
      </c>
      <c r="BX11" s="392">
        <v>38101</v>
      </c>
      <c r="BY11" s="392">
        <v>2784</v>
      </c>
      <c r="BZ11" s="391"/>
      <c r="CA11" s="392">
        <v>207699</v>
      </c>
      <c r="CB11" s="391">
        <v>349</v>
      </c>
      <c r="CC11" s="391">
        <v>92</v>
      </c>
      <c r="CD11" s="392">
        <v>1174</v>
      </c>
      <c r="CE11" s="392">
        <v>5403</v>
      </c>
      <c r="CF11" s="391"/>
      <c r="CG11" s="392">
        <v>2606</v>
      </c>
      <c r="CH11" s="392">
        <v>2797</v>
      </c>
      <c r="CI11" s="392">
        <v>618506</v>
      </c>
      <c r="CJ11" s="392">
        <v>763934</v>
      </c>
      <c r="CK11" s="392">
        <v>1267</v>
      </c>
      <c r="CL11" s="391">
        <v>350</v>
      </c>
      <c r="CM11" s="391">
        <v>753</v>
      </c>
      <c r="CN11" s="392">
        <v>139470</v>
      </c>
      <c r="CO11" s="391">
        <v>50</v>
      </c>
      <c r="CP11" s="392">
        <v>220885</v>
      </c>
      <c r="CQ11" s="392">
        <v>124079</v>
      </c>
      <c r="CR11" s="391"/>
      <c r="CS11" s="391">
        <v>530</v>
      </c>
      <c r="CT11" s="392">
        <v>8171</v>
      </c>
      <c r="CU11" s="392">
        <v>98902</v>
      </c>
      <c r="CV11" s="391">
        <v>832</v>
      </c>
      <c r="CW11" s="391"/>
      <c r="CX11" s="391">
        <v>832</v>
      </c>
      <c r="CY11" s="391"/>
      <c r="CZ11" s="392">
        <v>65794</v>
      </c>
      <c r="DA11" s="391">
        <v>113</v>
      </c>
      <c r="DB11" s="391">
        <v>3</v>
      </c>
      <c r="DC11" s="391">
        <v>682</v>
      </c>
      <c r="DD11" s="391">
        <v>5</v>
      </c>
      <c r="DE11" s="392">
        <v>31831</v>
      </c>
      <c r="DF11" s="392">
        <v>199843</v>
      </c>
      <c r="DG11" s="392">
        <v>154313</v>
      </c>
      <c r="DH11" s="391" t="s">
        <v>557</v>
      </c>
      <c r="DI11" s="392">
        <v>2570</v>
      </c>
      <c r="DJ11" s="391"/>
      <c r="DK11" s="391">
        <v>733</v>
      </c>
      <c r="DL11" s="391">
        <v>261</v>
      </c>
      <c r="DM11" s="391">
        <v>302</v>
      </c>
      <c r="DN11" s="391">
        <v>290</v>
      </c>
      <c r="DO11" s="391"/>
      <c r="DP11" s="391">
        <v>169</v>
      </c>
      <c r="DQ11" s="391">
        <v>87</v>
      </c>
      <c r="DR11" s="391">
        <v>196</v>
      </c>
      <c r="DS11" s="391"/>
      <c r="DT11" s="391">
        <v>18</v>
      </c>
      <c r="DU11" s="391">
        <v>73</v>
      </c>
      <c r="DV11" s="391">
        <v>74</v>
      </c>
      <c r="DW11" s="391">
        <v>735</v>
      </c>
      <c r="DX11" s="392">
        <v>84790</v>
      </c>
      <c r="DY11" s="392">
        <v>741904</v>
      </c>
      <c r="DZ11" s="392">
        <v>2850</v>
      </c>
      <c r="EA11" s="391">
        <v>297</v>
      </c>
      <c r="EB11" s="391"/>
      <c r="EC11" s="391">
        <v>6</v>
      </c>
      <c r="ED11" s="391">
        <v>102</v>
      </c>
      <c r="EE11" s="391">
        <v>8</v>
      </c>
      <c r="EF11" s="391">
        <v>118</v>
      </c>
      <c r="EG11" s="391" t="s">
        <v>557</v>
      </c>
      <c r="EH11" s="391"/>
      <c r="EI11" s="392">
        <v>11618</v>
      </c>
      <c r="EJ11" s="391">
        <v>197</v>
      </c>
      <c r="EK11" s="392">
        <v>336688</v>
      </c>
      <c r="EL11" s="391"/>
      <c r="EM11" s="392">
        <v>123553</v>
      </c>
      <c r="EN11" s="392">
        <v>124355</v>
      </c>
      <c r="EO11" s="391" t="s">
        <v>557</v>
      </c>
      <c r="EP11" s="391" t="s">
        <v>557</v>
      </c>
      <c r="EQ11" s="392">
        <v>82471</v>
      </c>
      <c r="ER11" s="392">
        <v>5762</v>
      </c>
      <c r="ES11" s="391">
        <v>374</v>
      </c>
      <c r="ET11" s="392">
        <v>80082</v>
      </c>
      <c r="EU11" s="392">
        <v>92792</v>
      </c>
      <c r="EV11" s="391" t="s">
        <v>557</v>
      </c>
      <c r="EW11" s="392">
        <v>195335</v>
      </c>
      <c r="EX11" s="392">
        <v>2048</v>
      </c>
      <c r="EY11" s="391">
        <v>744</v>
      </c>
      <c r="EZ11" s="391"/>
      <c r="FA11" s="391">
        <v>216</v>
      </c>
      <c r="FB11" s="391">
        <v>335</v>
      </c>
      <c r="FC11" s="391">
        <v>192</v>
      </c>
      <c r="FD11" s="391">
        <v>25</v>
      </c>
      <c r="FE11" s="392">
        <v>1321</v>
      </c>
      <c r="FF11" s="391"/>
      <c r="FG11" s="391">
        <v>118</v>
      </c>
      <c r="FH11" s="391">
        <v>35</v>
      </c>
      <c r="FI11" s="392">
        <v>1108</v>
      </c>
      <c r="FJ11" s="391">
        <v>39</v>
      </c>
      <c r="FK11" s="392">
        <v>303529</v>
      </c>
      <c r="FL11" s="391">
        <v>495</v>
      </c>
      <c r="FM11" s="391"/>
      <c r="FN11" s="391">
        <v>439</v>
      </c>
      <c r="FO11" s="392">
        <v>562198</v>
      </c>
      <c r="FP11" s="392">
        <v>645915</v>
      </c>
      <c r="FQ11" s="391"/>
      <c r="FR11" s="392">
        <v>255532</v>
      </c>
      <c r="FS11" s="392">
        <v>390384</v>
      </c>
      <c r="FT11" s="392">
        <v>182558</v>
      </c>
      <c r="FU11" s="391">
        <v>349</v>
      </c>
      <c r="FV11" s="392">
        <v>199911</v>
      </c>
      <c r="FW11" s="391">
        <v>516</v>
      </c>
      <c r="FX11" s="392">
        <v>7560</v>
      </c>
      <c r="FY11" s="391">
        <v>995</v>
      </c>
      <c r="FZ11" s="392">
        <v>33977</v>
      </c>
      <c r="GA11" s="392">
        <v>322323</v>
      </c>
      <c r="GB11" s="392">
        <v>651977</v>
      </c>
      <c r="GC11" s="392">
        <v>359669</v>
      </c>
      <c r="GD11" s="391">
        <v>332</v>
      </c>
      <c r="GE11" s="391" t="s">
        <v>557</v>
      </c>
      <c r="GF11" s="391"/>
      <c r="GG11" s="392">
        <v>2093</v>
      </c>
      <c r="GH11" s="391" t="s">
        <v>557</v>
      </c>
      <c r="GI11" s="391" t="s">
        <v>557</v>
      </c>
      <c r="GJ11" s="391" t="s">
        <v>557</v>
      </c>
      <c r="GK11" s="391" t="s">
        <v>557</v>
      </c>
      <c r="GL11" s="391" t="s">
        <v>557</v>
      </c>
      <c r="GM11" s="391"/>
      <c r="GN11" s="392">
        <v>4322</v>
      </c>
      <c r="GO11" s="392">
        <v>8145</v>
      </c>
      <c r="GP11" s="392">
        <v>9090</v>
      </c>
      <c r="GQ11" s="392">
        <v>12210</v>
      </c>
      <c r="GR11" s="392">
        <v>31159</v>
      </c>
      <c r="GS11" s="392">
        <v>71940</v>
      </c>
      <c r="GT11" s="391"/>
      <c r="GU11" s="392">
        <v>21026</v>
      </c>
      <c r="GV11" s="392">
        <v>11330</v>
      </c>
      <c r="GW11" s="391" t="s">
        <v>557</v>
      </c>
      <c r="GX11" s="391" t="s">
        <v>557</v>
      </c>
      <c r="GY11" s="391" t="s">
        <v>557</v>
      </c>
      <c r="GZ11" s="392">
        <v>85921</v>
      </c>
      <c r="HA11" s="392">
        <v>55933</v>
      </c>
      <c r="HB11" s="391"/>
      <c r="HC11" s="391">
        <v>399</v>
      </c>
      <c r="HD11" s="392">
        <v>1273</v>
      </c>
      <c r="HE11" s="392">
        <v>31706</v>
      </c>
      <c r="HF11" s="392">
        <v>84232</v>
      </c>
      <c r="HG11" s="392">
        <v>2609</v>
      </c>
      <c r="HH11" s="392">
        <v>7772</v>
      </c>
      <c r="HI11" s="392">
        <v>3864</v>
      </c>
      <c r="HJ11" s="392">
        <v>130642</v>
      </c>
      <c r="HK11" s="392">
        <v>194993</v>
      </c>
      <c r="HL11" s="391"/>
      <c r="HM11" s="391">
        <v>59</v>
      </c>
      <c r="HN11" s="391" t="s">
        <v>557</v>
      </c>
      <c r="HO11" s="392">
        <v>183966</v>
      </c>
      <c r="HP11" s="391"/>
      <c r="HQ11" s="391">
        <v>919</v>
      </c>
      <c r="HR11" s="392">
        <v>1516</v>
      </c>
      <c r="HS11" s="392">
        <v>5726</v>
      </c>
      <c r="HT11" s="392">
        <v>2730</v>
      </c>
      <c r="HU11" s="392">
        <v>168489</v>
      </c>
      <c r="HV11" s="392">
        <v>39502</v>
      </c>
      <c r="HW11" s="391">
        <v>41</v>
      </c>
      <c r="HX11" s="391">
        <v>161</v>
      </c>
      <c r="HY11" s="392">
        <v>116492</v>
      </c>
      <c r="HZ11" s="392">
        <v>30636</v>
      </c>
      <c r="IA11" s="392">
        <v>71750</v>
      </c>
      <c r="IB11" s="392">
        <v>16765</v>
      </c>
      <c r="IC11" s="392">
        <v>3978033</v>
      </c>
      <c r="ID11" s="391" t="s">
        <v>557</v>
      </c>
      <c r="IE11" s="391" t="s">
        <v>557</v>
      </c>
      <c r="IF11" s="391"/>
      <c r="IG11" s="391" t="s">
        <v>557</v>
      </c>
      <c r="IH11" s="392">
        <v>41901</v>
      </c>
      <c r="II11" s="392">
        <v>482809</v>
      </c>
      <c r="IJ11" s="392">
        <v>342453</v>
      </c>
      <c r="IK11" s="392">
        <v>240709</v>
      </c>
      <c r="IL11" s="391">
        <v>13</v>
      </c>
      <c r="IM11" s="391">
        <v>107</v>
      </c>
      <c r="IN11" s="391"/>
      <c r="IO11" s="392">
        <v>377373</v>
      </c>
      <c r="IP11" s="392">
        <v>465739</v>
      </c>
      <c r="IQ11" s="392">
        <v>206190</v>
      </c>
      <c r="IR11" s="392">
        <v>7694</v>
      </c>
      <c r="IS11" s="391">
        <v>27</v>
      </c>
      <c r="IT11" s="391">
        <v>179</v>
      </c>
      <c r="IU11" s="391">
        <v>14</v>
      </c>
      <c r="IV11" s="391">
        <v>723</v>
      </c>
      <c r="IW11" s="392">
        <v>1937</v>
      </c>
      <c r="IX11" s="391" t="s">
        <v>557</v>
      </c>
      <c r="IY11" s="392">
        <v>7385</v>
      </c>
      <c r="IZ11" s="391"/>
      <c r="JA11" s="391">
        <v>430</v>
      </c>
      <c r="JB11" s="392">
        <v>4755</v>
      </c>
      <c r="JC11" s="392">
        <v>3682</v>
      </c>
      <c r="JD11" s="392">
        <v>240247</v>
      </c>
      <c r="JE11" s="391" t="s">
        <v>557</v>
      </c>
      <c r="JF11" s="391" t="s">
        <v>557</v>
      </c>
      <c r="JG11" s="392">
        <v>1348</v>
      </c>
      <c r="JH11" s="391"/>
      <c r="JI11" s="391">
        <v>205</v>
      </c>
      <c r="JJ11" s="392">
        <v>1143</v>
      </c>
      <c r="JK11" s="392">
        <v>19823</v>
      </c>
      <c r="JL11" s="392">
        <v>60883</v>
      </c>
      <c r="JM11" s="392">
        <v>442851</v>
      </c>
      <c r="JN11" s="391" t="s">
        <v>557</v>
      </c>
      <c r="JO11" s="391" t="s">
        <v>557</v>
      </c>
      <c r="JP11" s="391">
        <v>132</v>
      </c>
      <c r="JQ11" s="391" t="s">
        <v>557</v>
      </c>
      <c r="JR11" s="391" t="s">
        <v>557</v>
      </c>
      <c r="JS11" s="391" t="s">
        <v>557</v>
      </c>
      <c r="JT11" s="391" t="s">
        <v>557</v>
      </c>
      <c r="JU11" s="391" t="s">
        <v>557</v>
      </c>
      <c r="JV11" s="391" t="s">
        <v>557</v>
      </c>
      <c r="JW11" s="391" t="s">
        <v>557</v>
      </c>
      <c r="JX11" s="391" t="s">
        <v>557</v>
      </c>
      <c r="JY11" s="391" t="s">
        <v>557</v>
      </c>
      <c r="JZ11" s="391" t="s">
        <v>557</v>
      </c>
      <c r="KA11" s="391" t="s">
        <v>557</v>
      </c>
      <c r="KB11" s="391" t="s">
        <v>557</v>
      </c>
      <c r="KC11" s="392">
        <v>64697</v>
      </c>
      <c r="KD11" s="391" t="s">
        <v>557</v>
      </c>
      <c r="KE11" s="391" t="s">
        <v>557</v>
      </c>
    </row>
    <row r="12" spans="1:303" s="372" customFormat="1">
      <c r="B12" s="211" t="s">
        <v>742</v>
      </c>
      <c r="C12" s="384">
        <v>4675191</v>
      </c>
      <c r="D12" s="383"/>
      <c r="E12" s="384">
        <v>2140259</v>
      </c>
      <c r="F12" s="384">
        <v>6993200</v>
      </c>
      <c r="G12" s="383"/>
      <c r="H12" s="384">
        <v>1659781</v>
      </c>
      <c r="I12" s="384">
        <v>2105244</v>
      </c>
      <c r="J12" s="384">
        <v>377462</v>
      </c>
      <c r="K12" s="384">
        <v>811759</v>
      </c>
      <c r="L12" s="384">
        <v>3758327</v>
      </c>
      <c r="M12" s="383"/>
      <c r="N12" s="384">
        <v>385280</v>
      </c>
      <c r="O12" s="384">
        <v>178639</v>
      </c>
      <c r="P12" s="384">
        <v>4498409</v>
      </c>
      <c r="Q12" s="383"/>
      <c r="R12" s="384">
        <v>2964786</v>
      </c>
      <c r="S12" s="384">
        <v>27416233</v>
      </c>
      <c r="T12" s="383"/>
      <c r="U12" s="384">
        <v>918856</v>
      </c>
      <c r="V12" s="384">
        <v>3752058</v>
      </c>
      <c r="W12" s="383"/>
      <c r="X12" s="384">
        <v>417124</v>
      </c>
      <c r="Y12" s="384">
        <v>536674</v>
      </c>
      <c r="Z12" s="383"/>
      <c r="AA12" s="384">
        <v>9798</v>
      </c>
      <c r="AB12" s="384">
        <v>752767</v>
      </c>
      <c r="AC12" s="384">
        <v>1064913</v>
      </c>
      <c r="AD12" s="384">
        <v>936640</v>
      </c>
      <c r="AE12" s="384">
        <v>22467133</v>
      </c>
      <c r="AF12" s="384">
        <v>2755486</v>
      </c>
      <c r="AG12" s="383"/>
      <c r="AH12" s="384">
        <v>299572</v>
      </c>
      <c r="AI12" s="384">
        <v>99062</v>
      </c>
      <c r="AJ12" s="384">
        <v>130075</v>
      </c>
      <c r="AK12" s="384">
        <v>1333515</v>
      </c>
      <c r="AL12" s="384">
        <v>345178</v>
      </c>
      <c r="AM12" s="384">
        <v>773162</v>
      </c>
      <c r="AN12" s="384">
        <v>2870005</v>
      </c>
      <c r="AO12" s="383"/>
      <c r="AP12" s="384">
        <v>440118</v>
      </c>
      <c r="AQ12" s="384">
        <v>1993095</v>
      </c>
      <c r="AR12" s="384">
        <v>1062043</v>
      </c>
      <c r="AS12" s="384">
        <v>8904</v>
      </c>
      <c r="AT12" s="384">
        <v>371329</v>
      </c>
      <c r="AU12" s="384">
        <v>2224404</v>
      </c>
      <c r="AV12" s="384">
        <v>3541155</v>
      </c>
      <c r="AW12" s="384">
        <v>5329801</v>
      </c>
      <c r="AX12" s="384">
        <v>5375119</v>
      </c>
      <c r="AY12" s="384">
        <v>91526</v>
      </c>
      <c r="AZ12" s="383"/>
      <c r="BA12" s="384">
        <v>69672</v>
      </c>
      <c r="BB12" s="384">
        <v>8083304</v>
      </c>
      <c r="BC12" s="384">
        <v>1549712</v>
      </c>
      <c r="BD12" s="384">
        <v>24997</v>
      </c>
      <c r="BE12" s="384">
        <v>1038800</v>
      </c>
      <c r="BF12" s="384">
        <v>9686</v>
      </c>
      <c r="BG12" s="384">
        <v>472177</v>
      </c>
      <c r="BH12" s="383"/>
      <c r="BI12" s="384">
        <v>111720</v>
      </c>
      <c r="BJ12" s="384">
        <v>197468</v>
      </c>
      <c r="BK12" s="384">
        <v>307192</v>
      </c>
      <c r="BL12" s="384">
        <v>38092336</v>
      </c>
      <c r="BM12" s="384">
        <v>1373663</v>
      </c>
      <c r="BN12" s="384">
        <v>13657131</v>
      </c>
      <c r="BO12" s="384">
        <v>1074906</v>
      </c>
      <c r="BP12" s="384">
        <v>977598</v>
      </c>
      <c r="BQ12" s="384">
        <v>575771</v>
      </c>
      <c r="BR12" s="384">
        <v>9382116</v>
      </c>
      <c r="BS12" s="383"/>
      <c r="BT12" s="384">
        <v>986680</v>
      </c>
      <c r="BU12" s="384">
        <v>3118368</v>
      </c>
      <c r="BV12" s="384">
        <v>2726693</v>
      </c>
      <c r="BW12" s="384">
        <v>1752851</v>
      </c>
      <c r="BX12" s="384">
        <v>76981323</v>
      </c>
      <c r="BY12" s="384">
        <v>7353045</v>
      </c>
      <c r="BZ12" s="383"/>
      <c r="CA12" s="384">
        <v>58933</v>
      </c>
      <c r="CB12" s="384">
        <v>988072</v>
      </c>
      <c r="CC12" s="384">
        <v>240361</v>
      </c>
      <c r="CD12" s="384">
        <v>1779146</v>
      </c>
      <c r="CE12" s="384">
        <v>10891300</v>
      </c>
      <c r="CF12" s="383"/>
      <c r="CG12" s="384">
        <v>5914282</v>
      </c>
      <c r="CH12" s="384">
        <v>4977019</v>
      </c>
      <c r="CI12" s="384">
        <v>211733</v>
      </c>
      <c r="CJ12" s="384">
        <v>311891</v>
      </c>
      <c r="CK12" s="384">
        <v>6548011</v>
      </c>
      <c r="CL12" s="384">
        <v>2403390</v>
      </c>
      <c r="CM12" s="384">
        <v>3209296</v>
      </c>
      <c r="CN12" s="384">
        <v>269779</v>
      </c>
      <c r="CO12" s="384">
        <v>199412</v>
      </c>
      <c r="CP12" s="384">
        <v>183230</v>
      </c>
      <c r="CQ12" s="384">
        <v>14621792</v>
      </c>
      <c r="CR12" s="383"/>
      <c r="CS12" s="384">
        <v>292662</v>
      </c>
      <c r="CT12" s="384">
        <v>751557</v>
      </c>
      <c r="CU12" s="384">
        <v>2644115</v>
      </c>
      <c r="CV12" s="384">
        <v>1588299</v>
      </c>
      <c r="CW12" s="383"/>
      <c r="CX12" s="384">
        <v>1585874</v>
      </c>
      <c r="CY12" s="383"/>
      <c r="CZ12" s="384">
        <v>10366</v>
      </c>
      <c r="DA12" s="384">
        <v>364457</v>
      </c>
      <c r="DB12" s="384">
        <v>9216</v>
      </c>
      <c r="DC12" s="384">
        <v>1139527</v>
      </c>
      <c r="DD12" s="384">
        <v>11211</v>
      </c>
      <c r="DE12" s="384">
        <v>219935</v>
      </c>
      <c r="DF12" s="384">
        <v>327269</v>
      </c>
      <c r="DG12" s="384">
        <v>542068</v>
      </c>
      <c r="DH12" s="384">
        <v>524996</v>
      </c>
      <c r="DI12" s="384">
        <v>27306486</v>
      </c>
      <c r="DJ12" s="383"/>
      <c r="DK12" s="384">
        <v>5621667</v>
      </c>
      <c r="DL12" s="384">
        <v>2077673</v>
      </c>
      <c r="DM12" s="384">
        <v>2328403</v>
      </c>
      <c r="DN12" s="384">
        <v>3055956</v>
      </c>
      <c r="DO12" s="383"/>
      <c r="DP12" s="384">
        <v>1815307</v>
      </c>
      <c r="DQ12" s="384">
        <v>569126</v>
      </c>
      <c r="DR12" s="384">
        <v>3378560</v>
      </c>
      <c r="DS12" s="383"/>
      <c r="DT12" s="384">
        <v>179478</v>
      </c>
      <c r="DU12" s="384">
        <v>1104760</v>
      </c>
      <c r="DV12" s="384">
        <v>4182525</v>
      </c>
      <c r="DW12" s="384">
        <v>2441359</v>
      </c>
      <c r="DX12" s="384">
        <v>443685</v>
      </c>
      <c r="DY12" s="384">
        <v>2006271</v>
      </c>
      <c r="DZ12" s="384">
        <v>3293359</v>
      </c>
      <c r="EA12" s="384">
        <v>2166590</v>
      </c>
      <c r="EB12" s="383"/>
      <c r="EC12" s="384">
        <v>19765</v>
      </c>
      <c r="ED12" s="384">
        <v>465443</v>
      </c>
      <c r="EE12" s="384">
        <v>24154</v>
      </c>
      <c r="EF12" s="384">
        <v>1096428</v>
      </c>
      <c r="EG12" s="384">
        <v>11057486</v>
      </c>
      <c r="EH12" s="383"/>
      <c r="EI12" s="384">
        <v>118668</v>
      </c>
      <c r="EJ12" s="384">
        <v>3383695</v>
      </c>
      <c r="EK12" s="384">
        <v>998491</v>
      </c>
      <c r="EL12" s="383"/>
      <c r="EM12" s="384">
        <v>383012</v>
      </c>
      <c r="EN12" s="384">
        <v>211322</v>
      </c>
      <c r="EO12" s="384">
        <v>28912</v>
      </c>
      <c r="EP12" s="384">
        <v>631479</v>
      </c>
      <c r="EQ12" s="384">
        <v>919398</v>
      </c>
      <c r="ER12" s="384">
        <v>70398</v>
      </c>
      <c r="ES12" s="384">
        <v>12649</v>
      </c>
      <c r="ET12" s="384">
        <v>599327</v>
      </c>
      <c r="EU12" s="384">
        <v>1122851</v>
      </c>
      <c r="EV12" s="384">
        <v>4259637</v>
      </c>
      <c r="EW12" s="384">
        <v>541433</v>
      </c>
      <c r="EX12" s="384">
        <v>5084953</v>
      </c>
      <c r="EY12" s="384">
        <v>6164256</v>
      </c>
      <c r="EZ12" s="383"/>
      <c r="FA12" s="384">
        <v>616040</v>
      </c>
      <c r="FB12" s="384">
        <v>4082288</v>
      </c>
      <c r="FC12" s="384">
        <v>1455571</v>
      </c>
      <c r="FD12" s="384">
        <v>112345</v>
      </c>
      <c r="FE12" s="384">
        <v>8686514</v>
      </c>
      <c r="FF12" s="383"/>
      <c r="FG12" s="384">
        <v>941769</v>
      </c>
      <c r="FH12" s="384">
        <v>177262</v>
      </c>
      <c r="FI12" s="384">
        <v>5868253</v>
      </c>
      <c r="FJ12" s="384">
        <v>965383</v>
      </c>
      <c r="FK12" s="384">
        <v>1941693</v>
      </c>
      <c r="FL12" s="384">
        <v>17413662</v>
      </c>
      <c r="FM12" s="383"/>
      <c r="FN12" s="384">
        <v>14236024</v>
      </c>
      <c r="FO12" s="384">
        <v>3177638</v>
      </c>
      <c r="FP12" s="384">
        <v>1924527</v>
      </c>
      <c r="FQ12" s="383"/>
      <c r="FR12" s="384">
        <v>326612</v>
      </c>
      <c r="FS12" s="384">
        <v>1597915</v>
      </c>
      <c r="FT12" s="384">
        <v>398644</v>
      </c>
      <c r="FU12" s="384">
        <v>27744</v>
      </c>
      <c r="FV12" s="384">
        <v>2161253</v>
      </c>
      <c r="FW12" s="384">
        <v>1666638</v>
      </c>
      <c r="FX12" s="384">
        <v>2171840</v>
      </c>
      <c r="FY12" s="384">
        <v>607827</v>
      </c>
      <c r="FZ12" s="384">
        <v>69632</v>
      </c>
      <c r="GA12" s="384">
        <v>554710</v>
      </c>
      <c r="GB12" s="384">
        <v>70934</v>
      </c>
      <c r="GC12" s="384">
        <v>172676</v>
      </c>
      <c r="GD12" s="384">
        <v>134029</v>
      </c>
      <c r="GE12" s="384">
        <v>2472983</v>
      </c>
      <c r="GF12" s="383"/>
      <c r="GG12" s="384">
        <v>96405</v>
      </c>
      <c r="GH12" s="384">
        <v>1421341</v>
      </c>
      <c r="GI12" s="384">
        <v>216465</v>
      </c>
      <c r="GJ12" s="384">
        <v>339007</v>
      </c>
      <c r="GK12" s="384">
        <v>4810972</v>
      </c>
      <c r="GL12" s="384">
        <v>1697637</v>
      </c>
      <c r="GM12" s="383"/>
      <c r="GN12" s="384">
        <v>308586</v>
      </c>
      <c r="GO12" s="384">
        <v>226285</v>
      </c>
      <c r="GP12" s="384">
        <v>237476</v>
      </c>
      <c r="GQ12" s="384">
        <v>220683</v>
      </c>
      <c r="GR12" s="384">
        <v>70909</v>
      </c>
      <c r="GS12" s="384">
        <v>4955276</v>
      </c>
      <c r="GT12" s="383"/>
      <c r="GU12" s="384">
        <v>1813108</v>
      </c>
      <c r="GV12" s="384">
        <v>1724048</v>
      </c>
      <c r="GW12" s="384">
        <v>232301</v>
      </c>
      <c r="GX12" s="384">
        <v>1506018</v>
      </c>
      <c r="GY12" s="384">
        <v>787335</v>
      </c>
      <c r="GZ12" s="384">
        <v>3554727</v>
      </c>
      <c r="HA12" s="384">
        <v>18102851</v>
      </c>
      <c r="HB12" s="383"/>
      <c r="HC12" s="384">
        <v>1055026</v>
      </c>
      <c r="HD12" s="384">
        <v>1660235</v>
      </c>
      <c r="HE12" s="384">
        <v>12101682</v>
      </c>
      <c r="HF12" s="384">
        <v>8411846</v>
      </c>
      <c r="HG12" s="384">
        <v>423433</v>
      </c>
      <c r="HH12" s="384">
        <v>3457352</v>
      </c>
      <c r="HI12" s="384">
        <v>2819444</v>
      </c>
      <c r="HJ12" s="384">
        <v>2501463</v>
      </c>
      <c r="HK12" s="384">
        <v>492192</v>
      </c>
      <c r="HL12" s="383"/>
      <c r="HM12" s="384">
        <v>1170</v>
      </c>
      <c r="HN12" s="384">
        <v>7140804</v>
      </c>
      <c r="HO12" s="384">
        <v>2369851</v>
      </c>
      <c r="HP12" s="383"/>
      <c r="HQ12" s="384">
        <v>204445</v>
      </c>
      <c r="HR12" s="384">
        <v>1682222</v>
      </c>
      <c r="HS12" s="384">
        <v>13375</v>
      </c>
      <c r="HT12" s="384">
        <v>594094</v>
      </c>
      <c r="HU12" s="384">
        <v>50713</v>
      </c>
      <c r="HV12" s="384">
        <v>3895968</v>
      </c>
      <c r="HW12" s="384">
        <v>25375</v>
      </c>
      <c r="HX12" s="384">
        <v>166716</v>
      </c>
      <c r="HY12" s="384">
        <v>28609</v>
      </c>
      <c r="HZ12" s="384">
        <v>6212508</v>
      </c>
      <c r="IA12" s="384">
        <v>5269365</v>
      </c>
      <c r="IB12" s="384">
        <v>1461121</v>
      </c>
      <c r="IC12" s="384">
        <v>6806557</v>
      </c>
      <c r="ID12" s="384">
        <v>15102471</v>
      </c>
      <c r="IE12" s="383" t="s">
        <v>557</v>
      </c>
      <c r="IF12" s="383"/>
      <c r="IG12" s="383" t="s">
        <v>557</v>
      </c>
      <c r="IH12" s="383">
        <v>49</v>
      </c>
      <c r="II12" s="384">
        <v>13227043</v>
      </c>
      <c r="IJ12" s="384">
        <v>150051053</v>
      </c>
      <c r="IK12" s="384">
        <v>3166119</v>
      </c>
      <c r="IL12" s="383">
        <v>646</v>
      </c>
      <c r="IM12" s="384">
        <v>29417789</v>
      </c>
      <c r="IN12" s="383"/>
      <c r="IO12" s="384">
        <v>8932029</v>
      </c>
      <c r="IP12" s="384">
        <v>14986186</v>
      </c>
      <c r="IQ12" s="384">
        <v>4562020</v>
      </c>
      <c r="IR12" s="384">
        <v>248531</v>
      </c>
      <c r="IS12" s="384">
        <v>5055</v>
      </c>
      <c r="IT12" s="384">
        <v>49477</v>
      </c>
      <c r="IU12" s="384">
        <v>2875</v>
      </c>
      <c r="IV12" s="384">
        <v>19662</v>
      </c>
      <c r="IW12" s="384">
        <v>122290</v>
      </c>
      <c r="IX12" s="384">
        <v>19796307</v>
      </c>
      <c r="IY12" s="384">
        <v>13513642</v>
      </c>
      <c r="IZ12" s="383"/>
      <c r="JA12" s="384">
        <v>13323864</v>
      </c>
      <c r="JB12" s="384">
        <v>1448007</v>
      </c>
      <c r="JC12" s="384">
        <v>620269</v>
      </c>
      <c r="JD12" s="384">
        <v>21048380</v>
      </c>
      <c r="JE12" s="384">
        <v>5920527</v>
      </c>
      <c r="JF12" s="384">
        <v>19854159</v>
      </c>
      <c r="JG12" s="384">
        <v>1223329</v>
      </c>
      <c r="JH12" s="383"/>
      <c r="JI12" s="384">
        <v>804116</v>
      </c>
      <c r="JJ12" s="384">
        <v>419213</v>
      </c>
      <c r="JK12" s="384">
        <v>263334</v>
      </c>
      <c r="JL12" s="384">
        <v>1085468</v>
      </c>
      <c r="JM12" s="384">
        <v>3103127</v>
      </c>
      <c r="JN12" s="384">
        <v>73072683</v>
      </c>
      <c r="JO12" s="384">
        <v>509849038</v>
      </c>
      <c r="JP12" s="384">
        <v>9983383</v>
      </c>
      <c r="JQ12" s="384">
        <v>97574484</v>
      </c>
      <c r="JR12" s="384">
        <v>272907311</v>
      </c>
      <c r="JS12" s="384">
        <v>64346961</v>
      </c>
      <c r="JT12" s="384">
        <v>61227334</v>
      </c>
      <c r="JU12" s="384">
        <v>3809565</v>
      </c>
      <c r="JV12" s="384">
        <v>346183585</v>
      </c>
      <c r="JW12" s="384">
        <v>851754</v>
      </c>
      <c r="JX12" s="384">
        <v>18725067</v>
      </c>
      <c r="JY12" s="384">
        <v>27758284</v>
      </c>
      <c r="JZ12" s="384">
        <v>71105315</v>
      </c>
      <c r="KA12" s="384">
        <v>179996196</v>
      </c>
      <c r="KB12" s="384">
        <v>23912117</v>
      </c>
      <c r="KC12" s="384">
        <v>2660833</v>
      </c>
      <c r="KD12" s="384">
        <v>20576955</v>
      </c>
      <c r="KE12" s="384">
        <v>597065</v>
      </c>
    </row>
    <row r="13" spans="1:303" s="372" customFormat="1">
      <c r="B13" s="211" t="s">
        <v>743</v>
      </c>
      <c r="C13" s="383">
        <v>-2.4</v>
      </c>
      <c r="D13" s="383"/>
      <c r="E13" s="383">
        <v>2.5</v>
      </c>
      <c r="F13" s="383">
        <v>63.9</v>
      </c>
      <c r="G13" s="383"/>
      <c r="H13" s="383">
        <v>22.4</v>
      </c>
      <c r="I13" s="383">
        <v>108.4</v>
      </c>
      <c r="J13" s="383">
        <v>-1.3</v>
      </c>
      <c r="K13" s="383">
        <v>44.3</v>
      </c>
      <c r="L13" s="383">
        <v>-7.6</v>
      </c>
      <c r="M13" s="383"/>
      <c r="N13" s="383">
        <v>-17.399999999999999</v>
      </c>
      <c r="O13" s="383">
        <v>-1.6</v>
      </c>
      <c r="P13" s="383">
        <v>21.2</v>
      </c>
      <c r="Q13" s="383"/>
      <c r="R13" s="383">
        <v>14.2</v>
      </c>
      <c r="S13" s="383">
        <v>-8.1</v>
      </c>
      <c r="T13" s="383"/>
      <c r="U13" s="383">
        <v>-17.8</v>
      </c>
      <c r="V13" s="383">
        <v>-32.799999999999997</v>
      </c>
      <c r="W13" s="383"/>
      <c r="X13" s="383">
        <v>-33</v>
      </c>
      <c r="Y13" s="383">
        <v>13.5</v>
      </c>
      <c r="Z13" s="383"/>
      <c r="AA13" s="383">
        <v>9.4</v>
      </c>
      <c r="AB13" s="383">
        <v>-53.4</v>
      </c>
      <c r="AC13" s="383">
        <v>5.5</v>
      </c>
      <c r="AD13" s="383">
        <v>-37.9</v>
      </c>
      <c r="AE13" s="383">
        <v>2.7</v>
      </c>
      <c r="AF13" s="383">
        <v>-18.3</v>
      </c>
      <c r="AG13" s="383"/>
      <c r="AH13" s="383">
        <v>-31.5</v>
      </c>
      <c r="AI13" s="383">
        <v>-16.2</v>
      </c>
      <c r="AJ13" s="383">
        <v>17.600000000000001</v>
      </c>
      <c r="AK13" s="383">
        <v>-26.8</v>
      </c>
      <c r="AL13" s="383">
        <v>-14.1</v>
      </c>
      <c r="AM13" s="383">
        <v>-36.799999999999997</v>
      </c>
      <c r="AN13" s="383">
        <v>35.9</v>
      </c>
      <c r="AO13" s="383"/>
      <c r="AP13" s="383">
        <v>20.100000000000001</v>
      </c>
      <c r="AQ13" s="383">
        <v>14.7</v>
      </c>
      <c r="AR13" s="383">
        <v>1.1000000000000001</v>
      </c>
      <c r="AS13" s="383">
        <v>-69.7</v>
      </c>
      <c r="AT13" s="383">
        <v>3.3</v>
      </c>
      <c r="AU13" s="383">
        <v>-8.6</v>
      </c>
      <c r="AV13" s="383">
        <v>66.8</v>
      </c>
      <c r="AW13" s="383">
        <v>9.4</v>
      </c>
      <c r="AX13" s="383">
        <v>19</v>
      </c>
      <c r="AY13" s="383">
        <v>18</v>
      </c>
      <c r="AZ13" s="383"/>
      <c r="BA13" s="383">
        <v>17.8</v>
      </c>
      <c r="BB13" s="383">
        <v>6.2</v>
      </c>
      <c r="BC13" s="383">
        <v>-9.8000000000000007</v>
      </c>
      <c r="BD13" s="383">
        <v>-58.8</v>
      </c>
      <c r="BE13" s="383">
        <v>-39.1</v>
      </c>
      <c r="BF13" s="383">
        <v>-95.8</v>
      </c>
      <c r="BG13" s="383">
        <v>-5.7</v>
      </c>
      <c r="BH13" s="383"/>
      <c r="BI13" s="383">
        <v>-2.4</v>
      </c>
      <c r="BJ13" s="383">
        <v>-12.8</v>
      </c>
      <c r="BK13" s="383">
        <v>-8.5</v>
      </c>
      <c r="BL13" s="383">
        <v>7.5</v>
      </c>
      <c r="BM13" s="383">
        <v>8.1999999999999993</v>
      </c>
      <c r="BN13" s="383">
        <v>28.2</v>
      </c>
      <c r="BO13" s="383">
        <v>1.8</v>
      </c>
      <c r="BP13" s="383">
        <v>-25.4</v>
      </c>
      <c r="BQ13" s="383">
        <v>-35</v>
      </c>
      <c r="BR13" s="383">
        <v>25.2</v>
      </c>
      <c r="BS13" s="383"/>
      <c r="BT13" s="383">
        <v>6.8</v>
      </c>
      <c r="BU13" s="383">
        <v>23.8</v>
      </c>
      <c r="BV13" s="383">
        <v>9.4</v>
      </c>
      <c r="BW13" s="383">
        <v>49.6</v>
      </c>
      <c r="BX13" s="383">
        <v>13.6</v>
      </c>
      <c r="BY13" s="383">
        <v>-6.5</v>
      </c>
      <c r="BZ13" s="383"/>
      <c r="CA13" s="383">
        <v>22</v>
      </c>
      <c r="CB13" s="383">
        <v>1</v>
      </c>
      <c r="CC13" s="383">
        <v>113.9</v>
      </c>
      <c r="CD13" s="383">
        <v>-23.8</v>
      </c>
      <c r="CE13" s="383">
        <v>22</v>
      </c>
      <c r="CF13" s="383"/>
      <c r="CG13" s="383">
        <v>32.799999999999997</v>
      </c>
      <c r="CH13" s="383">
        <v>13.3</v>
      </c>
      <c r="CI13" s="383">
        <v>-0.4</v>
      </c>
      <c r="CJ13" s="383">
        <v>1.8</v>
      </c>
      <c r="CK13" s="383">
        <v>5</v>
      </c>
      <c r="CL13" s="383">
        <v>-6.5</v>
      </c>
      <c r="CM13" s="383">
        <v>-13.6</v>
      </c>
      <c r="CN13" s="383">
        <v>-16.2</v>
      </c>
      <c r="CO13" s="383">
        <v>-33.200000000000003</v>
      </c>
      <c r="CP13" s="383">
        <v>-0.9</v>
      </c>
      <c r="CQ13" s="383">
        <v>16.899999999999999</v>
      </c>
      <c r="CR13" s="383"/>
      <c r="CS13" s="383">
        <v>-10.4</v>
      </c>
      <c r="CT13" s="383">
        <v>-9.3000000000000007</v>
      </c>
      <c r="CU13" s="383">
        <v>27</v>
      </c>
      <c r="CV13" s="383">
        <v>-25.5</v>
      </c>
      <c r="CW13" s="383"/>
      <c r="CX13" s="383">
        <v>-25.4</v>
      </c>
      <c r="CY13" s="383"/>
      <c r="CZ13" s="383">
        <v>761.2</v>
      </c>
      <c r="DA13" s="383">
        <v>-22.6</v>
      </c>
      <c r="DB13" s="383">
        <v>-61.4</v>
      </c>
      <c r="DC13" s="383">
        <v>-27.6</v>
      </c>
      <c r="DD13" s="383">
        <v>11.1</v>
      </c>
      <c r="DE13" s="383">
        <v>3.1</v>
      </c>
      <c r="DF13" s="383">
        <v>-2.1</v>
      </c>
      <c r="DG13" s="383">
        <v>-2.6</v>
      </c>
      <c r="DH13" s="383" t="s">
        <v>557</v>
      </c>
      <c r="DI13" s="383">
        <v>-1.5</v>
      </c>
      <c r="DJ13" s="383"/>
      <c r="DK13" s="383">
        <v>0.3</v>
      </c>
      <c r="DL13" s="383">
        <v>1.8</v>
      </c>
      <c r="DM13" s="383">
        <v>-11.2</v>
      </c>
      <c r="DN13" s="383">
        <v>0.8</v>
      </c>
      <c r="DO13" s="383"/>
      <c r="DP13" s="383">
        <v>3.8</v>
      </c>
      <c r="DQ13" s="383">
        <v>-6.6</v>
      </c>
      <c r="DR13" s="383">
        <v>-17</v>
      </c>
      <c r="DS13" s="383"/>
      <c r="DT13" s="383">
        <v>7.2</v>
      </c>
      <c r="DU13" s="383">
        <v>-3.5</v>
      </c>
      <c r="DV13" s="383">
        <v>-5.0999999999999996</v>
      </c>
      <c r="DW13" s="383">
        <v>-0.1</v>
      </c>
      <c r="DX13" s="383">
        <v>-5.8</v>
      </c>
      <c r="DY13" s="383">
        <v>-10.9</v>
      </c>
      <c r="DZ13" s="383">
        <v>-2.7</v>
      </c>
      <c r="EA13" s="383">
        <v>3.7</v>
      </c>
      <c r="EB13" s="383"/>
      <c r="EC13" s="383">
        <v>1.4</v>
      </c>
      <c r="ED13" s="383">
        <v>12.6</v>
      </c>
      <c r="EE13" s="383">
        <v>-1.8</v>
      </c>
      <c r="EF13" s="383">
        <v>-3</v>
      </c>
      <c r="EG13" s="383" t="s">
        <v>557</v>
      </c>
      <c r="EH13" s="383"/>
      <c r="EI13" s="383">
        <v>-27.3</v>
      </c>
      <c r="EJ13" s="383">
        <v>-16.100000000000001</v>
      </c>
      <c r="EK13" s="383">
        <v>0.2</v>
      </c>
      <c r="EL13" s="383"/>
      <c r="EM13" s="383">
        <v>-3.9</v>
      </c>
      <c r="EN13" s="383">
        <v>12.3</v>
      </c>
      <c r="EO13" s="383" t="s">
        <v>557</v>
      </c>
      <c r="EP13" s="383" t="s">
        <v>557</v>
      </c>
      <c r="EQ13" s="383">
        <v>-6.7</v>
      </c>
      <c r="ER13" s="383">
        <v>-8.1</v>
      </c>
      <c r="ES13" s="383">
        <v>-26.6</v>
      </c>
      <c r="ET13" s="383">
        <v>-12.1</v>
      </c>
      <c r="EU13" s="383">
        <v>-19.5</v>
      </c>
      <c r="EV13" s="383" t="s">
        <v>557</v>
      </c>
      <c r="EW13" s="383">
        <v>-17.8</v>
      </c>
      <c r="EX13" s="383">
        <v>-0.6</v>
      </c>
      <c r="EY13" s="383">
        <v>-8.1</v>
      </c>
      <c r="EZ13" s="383"/>
      <c r="FA13" s="383">
        <v>-7.2</v>
      </c>
      <c r="FB13" s="383">
        <v>-8.5</v>
      </c>
      <c r="FC13" s="383">
        <v>-8.1</v>
      </c>
      <c r="FD13" s="383">
        <v>-1</v>
      </c>
      <c r="FE13" s="383">
        <v>3.4</v>
      </c>
      <c r="FF13" s="383"/>
      <c r="FG13" s="383">
        <v>10.1</v>
      </c>
      <c r="FH13" s="383">
        <v>-1.6</v>
      </c>
      <c r="FI13" s="383">
        <v>2.9</v>
      </c>
      <c r="FJ13" s="383">
        <v>4.7</v>
      </c>
      <c r="FK13" s="383">
        <v>6</v>
      </c>
      <c r="FL13" s="383">
        <v>2.9</v>
      </c>
      <c r="FM13" s="383"/>
      <c r="FN13" s="383">
        <v>3.3</v>
      </c>
      <c r="FO13" s="383">
        <v>-0.2</v>
      </c>
      <c r="FP13" s="383">
        <v>-7.2</v>
      </c>
      <c r="FQ13" s="383"/>
      <c r="FR13" s="383">
        <v>14.2</v>
      </c>
      <c r="FS13" s="383">
        <v>-17.3</v>
      </c>
      <c r="FT13" s="383">
        <v>7.6</v>
      </c>
      <c r="FU13" s="383">
        <v>59.4</v>
      </c>
      <c r="FV13" s="383">
        <v>-4.9000000000000004</v>
      </c>
      <c r="FW13" s="383">
        <v>14.7</v>
      </c>
      <c r="FX13" s="383">
        <v>-21.6</v>
      </c>
      <c r="FY13" s="383">
        <v>-1.8</v>
      </c>
      <c r="FZ13" s="383">
        <v>-19.2</v>
      </c>
      <c r="GA13" s="383">
        <v>-19.8</v>
      </c>
      <c r="GB13" s="383">
        <v>32.4</v>
      </c>
      <c r="GC13" s="383">
        <v>19.3</v>
      </c>
      <c r="GD13" s="383">
        <v>-80.099999999999994</v>
      </c>
      <c r="GE13" s="383" t="s">
        <v>557</v>
      </c>
      <c r="GF13" s="383"/>
      <c r="GG13" s="383">
        <v>23</v>
      </c>
      <c r="GH13" s="383" t="s">
        <v>557</v>
      </c>
      <c r="GI13" s="383" t="s">
        <v>557</v>
      </c>
      <c r="GJ13" s="383" t="s">
        <v>557</v>
      </c>
      <c r="GK13" s="383" t="s">
        <v>557</v>
      </c>
      <c r="GL13" s="383" t="s">
        <v>557</v>
      </c>
      <c r="GM13" s="383"/>
      <c r="GN13" s="383">
        <v>30.8</v>
      </c>
      <c r="GO13" s="383">
        <v>-2.2000000000000002</v>
      </c>
      <c r="GP13" s="383">
        <v>-1</v>
      </c>
      <c r="GQ13" s="383">
        <v>1.9</v>
      </c>
      <c r="GR13" s="383">
        <v>-11.9</v>
      </c>
      <c r="GS13" s="383">
        <v>-16.399999999999999</v>
      </c>
      <c r="GT13" s="383"/>
      <c r="GU13" s="383">
        <v>-35.299999999999997</v>
      </c>
      <c r="GV13" s="383">
        <v>-16.7</v>
      </c>
      <c r="GW13" s="383" t="s">
        <v>557</v>
      </c>
      <c r="GX13" s="383" t="s">
        <v>557</v>
      </c>
      <c r="GY13" s="383" t="s">
        <v>557</v>
      </c>
      <c r="GZ13" s="383">
        <v>18.899999999999999</v>
      </c>
      <c r="HA13" s="383">
        <v>-22.3</v>
      </c>
      <c r="HB13" s="383"/>
      <c r="HC13" s="383">
        <v>47.2</v>
      </c>
      <c r="HD13" s="383">
        <v>-8.1999999999999993</v>
      </c>
      <c r="HE13" s="383">
        <v>2.6</v>
      </c>
      <c r="HF13" s="383">
        <v>-14.3</v>
      </c>
      <c r="HG13" s="383">
        <v>16.3</v>
      </c>
      <c r="HH13" s="383">
        <v>17.399999999999999</v>
      </c>
      <c r="HI13" s="383">
        <v>-20.5</v>
      </c>
      <c r="HJ13" s="383">
        <v>-12.5</v>
      </c>
      <c r="HK13" s="383">
        <v>48.3</v>
      </c>
      <c r="HL13" s="383"/>
      <c r="HM13" s="383">
        <v>90.3</v>
      </c>
      <c r="HN13" s="383" t="s">
        <v>557</v>
      </c>
      <c r="HO13" s="383">
        <v>-1.5</v>
      </c>
      <c r="HP13" s="383"/>
      <c r="HQ13" s="383">
        <v>15.3</v>
      </c>
      <c r="HR13" s="383">
        <v>-18</v>
      </c>
      <c r="HS13" s="383">
        <v>-45</v>
      </c>
      <c r="HT13" s="383">
        <v>36.1</v>
      </c>
      <c r="HU13" s="383">
        <v>90.9</v>
      </c>
      <c r="HV13" s="383">
        <v>-49.8</v>
      </c>
      <c r="HW13" s="383">
        <v>44.6</v>
      </c>
      <c r="HX13" s="383">
        <v>-7.2</v>
      </c>
      <c r="HY13" s="383">
        <v>99.2</v>
      </c>
      <c r="HZ13" s="383">
        <v>-10.4</v>
      </c>
      <c r="IA13" s="383">
        <v>-6.5</v>
      </c>
      <c r="IB13" s="383">
        <v>1.5</v>
      </c>
      <c r="IC13" s="383">
        <v>3</v>
      </c>
      <c r="ID13" s="383" t="s">
        <v>557</v>
      </c>
      <c r="IE13" s="383" t="s">
        <v>557</v>
      </c>
      <c r="IF13" s="383"/>
      <c r="IG13" s="383" t="s">
        <v>557</v>
      </c>
      <c r="IH13" s="383">
        <v>39.700000000000003</v>
      </c>
      <c r="II13" s="383">
        <v>-5.8</v>
      </c>
      <c r="IJ13" s="383">
        <v>9.1</v>
      </c>
      <c r="IK13" s="383">
        <v>-8.4</v>
      </c>
      <c r="IL13" s="383">
        <v>-90.4</v>
      </c>
      <c r="IM13" s="383">
        <v>-2.4</v>
      </c>
      <c r="IN13" s="383"/>
      <c r="IO13" s="383">
        <v>7.1</v>
      </c>
      <c r="IP13" s="383">
        <v>-1.3</v>
      </c>
      <c r="IQ13" s="383">
        <v>-22</v>
      </c>
      <c r="IR13" s="383">
        <v>57.5</v>
      </c>
      <c r="IS13" s="383">
        <v>-30.8</v>
      </c>
      <c r="IT13" s="383">
        <v>-15.2</v>
      </c>
      <c r="IU13" s="383">
        <v>-77.8</v>
      </c>
      <c r="IV13" s="383">
        <v>-13.5</v>
      </c>
      <c r="IW13" s="383">
        <v>-10.4</v>
      </c>
      <c r="IX13" s="383" t="s">
        <v>557</v>
      </c>
      <c r="IY13" s="383">
        <v>-89.2</v>
      </c>
      <c r="IZ13" s="383"/>
      <c r="JA13" s="383">
        <v>0.2</v>
      </c>
      <c r="JB13" s="383">
        <v>6.2</v>
      </c>
      <c r="JC13" s="383">
        <v>7.1</v>
      </c>
      <c r="JD13" s="383">
        <v>-15.1</v>
      </c>
      <c r="JE13" s="383" t="s">
        <v>557</v>
      </c>
      <c r="JF13" s="383" t="s">
        <v>557</v>
      </c>
      <c r="JG13" s="383">
        <v>-11.3</v>
      </c>
      <c r="JH13" s="383"/>
      <c r="JI13" s="383">
        <v>-9.5</v>
      </c>
      <c r="JJ13" s="383">
        <v>-11.6</v>
      </c>
      <c r="JK13" s="383">
        <v>-31.8</v>
      </c>
      <c r="JL13" s="383">
        <v>-9.1</v>
      </c>
      <c r="JM13" s="383">
        <v>2.5</v>
      </c>
      <c r="JN13" s="383" t="s">
        <v>557</v>
      </c>
      <c r="JO13" s="383" t="s">
        <v>557</v>
      </c>
      <c r="JP13" s="383">
        <v>-1</v>
      </c>
      <c r="JQ13" s="383" t="s">
        <v>557</v>
      </c>
      <c r="JR13" s="383" t="s">
        <v>557</v>
      </c>
      <c r="JS13" s="383" t="s">
        <v>557</v>
      </c>
      <c r="JT13" s="383" t="s">
        <v>557</v>
      </c>
      <c r="JU13" s="383" t="s">
        <v>557</v>
      </c>
      <c r="JV13" s="383" t="s">
        <v>557</v>
      </c>
      <c r="JW13" s="383" t="s">
        <v>557</v>
      </c>
      <c r="JX13" s="383" t="s">
        <v>557</v>
      </c>
      <c r="JY13" s="383" t="s">
        <v>557</v>
      </c>
      <c r="JZ13" s="383" t="s">
        <v>557</v>
      </c>
      <c r="KA13" s="383" t="s">
        <v>557</v>
      </c>
      <c r="KB13" s="383" t="s">
        <v>557</v>
      </c>
      <c r="KC13" s="383">
        <v>-14.7</v>
      </c>
      <c r="KD13" s="383" t="s">
        <v>557</v>
      </c>
      <c r="KE13" s="383" t="s">
        <v>557</v>
      </c>
    </row>
    <row r="14" spans="1:303" s="372" customFormat="1">
      <c r="B14" s="211" t="s">
        <v>744</v>
      </c>
      <c r="C14" s="383">
        <v>14.8</v>
      </c>
      <c r="D14" s="383"/>
      <c r="E14" s="383">
        <v>11.8</v>
      </c>
      <c r="F14" s="383">
        <v>59</v>
      </c>
      <c r="G14" s="383"/>
      <c r="H14" s="383">
        <v>14.7</v>
      </c>
      <c r="I14" s="383">
        <v>132.9</v>
      </c>
      <c r="J14" s="383">
        <v>-16.399999999999999</v>
      </c>
      <c r="K14" s="383">
        <v>45.5</v>
      </c>
      <c r="L14" s="383">
        <v>3.5</v>
      </c>
      <c r="M14" s="383"/>
      <c r="N14" s="383">
        <v>-19.7</v>
      </c>
      <c r="O14" s="383">
        <v>-16</v>
      </c>
      <c r="P14" s="383">
        <v>19.600000000000001</v>
      </c>
      <c r="Q14" s="383"/>
      <c r="R14" s="383">
        <v>19.899999999999999</v>
      </c>
      <c r="S14" s="383">
        <v>-5.4</v>
      </c>
      <c r="T14" s="383"/>
      <c r="U14" s="383">
        <v>-29.8</v>
      </c>
      <c r="V14" s="383">
        <v>-35.5</v>
      </c>
      <c r="W14" s="383"/>
      <c r="X14" s="383">
        <v>-38.700000000000003</v>
      </c>
      <c r="Y14" s="383">
        <v>-3.9</v>
      </c>
      <c r="Z14" s="383"/>
      <c r="AA14" s="383">
        <v>3.5</v>
      </c>
      <c r="AB14" s="383">
        <v>-57.5</v>
      </c>
      <c r="AC14" s="383">
        <v>14.2</v>
      </c>
      <c r="AD14" s="383">
        <v>-49.2</v>
      </c>
      <c r="AE14" s="383">
        <v>4.0999999999999996</v>
      </c>
      <c r="AF14" s="383">
        <v>-11.5</v>
      </c>
      <c r="AG14" s="383"/>
      <c r="AH14" s="383">
        <v>-25.4</v>
      </c>
      <c r="AI14" s="383">
        <v>-6.3</v>
      </c>
      <c r="AJ14" s="383">
        <v>17.8</v>
      </c>
      <c r="AK14" s="383">
        <v>-22.3</v>
      </c>
      <c r="AL14" s="383">
        <v>-15.3</v>
      </c>
      <c r="AM14" s="383">
        <v>-29.8</v>
      </c>
      <c r="AN14" s="383">
        <v>23.4</v>
      </c>
      <c r="AO14" s="383"/>
      <c r="AP14" s="383">
        <v>23.3</v>
      </c>
      <c r="AQ14" s="383">
        <v>20</v>
      </c>
      <c r="AR14" s="383">
        <v>-4.5</v>
      </c>
      <c r="AS14" s="383">
        <v>-65.400000000000006</v>
      </c>
      <c r="AT14" s="383">
        <v>10.199999999999999</v>
      </c>
      <c r="AU14" s="383">
        <v>-8.6</v>
      </c>
      <c r="AV14" s="383">
        <v>46.2</v>
      </c>
      <c r="AW14" s="383">
        <v>6.7</v>
      </c>
      <c r="AX14" s="383">
        <v>15.4</v>
      </c>
      <c r="AY14" s="383">
        <v>21.3</v>
      </c>
      <c r="AZ14" s="383"/>
      <c r="BA14" s="383">
        <v>16.7</v>
      </c>
      <c r="BB14" s="383">
        <v>2.1</v>
      </c>
      <c r="BC14" s="383">
        <v>1</v>
      </c>
      <c r="BD14" s="383">
        <v>-57.1</v>
      </c>
      <c r="BE14" s="383">
        <v>-34.700000000000003</v>
      </c>
      <c r="BF14" s="383">
        <v>-95.1</v>
      </c>
      <c r="BG14" s="383">
        <v>-13.6</v>
      </c>
      <c r="BH14" s="383"/>
      <c r="BI14" s="383">
        <v>-5.0999999999999996</v>
      </c>
      <c r="BJ14" s="383">
        <v>-25.3</v>
      </c>
      <c r="BK14" s="383">
        <v>6.8</v>
      </c>
      <c r="BL14" s="383">
        <v>7</v>
      </c>
      <c r="BM14" s="383">
        <v>11.2</v>
      </c>
      <c r="BN14" s="383">
        <v>17.100000000000001</v>
      </c>
      <c r="BO14" s="383">
        <v>-3.2</v>
      </c>
      <c r="BP14" s="383">
        <v>-22.9</v>
      </c>
      <c r="BQ14" s="383">
        <v>-43.1</v>
      </c>
      <c r="BR14" s="383">
        <v>25.1</v>
      </c>
      <c r="BS14" s="383"/>
      <c r="BT14" s="383">
        <v>8.6999999999999993</v>
      </c>
      <c r="BU14" s="383">
        <v>31.8</v>
      </c>
      <c r="BV14" s="383">
        <v>9.8000000000000007</v>
      </c>
      <c r="BW14" s="383">
        <v>43.2</v>
      </c>
      <c r="BX14" s="383">
        <v>-7.5</v>
      </c>
      <c r="BY14" s="383">
        <v>-16.600000000000001</v>
      </c>
      <c r="BZ14" s="383"/>
      <c r="CA14" s="383">
        <v>0.4</v>
      </c>
      <c r="CB14" s="383">
        <v>-17.399999999999999</v>
      </c>
      <c r="CC14" s="383">
        <v>72.2</v>
      </c>
      <c r="CD14" s="383">
        <v>-43</v>
      </c>
      <c r="CE14" s="383">
        <v>-4.9000000000000004</v>
      </c>
      <c r="CF14" s="383"/>
      <c r="CG14" s="383">
        <v>8.5</v>
      </c>
      <c r="CH14" s="383">
        <v>-17.2</v>
      </c>
      <c r="CI14" s="383">
        <v>1.1000000000000001</v>
      </c>
      <c r="CJ14" s="383">
        <v>-4.2</v>
      </c>
      <c r="CK14" s="383">
        <v>3.7</v>
      </c>
      <c r="CL14" s="383">
        <v>-7</v>
      </c>
      <c r="CM14" s="383">
        <v>-25.1</v>
      </c>
      <c r="CN14" s="383">
        <v>-0.7</v>
      </c>
      <c r="CO14" s="383">
        <v>-32.799999999999997</v>
      </c>
      <c r="CP14" s="383">
        <v>-17.899999999999999</v>
      </c>
      <c r="CQ14" s="383">
        <v>15.6</v>
      </c>
      <c r="CR14" s="383"/>
      <c r="CS14" s="383">
        <v>40.200000000000003</v>
      </c>
      <c r="CT14" s="383">
        <v>6.9</v>
      </c>
      <c r="CU14" s="383">
        <v>38.700000000000003</v>
      </c>
      <c r="CV14" s="383">
        <v>-35.1</v>
      </c>
      <c r="CW14" s="383"/>
      <c r="CX14" s="383">
        <v>-35</v>
      </c>
      <c r="CY14" s="383"/>
      <c r="CZ14" s="383">
        <v>349.7</v>
      </c>
      <c r="DA14" s="383">
        <v>-29</v>
      </c>
      <c r="DB14" s="383">
        <v>-64.7</v>
      </c>
      <c r="DC14" s="383">
        <v>-38.4</v>
      </c>
      <c r="DD14" s="383">
        <v>-29.3</v>
      </c>
      <c r="DE14" s="383">
        <v>3.3</v>
      </c>
      <c r="DF14" s="383">
        <v>2.9</v>
      </c>
      <c r="DG14" s="383">
        <v>9</v>
      </c>
      <c r="DH14" s="383">
        <v>-7.5</v>
      </c>
      <c r="DI14" s="383">
        <v>-2.2000000000000002</v>
      </c>
      <c r="DJ14" s="383"/>
      <c r="DK14" s="383">
        <v>-2.9</v>
      </c>
      <c r="DL14" s="383">
        <v>1.7</v>
      </c>
      <c r="DM14" s="383">
        <v>-15.4</v>
      </c>
      <c r="DN14" s="383">
        <v>-2.2999999999999998</v>
      </c>
      <c r="DO14" s="383"/>
      <c r="DP14" s="383">
        <v>-2.1</v>
      </c>
      <c r="DQ14" s="383">
        <v>-2.4</v>
      </c>
      <c r="DR14" s="383">
        <v>-5</v>
      </c>
      <c r="DS14" s="383"/>
      <c r="DT14" s="383">
        <v>10</v>
      </c>
      <c r="DU14" s="383">
        <v>-9.8000000000000007</v>
      </c>
      <c r="DV14" s="383">
        <v>1</v>
      </c>
      <c r="DW14" s="383">
        <v>-5.9</v>
      </c>
      <c r="DX14" s="383">
        <v>-4.3</v>
      </c>
      <c r="DY14" s="383">
        <v>-14.8</v>
      </c>
      <c r="DZ14" s="383">
        <v>0.4</v>
      </c>
      <c r="EA14" s="383">
        <v>4.2</v>
      </c>
      <c r="EB14" s="383"/>
      <c r="EC14" s="383">
        <v>3.7</v>
      </c>
      <c r="ED14" s="383">
        <v>8.8000000000000007</v>
      </c>
      <c r="EE14" s="383">
        <v>0.9</v>
      </c>
      <c r="EF14" s="383">
        <v>1.3</v>
      </c>
      <c r="EG14" s="383">
        <v>-6.6</v>
      </c>
      <c r="EH14" s="383"/>
      <c r="EI14" s="383">
        <v>-21.3</v>
      </c>
      <c r="EJ14" s="383">
        <v>-14.3</v>
      </c>
      <c r="EK14" s="383">
        <v>-1.8</v>
      </c>
      <c r="EL14" s="383"/>
      <c r="EM14" s="383">
        <v>0.5</v>
      </c>
      <c r="EN14" s="383">
        <v>13</v>
      </c>
      <c r="EO14" s="383">
        <v>-7.9</v>
      </c>
      <c r="EP14" s="383">
        <v>-18.5</v>
      </c>
      <c r="EQ14" s="383">
        <v>-4.5999999999999996</v>
      </c>
      <c r="ER14" s="383">
        <v>-3.1</v>
      </c>
      <c r="ES14" s="383">
        <v>-13.9</v>
      </c>
      <c r="ET14" s="383">
        <v>-3.7</v>
      </c>
      <c r="EU14" s="383">
        <v>-2.1</v>
      </c>
      <c r="EV14" s="383">
        <v>4.5</v>
      </c>
      <c r="EW14" s="383">
        <v>-4.4000000000000004</v>
      </c>
      <c r="EX14" s="383">
        <v>9.8000000000000007</v>
      </c>
      <c r="EY14" s="383">
        <v>-20.399999999999999</v>
      </c>
      <c r="EZ14" s="383"/>
      <c r="FA14" s="383">
        <v>-16.5</v>
      </c>
      <c r="FB14" s="383">
        <v>-21.5</v>
      </c>
      <c r="FC14" s="383">
        <v>-18.399999999999999</v>
      </c>
      <c r="FD14" s="383">
        <v>6.5</v>
      </c>
      <c r="FE14" s="383">
        <v>-2.2999999999999998</v>
      </c>
      <c r="FF14" s="383"/>
      <c r="FG14" s="383">
        <v>5.6</v>
      </c>
      <c r="FH14" s="383">
        <v>-10.9</v>
      </c>
      <c r="FI14" s="383">
        <v>-3</v>
      </c>
      <c r="FJ14" s="383">
        <v>-4.2</v>
      </c>
      <c r="FK14" s="383">
        <v>9.6999999999999993</v>
      </c>
      <c r="FL14" s="383">
        <v>-3.3</v>
      </c>
      <c r="FM14" s="383"/>
      <c r="FN14" s="383">
        <v>-4.2</v>
      </c>
      <c r="FO14" s="383">
        <v>1.2</v>
      </c>
      <c r="FP14" s="383">
        <v>-5</v>
      </c>
      <c r="FQ14" s="383"/>
      <c r="FR14" s="383">
        <v>14</v>
      </c>
      <c r="FS14" s="383">
        <v>-8.1999999999999993</v>
      </c>
      <c r="FT14" s="383">
        <v>-32.6</v>
      </c>
      <c r="FU14" s="383">
        <v>76.8</v>
      </c>
      <c r="FV14" s="383">
        <v>3.9</v>
      </c>
      <c r="FW14" s="383">
        <v>26.8</v>
      </c>
      <c r="FX14" s="383">
        <v>1.3</v>
      </c>
      <c r="FY14" s="383">
        <v>-1.5</v>
      </c>
      <c r="FZ14" s="383">
        <v>-14.7</v>
      </c>
      <c r="GA14" s="383">
        <v>-16.3</v>
      </c>
      <c r="GB14" s="383">
        <v>32.1</v>
      </c>
      <c r="GC14" s="383">
        <v>-23.1</v>
      </c>
      <c r="GD14" s="383">
        <v>-28.9</v>
      </c>
      <c r="GE14" s="383">
        <v>-23.8</v>
      </c>
      <c r="GF14" s="383"/>
      <c r="GG14" s="383">
        <v>14.5</v>
      </c>
      <c r="GH14" s="383">
        <v>-18.2</v>
      </c>
      <c r="GI14" s="383">
        <v>-11.8</v>
      </c>
      <c r="GJ14" s="383">
        <v>-8.6</v>
      </c>
      <c r="GK14" s="383">
        <v>-7.1</v>
      </c>
      <c r="GL14" s="383">
        <v>-7.3</v>
      </c>
      <c r="GM14" s="383"/>
      <c r="GN14" s="383">
        <v>-2</v>
      </c>
      <c r="GO14" s="383">
        <v>-3.1</v>
      </c>
      <c r="GP14" s="383">
        <v>12.5</v>
      </c>
      <c r="GQ14" s="383">
        <v>-4.9000000000000004</v>
      </c>
      <c r="GR14" s="383">
        <v>-1.3</v>
      </c>
      <c r="GS14" s="383">
        <v>-7.5</v>
      </c>
      <c r="GT14" s="383"/>
      <c r="GU14" s="383">
        <v>-11.5</v>
      </c>
      <c r="GV14" s="383">
        <v>-8</v>
      </c>
      <c r="GW14" s="383">
        <v>22</v>
      </c>
      <c r="GX14" s="383">
        <v>-2.9</v>
      </c>
      <c r="GY14" s="383">
        <v>-12.5</v>
      </c>
      <c r="GZ14" s="383">
        <v>1.1000000000000001</v>
      </c>
      <c r="HA14" s="383">
        <v>5.4</v>
      </c>
      <c r="HB14" s="383"/>
      <c r="HC14" s="383">
        <v>23.5</v>
      </c>
      <c r="HD14" s="383">
        <v>8.8000000000000007</v>
      </c>
      <c r="HE14" s="383">
        <v>12.1</v>
      </c>
      <c r="HF14" s="383">
        <v>-15.1</v>
      </c>
      <c r="HG14" s="383">
        <v>57.8</v>
      </c>
      <c r="HH14" s="383">
        <v>23.6</v>
      </c>
      <c r="HI14" s="383">
        <v>5.5</v>
      </c>
      <c r="HJ14" s="383">
        <v>-0.6</v>
      </c>
      <c r="HK14" s="383">
        <v>-26.3</v>
      </c>
      <c r="HL14" s="383"/>
      <c r="HM14" s="383">
        <v>21.3</v>
      </c>
      <c r="HN14" s="383">
        <v>-2.2999999999999998</v>
      </c>
      <c r="HO14" s="383">
        <v>-0.2</v>
      </c>
      <c r="HP14" s="383"/>
      <c r="HQ14" s="383">
        <v>-1.7</v>
      </c>
      <c r="HR14" s="383">
        <v>-11.9</v>
      </c>
      <c r="HS14" s="383">
        <v>-47.5</v>
      </c>
      <c r="HT14" s="383">
        <v>21.4</v>
      </c>
      <c r="HU14" s="383">
        <v>787.4</v>
      </c>
      <c r="HV14" s="383">
        <v>-35.200000000000003</v>
      </c>
      <c r="HW14" s="383">
        <v>46.1</v>
      </c>
      <c r="HX14" s="383">
        <v>-11.4</v>
      </c>
      <c r="HY14" s="383">
        <v>134.30000000000001</v>
      </c>
      <c r="HZ14" s="383">
        <v>34.6</v>
      </c>
      <c r="IA14" s="383">
        <v>-16.399999999999999</v>
      </c>
      <c r="IB14" s="383">
        <v>4.2</v>
      </c>
      <c r="IC14" s="383">
        <v>-9.8000000000000007</v>
      </c>
      <c r="ID14" s="383">
        <v>6.9</v>
      </c>
      <c r="IE14" s="383" t="s">
        <v>557</v>
      </c>
      <c r="IF14" s="383"/>
      <c r="IG14" s="383" t="s">
        <v>557</v>
      </c>
      <c r="IH14" s="383">
        <v>53.6</v>
      </c>
      <c r="II14" s="383">
        <v>-3.9</v>
      </c>
      <c r="IJ14" s="383">
        <v>5</v>
      </c>
      <c r="IK14" s="383">
        <v>-3.3</v>
      </c>
      <c r="IL14" s="383">
        <v>-73.5</v>
      </c>
      <c r="IM14" s="383">
        <v>6.1</v>
      </c>
      <c r="IN14" s="383"/>
      <c r="IO14" s="383">
        <v>4.3</v>
      </c>
      <c r="IP14" s="383">
        <v>6.6</v>
      </c>
      <c r="IQ14" s="383">
        <v>-2.4</v>
      </c>
      <c r="IR14" s="383">
        <v>33.5</v>
      </c>
      <c r="IS14" s="383">
        <v>-40.700000000000003</v>
      </c>
      <c r="IT14" s="383">
        <v>-36</v>
      </c>
      <c r="IU14" s="383">
        <v>-60.4</v>
      </c>
      <c r="IV14" s="383">
        <v>-11.6</v>
      </c>
      <c r="IW14" s="383">
        <v>-15.1</v>
      </c>
      <c r="IX14" s="383">
        <v>15.7</v>
      </c>
      <c r="IY14" s="383">
        <v>-7.9</v>
      </c>
      <c r="IZ14" s="383"/>
      <c r="JA14" s="383">
        <v>-8.1999999999999993</v>
      </c>
      <c r="JB14" s="383">
        <v>8.3000000000000007</v>
      </c>
      <c r="JC14" s="383">
        <v>26.6</v>
      </c>
      <c r="JD14" s="383">
        <v>-14.7</v>
      </c>
      <c r="JE14" s="383">
        <v>16.5</v>
      </c>
      <c r="JF14" s="383">
        <v>10.7</v>
      </c>
      <c r="JG14" s="383">
        <v>-2.9</v>
      </c>
      <c r="JH14" s="383"/>
      <c r="JI14" s="383">
        <v>1.5</v>
      </c>
      <c r="JJ14" s="383">
        <v>-10.199999999999999</v>
      </c>
      <c r="JK14" s="383">
        <v>-0.8</v>
      </c>
      <c r="JL14" s="383">
        <v>4.2</v>
      </c>
      <c r="JM14" s="383">
        <v>8.3000000000000007</v>
      </c>
      <c r="JN14" s="383">
        <v>1.5</v>
      </c>
      <c r="JO14" s="383">
        <v>1.9</v>
      </c>
      <c r="JP14" s="383">
        <v>2</v>
      </c>
      <c r="JQ14" s="383">
        <v>0</v>
      </c>
      <c r="JR14" s="383">
        <v>2.4</v>
      </c>
      <c r="JS14" s="383">
        <v>5.7</v>
      </c>
      <c r="JT14" s="383">
        <v>-1.1000000000000001</v>
      </c>
      <c r="JU14" s="383">
        <v>2.2000000000000002</v>
      </c>
      <c r="JV14" s="383">
        <v>1.8</v>
      </c>
      <c r="JW14" s="383">
        <v>21.5</v>
      </c>
      <c r="JX14" s="383">
        <v>12.8</v>
      </c>
      <c r="JY14" s="383">
        <v>-9.5</v>
      </c>
      <c r="JZ14" s="383">
        <v>-2.2000000000000002</v>
      </c>
      <c r="KA14" s="383">
        <v>3.9</v>
      </c>
      <c r="KB14" s="383">
        <v>7.4</v>
      </c>
      <c r="KC14" s="383">
        <v>-10.8</v>
      </c>
      <c r="KD14" s="383">
        <v>0.4</v>
      </c>
      <c r="KE14" s="383">
        <v>8.8000000000000007</v>
      </c>
    </row>
    <row r="15" spans="1:303" s="390" customFormat="1" ht="18.75" customHeight="1" thickBot="1">
      <c r="A15" s="390">
        <v>2017</v>
      </c>
      <c r="B15" s="390" t="s">
        <v>741</v>
      </c>
      <c r="C15" s="393">
        <v>294</v>
      </c>
      <c r="D15" s="393"/>
      <c r="E15" s="393">
        <v>214</v>
      </c>
      <c r="F15" s="394">
        <v>4098747</v>
      </c>
      <c r="G15" s="393"/>
      <c r="H15" s="394">
        <v>695087</v>
      </c>
      <c r="I15" s="394">
        <v>1216757</v>
      </c>
      <c r="J15" s="394">
        <v>248976</v>
      </c>
      <c r="K15" s="394">
        <v>450407</v>
      </c>
      <c r="L15" s="393">
        <v>451</v>
      </c>
      <c r="M15" s="393"/>
      <c r="N15" s="394">
        <v>1039142</v>
      </c>
      <c r="O15" s="394">
        <v>528806</v>
      </c>
      <c r="P15" s="394">
        <v>2544781</v>
      </c>
      <c r="Q15" s="393"/>
      <c r="R15" s="394">
        <v>1014034</v>
      </c>
      <c r="S15" s="394">
        <v>13062</v>
      </c>
      <c r="T15" s="393"/>
      <c r="U15" s="393">
        <v>813</v>
      </c>
      <c r="V15" s="394">
        <v>2559</v>
      </c>
      <c r="W15" s="393"/>
      <c r="X15" s="393">
        <v>283</v>
      </c>
      <c r="Y15" s="393">
        <v>442</v>
      </c>
      <c r="Z15" s="393"/>
      <c r="AA15" s="394">
        <v>125673</v>
      </c>
      <c r="AB15" s="393">
        <v>886</v>
      </c>
      <c r="AC15" s="393">
        <v>403</v>
      </c>
      <c r="AD15" s="393">
        <v>506</v>
      </c>
      <c r="AE15" s="394">
        <v>9553</v>
      </c>
      <c r="AF15" s="393">
        <v>577</v>
      </c>
      <c r="AG15" s="393"/>
      <c r="AH15" s="393">
        <v>65</v>
      </c>
      <c r="AI15" s="394">
        <v>108136</v>
      </c>
      <c r="AJ15" s="394">
        <v>42579</v>
      </c>
      <c r="AK15" s="393">
        <v>346</v>
      </c>
      <c r="AL15" s="393">
        <v>76</v>
      </c>
      <c r="AM15" s="393">
        <v>229</v>
      </c>
      <c r="AN15" s="394">
        <v>1565330</v>
      </c>
      <c r="AO15" s="393"/>
      <c r="AP15" s="394">
        <v>716196</v>
      </c>
      <c r="AQ15" s="394">
        <v>787204</v>
      </c>
      <c r="AR15" s="393">
        <v>157</v>
      </c>
      <c r="AS15" s="394">
        <v>61203</v>
      </c>
      <c r="AT15" s="394">
        <v>7431</v>
      </c>
      <c r="AU15" s="393">
        <v>279</v>
      </c>
      <c r="AV15" s="393">
        <v>436</v>
      </c>
      <c r="AW15" s="394">
        <v>5540</v>
      </c>
      <c r="AX15" s="394">
        <v>3739</v>
      </c>
      <c r="AY15" s="393">
        <v>19</v>
      </c>
      <c r="AZ15" s="393"/>
      <c r="BA15" s="393">
        <v>15</v>
      </c>
      <c r="BB15" s="394">
        <v>2372</v>
      </c>
      <c r="BC15" s="394">
        <v>345824</v>
      </c>
      <c r="BD15" s="394">
        <v>6231</v>
      </c>
      <c r="BE15" s="393">
        <v>116</v>
      </c>
      <c r="BF15" s="394">
        <v>35281</v>
      </c>
      <c r="BG15" s="393">
        <v>40</v>
      </c>
      <c r="BH15" s="393"/>
      <c r="BI15" s="394">
        <v>159544</v>
      </c>
      <c r="BJ15" s="394">
        <v>147405</v>
      </c>
      <c r="BK15" s="394">
        <v>207300</v>
      </c>
      <c r="BL15" s="394">
        <v>107474</v>
      </c>
      <c r="BM15" s="394">
        <v>2126</v>
      </c>
      <c r="BN15" s="394">
        <v>1735</v>
      </c>
      <c r="BO15" s="394">
        <v>1385</v>
      </c>
      <c r="BP15" s="393">
        <v>128</v>
      </c>
      <c r="BQ15" s="393">
        <v>287</v>
      </c>
      <c r="BR15" s="394">
        <v>27090</v>
      </c>
      <c r="BS15" s="393"/>
      <c r="BT15" s="394">
        <v>1341</v>
      </c>
      <c r="BU15" s="394">
        <v>6935</v>
      </c>
      <c r="BV15" s="394">
        <v>7617</v>
      </c>
      <c r="BW15" s="394">
        <v>8260</v>
      </c>
      <c r="BX15" s="394">
        <v>41957</v>
      </c>
      <c r="BY15" s="394">
        <v>2964</v>
      </c>
      <c r="BZ15" s="393"/>
      <c r="CA15" s="394">
        <v>16448</v>
      </c>
      <c r="CB15" s="393">
        <v>371</v>
      </c>
      <c r="CC15" s="393">
        <v>75</v>
      </c>
      <c r="CD15" s="394">
        <v>1357</v>
      </c>
      <c r="CE15" s="394">
        <v>6857</v>
      </c>
      <c r="CF15" s="393"/>
      <c r="CG15" s="394">
        <v>3813</v>
      </c>
      <c r="CH15" s="394">
        <v>3043</v>
      </c>
      <c r="CI15" s="394">
        <v>838420</v>
      </c>
      <c r="CJ15" s="394">
        <v>509005</v>
      </c>
      <c r="CK15" s="394">
        <v>1481</v>
      </c>
      <c r="CL15" s="393">
        <v>321</v>
      </c>
      <c r="CM15" s="393">
        <v>872</v>
      </c>
      <c r="CN15" s="394">
        <v>140296</v>
      </c>
      <c r="CO15" s="393">
        <v>54</v>
      </c>
      <c r="CP15" s="394">
        <v>237362</v>
      </c>
      <c r="CQ15" s="394">
        <v>138712</v>
      </c>
      <c r="CR15" s="393"/>
      <c r="CS15" s="393">
        <v>723</v>
      </c>
      <c r="CT15" s="394">
        <v>11793</v>
      </c>
      <c r="CU15" s="394">
        <v>116098</v>
      </c>
      <c r="CV15" s="393">
        <v>918</v>
      </c>
      <c r="CW15" s="393"/>
      <c r="CX15" s="393">
        <v>917</v>
      </c>
      <c r="CY15" s="393"/>
      <c r="CZ15" s="394">
        <v>114655</v>
      </c>
      <c r="DA15" s="393">
        <v>111</v>
      </c>
      <c r="DB15" s="393">
        <v>0</v>
      </c>
      <c r="DC15" s="393">
        <v>753</v>
      </c>
      <c r="DD15" s="393">
        <v>6</v>
      </c>
      <c r="DE15" s="394">
        <v>39352</v>
      </c>
      <c r="DF15" s="394">
        <v>214968</v>
      </c>
      <c r="DG15" s="394">
        <v>168642</v>
      </c>
      <c r="DH15" s="393" t="s">
        <v>557</v>
      </c>
      <c r="DI15" s="394">
        <v>2868</v>
      </c>
      <c r="DJ15" s="393"/>
      <c r="DK15" s="393">
        <v>877</v>
      </c>
      <c r="DL15" s="393">
        <v>303</v>
      </c>
      <c r="DM15" s="393">
        <v>318</v>
      </c>
      <c r="DN15" s="393">
        <v>314</v>
      </c>
      <c r="DO15" s="393"/>
      <c r="DP15" s="393">
        <v>179</v>
      </c>
      <c r="DQ15" s="393">
        <v>100</v>
      </c>
      <c r="DR15" s="393">
        <v>201</v>
      </c>
      <c r="DS15" s="393"/>
      <c r="DT15" s="393">
        <v>20</v>
      </c>
      <c r="DU15" s="393">
        <v>65</v>
      </c>
      <c r="DV15" s="393">
        <v>83</v>
      </c>
      <c r="DW15" s="393">
        <v>583</v>
      </c>
      <c r="DX15" s="394">
        <v>83544</v>
      </c>
      <c r="DY15" s="394">
        <v>755156</v>
      </c>
      <c r="DZ15" s="394">
        <v>2572</v>
      </c>
      <c r="EA15" s="393">
        <v>475</v>
      </c>
      <c r="EB15" s="393"/>
      <c r="EC15" s="393">
        <v>33</v>
      </c>
      <c r="ED15" s="393">
        <v>133</v>
      </c>
      <c r="EE15" s="393">
        <v>65</v>
      </c>
      <c r="EF15" s="393">
        <v>135</v>
      </c>
      <c r="EG15" s="393" t="s">
        <v>557</v>
      </c>
      <c r="EH15" s="393"/>
      <c r="EI15" s="394">
        <v>10555</v>
      </c>
      <c r="EJ15" s="393">
        <v>198</v>
      </c>
      <c r="EK15" s="394">
        <v>350477</v>
      </c>
      <c r="EL15" s="393"/>
      <c r="EM15" s="394">
        <v>125777</v>
      </c>
      <c r="EN15" s="394">
        <v>135983</v>
      </c>
      <c r="EO15" s="393" t="s">
        <v>557</v>
      </c>
      <c r="EP15" s="393" t="s">
        <v>557</v>
      </c>
      <c r="EQ15" s="394">
        <v>83421</v>
      </c>
      <c r="ER15" s="394">
        <v>5501</v>
      </c>
      <c r="ES15" s="393">
        <v>378</v>
      </c>
      <c r="ET15" s="394">
        <v>80472</v>
      </c>
      <c r="EU15" s="394">
        <v>86859</v>
      </c>
      <c r="EV15" s="393" t="s">
        <v>557</v>
      </c>
      <c r="EW15" s="394">
        <v>200288</v>
      </c>
      <c r="EX15" s="394">
        <v>2041</v>
      </c>
      <c r="EY15" s="393">
        <v>807</v>
      </c>
      <c r="EZ15" s="393"/>
      <c r="FA15" s="393">
        <v>232</v>
      </c>
      <c r="FB15" s="393">
        <v>356</v>
      </c>
      <c r="FC15" s="393">
        <v>217</v>
      </c>
      <c r="FD15" s="393">
        <v>49</v>
      </c>
      <c r="FE15" s="394">
        <v>1330</v>
      </c>
      <c r="FF15" s="393"/>
      <c r="FG15" s="393">
        <v>121</v>
      </c>
      <c r="FH15" s="393">
        <v>40</v>
      </c>
      <c r="FI15" s="394">
        <v>1106</v>
      </c>
      <c r="FJ15" s="393">
        <v>41</v>
      </c>
      <c r="FK15" s="394">
        <v>322682</v>
      </c>
      <c r="FL15" s="393">
        <v>469</v>
      </c>
      <c r="FM15" s="393"/>
      <c r="FN15" s="393">
        <v>411</v>
      </c>
      <c r="FO15" s="394">
        <v>582268</v>
      </c>
      <c r="FP15" s="394">
        <v>582802</v>
      </c>
      <c r="FQ15" s="393"/>
      <c r="FR15" s="394">
        <v>186181</v>
      </c>
      <c r="FS15" s="394">
        <v>396621</v>
      </c>
      <c r="FT15" s="394">
        <v>120064</v>
      </c>
      <c r="FU15" s="393">
        <v>563</v>
      </c>
      <c r="FV15" s="394">
        <v>227250</v>
      </c>
      <c r="FW15" s="393">
        <v>633</v>
      </c>
      <c r="FX15" s="394">
        <v>7595</v>
      </c>
      <c r="FY15" s="394">
        <v>1031</v>
      </c>
      <c r="FZ15" s="394">
        <v>23880</v>
      </c>
      <c r="GA15" s="394">
        <v>368832</v>
      </c>
      <c r="GB15" s="394">
        <v>565582</v>
      </c>
      <c r="GC15" s="394">
        <v>629740</v>
      </c>
      <c r="GD15" s="393">
        <v>330</v>
      </c>
      <c r="GE15" s="393" t="s">
        <v>557</v>
      </c>
      <c r="GF15" s="393"/>
      <c r="GG15" s="394">
        <v>2482</v>
      </c>
      <c r="GH15" s="393" t="s">
        <v>557</v>
      </c>
      <c r="GI15" s="393" t="s">
        <v>557</v>
      </c>
      <c r="GJ15" s="393" t="s">
        <v>557</v>
      </c>
      <c r="GK15" s="393" t="s">
        <v>557</v>
      </c>
      <c r="GL15" s="393" t="s">
        <v>557</v>
      </c>
      <c r="GM15" s="393"/>
      <c r="GN15" s="394">
        <v>4605</v>
      </c>
      <c r="GO15" s="394">
        <v>9152</v>
      </c>
      <c r="GP15" s="394">
        <v>10753</v>
      </c>
      <c r="GQ15" s="394">
        <v>14074</v>
      </c>
      <c r="GR15" s="394">
        <v>42734</v>
      </c>
      <c r="GS15" s="394">
        <v>88656</v>
      </c>
      <c r="GT15" s="393"/>
      <c r="GU15" s="394">
        <v>33406</v>
      </c>
      <c r="GV15" s="394">
        <v>13688</v>
      </c>
      <c r="GW15" s="393" t="s">
        <v>557</v>
      </c>
      <c r="GX15" s="393" t="s">
        <v>557</v>
      </c>
      <c r="GY15" s="393" t="s">
        <v>557</v>
      </c>
      <c r="GZ15" s="394">
        <v>106226</v>
      </c>
      <c r="HA15" s="394">
        <v>50588</v>
      </c>
      <c r="HB15" s="393"/>
      <c r="HC15" s="393">
        <v>426</v>
      </c>
      <c r="HD15" s="394">
        <v>1226</v>
      </c>
      <c r="HE15" s="394">
        <v>28191</v>
      </c>
      <c r="HF15" s="394">
        <v>72731</v>
      </c>
      <c r="HG15" s="394">
        <v>3078</v>
      </c>
      <c r="HH15" s="394">
        <v>8938</v>
      </c>
      <c r="HI15" s="394">
        <v>12886</v>
      </c>
      <c r="HJ15" s="394">
        <v>115369</v>
      </c>
      <c r="HK15" s="394">
        <v>184157</v>
      </c>
      <c r="HL15" s="393"/>
      <c r="HM15" s="393">
        <v>60</v>
      </c>
      <c r="HN15" s="393" t="s">
        <v>557</v>
      </c>
      <c r="HO15" s="394">
        <v>180871</v>
      </c>
      <c r="HP15" s="393"/>
      <c r="HQ15" s="394">
        <v>1074</v>
      </c>
      <c r="HR15" s="393">
        <v>599</v>
      </c>
      <c r="HS15" s="394">
        <v>4071</v>
      </c>
      <c r="HT15" s="394">
        <v>2001</v>
      </c>
      <c r="HU15" s="394">
        <v>230560</v>
      </c>
      <c r="HV15" s="394">
        <v>23834</v>
      </c>
      <c r="HW15" s="393">
        <v>41</v>
      </c>
      <c r="HX15" s="393">
        <v>163</v>
      </c>
      <c r="HY15" s="394">
        <v>62294</v>
      </c>
      <c r="HZ15" s="394">
        <v>28092</v>
      </c>
      <c r="IA15" s="394">
        <v>78428</v>
      </c>
      <c r="IB15" s="394">
        <v>17873</v>
      </c>
      <c r="IC15" s="394">
        <v>4517779</v>
      </c>
      <c r="ID15" s="393" t="s">
        <v>557</v>
      </c>
      <c r="IE15" s="393">
        <v>7</v>
      </c>
      <c r="IF15" s="393"/>
      <c r="IG15" s="393" t="s">
        <v>557</v>
      </c>
      <c r="IH15" s="393" t="s">
        <v>557</v>
      </c>
      <c r="II15" s="394">
        <v>517248</v>
      </c>
      <c r="IJ15" s="394">
        <v>376991</v>
      </c>
      <c r="IK15" s="394">
        <v>246379</v>
      </c>
      <c r="IL15" s="393">
        <v>5</v>
      </c>
      <c r="IM15" s="393">
        <v>124</v>
      </c>
      <c r="IN15" s="393"/>
      <c r="IO15" s="394">
        <v>473471</v>
      </c>
      <c r="IP15" s="394">
        <v>528669</v>
      </c>
      <c r="IQ15" s="394">
        <v>224801</v>
      </c>
      <c r="IR15" s="394">
        <v>9662</v>
      </c>
      <c r="IS15" s="393">
        <v>17</v>
      </c>
      <c r="IT15" s="393">
        <v>170</v>
      </c>
      <c r="IU15" s="393">
        <v>21</v>
      </c>
      <c r="IV15" s="394">
        <v>1052</v>
      </c>
      <c r="IW15" s="394">
        <v>1467</v>
      </c>
      <c r="IX15" s="393" t="s">
        <v>557</v>
      </c>
      <c r="IY15" s="394">
        <v>14266</v>
      </c>
      <c r="IZ15" s="393"/>
      <c r="JA15" s="393">
        <v>438</v>
      </c>
      <c r="JB15" s="394">
        <v>4903</v>
      </c>
      <c r="JC15" s="394">
        <v>3582</v>
      </c>
      <c r="JD15" s="394">
        <v>240038</v>
      </c>
      <c r="JE15" s="393" t="s">
        <v>557</v>
      </c>
      <c r="JF15" s="393" t="s">
        <v>557</v>
      </c>
      <c r="JG15" s="394">
        <v>2460</v>
      </c>
      <c r="JH15" s="393"/>
      <c r="JI15" s="393">
        <v>230</v>
      </c>
      <c r="JJ15" s="394">
        <v>2230</v>
      </c>
      <c r="JK15" s="394">
        <v>21469</v>
      </c>
      <c r="JL15" s="394">
        <v>54952</v>
      </c>
      <c r="JM15" s="394">
        <v>472339</v>
      </c>
      <c r="JN15" s="393" t="s">
        <v>557</v>
      </c>
      <c r="JO15" s="393" t="s">
        <v>557</v>
      </c>
      <c r="JP15" s="393">
        <v>133</v>
      </c>
      <c r="JQ15" s="393" t="s">
        <v>557</v>
      </c>
      <c r="JR15" s="393" t="s">
        <v>557</v>
      </c>
      <c r="JS15" s="393" t="s">
        <v>557</v>
      </c>
      <c r="JT15" s="393" t="s">
        <v>557</v>
      </c>
      <c r="JU15" s="393" t="s">
        <v>557</v>
      </c>
      <c r="JV15" s="393" t="s">
        <v>557</v>
      </c>
      <c r="JW15" s="393" t="s">
        <v>557</v>
      </c>
      <c r="JX15" s="393" t="s">
        <v>557</v>
      </c>
      <c r="JY15" s="393" t="s">
        <v>557</v>
      </c>
      <c r="JZ15" s="393" t="s">
        <v>557</v>
      </c>
      <c r="KA15" s="393" t="s">
        <v>557</v>
      </c>
      <c r="KB15" s="393" t="s">
        <v>557</v>
      </c>
      <c r="KC15" s="394">
        <v>56602</v>
      </c>
      <c r="KD15" s="393" t="s">
        <v>557</v>
      </c>
      <c r="KE15" s="393" t="s">
        <v>557</v>
      </c>
    </row>
    <row r="16" spans="1:303" ht="19.5" thickBot="1">
      <c r="B16" s="211" t="s">
        <v>742</v>
      </c>
      <c r="C16" s="381">
        <v>5593974</v>
      </c>
      <c r="D16" s="380"/>
      <c r="E16" s="381">
        <v>2512385</v>
      </c>
      <c r="F16" s="381">
        <v>6659873</v>
      </c>
      <c r="G16" s="380"/>
      <c r="H16" s="381">
        <v>2075705</v>
      </c>
      <c r="I16" s="381">
        <v>1506433</v>
      </c>
      <c r="J16" s="381">
        <v>596136</v>
      </c>
      <c r="K16" s="381">
        <v>695621</v>
      </c>
      <c r="L16" s="381">
        <v>4223587</v>
      </c>
      <c r="M16" s="380"/>
      <c r="N16" s="381">
        <v>392815</v>
      </c>
      <c r="O16" s="381">
        <v>297065</v>
      </c>
      <c r="P16" s="381">
        <v>6276528</v>
      </c>
      <c r="Q16" s="380"/>
      <c r="R16" s="381">
        <v>4161656</v>
      </c>
      <c r="S16" s="381">
        <v>32600344</v>
      </c>
      <c r="T16" s="380"/>
      <c r="U16" s="381">
        <v>982435</v>
      </c>
      <c r="V16" s="381">
        <v>4399415</v>
      </c>
      <c r="W16" s="380"/>
      <c r="X16" s="381">
        <v>408465</v>
      </c>
      <c r="Y16" s="381">
        <v>734894</v>
      </c>
      <c r="Z16" s="380"/>
      <c r="AA16" s="381">
        <v>34204</v>
      </c>
      <c r="AB16" s="381">
        <v>1231856</v>
      </c>
      <c r="AC16" s="381">
        <v>1260927</v>
      </c>
      <c r="AD16" s="381">
        <v>697984</v>
      </c>
      <c r="AE16" s="381">
        <v>26876073</v>
      </c>
      <c r="AF16" s="381">
        <v>3067184</v>
      </c>
      <c r="AG16" s="380"/>
      <c r="AH16" s="381">
        <v>364759</v>
      </c>
      <c r="AI16" s="381">
        <v>100863</v>
      </c>
      <c r="AJ16" s="381">
        <v>143051</v>
      </c>
      <c r="AK16" s="381">
        <v>1605801</v>
      </c>
      <c r="AL16" s="381">
        <v>428394</v>
      </c>
      <c r="AM16" s="381">
        <v>734371</v>
      </c>
      <c r="AN16" s="381">
        <v>3198322</v>
      </c>
      <c r="AO16" s="380"/>
      <c r="AP16" s="381">
        <v>505352</v>
      </c>
      <c r="AQ16" s="381">
        <v>2480085</v>
      </c>
      <c r="AR16" s="381">
        <v>1505671</v>
      </c>
      <c r="AS16" s="381">
        <v>24386</v>
      </c>
      <c r="AT16" s="381">
        <v>339113</v>
      </c>
      <c r="AU16" s="381">
        <v>3336534</v>
      </c>
      <c r="AV16" s="381">
        <v>5739632</v>
      </c>
      <c r="AW16" s="381">
        <v>6712172</v>
      </c>
      <c r="AX16" s="381">
        <v>6814017</v>
      </c>
      <c r="AY16" s="381">
        <v>101852</v>
      </c>
      <c r="AZ16" s="380"/>
      <c r="BA16" s="381">
        <v>75640</v>
      </c>
      <c r="BB16" s="381">
        <v>10386781</v>
      </c>
      <c r="BC16" s="381">
        <v>1866703</v>
      </c>
      <c r="BD16" s="381">
        <v>29656</v>
      </c>
      <c r="BE16" s="381">
        <v>1486743</v>
      </c>
      <c r="BF16" s="381">
        <v>115101</v>
      </c>
      <c r="BG16" s="381">
        <v>603292</v>
      </c>
      <c r="BH16" s="380"/>
      <c r="BI16" s="381">
        <v>155355</v>
      </c>
      <c r="BJ16" s="381">
        <v>233343</v>
      </c>
      <c r="BK16" s="381">
        <v>366727</v>
      </c>
      <c r="BL16" s="381">
        <v>51750774</v>
      </c>
      <c r="BM16" s="381">
        <v>2717382</v>
      </c>
      <c r="BN16" s="381">
        <v>17850881</v>
      </c>
      <c r="BO16" s="381">
        <v>2338167</v>
      </c>
      <c r="BP16" s="381">
        <v>1148447</v>
      </c>
      <c r="BQ16" s="381">
        <v>745969</v>
      </c>
      <c r="BR16" s="381">
        <v>15356314</v>
      </c>
      <c r="BS16" s="380"/>
      <c r="BT16" s="381">
        <v>928245</v>
      </c>
      <c r="BU16" s="381">
        <v>6324769</v>
      </c>
      <c r="BV16" s="381">
        <v>4153676</v>
      </c>
      <c r="BW16" s="381">
        <v>2749215</v>
      </c>
      <c r="BX16" s="381">
        <v>110028571</v>
      </c>
      <c r="BY16" s="381">
        <v>9815107</v>
      </c>
      <c r="BZ16" s="380"/>
      <c r="CA16" s="381">
        <v>5987</v>
      </c>
      <c r="CB16" s="381">
        <v>1316909</v>
      </c>
      <c r="CC16" s="381">
        <v>245565</v>
      </c>
      <c r="CD16" s="381">
        <v>3082256</v>
      </c>
      <c r="CE16" s="381">
        <v>15739339</v>
      </c>
      <c r="CF16" s="380"/>
      <c r="CG16" s="381">
        <v>9964534</v>
      </c>
      <c r="CH16" s="381">
        <v>5774805</v>
      </c>
      <c r="CI16" s="381">
        <v>209382</v>
      </c>
      <c r="CJ16" s="381">
        <v>232769</v>
      </c>
      <c r="CK16" s="381">
        <v>8440846</v>
      </c>
      <c r="CL16" s="381">
        <v>2718642</v>
      </c>
      <c r="CM16" s="381">
        <v>5002177</v>
      </c>
      <c r="CN16" s="381">
        <v>354570</v>
      </c>
      <c r="CO16" s="381">
        <v>237736</v>
      </c>
      <c r="CP16" s="381">
        <v>291549</v>
      </c>
      <c r="CQ16" s="381">
        <v>18150036</v>
      </c>
      <c r="CR16" s="380"/>
      <c r="CS16" s="381">
        <v>309302</v>
      </c>
      <c r="CT16" s="381">
        <v>1035051</v>
      </c>
      <c r="CU16" s="381">
        <v>3960598</v>
      </c>
      <c r="CV16" s="381">
        <v>1586031</v>
      </c>
      <c r="CW16" s="380"/>
      <c r="CX16" s="381">
        <v>1582451</v>
      </c>
      <c r="CY16" s="380"/>
      <c r="CZ16" s="381">
        <v>20553</v>
      </c>
      <c r="DA16" s="381">
        <v>312871</v>
      </c>
      <c r="DB16" s="380">
        <v>17</v>
      </c>
      <c r="DC16" s="381">
        <v>1161984</v>
      </c>
      <c r="DD16" s="381">
        <v>13704</v>
      </c>
      <c r="DE16" s="381">
        <v>240170</v>
      </c>
      <c r="DF16" s="381">
        <v>390766</v>
      </c>
      <c r="DG16" s="381">
        <v>584957</v>
      </c>
      <c r="DH16" s="381">
        <v>521709</v>
      </c>
      <c r="DI16" s="381">
        <v>32841191</v>
      </c>
      <c r="DJ16" s="380"/>
      <c r="DK16" s="381">
        <v>7153048</v>
      </c>
      <c r="DL16" s="381">
        <v>2471307</v>
      </c>
      <c r="DM16" s="381">
        <v>2604369</v>
      </c>
      <c r="DN16" s="381">
        <v>3926089</v>
      </c>
      <c r="DO16" s="380"/>
      <c r="DP16" s="381">
        <v>2374998</v>
      </c>
      <c r="DQ16" s="381">
        <v>713135</v>
      </c>
      <c r="DR16" s="381">
        <v>3926350</v>
      </c>
      <c r="DS16" s="380"/>
      <c r="DT16" s="381">
        <v>207887</v>
      </c>
      <c r="DU16" s="381">
        <v>1194164</v>
      </c>
      <c r="DV16" s="381">
        <v>4589807</v>
      </c>
      <c r="DW16" s="381">
        <v>2220395</v>
      </c>
      <c r="DX16" s="381">
        <v>463273</v>
      </c>
      <c r="DY16" s="381">
        <v>2015905</v>
      </c>
      <c r="DZ16" s="381">
        <v>3993508</v>
      </c>
      <c r="EA16" s="381">
        <v>2919750</v>
      </c>
      <c r="EB16" s="380"/>
      <c r="EC16" s="381">
        <v>113839</v>
      </c>
      <c r="ED16" s="381">
        <v>610240</v>
      </c>
      <c r="EE16" s="381">
        <v>206916</v>
      </c>
      <c r="EF16" s="381">
        <v>1215982</v>
      </c>
      <c r="EG16" s="381">
        <v>11756927</v>
      </c>
      <c r="EH16" s="380"/>
      <c r="EI16" s="381">
        <v>137248</v>
      </c>
      <c r="EJ16" s="381">
        <v>3697832</v>
      </c>
      <c r="EK16" s="381">
        <v>1036330</v>
      </c>
      <c r="EL16" s="380"/>
      <c r="EM16" s="381">
        <v>412362</v>
      </c>
      <c r="EN16" s="381">
        <v>244092</v>
      </c>
      <c r="EO16" s="381">
        <v>25541</v>
      </c>
      <c r="EP16" s="381">
        <v>589935</v>
      </c>
      <c r="EQ16" s="381">
        <v>936118</v>
      </c>
      <c r="ER16" s="381">
        <v>66466</v>
      </c>
      <c r="ES16" s="381">
        <v>16217</v>
      </c>
      <c r="ET16" s="381">
        <v>634978</v>
      </c>
      <c r="EU16" s="381">
        <v>1144971</v>
      </c>
      <c r="EV16" s="381">
        <v>4867571</v>
      </c>
      <c r="EW16" s="381">
        <v>630855</v>
      </c>
      <c r="EX16" s="381">
        <v>5374922</v>
      </c>
      <c r="EY16" s="381">
        <v>8960122</v>
      </c>
      <c r="EZ16" s="380"/>
      <c r="FA16" s="381">
        <v>832953</v>
      </c>
      <c r="FB16" s="381">
        <v>6190979</v>
      </c>
      <c r="FC16" s="381">
        <v>1913886</v>
      </c>
      <c r="FD16" s="381">
        <v>378260</v>
      </c>
      <c r="FE16" s="381">
        <v>10265795</v>
      </c>
      <c r="FF16" s="380"/>
      <c r="FG16" s="381">
        <v>1224303</v>
      </c>
      <c r="FH16" s="381">
        <v>225817</v>
      </c>
      <c r="FI16" s="381">
        <v>7004847</v>
      </c>
      <c r="FJ16" s="381">
        <v>960599</v>
      </c>
      <c r="FK16" s="381">
        <v>2109604</v>
      </c>
      <c r="FL16" s="381">
        <v>21148135</v>
      </c>
      <c r="FM16" s="380"/>
      <c r="FN16" s="381">
        <v>17223020</v>
      </c>
      <c r="FO16" s="381">
        <v>3925115</v>
      </c>
      <c r="FP16" s="381">
        <v>1940145</v>
      </c>
      <c r="FQ16" s="380"/>
      <c r="FR16" s="381">
        <v>269284</v>
      </c>
      <c r="FS16" s="381">
        <v>1670861</v>
      </c>
      <c r="FT16" s="381">
        <v>303865</v>
      </c>
      <c r="FU16" s="381">
        <v>36263</v>
      </c>
      <c r="FV16" s="381">
        <v>2499241</v>
      </c>
      <c r="FW16" s="381">
        <v>1908723</v>
      </c>
      <c r="FX16" s="381">
        <v>2401975</v>
      </c>
      <c r="FY16" s="381">
        <v>701929</v>
      </c>
      <c r="FZ16" s="381">
        <v>40207</v>
      </c>
      <c r="GA16" s="381">
        <v>646687</v>
      </c>
      <c r="GB16" s="381">
        <v>76821</v>
      </c>
      <c r="GC16" s="381">
        <v>187132</v>
      </c>
      <c r="GD16" s="381">
        <v>145750</v>
      </c>
      <c r="GE16" s="381">
        <v>2747882</v>
      </c>
      <c r="GF16" s="380"/>
      <c r="GG16" s="381">
        <v>94749</v>
      </c>
      <c r="GH16" s="381">
        <v>1941627</v>
      </c>
      <c r="GI16" s="381">
        <v>213957</v>
      </c>
      <c r="GJ16" s="381">
        <v>366427</v>
      </c>
      <c r="GK16" s="381">
        <v>5277250</v>
      </c>
      <c r="GL16" s="381">
        <v>2366187</v>
      </c>
      <c r="GM16" s="380"/>
      <c r="GN16" s="381">
        <v>459582</v>
      </c>
      <c r="GO16" s="381">
        <v>273999</v>
      </c>
      <c r="GP16" s="381">
        <v>297931</v>
      </c>
      <c r="GQ16" s="381">
        <v>283767</v>
      </c>
      <c r="GR16" s="381">
        <v>91774</v>
      </c>
      <c r="GS16" s="381">
        <v>5896904</v>
      </c>
      <c r="GT16" s="380"/>
      <c r="GU16" s="381">
        <v>2285016</v>
      </c>
      <c r="GV16" s="381">
        <v>1961736</v>
      </c>
      <c r="GW16" s="381">
        <v>153662</v>
      </c>
      <c r="GX16" s="381">
        <v>1997306</v>
      </c>
      <c r="GY16" s="381">
        <v>817278</v>
      </c>
      <c r="GZ16" s="381">
        <v>4128343</v>
      </c>
      <c r="HA16" s="381">
        <v>18663724</v>
      </c>
      <c r="HB16" s="380"/>
      <c r="HC16" s="381">
        <v>1118004</v>
      </c>
      <c r="HD16" s="381">
        <v>1563753</v>
      </c>
      <c r="HE16" s="381">
        <v>12389569</v>
      </c>
      <c r="HF16" s="381">
        <v>9535058</v>
      </c>
      <c r="HG16" s="381">
        <v>438626</v>
      </c>
      <c r="HH16" s="381">
        <v>4261792</v>
      </c>
      <c r="HI16" s="381">
        <v>4795935</v>
      </c>
      <c r="HJ16" s="381">
        <v>2663346</v>
      </c>
      <c r="HK16" s="381">
        <v>456757</v>
      </c>
      <c r="HL16" s="380"/>
      <c r="HM16" s="381">
        <v>35845</v>
      </c>
      <c r="HN16" s="381">
        <v>7520938</v>
      </c>
      <c r="HO16" s="381">
        <v>2549327</v>
      </c>
      <c r="HP16" s="380"/>
      <c r="HQ16" s="381">
        <v>220073</v>
      </c>
      <c r="HR16" s="381">
        <v>527267</v>
      </c>
      <c r="HS16" s="381">
        <v>8568</v>
      </c>
      <c r="HT16" s="381">
        <v>595061</v>
      </c>
      <c r="HU16" s="381">
        <v>42028</v>
      </c>
      <c r="HV16" s="381">
        <v>3137371</v>
      </c>
      <c r="HW16" s="381">
        <v>33079</v>
      </c>
      <c r="HX16" s="381">
        <v>174643</v>
      </c>
      <c r="HY16" s="381">
        <v>16548</v>
      </c>
      <c r="HZ16" s="381">
        <v>8274457</v>
      </c>
      <c r="IA16" s="381">
        <v>5811872</v>
      </c>
      <c r="IB16" s="381">
        <v>1408227</v>
      </c>
      <c r="IC16" s="381">
        <v>7828948</v>
      </c>
      <c r="ID16" s="381">
        <v>16905684</v>
      </c>
      <c r="IE16" s="380">
        <v>62</v>
      </c>
      <c r="IF16" s="380"/>
      <c r="IG16" s="380" t="s">
        <v>557</v>
      </c>
      <c r="IH16" s="380" t="s">
        <v>557</v>
      </c>
      <c r="II16" s="381">
        <v>13977894</v>
      </c>
      <c r="IJ16" s="381">
        <v>175921590</v>
      </c>
      <c r="IK16" s="381">
        <v>3420382</v>
      </c>
      <c r="IL16" s="380">
        <v>59</v>
      </c>
      <c r="IM16" s="381">
        <v>34218681</v>
      </c>
      <c r="IN16" s="380"/>
      <c r="IO16" s="381">
        <v>11652827</v>
      </c>
      <c r="IP16" s="381">
        <v>17057487</v>
      </c>
      <c r="IQ16" s="381">
        <v>5057439</v>
      </c>
      <c r="IR16" s="381">
        <v>327852</v>
      </c>
      <c r="IS16" s="381">
        <v>4235</v>
      </c>
      <c r="IT16" s="381">
        <v>46050</v>
      </c>
      <c r="IU16" s="381">
        <v>4446</v>
      </c>
      <c r="IV16" s="381">
        <v>27018</v>
      </c>
      <c r="IW16" s="381">
        <v>85989</v>
      </c>
      <c r="IX16" s="381">
        <v>21558831</v>
      </c>
      <c r="IY16" s="381">
        <v>15575657</v>
      </c>
      <c r="IZ16" s="380"/>
      <c r="JA16" s="381">
        <v>15336053</v>
      </c>
      <c r="JB16" s="381">
        <v>1503064</v>
      </c>
      <c r="JC16" s="381">
        <v>605891</v>
      </c>
      <c r="JD16" s="381">
        <v>20418336</v>
      </c>
      <c r="JE16" s="381">
        <v>6563185</v>
      </c>
      <c r="JF16" s="381">
        <v>22212152</v>
      </c>
      <c r="JG16" s="381">
        <v>1484959</v>
      </c>
      <c r="JH16" s="380"/>
      <c r="JI16" s="381">
        <v>905686</v>
      </c>
      <c r="JJ16" s="381">
        <v>579272</v>
      </c>
      <c r="JK16" s="381">
        <v>252362</v>
      </c>
      <c r="JL16" s="381">
        <v>1156632</v>
      </c>
      <c r="JM16" s="381">
        <v>3412193</v>
      </c>
      <c r="JN16" s="381">
        <v>84497500</v>
      </c>
      <c r="JO16" s="381">
        <v>577848560</v>
      </c>
      <c r="JP16" s="381">
        <v>11011265</v>
      </c>
      <c r="JQ16" s="381">
        <v>114628964</v>
      </c>
      <c r="JR16" s="381">
        <v>309578932</v>
      </c>
      <c r="JS16" s="381">
        <v>72588551</v>
      </c>
      <c r="JT16" s="381">
        <v>65882987</v>
      </c>
      <c r="JU16" s="381">
        <v>4157861</v>
      </c>
      <c r="JV16" s="381">
        <v>395008828</v>
      </c>
      <c r="JW16" s="381">
        <v>1190610</v>
      </c>
      <c r="JX16" s="381">
        <v>22287417</v>
      </c>
      <c r="JY16" s="381">
        <v>28442485</v>
      </c>
      <c r="JZ16" s="381">
        <v>76623407</v>
      </c>
      <c r="KA16" s="381">
        <v>207820105</v>
      </c>
      <c r="KB16" s="381">
        <v>31497720</v>
      </c>
      <c r="KC16" s="381">
        <v>2850678</v>
      </c>
      <c r="KD16" s="381">
        <v>23566359</v>
      </c>
      <c r="KE16" s="381">
        <v>730047</v>
      </c>
    </row>
    <row r="17" spans="2:291" ht="19.5" thickBot="1">
      <c r="B17" s="211" t="s">
        <v>743</v>
      </c>
      <c r="C17" s="380">
        <v>11.2</v>
      </c>
      <c r="D17" s="380"/>
      <c r="E17" s="380">
        <v>10.8</v>
      </c>
      <c r="F17" s="380">
        <v>-12.5</v>
      </c>
      <c r="G17" s="380"/>
      <c r="H17" s="380">
        <v>19.899999999999999</v>
      </c>
      <c r="I17" s="380">
        <v>-24.9</v>
      </c>
      <c r="J17" s="380">
        <v>13.1</v>
      </c>
      <c r="K17" s="380">
        <v>-20.9</v>
      </c>
      <c r="L17" s="380">
        <v>13</v>
      </c>
      <c r="M17" s="380"/>
      <c r="N17" s="380">
        <v>17.100000000000001</v>
      </c>
      <c r="O17" s="380">
        <v>47.3</v>
      </c>
      <c r="P17" s="380">
        <v>13.3</v>
      </c>
      <c r="Q17" s="380"/>
      <c r="R17" s="380">
        <v>22.8</v>
      </c>
      <c r="S17" s="380">
        <v>13.9</v>
      </c>
      <c r="T17" s="380"/>
      <c r="U17" s="380">
        <v>5.5</v>
      </c>
      <c r="V17" s="380">
        <v>16.399999999999999</v>
      </c>
      <c r="W17" s="380"/>
      <c r="X17" s="380">
        <v>-10.8</v>
      </c>
      <c r="Y17" s="380">
        <v>29.6</v>
      </c>
      <c r="Z17" s="380"/>
      <c r="AA17" s="380">
        <v>236.4</v>
      </c>
      <c r="AB17" s="380">
        <v>77.099999999999994</v>
      </c>
      <c r="AC17" s="380">
        <v>13</v>
      </c>
      <c r="AD17" s="380">
        <v>-23.9</v>
      </c>
      <c r="AE17" s="380">
        <v>13.8</v>
      </c>
      <c r="AF17" s="380">
        <v>4.4000000000000004</v>
      </c>
      <c r="AG17" s="380"/>
      <c r="AH17" s="380">
        <v>16.600000000000001</v>
      </c>
      <c r="AI17" s="380">
        <v>1.1000000000000001</v>
      </c>
      <c r="AJ17" s="380">
        <v>-6.3</v>
      </c>
      <c r="AK17" s="380">
        <v>9.8000000000000007</v>
      </c>
      <c r="AL17" s="380">
        <v>8.1999999999999993</v>
      </c>
      <c r="AM17" s="380">
        <v>-25.2</v>
      </c>
      <c r="AN17" s="380">
        <v>-30</v>
      </c>
      <c r="AO17" s="380"/>
      <c r="AP17" s="380">
        <v>10.8</v>
      </c>
      <c r="AQ17" s="380">
        <v>17.8</v>
      </c>
      <c r="AR17" s="380">
        <v>51.6</v>
      </c>
      <c r="AS17" s="380">
        <v>238.6</v>
      </c>
      <c r="AT17" s="380">
        <v>-2.4</v>
      </c>
      <c r="AU17" s="380">
        <v>11.7</v>
      </c>
      <c r="AV17" s="380">
        <v>31.9</v>
      </c>
      <c r="AW17" s="380">
        <v>13.7</v>
      </c>
      <c r="AX17" s="380">
        <v>18.7</v>
      </c>
      <c r="AY17" s="380">
        <v>-4.5999999999999996</v>
      </c>
      <c r="AZ17" s="380"/>
      <c r="BA17" s="380">
        <v>-8.4</v>
      </c>
      <c r="BB17" s="380">
        <v>12.6</v>
      </c>
      <c r="BC17" s="380">
        <v>8.5</v>
      </c>
      <c r="BD17" s="380">
        <v>22.3</v>
      </c>
      <c r="BE17" s="380">
        <v>28.7</v>
      </c>
      <c r="BF17" s="380">
        <v>1337.6</v>
      </c>
      <c r="BG17" s="380">
        <v>24.1</v>
      </c>
      <c r="BH17" s="380"/>
      <c r="BI17" s="380">
        <v>29</v>
      </c>
      <c r="BJ17" s="380">
        <v>6.5</v>
      </c>
      <c r="BK17" s="380">
        <v>5.7</v>
      </c>
      <c r="BL17" s="380">
        <v>5</v>
      </c>
      <c r="BM17" s="380">
        <v>24.7</v>
      </c>
      <c r="BN17" s="380">
        <v>2.2999999999999998</v>
      </c>
      <c r="BO17" s="380">
        <v>30.9</v>
      </c>
      <c r="BP17" s="380">
        <v>-9.3000000000000007</v>
      </c>
      <c r="BQ17" s="380">
        <v>-5.3</v>
      </c>
      <c r="BR17" s="380">
        <v>6.1</v>
      </c>
      <c r="BS17" s="380"/>
      <c r="BT17" s="380">
        <v>-49.3</v>
      </c>
      <c r="BU17" s="380">
        <v>17.100000000000001</v>
      </c>
      <c r="BV17" s="380">
        <v>5.6</v>
      </c>
      <c r="BW17" s="380">
        <v>14.6</v>
      </c>
      <c r="BX17" s="380">
        <v>10.1</v>
      </c>
      <c r="BY17" s="380">
        <v>6.4</v>
      </c>
      <c r="BZ17" s="380"/>
      <c r="CA17" s="380">
        <v>-92.1</v>
      </c>
      <c r="CB17" s="380">
        <v>6.3</v>
      </c>
      <c r="CC17" s="380">
        <v>-18.399999999999999</v>
      </c>
      <c r="CD17" s="380">
        <v>15.5</v>
      </c>
      <c r="CE17" s="380">
        <v>26.9</v>
      </c>
      <c r="CF17" s="380"/>
      <c r="CG17" s="380">
        <v>46.3</v>
      </c>
      <c r="CH17" s="380">
        <v>8.8000000000000007</v>
      </c>
      <c r="CI17" s="380">
        <v>35.6</v>
      </c>
      <c r="CJ17" s="380">
        <v>-33.4</v>
      </c>
      <c r="CK17" s="380">
        <v>16.899999999999999</v>
      </c>
      <c r="CL17" s="380">
        <v>-8.1999999999999993</v>
      </c>
      <c r="CM17" s="380">
        <v>15.9</v>
      </c>
      <c r="CN17" s="380">
        <v>0.6</v>
      </c>
      <c r="CO17" s="380">
        <v>8.3000000000000007</v>
      </c>
      <c r="CP17" s="380">
        <v>7.3</v>
      </c>
      <c r="CQ17" s="380">
        <v>11.8</v>
      </c>
      <c r="CR17" s="380"/>
      <c r="CS17" s="380">
        <v>36.799999999999997</v>
      </c>
      <c r="CT17" s="380">
        <v>44.3</v>
      </c>
      <c r="CU17" s="380">
        <v>17.399999999999999</v>
      </c>
      <c r="CV17" s="380">
        <v>10.3</v>
      </c>
      <c r="CW17" s="380"/>
      <c r="CX17" s="380">
        <v>10.3</v>
      </c>
      <c r="CY17" s="380"/>
      <c r="CZ17" s="380">
        <v>74.3</v>
      </c>
      <c r="DA17" s="380">
        <v>-2.2999999999999998</v>
      </c>
      <c r="DB17" s="380">
        <v>-100</v>
      </c>
      <c r="DC17" s="380">
        <v>10.5</v>
      </c>
      <c r="DD17" s="380">
        <v>24</v>
      </c>
      <c r="DE17" s="380">
        <v>23.4</v>
      </c>
      <c r="DF17" s="380">
        <v>7.5</v>
      </c>
      <c r="DG17" s="380">
        <v>9.1</v>
      </c>
      <c r="DH17" s="380" t="s">
        <v>557</v>
      </c>
      <c r="DI17" s="380">
        <v>11.5</v>
      </c>
      <c r="DJ17" s="380"/>
      <c r="DK17" s="380">
        <v>19.600000000000001</v>
      </c>
      <c r="DL17" s="380">
        <v>16</v>
      </c>
      <c r="DM17" s="380">
        <v>5.2</v>
      </c>
      <c r="DN17" s="380">
        <v>7.8</v>
      </c>
      <c r="DO17" s="380"/>
      <c r="DP17" s="380">
        <v>5.9</v>
      </c>
      <c r="DQ17" s="380">
        <v>15.3</v>
      </c>
      <c r="DR17" s="380">
        <v>2.8</v>
      </c>
      <c r="DS17" s="380"/>
      <c r="DT17" s="380">
        <v>13.9</v>
      </c>
      <c r="DU17" s="380">
        <v>-10</v>
      </c>
      <c r="DV17" s="380">
        <v>11.8</v>
      </c>
      <c r="DW17" s="380">
        <v>-20.7</v>
      </c>
      <c r="DX17" s="380">
        <v>-1.5</v>
      </c>
      <c r="DY17" s="380">
        <v>1.7</v>
      </c>
      <c r="DZ17" s="380">
        <v>-9.8000000000000007</v>
      </c>
      <c r="EA17" s="380">
        <v>60</v>
      </c>
      <c r="EB17" s="380"/>
      <c r="EC17" s="380">
        <v>451.4</v>
      </c>
      <c r="ED17" s="380">
        <v>30</v>
      </c>
      <c r="EE17" s="380">
        <v>665.7</v>
      </c>
      <c r="EF17" s="380">
        <v>13.6</v>
      </c>
      <c r="EG17" s="380" t="s">
        <v>557</v>
      </c>
      <c r="EH17" s="380"/>
      <c r="EI17" s="380">
        <v>-9.1999999999999993</v>
      </c>
      <c r="EJ17" s="380">
        <v>0.6</v>
      </c>
      <c r="EK17" s="380">
        <v>4</v>
      </c>
      <c r="EL17" s="380"/>
      <c r="EM17" s="380">
        <v>1.7</v>
      </c>
      <c r="EN17" s="380">
        <v>9.3000000000000007</v>
      </c>
      <c r="EO17" s="380" t="s">
        <v>557</v>
      </c>
      <c r="EP17" s="380" t="s">
        <v>557</v>
      </c>
      <c r="EQ17" s="380">
        <v>1.5</v>
      </c>
      <c r="ER17" s="380">
        <v>-4.5</v>
      </c>
      <c r="ES17" s="380">
        <v>1.2</v>
      </c>
      <c r="ET17" s="380">
        <v>0.3</v>
      </c>
      <c r="EU17" s="380">
        <v>-6.6</v>
      </c>
      <c r="EV17" s="380" t="s">
        <v>557</v>
      </c>
      <c r="EW17" s="380">
        <v>2.4</v>
      </c>
      <c r="EX17" s="380">
        <v>-0.3</v>
      </c>
      <c r="EY17" s="380">
        <v>8.5</v>
      </c>
      <c r="EZ17" s="380"/>
      <c r="FA17" s="380">
        <v>7.5</v>
      </c>
      <c r="FB17" s="380">
        <v>6.2</v>
      </c>
      <c r="FC17" s="380">
        <v>13.3</v>
      </c>
      <c r="FD17" s="380">
        <v>93.2</v>
      </c>
      <c r="FE17" s="380">
        <v>0.6</v>
      </c>
      <c r="FF17" s="380"/>
      <c r="FG17" s="380">
        <v>2</v>
      </c>
      <c r="FH17" s="380">
        <v>16.7</v>
      </c>
      <c r="FI17" s="380">
        <v>-0.2</v>
      </c>
      <c r="FJ17" s="380">
        <v>3.1</v>
      </c>
      <c r="FK17" s="380">
        <v>6.3</v>
      </c>
      <c r="FL17" s="380">
        <v>-5.2</v>
      </c>
      <c r="FM17" s="380"/>
      <c r="FN17" s="380">
        <v>-6.3</v>
      </c>
      <c r="FO17" s="380">
        <v>3.4</v>
      </c>
      <c r="FP17" s="380">
        <v>-9.8000000000000007</v>
      </c>
      <c r="FQ17" s="380"/>
      <c r="FR17" s="380">
        <v>-27.2</v>
      </c>
      <c r="FS17" s="380">
        <v>1.5</v>
      </c>
      <c r="FT17" s="380">
        <v>-34.200000000000003</v>
      </c>
      <c r="FU17" s="380">
        <v>61.3</v>
      </c>
      <c r="FV17" s="380">
        <v>13.7</v>
      </c>
      <c r="FW17" s="380">
        <v>22.4</v>
      </c>
      <c r="FX17" s="380">
        <v>0.4</v>
      </c>
      <c r="FY17" s="380">
        <v>3.5</v>
      </c>
      <c r="FZ17" s="380">
        <v>-29.7</v>
      </c>
      <c r="GA17" s="380">
        <v>14.4</v>
      </c>
      <c r="GB17" s="380">
        <v>-13.3</v>
      </c>
      <c r="GC17" s="380">
        <v>75.099999999999994</v>
      </c>
      <c r="GD17" s="380">
        <v>0</v>
      </c>
      <c r="GE17" s="380" t="s">
        <v>557</v>
      </c>
      <c r="GF17" s="380"/>
      <c r="GG17" s="380">
        <v>18.600000000000001</v>
      </c>
      <c r="GH17" s="380" t="s">
        <v>557</v>
      </c>
      <c r="GI17" s="380" t="s">
        <v>557</v>
      </c>
      <c r="GJ17" s="380" t="s">
        <v>557</v>
      </c>
      <c r="GK17" s="380" t="s">
        <v>557</v>
      </c>
      <c r="GL17" s="380" t="s">
        <v>557</v>
      </c>
      <c r="GM17" s="380"/>
      <c r="GN17" s="380">
        <v>15.1</v>
      </c>
      <c r="GO17" s="380">
        <v>12.4</v>
      </c>
      <c r="GP17" s="380">
        <v>18.3</v>
      </c>
      <c r="GQ17" s="380">
        <v>15</v>
      </c>
      <c r="GR17" s="380">
        <v>37.1</v>
      </c>
      <c r="GS17" s="380">
        <v>27.3</v>
      </c>
      <c r="GT17" s="380"/>
      <c r="GU17" s="380">
        <v>58.9</v>
      </c>
      <c r="GV17" s="380">
        <v>20.9</v>
      </c>
      <c r="GW17" s="380" t="s">
        <v>557</v>
      </c>
      <c r="GX17" s="380" t="s">
        <v>557</v>
      </c>
      <c r="GY17" s="380" t="s">
        <v>557</v>
      </c>
      <c r="GZ17" s="380">
        <v>23.6</v>
      </c>
      <c r="HA17" s="380">
        <v>-9.1</v>
      </c>
      <c r="HB17" s="380"/>
      <c r="HC17" s="380">
        <v>6.9</v>
      </c>
      <c r="HD17" s="380">
        <v>-3.7</v>
      </c>
      <c r="HE17" s="380">
        <v>-10.3</v>
      </c>
      <c r="HF17" s="380">
        <v>-13.7</v>
      </c>
      <c r="HG17" s="380">
        <v>18</v>
      </c>
      <c r="HH17" s="380">
        <v>15.1</v>
      </c>
      <c r="HI17" s="380">
        <v>233.5</v>
      </c>
      <c r="HJ17" s="380">
        <v>-11.8</v>
      </c>
      <c r="HK17" s="380">
        <v>-5.6</v>
      </c>
      <c r="HL17" s="380"/>
      <c r="HM17" s="380">
        <v>1.7</v>
      </c>
      <c r="HN17" s="380" t="s">
        <v>557</v>
      </c>
      <c r="HO17" s="380">
        <v>-1.9</v>
      </c>
      <c r="HP17" s="380"/>
      <c r="HQ17" s="380">
        <v>16.8</v>
      </c>
      <c r="HR17" s="380">
        <v>-60.3</v>
      </c>
      <c r="HS17" s="380">
        <v>-29.9</v>
      </c>
      <c r="HT17" s="380">
        <v>-26.7</v>
      </c>
      <c r="HU17" s="380">
        <v>36.799999999999997</v>
      </c>
      <c r="HV17" s="380">
        <v>-38.1</v>
      </c>
      <c r="HW17" s="380">
        <v>-1.6</v>
      </c>
      <c r="HX17" s="380">
        <v>1.4</v>
      </c>
      <c r="HY17" s="380">
        <v>-46.5</v>
      </c>
      <c r="HZ17" s="380">
        <v>-8.5</v>
      </c>
      <c r="IA17" s="380">
        <v>9</v>
      </c>
      <c r="IB17" s="380">
        <v>6.4</v>
      </c>
      <c r="IC17" s="380">
        <v>13.5</v>
      </c>
      <c r="ID17" s="380" t="s">
        <v>557</v>
      </c>
      <c r="IE17" s="380" t="s">
        <v>557</v>
      </c>
      <c r="IF17" s="380"/>
      <c r="IG17" s="380" t="s">
        <v>557</v>
      </c>
      <c r="IH17" s="380" t="s">
        <v>557</v>
      </c>
      <c r="II17" s="380">
        <v>7</v>
      </c>
      <c r="IJ17" s="380">
        <v>10.1</v>
      </c>
      <c r="IK17" s="380">
        <v>2.2000000000000002</v>
      </c>
      <c r="IL17" s="380">
        <v>-61.5</v>
      </c>
      <c r="IM17" s="380">
        <v>15.7</v>
      </c>
      <c r="IN17" s="380"/>
      <c r="IO17" s="380">
        <v>25.5</v>
      </c>
      <c r="IP17" s="380">
        <v>13.5</v>
      </c>
      <c r="IQ17" s="380">
        <v>9</v>
      </c>
      <c r="IR17" s="380">
        <v>24.8</v>
      </c>
      <c r="IS17" s="380">
        <v>-37</v>
      </c>
      <c r="IT17" s="380">
        <v>-5</v>
      </c>
      <c r="IU17" s="380">
        <v>50</v>
      </c>
      <c r="IV17" s="380">
        <v>45.5</v>
      </c>
      <c r="IW17" s="380">
        <v>-22.3</v>
      </c>
      <c r="IX17" s="380" t="s">
        <v>557</v>
      </c>
      <c r="IY17" s="380">
        <v>93.2</v>
      </c>
      <c r="IZ17" s="380"/>
      <c r="JA17" s="380">
        <v>1.9</v>
      </c>
      <c r="JB17" s="380">
        <v>3.1</v>
      </c>
      <c r="JC17" s="380">
        <v>-2.7</v>
      </c>
      <c r="JD17" s="380">
        <v>-0.2</v>
      </c>
      <c r="JE17" s="380" t="s">
        <v>557</v>
      </c>
      <c r="JF17" s="380" t="s">
        <v>557</v>
      </c>
      <c r="JG17" s="380">
        <v>82.5</v>
      </c>
      <c r="JH17" s="380"/>
      <c r="JI17" s="380">
        <v>12</v>
      </c>
      <c r="JJ17" s="380">
        <v>95.1</v>
      </c>
      <c r="JK17" s="380">
        <v>8.1</v>
      </c>
      <c r="JL17" s="380">
        <v>-10.1</v>
      </c>
      <c r="JM17" s="380">
        <v>6.6</v>
      </c>
      <c r="JN17" s="380" t="s">
        <v>557</v>
      </c>
      <c r="JO17" s="380" t="s">
        <v>557</v>
      </c>
      <c r="JP17" s="380">
        <v>1.1000000000000001</v>
      </c>
      <c r="JQ17" s="380" t="s">
        <v>557</v>
      </c>
      <c r="JR17" s="380" t="s">
        <v>557</v>
      </c>
      <c r="JS17" s="380" t="s">
        <v>557</v>
      </c>
      <c r="JT17" s="380" t="s">
        <v>557</v>
      </c>
      <c r="JU17" s="380" t="s">
        <v>557</v>
      </c>
      <c r="JV17" s="380" t="s">
        <v>557</v>
      </c>
      <c r="JW17" s="380" t="s">
        <v>557</v>
      </c>
      <c r="JX17" s="380" t="s">
        <v>557</v>
      </c>
      <c r="JY17" s="380" t="s">
        <v>557</v>
      </c>
      <c r="JZ17" s="380" t="s">
        <v>557</v>
      </c>
      <c r="KA17" s="380" t="s">
        <v>557</v>
      </c>
      <c r="KB17" s="380" t="s">
        <v>557</v>
      </c>
      <c r="KC17" s="380">
        <v>-12.6</v>
      </c>
      <c r="KD17" s="380" t="s">
        <v>557</v>
      </c>
      <c r="KE17" s="380" t="s">
        <v>557</v>
      </c>
    </row>
    <row r="18" spans="2:291" ht="19.5" thickBot="1">
      <c r="B18" s="211" t="s">
        <v>744</v>
      </c>
      <c r="C18" s="380">
        <v>19.600000000000001</v>
      </c>
      <c r="D18" s="380"/>
      <c r="E18" s="380">
        <v>17.399999999999999</v>
      </c>
      <c r="F18" s="380">
        <v>-4.8</v>
      </c>
      <c r="G18" s="380"/>
      <c r="H18" s="380">
        <v>25.1</v>
      </c>
      <c r="I18" s="380">
        <v>-28.4</v>
      </c>
      <c r="J18" s="380">
        <v>57.9</v>
      </c>
      <c r="K18" s="380">
        <v>-14.3</v>
      </c>
      <c r="L18" s="380">
        <v>12.1</v>
      </c>
      <c r="M18" s="380"/>
      <c r="N18" s="380">
        <v>1.9</v>
      </c>
      <c r="O18" s="380">
        <v>62.6</v>
      </c>
      <c r="P18" s="380">
        <v>39.5</v>
      </c>
      <c r="Q18" s="380"/>
      <c r="R18" s="380">
        <v>40.4</v>
      </c>
      <c r="S18" s="380">
        <v>18.899999999999999</v>
      </c>
      <c r="T18" s="380"/>
      <c r="U18" s="380">
        <v>6.9</v>
      </c>
      <c r="V18" s="380">
        <v>17.2</v>
      </c>
      <c r="W18" s="380"/>
      <c r="X18" s="380">
        <v>-2.1</v>
      </c>
      <c r="Y18" s="380">
        <v>36.9</v>
      </c>
      <c r="Z18" s="380"/>
      <c r="AA18" s="380">
        <v>249.1</v>
      </c>
      <c r="AB18" s="380">
        <v>63.6</v>
      </c>
      <c r="AC18" s="380">
        <v>18.399999999999999</v>
      </c>
      <c r="AD18" s="380">
        <v>-25.5</v>
      </c>
      <c r="AE18" s="380">
        <v>19.600000000000001</v>
      </c>
      <c r="AF18" s="380">
        <v>11.3</v>
      </c>
      <c r="AG18" s="380"/>
      <c r="AH18" s="380">
        <v>21.8</v>
      </c>
      <c r="AI18" s="380">
        <v>1.8</v>
      </c>
      <c r="AJ18" s="380">
        <v>10</v>
      </c>
      <c r="AK18" s="380">
        <v>20.399999999999999</v>
      </c>
      <c r="AL18" s="380">
        <v>24.1</v>
      </c>
      <c r="AM18" s="380">
        <v>-5</v>
      </c>
      <c r="AN18" s="380">
        <v>11.4</v>
      </c>
      <c r="AO18" s="380"/>
      <c r="AP18" s="380">
        <v>14.8</v>
      </c>
      <c r="AQ18" s="380">
        <v>24.4</v>
      </c>
      <c r="AR18" s="380">
        <v>41.8</v>
      </c>
      <c r="AS18" s="380">
        <v>173.9</v>
      </c>
      <c r="AT18" s="380">
        <v>-8.6999999999999993</v>
      </c>
      <c r="AU18" s="380">
        <v>50</v>
      </c>
      <c r="AV18" s="380">
        <v>62.1</v>
      </c>
      <c r="AW18" s="380">
        <v>25.8</v>
      </c>
      <c r="AX18" s="380">
        <v>26.7</v>
      </c>
      <c r="AY18" s="380">
        <v>11.2</v>
      </c>
      <c r="AZ18" s="380"/>
      <c r="BA18" s="380">
        <v>8.5</v>
      </c>
      <c r="BB18" s="380">
        <v>28.5</v>
      </c>
      <c r="BC18" s="380">
        <v>20.5</v>
      </c>
      <c r="BD18" s="380">
        <v>18.600000000000001</v>
      </c>
      <c r="BE18" s="380">
        <v>43.1</v>
      </c>
      <c r="BF18" s="380">
        <v>1088.3</v>
      </c>
      <c r="BG18" s="380">
        <v>27.7</v>
      </c>
      <c r="BH18" s="380"/>
      <c r="BI18" s="380">
        <v>39</v>
      </c>
      <c r="BJ18" s="380">
        <v>18</v>
      </c>
      <c r="BK18" s="380">
        <v>19.399999999999999</v>
      </c>
      <c r="BL18" s="380">
        <v>35</v>
      </c>
      <c r="BM18" s="380">
        <v>97.6</v>
      </c>
      <c r="BN18" s="380">
        <v>29.4</v>
      </c>
      <c r="BO18" s="380">
        <v>117.6</v>
      </c>
      <c r="BP18" s="380">
        <v>16.899999999999999</v>
      </c>
      <c r="BQ18" s="380">
        <v>29.5</v>
      </c>
      <c r="BR18" s="380">
        <v>63.7</v>
      </c>
      <c r="BS18" s="380"/>
      <c r="BT18" s="380">
        <v>-6</v>
      </c>
      <c r="BU18" s="380">
        <v>102.7</v>
      </c>
      <c r="BV18" s="380">
        <v>52.3</v>
      </c>
      <c r="BW18" s="380">
        <v>57</v>
      </c>
      <c r="BX18" s="380">
        <v>42.7</v>
      </c>
      <c r="BY18" s="380">
        <v>33.299999999999997</v>
      </c>
      <c r="BZ18" s="380"/>
      <c r="CA18" s="380">
        <v>-89.8</v>
      </c>
      <c r="CB18" s="380">
        <v>33.299999999999997</v>
      </c>
      <c r="CC18" s="380">
        <v>2.2000000000000002</v>
      </c>
      <c r="CD18" s="380">
        <v>73.2</v>
      </c>
      <c r="CE18" s="380">
        <v>44.5</v>
      </c>
      <c r="CF18" s="380"/>
      <c r="CG18" s="380">
        <v>68.5</v>
      </c>
      <c r="CH18" s="380">
        <v>16</v>
      </c>
      <c r="CI18" s="380">
        <v>-1.1000000000000001</v>
      </c>
      <c r="CJ18" s="380">
        <v>-25.4</v>
      </c>
      <c r="CK18" s="380">
        <v>28.8</v>
      </c>
      <c r="CL18" s="380">
        <v>12.9</v>
      </c>
      <c r="CM18" s="380">
        <v>56</v>
      </c>
      <c r="CN18" s="380">
        <v>31.4</v>
      </c>
      <c r="CO18" s="380">
        <v>19.2</v>
      </c>
      <c r="CP18" s="380">
        <v>59.1</v>
      </c>
      <c r="CQ18" s="380">
        <v>24.1</v>
      </c>
      <c r="CR18" s="380"/>
      <c r="CS18" s="380">
        <v>5.8</v>
      </c>
      <c r="CT18" s="380">
        <v>37.700000000000003</v>
      </c>
      <c r="CU18" s="380">
        <v>49.7</v>
      </c>
      <c r="CV18" s="380">
        <v>0.1</v>
      </c>
      <c r="CW18" s="380"/>
      <c r="CX18" s="380">
        <v>0</v>
      </c>
      <c r="CY18" s="380"/>
      <c r="CZ18" s="380">
        <v>98.3</v>
      </c>
      <c r="DA18" s="380">
        <v>-14.2</v>
      </c>
      <c r="DB18" s="380">
        <v>-99.8</v>
      </c>
      <c r="DC18" s="380">
        <v>2.2999999999999998</v>
      </c>
      <c r="DD18" s="380">
        <v>22.2</v>
      </c>
      <c r="DE18" s="380">
        <v>9.1999999999999993</v>
      </c>
      <c r="DF18" s="380">
        <v>19.399999999999999</v>
      </c>
      <c r="DG18" s="380">
        <v>7.8</v>
      </c>
      <c r="DH18" s="380">
        <v>-0.6</v>
      </c>
      <c r="DI18" s="380">
        <v>20.100000000000001</v>
      </c>
      <c r="DJ18" s="380"/>
      <c r="DK18" s="380">
        <v>27.2</v>
      </c>
      <c r="DL18" s="380">
        <v>18.899999999999999</v>
      </c>
      <c r="DM18" s="380">
        <v>11.8</v>
      </c>
      <c r="DN18" s="380">
        <v>28.1</v>
      </c>
      <c r="DO18" s="380"/>
      <c r="DP18" s="380">
        <v>30.4</v>
      </c>
      <c r="DQ18" s="380">
        <v>24.9</v>
      </c>
      <c r="DR18" s="380">
        <v>16.100000000000001</v>
      </c>
      <c r="DS18" s="380"/>
      <c r="DT18" s="380">
        <v>15.7</v>
      </c>
      <c r="DU18" s="380">
        <v>8</v>
      </c>
      <c r="DV18" s="380">
        <v>9.6999999999999993</v>
      </c>
      <c r="DW18" s="380">
        <v>-9.1</v>
      </c>
      <c r="DX18" s="380">
        <v>4.4000000000000004</v>
      </c>
      <c r="DY18" s="380">
        <v>0.3</v>
      </c>
      <c r="DZ18" s="380">
        <v>21.3</v>
      </c>
      <c r="EA18" s="380">
        <v>34.700000000000003</v>
      </c>
      <c r="EB18" s="380"/>
      <c r="EC18" s="380">
        <v>475.9</v>
      </c>
      <c r="ED18" s="380">
        <v>31.1</v>
      </c>
      <c r="EE18" s="380">
        <v>756.1</v>
      </c>
      <c r="EF18" s="380">
        <v>10.9</v>
      </c>
      <c r="EG18" s="380">
        <v>6.2</v>
      </c>
      <c r="EH18" s="380"/>
      <c r="EI18" s="380">
        <v>15.6</v>
      </c>
      <c r="EJ18" s="380">
        <v>9.1</v>
      </c>
      <c r="EK18" s="380">
        <v>3.7</v>
      </c>
      <c r="EL18" s="380"/>
      <c r="EM18" s="380">
        <v>7.5</v>
      </c>
      <c r="EN18" s="380">
        <v>15.4</v>
      </c>
      <c r="EO18" s="380">
        <v>-12</v>
      </c>
      <c r="EP18" s="380">
        <v>-6.7</v>
      </c>
      <c r="EQ18" s="380">
        <v>1.8</v>
      </c>
      <c r="ER18" s="380">
        <v>-5.6</v>
      </c>
      <c r="ES18" s="380">
        <v>28.2</v>
      </c>
      <c r="ET18" s="380">
        <v>5.8</v>
      </c>
      <c r="EU18" s="380">
        <v>1.7</v>
      </c>
      <c r="EV18" s="380">
        <v>13.8</v>
      </c>
      <c r="EW18" s="380">
        <v>16.2</v>
      </c>
      <c r="EX18" s="380">
        <v>6.1</v>
      </c>
      <c r="EY18" s="380">
        <v>45.4</v>
      </c>
      <c r="EZ18" s="380"/>
      <c r="FA18" s="380">
        <v>35.200000000000003</v>
      </c>
      <c r="FB18" s="380">
        <v>51.7</v>
      </c>
      <c r="FC18" s="380">
        <v>31.5</v>
      </c>
      <c r="FD18" s="380">
        <v>236.7</v>
      </c>
      <c r="FE18" s="380">
        <v>18.2</v>
      </c>
      <c r="FF18" s="380"/>
      <c r="FG18" s="380">
        <v>30</v>
      </c>
      <c r="FH18" s="380">
        <v>27.4</v>
      </c>
      <c r="FI18" s="380">
        <v>19.399999999999999</v>
      </c>
      <c r="FJ18" s="380">
        <v>-0.5</v>
      </c>
      <c r="FK18" s="380">
        <v>8.6</v>
      </c>
      <c r="FL18" s="380">
        <v>21.3</v>
      </c>
      <c r="FM18" s="380"/>
      <c r="FN18" s="380">
        <v>20.9</v>
      </c>
      <c r="FO18" s="380">
        <v>23.3</v>
      </c>
      <c r="FP18" s="380">
        <v>0.8</v>
      </c>
      <c r="FQ18" s="380"/>
      <c r="FR18" s="380">
        <v>-17.600000000000001</v>
      </c>
      <c r="FS18" s="380">
        <v>4.5</v>
      </c>
      <c r="FT18" s="380">
        <v>-23.8</v>
      </c>
      <c r="FU18" s="380">
        <v>30.7</v>
      </c>
      <c r="FV18" s="380">
        <v>15.7</v>
      </c>
      <c r="FW18" s="380">
        <v>14.3</v>
      </c>
      <c r="FX18" s="380">
        <v>10.5</v>
      </c>
      <c r="FY18" s="380">
        <v>15.5</v>
      </c>
      <c r="FZ18" s="380">
        <v>-42.3</v>
      </c>
      <c r="GA18" s="380">
        <v>16.7</v>
      </c>
      <c r="GB18" s="380">
        <v>8.1</v>
      </c>
      <c r="GC18" s="380">
        <v>8.1</v>
      </c>
      <c r="GD18" s="380">
        <v>9.1</v>
      </c>
      <c r="GE18" s="380">
        <v>9.6</v>
      </c>
      <c r="GF18" s="380"/>
      <c r="GG18" s="380">
        <v>-1.7</v>
      </c>
      <c r="GH18" s="380">
        <v>36.6</v>
      </c>
      <c r="GI18" s="380">
        <v>-1.4</v>
      </c>
      <c r="GJ18" s="380">
        <v>8.1</v>
      </c>
      <c r="GK18" s="380">
        <v>9.6</v>
      </c>
      <c r="GL18" s="380">
        <v>39.4</v>
      </c>
      <c r="GM18" s="380"/>
      <c r="GN18" s="380">
        <v>48.9</v>
      </c>
      <c r="GO18" s="380">
        <v>21.1</v>
      </c>
      <c r="GP18" s="380">
        <v>25.5</v>
      </c>
      <c r="GQ18" s="380">
        <v>28.6</v>
      </c>
      <c r="GR18" s="380">
        <v>29.4</v>
      </c>
      <c r="GS18" s="380">
        <v>19</v>
      </c>
      <c r="GT18" s="380"/>
      <c r="GU18" s="380">
        <v>26</v>
      </c>
      <c r="GV18" s="380">
        <v>13.8</v>
      </c>
      <c r="GW18" s="380">
        <v>-33.9</v>
      </c>
      <c r="GX18" s="380">
        <v>31.7</v>
      </c>
      <c r="GY18" s="380">
        <v>3.7</v>
      </c>
      <c r="GZ18" s="380">
        <v>15.9</v>
      </c>
      <c r="HA18" s="380">
        <v>3.9</v>
      </c>
      <c r="HB18" s="380"/>
      <c r="HC18" s="380">
        <v>6.1</v>
      </c>
      <c r="HD18" s="380">
        <v>-6.1</v>
      </c>
      <c r="HE18" s="380">
        <v>3.3</v>
      </c>
      <c r="HF18" s="380">
        <v>13.3</v>
      </c>
      <c r="HG18" s="380">
        <v>3.6</v>
      </c>
      <c r="HH18" s="380">
        <v>23.5</v>
      </c>
      <c r="HI18" s="380">
        <v>70.099999999999994</v>
      </c>
      <c r="HJ18" s="380">
        <v>6.5</v>
      </c>
      <c r="HK18" s="380">
        <v>-8.1</v>
      </c>
      <c r="HL18" s="380"/>
      <c r="HM18" s="380">
        <v>2964</v>
      </c>
      <c r="HN18" s="380">
        <v>5.3</v>
      </c>
      <c r="HO18" s="380">
        <v>7.3</v>
      </c>
      <c r="HP18" s="380"/>
      <c r="HQ18" s="380">
        <v>7.6</v>
      </c>
      <c r="HR18" s="380">
        <v>-68.599999999999994</v>
      </c>
      <c r="HS18" s="380">
        <v>-36</v>
      </c>
      <c r="HT18" s="380">
        <v>0.1</v>
      </c>
      <c r="HU18" s="380">
        <v>-17.100000000000001</v>
      </c>
      <c r="HV18" s="380">
        <v>-17.100000000000001</v>
      </c>
      <c r="HW18" s="380">
        <v>30.3</v>
      </c>
      <c r="HX18" s="380">
        <v>4.8</v>
      </c>
      <c r="HY18" s="380">
        <v>-42.2</v>
      </c>
      <c r="HZ18" s="380">
        <v>33</v>
      </c>
      <c r="IA18" s="380">
        <v>10.5</v>
      </c>
      <c r="IB18" s="380">
        <v>-3.5</v>
      </c>
      <c r="IC18" s="380">
        <v>15</v>
      </c>
      <c r="ID18" s="380">
        <v>11.8</v>
      </c>
      <c r="IE18" s="380" t="s">
        <v>557</v>
      </c>
      <c r="IF18" s="380"/>
      <c r="IG18" s="380" t="s">
        <v>557</v>
      </c>
      <c r="IH18" s="380" t="s">
        <v>557</v>
      </c>
      <c r="II18" s="380">
        <v>5.5</v>
      </c>
      <c r="IJ18" s="380">
        <v>17.3</v>
      </c>
      <c r="IK18" s="380">
        <v>7.7</v>
      </c>
      <c r="IL18" s="380">
        <v>-90.9</v>
      </c>
      <c r="IM18" s="380">
        <v>16.3</v>
      </c>
      <c r="IN18" s="380"/>
      <c r="IO18" s="380">
        <v>30.5</v>
      </c>
      <c r="IP18" s="380">
        <v>13.8</v>
      </c>
      <c r="IQ18" s="380">
        <v>10.9</v>
      </c>
      <c r="IR18" s="380">
        <v>31.3</v>
      </c>
      <c r="IS18" s="380">
        <v>-16.2</v>
      </c>
      <c r="IT18" s="380">
        <v>-6.9</v>
      </c>
      <c r="IU18" s="380">
        <v>54.7</v>
      </c>
      <c r="IV18" s="380">
        <v>37.4</v>
      </c>
      <c r="IW18" s="380">
        <v>-29</v>
      </c>
      <c r="IX18" s="380">
        <v>8.9</v>
      </c>
      <c r="IY18" s="380">
        <v>15.2</v>
      </c>
      <c r="IZ18" s="380"/>
      <c r="JA18" s="380">
        <v>15.1</v>
      </c>
      <c r="JB18" s="380">
        <v>3.8</v>
      </c>
      <c r="JC18" s="380">
        <v>-2.2999999999999998</v>
      </c>
      <c r="JD18" s="380">
        <v>-2.7</v>
      </c>
      <c r="JE18" s="380">
        <v>10.5</v>
      </c>
      <c r="JF18" s="380">
        <v>11.6</v>
      </c>
      <c r="JG18" s="380">
        <v>21.4</v>
      </c>
      <c r="JH18" s="380"/>
      <c r="JI18" s="380">
        <v>12.6</v>
      </c>
      <c r="JJ18" s="380">
        <v>38.200000000000003</v>
      </c>
      <c r="JK18" s="380">
        <v>-4.4000000000000004</v>
      </c>
      <c r="JL18" s="380">
        <v>6.5</v>
      </c>
      <c r="JM18" s="380">
        <v>9.8000000000000007</v>
      </c>
      <c r="JN18" s="380">
        <v>15.6</v>
      </c>
      <c r="JO18" s="380">
        <v>13.3</v>
      </c>
      <c r="JP18" s="380">
        <v>10.199999999999999</v>
      </c>
      <c r="JQ18" s="380">
        <v>17.5</v>
      </c>
      <c r="JR18" s="380">
        <v>13.4</v>
      </c>
      <c r="JS18" s="380">
        <v>12.8</v>
      </c>
      <c r="JT18" s="380">
        <v>7.5</v>
      </c>
      <c r="JU18" s="380">
        <v>10.1</v>
      </c>
      <c r="JV18" s="380">
        <v>14.1</v>
      </c>
      <c r="JW18" s="380">
        <v>39.799999999999997</v>
      </c>
      <c r="JX18" s="380">
        <v>19</v>
      </c>
      <c r="JY18" s="380">
        <v>2.5</v>
      </c>
      <c r="JZ18" s="380">
        <v>7.9</v>
      </c>
      <c r="KA18" s="380">
        <v>15.5</v>
      </c>
      <c r="KB18" s="380">
        <v>31.5</v>
      </c>
      <c r="KC18" s="380">
        <v>7</v>
      </c>
      <c r="KD18" s="380">
        <v>14.4</v>
      </c>
      <c r="KE18" s="380">
        <v>22.2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72" bestFit="1" customWidth="1"/>
    <col min="2" max="2" width="9.375" style="372" bestFit="1" customWidth="1"/>
    <col min="3" max="3" width="15.25" style="372" bestFit="1" customWidth="1"/>
    <col min="4" max="4" width="8.125" style="372" bestFit="1" customWidth="1"/>
    <col min="5" max="5" width="13.625" style="372" bestFit="1" customWidth="1"/>
    <col min="6" max="6" width="9.625" style="372" bestFit="1" customWidth="1"/>
    <col min="7" max="7" width="8.125" style="372" bestFit="1" customWidth="1"/>
    <col min="8" max="8" width="10.75" style="372" bestFit="1" customWidth="1"/>
    <col min="9" max="9" width="9.375" style="372" bestFit="1" customWidth="1"/>
    <col min="10" max="10" width="10.75" style="372" bestFit="1" customWidth="1"/>
    <col min="11" max="11" width="15" style="372" bestFit="1" customWidth="1"/>
    <col min="12" max="12" width="9.625" style="372" bestFit="1" customWidth="1"/>
    <col min="13" max="13" width="10.75" style="372" bestFit="1" customWidth="1"/>
    <col min="14" max="14" width="15.25" style="372" bestFit="1" customWidth="1"/>
    <col min="15" max="16" width="12.5" style="372" bestFit="1" customWidth="1"/>
    <col min="17" max="17" width="9.375" style="372" bestFit="1" customWidth="1"/>
    <col min="18" max="18" width="13.625" style="372" bestFit="1" customWidth="1"/>
    <col min="19" max="19" width="9.625" style="372" bestFit="1" customWidth="1"/>
    <col min="20" max="20" width="8.125" style="372" bestFit="1" customWidth="1"/>
    <col min="21" max="21" width="12.5" style="372" bestFit="1" customWidth="1"/>
    <col min="22" max="22" width="9.625" style="372" bestFit="1" customWidth="1"/>
    <col min="23" max="23" width="13.625" style="372" bestFit="1" customWidth="1"/>
    <col min="24" max="24" width="9.375" style="372" bestFit="1" customWidth="1"/>
    <col min="25" max="25" width="11.25" style="372" bestFit="1" customWidth="1"/>
    <col min="26" max="26" width="18.25" style="372" bestFit="1" customWidth="1"/>
    <col min="27" max="27" width="10.75" style="372" bestFit="1" customWidth="1"/>
    <col min="28" max="28" width="13.625" style="372" bestFit="1" customWidth="1"/>
    <col min="29" max="29" width="9.625" style="372" bestFit="1" customWidth="1"/>
    <col min="30" max="30" width="13.625" style="372" bestFit="1" customWidth="1"/>
    <col min="31" max="31" width="18.25" style="372" bestFit="1" customWidth="1"/>
    <col min="32" max="32" width="15.25" style="372" bestFit="1" customWidth="1"/>
    <col min="33" max="33" width="7.125" style="372" bestFit="1" customWidth="1"/>
    <col min="34" max="34" width="10.75" style="372" bestFit="1" customWidth="1"/>
    <col min="35" max="35" width="13.625" style="372" bestFit="1" customWidth="1"/>
    <col min="36" max="38" width="10.75" style="372" bestFit="1" customWidth="1"/>
    <col min="39" max="39" width="12.5" style="372" bestFit="1" customWidth="1"/>
    <col min="40" max="40" width="9.625" style="372" bestFit="1" customWidth="1"/>
    <col min="41" max="41" width="8.125" style="372" bestFit="1" customWidth="1"/>
    <col min="42" max="42" width="10.75" style="372" bestFit="1" customWidth="1"/>
    <col min="43" max="43" width="12.5" style="372" bestFit="1" customWidth="1"/>
    <col min="44" max="44" width="9.625" style="372" bestFit="1" customWidth="1"/>
    <col min="45" max="45" width="9.375" style="372" bestFit="1" customWidth="1"/>
    <col min="46" max="46" width="12.5" style="372" bestFit="1" customWidth="1"/>
    <col min="47" max="47" width="18.625" style="372" bestFit="1" customWidth="1"/>
    <col min="48" max="48" width="9.625" style="372" bestFit="1" customWidth="1"/>
    <col min="49" max="49" width="10.75" style="372" bestFit="1" customWidth="1"/>
    <col min="50" max="50" width="15.25" style="372" bestFit="1" customWidth="1"/>
    <col min="51" max="51" width="9.625" style="372" bestFit="1" customWidth="1"/>
    <col min="52" max="53" width="10.75" style="372" bestFit="1" customWidth="1"/>
    <col min="54" max="54" width="12.5" style="372" bestFit="1" customWidth="1"/>
    <col min="55" max="55" width="13.625" style="372" bestFit="1" customWidth="1"/>
    <col min="56" max="56" width="9.625" style="372" bestFit="1" customWidth="1"/>
    <col min="57" max="57" width="12.5" style="372" bestFit="1" customWidth="1"/>
    <col min="58" max="58" width="15.25" style="372" bestFit="1" customWidth="1"/>
    <col min="59" max="62" width="10.75" style="372" bestFit="1" customWidth="1"/>
    <col min="63" max="63" width="15.25" style="372" bestFit="1" customWidth="1"/>
    <col min="64" max="64" width="18.25" style="372" bestFit="1" customWidth="1"/>
    <col min="65" max="65" width="9.625" style="372" bestFit="1" customWidth="1"/>
    <col min="66" max="68" width="15.25" style="372" bestFit="1" customWidth="1"/>
    <col min="69" max="70" width="10.75" style="372" bestFit="1" customWidth="1"/>
    <col min="71" max="71" width="13.625" style="372" bestFit="1" customWidth="1"/>
    <col min="72" max="72" width="9.625" style="372" bestFit="1" customWidth="1"/>
    <col min="73" max="73" width="15.25" style="372" bestFit="1" customWidth="1"/>
    <col min="74" max="74" width="9.625" style="372" bestFit="1" customWidth="1"/>
    <col min="75" max="75" width="10.75" style="372" bestFit="1" customWidth="1"/>
    <col min="76" max="76" width="18.25" style="372" bestFit="1" customWidth="1"/>
    <col min="77" max="77" width="15.25" style="372" bestFit="1" customWidth="1"/>
    <col min="78" max="78" width="10.75" style="372" bestFit="1" customWidth="1"/>
    <col min="79" max="79" width="9.625" style="372" bestFit="1" customWidth="1"/>
    <col min="80" max="80" width="12.5" style="372" bestFit="1" customWidth="1"/>
    <col min="81" max="81" width="15.25" style="372" bestFit="1" customWidth="1"/>
    <col min="82" max="82" width="13.625" style="372" bestFit="1" customWidth="1"/>
    <col min="83" max="84" width="10.75" style="372" bestFit="1" customWidth="1"/>
    <col min="85" max="85" width="9.375" style="372" bestFit="1" customWidth="1"/>
    <col min="86" max="86" width="8.125" style="372" bestFit="1" customWidth="1"/>
    <col min="87" max="87" width="15.25" style="372" bestFit="1" customWidth="1"/>
    <col min="88" max="88" width="9.625" style="372" bestFit="1" customWidth="1"/>
    <col min="89" max="89" width="15.25" style="372" bestFit="1" customWidth="1"/>
    <col min="90" max="90" width="14" style="372" bestFit="1" customWidth="1"/>
    <col min="91" max="91" width="12.5" style="372" bestFit="1" customWidth="1"/>
    <col min="92" max="92" width="15.25" style="372" bestFit="1" customWidth="1"/>
    <col min="93" max="93" width="10.75" style="372" bestFit="1" customWidth="1"/>
    <col min="94" max="95" width="12.5" style="372" bestFit="1" customWidth="1"/>
    <col min="96" max="96" width="7.125" style="372" bestFit="1" customWidth="1"/>
    <col min="97" max="98" width="10.75" style="372" bestFit="1" customWidth="1"/>
    <col min="99" max="99" width="12.5" style="372" bestFit="1" customWidth="1"/>
    <col min="100" max="100" width="8.125" style="372" bestFit="1" customWidth="1"/>
    <col min="101" max="102" width="13.625" style="372" bestFit="1" customWidth="1"/>
    <col min="103" max="103" width="15" style="372" bestFit="1" customWidth="1"/>
    <col min="104" max="104" width="9.625" style="372" bestFit="1" customWidth="1"/>
    <col min="105" max="108" width="13.625" style="372" bestFit="1" customWidth="1"/>
    <col min="109" max="109" width="9.625" style="372" bestFit="1" customWidth="1"/>
    <col min="110" max="110" width="10.75" style="372" bestFit="1" customWidth="1"/>
    <col min="111" max="111" width="9.625" style="372" bestFit="1" customWidth="1"/>
    <col min="112" max="113" width="15.25" style="372" bestFit="1" customWidth="1"/>
    <col min="114" max="114" width="10.75" style="372" bestFit="1" customWidth="1"/>
    <col min="115" max="115" width="13.625" style="372" bestFit="1" customWidth="1"/>
    <col min="116" max="116" width="15.25" style="372" bestFit="1" customWidth="1"/>
    <col min="117" max="117" width="9.625" style="372" bestFit="1" customWidth="1"/>
    <col min="118" max="118" width="10.75" style="372" bestFit="1" customWidth="1"/>
    <col min="119" max="119" width="9.375" style="372" bestFit="1" customWidth="1"/>
    <col min="120" max="120" width="10.75" style="372" bestFit="1" customWidth="1"/>
    <col min="121" max="121" width="9.625" style="372" bestFit="1" customWidth="1"/>
    <col min="122" max="122" width="14" style="372" bestFit="1" customWidth="1"/>
    <col min="123" max="123" width="9.625" style="372" bestFit="1" customWidth="1"/>
    <col min="124" max="124" width="12.5" style="372" bestFit="1" customWidth="1"/>
    <col min="125" max="126" width="15.25" style="372" bestFit="1" customWidth="1"/>
    <col min="127" max="127" width="10.75" style="372" bestFit="1" customWidth="1"/>
    <col min="128" max="128" width="12.5" style="372" bestFit="1" customWidth="1"/>
    <col min="129" max="129" width="15.25" style="372" bestFit="1" customWidth="1"/>
    <col min="130" max="130" width="15" style="372" bestFit="1" customWidth="1"/>
    <col min="131" max="131" width="9.625" style="372" bestFit="1" customWidth="1"/>
    <col min="132" max="132" width="10.75" style="372" bestFit="1" customWidth="1"/>
    <col min="133" max="133" width="15.625" style="372" bestFit="1" customWidth="1"/>
    <col min="134" max="135" width="12.5" style="372" bestFit="1" customWidth="1"/>
    <col min="136" max="136" width="15.25" style="372" bestFit="1" customWidth="1"/>
    <col min="137" max="137" width="18.25" style="372" bestFit="1" customWidth="1"/>
    <col min="138" max="138" width="10.75" style="372" bestFit="1" customWidth="1"/>
    <col min="139" max="139" width="12.5" style="372" bestFit="1" customWidth="1"/>
    <col min="140" max="140" width="15.25" style="372" bestFit="1" customWidth="1"/>
    <col min="141" max="141" width="18.25" style="372" bestFit="1" customWidth="1"/>
    <col min="142" max="142" width="15.25" style="372" bestFit="1" customWidth="1"/>
    <col min="143" max="143" width="13.625" style="372" bestFit="1" customWidth="1"/>
    <col min="144" max="144" width="15.25" style="372" bestFit="1" customWidth="1"/>
    <col min="145" max="145" width="18.25" style="372" bestFit="1" customWidth="1"/>
    <col min="146" max="146" width="9.625" style="372" bestFit="1" customWidth="1"/>
    <col min="147" max="147" width="12.5" style="372" bestFit="1" customWidth="1"/>
    <col min="148" max="148" width="10.75" style="372" bestFit="1" customWidth="1"/>
    <col min="149" max="149" width="15.25" style="372" bestFit="1" customWidth="1"/>
    <col min="150" max="150" width="9.625" style="372" bestFit="1" customWidth="1"/>
    <col min="151" max="151" width="13.625" style="372" bestFit="1" customWidth="1"/>
    <col min="152" max="153" width="12.5" style="372" bestFit="1" customWidth="1"/>
    <col min="154" max="154" width="13.625" style="372" bestFit="1" customWidth="1"/>
    <col min="155" max="155" width="15.25" style="372" bestFit="1" customWidth="1"/>
    <col min="156" max="156" width="18.25" style="372" bestFit="1" customWidth="1"/>
    <col min="157" max="157" width="13.625" style="372" bestFit="1" customWidth="1"/>
    <col min="158" max="158" width="21.125" style="372" bestFit="1" customWidth="1"/>
    <col min="159" max="160" width="15.25" style="372" bestFit="1" customWidth="1"/>
    <col min="161" max="161" width="12.5" style="372" bestFit="1" customWidth="1"/>
    <col min="162" max="162" width="13.625" style="372" bestFit="1" customWidth="1"/>
    <col min="163" max="163" width="9.625" style="372" bestFit="1" customWidth="1"/>
    <col min="164" max="164" width="13.625" style="372" bestFit="1" customWidth="1"/>
    <col min="165" max="165" width="15" style="372" bestFit="1" customWidth="1"/>
    <col min="166" max="166" width="9.625" style="372" bestFit="1" customWidth="1"/>
    <col min="167" max="168" width="15.25" style="372" bestFit="1" customWidth="1"/>
    <col min="169" max="169" width="10.75" style="372" bestFit="1" customWidth="1"/>
    <col min="170" max="170" width="18.25" style="372" bestFit="1" customWidth="1"/>
    <col min="171" max="171" width="15.25" style="372" bestFit="1" customWidth="1"/>
    <col min="172" max="172" width="10.75" style="372" bestFit="1" customWidth="1"/>
    <col min="173" max="173" width="9.625" style="372" bestFit="1" customWidth="1"/>
    <col min="174" max="174" width="15" style="372" bestFit="1" customWidth="1"/>
    <col min="175" max="175" width="9.625" style="372" bestFit="1" customWidth="1"/>
    <col min="176" max="177" width="13.625" style="372" bestFit="1" customWidth="1"/>
    <col min="178" max="178" width="15.25" style="372" bestFit="1" customWidth="1"/>
    <col min="179" max="179" width="13.625" style="372" bestFit="1" customWidth="1"/>
    <col min="180" max="180" width="15.25" style="372" bestFit="1" customWidth="1"/>
    <col min="181" max="182" width="13.625" style="372" bestFit="1" customWidth="1"/>
    <col min="183" max="183" width="9.625" style="372" bestFit="1" customWidth="1"/>
    <col min="184" max="184" width="16.875" style="372" bestFit="1" customWidth="1"/>
    <col min="185" max="186" width="13.625" style="372" bestFit="1" customWidth="1"/>
    <col min="187" max="187" width="9.625" style="372" bestFit="1" customWidth="1"/>
    <col min="188" max="188" width="16.875" style="372" bestFit="1" customWidth="1"/>
    <col min="189" max="189" width="13.625" style="372" bestFit="1" customWidth="1"/>
    <col min="190" max="190" width="15.25" style="372" bestFit="1" customWidth="1"/>
    <col min="191" max="191" width="12.5" style="372" bestFit="1" customWidth="1"/>
    <col min="192" max="192" width="18.25" style="372" bestFit="1" customWidth="1"/>
    <col min="193" max="193" width="21.125" style="372" bestFit="1" customWidth="1"/>
    <col min="194" max="194" width="12.5" style="372" bestFit="1" customWidth="1"/>
    <col min="195" max="195" width="15.25" style="372" bestFit="1" customWidth="1"/>
    <col min="196" max="197" width="21.125" style="372" bestFit="1" customWidth="1"/>
    <col min="198" max="203" width="13.625" style="372" bestFit="1" customWidth="1"/>
    <col min="204" max="204" width="15.25" style="372" bestFit="1" customWidth="1"/>
    <col min="205" max="205" width="13.625" style="372" bestFit="1" customWidth="1"/>
    <col min="206" max="206" width="15.25" style="372" bestFit="1" customWidth="1"/>
    <col min="207" max="207" width="12.5" style="372" bestFit="1" customWidth="1"/>
    <col min="208" max="208" width="15.25" style="372" bestFit="1" customWidth="1"/>
    <col min="209" max="209" width="9.625" style="372" bestFit="1" customWidth="1"/>
    <col min="210" max="210" width="10.75" style="372" bestFit="1" customWidth="1"/>
    <col min="211" max="211" width="9.625" style="372" bestFit="1" customWidth="1"/>
    <col min="212" max="212" width="37" style="372" bestFit="1" customWidth="1"/>
    <col min="213" max="213" width="21.125" style="372" bestFit="1" customWidth="1"/>
    <col min="214" max="214" width="9.625" style="372" bestFit="1" customWidth="1"/>
    <col min="215" max="215" width="15" style="372" bestFit="1" customWidth="1"/>
    <col min="216" max="216" width="9.625" style="372" bestFit="1" customWidth="1"/>
    <col min="217" max="217" width="15" style="372" bestFit="1" customWidth="1"/>
    <col min="218" max="218" width="21.125" style="372" bestFit="1" customWidth="1"/>
    <col min="219" max="219" width="13.625" style="372" bestFit="1" customWidth="1"/>
    <col min="220" max="220" width="15" style="372" bestFit="1" customWidth="1"/>
    <col min="221" max="221" width="13.625" style="372" bestFit="1" customWidth="1"/>
    <col min="222" max="222" width="9.625" style="372" bestFit="1" customWidth="1"/>
    <col min="223" max="223" width="15.25" style="372" bestFit="1" customWidth="1"/>
    <col min="224" max="224" width="15" style="372" bestFit="1" customWidth="1"/>
    <col min="225" max="225" width="13.625" style="372" bestFit="1" customWidth="1"/>
    <col min="226" max="226" width="18.25" style="372" bestFit="1" customWidth="1"/>
    <col min="227" max="227" width="21.125" style="372" bestFit="1" customWidth="1"/>
    <col min="228" max="228" width="15" style="372" bestFit="1" customWidth="1"/>
    <col min="229" max="229" width="13.625" style="372" bestFit="1" customWidth="1"/>
    <col min="230" max="230" width="15.25" style="372" bestFit="1" customWidth="1"/>
    <col min="231" max="231" width="12.5" style="372" bestFit="1" customWidth="1"/>
    <col min="232" max="232" width="13.625" style="372" bestFit="1" customWidth="1"/>
    <col min="233" max="233" width="15" style="372" bestFit="1" customWidth="1"/>
    <col min="234" max="235" width="13.625" style="372" bestFit="1" customWidth="1"/>
    <col min="236" max="236" width="9.625" style="372" bestFit="1" customWidth="1"/>
    <col min="237" max="238" width="15.25" style="372" bestFit="1" customWidth="1"/>
    <col min="239" max="239" width="15" style="372" bestFit="1" customWidth="1"/>
    <col min="240" max="240" width="7.125" style="372" bestFit="1" customWidth="1"/>
    <col min="241" max="241" width="15.25" style="372" bestFit="1" customWidth="1"/>
    <col min="242" max="242" width="13.625" style="372" bestFit="1" customWidth="1"/>
    <col min="243" max="243" width="12.5" style="372" bestFit="1" customWidth="1"/>
    <col min="244" max="244" width="15.25" style="372" bestFit="1" customWidth="1"/>
    <col min="245" max="245" width="9.625" style="372" bestFit="1" customWidth="1"/>
    <col min="246" max="246" width="13.625" style="372" bestFit="1" customWidth="1"/>
    <col min="247" max="247" width="18.25" style="372" bestFit="1" customWidth="1"/>
    <col min="248" max="248" width="28.375" style="372" bestFit="1" customWidth="1"/>
    <col min="249" max="249" width="15.25" style="372" bestFit="1" customWidth="1"/>
    <col min="250" max="250" width="9.625" style="372" bestFit="1" customWidth="1"/>
    <col min="251" max="251" width="15.25" style="372" bestFit="1" customWidth="1"/>
    <col min="252" max="252" width="23.875" style="372" bestFit="1" customWidth="1"/>
    <col min="253" max="253" width="26.875" style="372" bestFit="1" customWidth="1"/>
    <col min="254" max="255" width="13.625" style="372" bestFit="1" customWidth="1"/>
    <col min="256" max="257" width="18.25" style="372" bestFit="1" customWidth="1"/>
    <col min="258" max="258" width="15" style="372" bestFit="1" customWidth="1"/>
    <col min="259" max="259" width="9.625" style="372" bestFit="1" customWidth="1"/>
    <col min="260" max="261" width="15" style="372" bestFit="1" customWidth="1"/>
    <col min="262" max="262" width="10.75" style="372" bestFit="1" customWidth="1"/>
    <col min="263" max="263" width="15" style="372" bestFit="1" customWidth="1"/>
    <col min="264" max="265" width="13.625" style="372" bestFit="1" customWidth="1"/>
    <col min="266" max="266" width="9.625" style="372" bestFit="1" customWidth="1"/>
    <col min="267" max="267" width="13.625" style="372" bestFit="1" customWidth="1"/>
    <col min="268" max="268" width="15.25" style="372" bestFit="1" customWidth="1"/>
    <col min="269" max="269" width="15.625" style="372" bestFit="1" customWidth="1"/>
    <col min="270" max="270" width="13.625" style="372" bestFit="1" customWidth="1"/>
    <col min="271" max="272" width="15.25" style="372" bestFit="1" customWidth="1"/>
    <col min="273" max="274" width="13.625" style="372" bestFit="1" customWidth="1"/>
    <col min="275" max="275" width="18.25" style="372" bestFit="1" customWidth="1"/>
    <col min="276" max="276" width="15" style="372" bestFit="1" customWidth="1"/>
    <col min="277" max="277" width="9.625" style="372" bestFit="1" customWidth="1"/>
    <col min="278" max="278" width="38.25" style="372" bestFit="1" customWidth="1"/>
    <col min="279" max="279" width="9.625" style="372" bestFit="1" customWidth="1"/>
    <col min="280" max="280" width="13.625" style="372" bestFit="1" customWidth="1"/>
    <col min="281" max="281" width="10.75" style="372" bestFit="1" customWidth="1"/>
    <col min="282" max="283" width="13.625" style="372" bestFit="1" customWidth="1"/>
    <col min="284" max="284" width="9.625" style="372" bestFit="1" customWidth="1"/>
    <col min="285" max="285" width="15.25" style="372" bestFit="1" customWidth="1"/>
    <col min="286" max="287" width="18.25" style="372" bestFit="1" customWidth="1"/>
    <col min="288" max="288" width="13.625" style="372" bestFit="1" customWidth="1"/>
    <col min="289" max="289" width="9.625" style="372" bestFit="1" customWidth="1"/>
    <col min="290" max="290" width="12.5" style="372" bestFit="1" customWidth="1"/>
    <col min="291" max="291" width="13.625" style="372" bestFit="1" customWidth="1"/>
    <col min="292" max="292" width="10.75" style="372" bestFit="1" customWidth="1"/>
    <col min="293" max="293" width="15" style="372" bestFit="1" customWidth="1"/>
    <col min="294" max="295" width="15.25" style="372" bestFit="1" customWidth="1"/>
    <col min="296" max="296" width="15" style="372" bestFit="1" customWidth="1"/>
    <col min="297" max="297" width="13.625" style="372" bestFit="1" customWidth="1"/>
    <col min="298" max="298" width="16.375" style="372" bestFit="1" customWidth="1"/>
    <col min="299" max="299" width="9.625" style="372" bestFit="1" customWidth="1"/>
    <col min="300" max="300" width="15" style="372" bestFit="1" customWidth="1"/>
    <col min="301" max="301" width="9.625" style="372" bestFit="1" customWidth="1"/>
    <col min="302" max="302" width="15.25" style="372" bestFit="1" customWidth="1"/>
    <col min="303" max="303" width="15" style="372" bestFit="1" customWidth="1"/>
    <col min="304" max="304" width="10.75" style="372" bestFit="1" customWidth="1"/>
    <col min="305" max="306" width="13.625" style="372" bestFit="1" customWidth="1"/>
    <col min="307" max="307" width="10.75" style="372" bestFit="1" customWidth="1"/>
    <col min="308" max="310" width="13.625" style="372" bestFit="1" customWidth="1"/>
    <col min="311" max="311" width="15" style="372" bestFit="1" customWidth="1"/>
    <col min="312" max="312" width="9.625" style="372" bestFit="1" customWidth="1"/>
    <col min="313" max="313" width="15" style="372" bestFit="1" customWidth="1"/>
    <col min="314" max="314" width="9.625" style="372" bestFit="1" customWidth="1"/>
    <col min="315" max="315" width="23.875" style="372" bestFit="1" customWidth="1"/>
    <col min="316" max="316" width="13.625" style="372" bestFit="1" customWidth="1"/>
    <col min="317" max="317" width="21.125" style="372" bestFit="1" customWidth="1"/>
    <col min="318" max="318" width="18.25" style="372" bestFit="1" customWidth="1"/>
    <col min="319" max="320" width="15" style="372" bestFit="1" customWidth="1"/>
    <col min="321" max="322" width="13.625" style="372" bestFit="1" customWidth="1"/>
    <col min="323" max="323" width="12.5" style="372" bestFit="1" customWidth="1"/>
    <col min="324" max="324" width="10.75" style="372" bestFit="1" customWidth="1"/>
    <col min="325" max="325" width="15.25" style="372" bestFit="1" customWidth="1"/>
    <col min="326" max="326" width="18.25" style="372" bestFit="1" customWidth="1"/>
    <col min="327" max="327" width="13.625" style="372" bestFit="1" customWidth="1"/>
    <col min="328" max="328" width="10.75" style="372" bestFit="1" customWidth="1"/>
    <col min="329" max="330" width="9.625" style="372" bestFit="1" customWidth="1"/>
    <col min="331" max="331" width="10.75" style="372" bestFit="1" customWidth="1"/>
    <col min="332" max="332" width="15" style="372" bestFit="1" customWidth="1"/>
    <col min="333" max="333" width="16.375" style="372" bestFit="1" customWidth="1"/>
    <col min="334" max="334" width="15" style="372" bestFit="1" customWidth="1"/>
    <col min="335" max="336" width="16.375" style="372" bestFit="1" customWidth="1"/>
    <col min="337" max="339" width="15" style="372" bestFit="1" customWidth="1"/>
    <col min="340" max="340" width="16.375" style="372" bestFit="1" customWidth="1"/>
    <col min="341" max="341" width="10.75" style="372" bestFit="1" customWidth="1"/>
    <col min="342" max="343" width="15" style="372" bestFit="1" customWidth="1"/>
    <col min="344" max="344" width="16.375" style="372" bestFit="1" customWidth="1"/>
    <col min="345" max="345" width="15" style="372" bestFit="1" customWidth="1"/>
    <col min="346" max="346" width="15.25" style="372" bestFit="1" customWidth="1"/>
    <col min="347" max="348" width="13.625" style="372" bestFit="1" customWidth="1"/>
    <col min="349" max="349" width="10.75" style="372" bestFit="1" customWidth="1"/>
    <col min="350" max="16384" width="9" style="372"/>
  </cols>
  <sheetData>
    <row r="1" spans="1:356" ht="54" customHeight="1" thickBot="1">
      <c r="A1" s="372" t="s">
        <v>745</v>
      </c>
      <c r="B1" s="372" t="s">
        <v>739</v>
      </c>
      <c r="C1" s="379" t="s">
        <v>746</v>
      </c>
      <c r="D1" s="379" t="s">
        <v>748</v>
      </c>
      <c r="E1" s="379" t="s">
        <v>465</v>
      </c>
      <c r="F1" s="379" t="s">
        <v>473</v>
      </c>
      <c r="G1" s="379" t="s">
        <v>468</v>
      </c>
      <c r="H1" s="379" t="s">
        <v>749</v>
      </c>
      <c r="I1" s="379" t="s">
        <v>750</v>
      </c>
      <c r="J1" s="379" t="s">
        <v>751</v>
      </c>
      <c r="K1" s="379" t="s">
        <v>752</v>
      </c>
      <c r="L1" s="379" t="s">
        <v>473</v>
      </c>
      <c r="M1" s="379" t="s">
        <v>753</v>
      </c>
      <c r="N1" s="379" t="s">
        <v>754</v>
      </c>
      <c r="O1" s="379" t="s">
        <v>755</v>
      </c>
      <c r="P1" s="379" t="s">
        <v>756</v>
      </c>
      <c r="Q1" s="379" t="s">
        <v>757</v>
      </c>
      <c r="R1" s="379" t="s">
        <v>478</v>
      </c>
      <c r="S1" s="379" t="s">
        <v>473</v>
      </c>
      <c r="T1" s="379" t="s">
        <v>479</v>
      </c>
      <c r="U1" s="379" t="s">
        <v>480</v>
      </c>
      <c r="V1" s="379" t="s">
        <v>473</v>
      </c>
      <c r="W1" s="379" t="s">
        <v>485</v>
      </c>
      <c r="X1" s="379" t="s">
        <v>481</v>
      </c>
      <c r="Y1" s="379" t="s">
        <v>486</v>
      </c>
      <c r="Z1" s="379" t="s">
        <v>758</v>
      </c>
      <c r="AA1" s="379" t="s">
        <v>759</v>
      </c>
      <c r="AB1" s="379" t="s">
        <v>760</v>
      </c>
      <c r="AC1" s="379" t="s">
        <v>473</v>
      </c>
      <c r="AD1" s="379" t="s">
        <v>761</v>
      </c>
      <c r="AE1" s="379" t="s">
        <v>762</v>
      </c>
      <c r="AF1" s="379" t="s">
        <v>472</v>
      </c>
      <c r="AG1" s="379" t="s">
        <v>473</v>
      </c>
      <c r="AH1" s="379" t="s">
        <v>763</v>
      </c>
      <c r="AI1" s="379" t="s">
        <v>764</v>
      </c>
      <c r="AJ1" s="379" t="s">
        <v>765</v>
      </c>
      <c r="AK1" s="379" t="s">
        <v>766</v>
      </c>
      <c r="AL1" s="379" t="s">
        <v>476</v>
      </c>
      <c r="AM1" s="379" t="s">
        <v>767</v>
      </c>
      <c r="AN1" s="379" t="s">
        <v>473</v>
      </c>
      <c r="AO1" s="379" t="s">
        <v>768</v>
      </c>
      <c r="AP1" s="379" t="s">
        <v>769</v>
      </c>
      <c r="AQ1" s="379" t="s">
        <v>770</v>
      </c>
      <c r="AR1" s="379" t="s">
        <v>473</v>
      </c>
      <c r="AS1" s="379" t="s">
        <v>487</v>
      </c>
      <c r="AT1" s="379" t="s">
        <v>771</v>
      </c>
      <c r="AU1" s="379" t="s">
        <v>772</v>
      </c>
      <c r="AV1" s="379" t="s">
        <v>473</v>
      </c>
      <c r="AW1" s="379" t="s">
        <v>773</v>
      </c>
      <c r="AX1" s="379" t="s">
        <v>774</v>
      </c>
      <c r="AY1" s="379" t="s">
        <v>490</v>
      </c>
      <c r="AZ1" s="379" t="s">
        <v>775</v>
      </c>
      <c r="BA1" s="379" t="s">
        <v>494</v>
      </c>
      <c r="BB1" s="379" t="s">
        <v>776</v>
      </c>
      <c r="BC1" s="379" t="s">
        <v>777</v>
      </c>
      <c r="BD1" s="379" t="s">
        <v>778</v>
      </c>
      <c r="BE1" s="379" t="s">
        <v>779</v>
      </c>
      <c r="BF1" s="379" t="s">
        <v>780</v>
      </c>
      <c r="BG1" s="379" t="s">
        <v>781</v>
      </c>
      <c r="BH1" s="379" t="s">
        <v>782</v>
      </c>
      <c r="BI1" s="379" t="s">
        <v>783</v>
      </c>
      <c r="BJ1" s="379" t="s">
        <v>785</v>
      </c>
      <c r="BK1" s="379" t="s">
        <v>786</v>
      </c>
      <c r="BL1" s="379" t="s">
        <v>787</v>
      </c>
      <c r="BM1" s="379" t="s">
        <v>473</v>
      </c>
      <c r="BN1" s="379" t="s">
        <v>788</v>
      </c>
      <c r="BO1" s="379" t="s">
        <v>789</v>
      </c>
      <c r="BP1" s="379" t="s">
        <v>790</v>
      </c>
      <c r="BQ1" s="379" t="s">
        <v>791</v>
      </c>
      <c r="BR1" s="379" t="s">
        <v>792</v>
      </c>
      <c r="BS1" s="379" t="s">
        <v>552</v>
      </c>
      <c r="BT1" s="379" t="s">
        <v>473</v>
      </c>
      <c r="BU1" s="379" t="s">
        <v>793</v>
      </c>
      <c r="BV1" s="379" t="s">
        <v>473</v>
      </c>
      <c r="BW1" s="379" t="s">
        <v>554</v>
      </c>
      <c r="BX1" s="379" t="s">
        <v>794</v>
      </c>
      <c r="BY1" s="379" t="s">
        <v>795</v>
      </c>
      <c r="BZ1" s="379" t="s">
        <v>558</v>
      </c>
      <c r="CA1" s="379" t="s">
        <v>559</v>
      </c>
      <c r="CB1" s="379" t="s">
        <v>507</v>
      </c>
      <c r="CC1" s="379" t="s">
        <v>508</v>
      </c>
      <c r="CD1" s="379" t="s">
        <v>719</v>
      </c>
      <c r="CE1" s="379" t="s">
        <v>796</v>
      </c>
      <c r="CF1" s="379" t="s">
        <v>797</v>
      </c>
      <c r="CG1" s="379" t="s">
        <v>513</v>
      </c>
      <c r="CH1" s="379" t="s">
        <v>798</v>
      </c>
      <c r="CI1" s="379" t="s">
        <v>799</v>
      </c>
      <c r="CJ1" s="379" t="s">
        <v>473</v>
      </c>
      <c r="CK1" s="379" t="s">
        <v>800</v>
      </c>
      <c r="CL1" s="379" t="s">
        <v>801</v>
      </c>
      <c r="CM1" s="379" t="s">
        <v>802</v>
      </c>
      <c r="CN1" s="379" t="s">
        <v>803</v>
      </c>
      <c r="CO1" s="379" t="s">
        <v>804</v>
      </c>
      <c r="CP1" s="379" t="s">
        <v>805</v>
      </c>
      <c r="CQ1" s="379" t="s">
        <v>525</v>
      </c>
      <c r="CR1" s="379" t="s">
        <v>473</v>
      </c>
      <c r="CS1" s="379" t="s">
        <v>526</v>
      </c>
      <c r="CT1" s="379" t="s">
        <v>806</v>
      </c>
      <c r="CU1" s="379" t="s">
        <v>528</v>
      </c>
      <c r="CV1" s="379" t="s">
        <v>529</v>
      </c>
      <c r="CW1" s="379" t="s">
        <v>807</v>
      </c>
      <c r="CX1" s="379" t="s">
        <v>808</v>
      </c>
      <c r="CY1" s="379" t="s">
        <v>809</v>
      </c>
      <c r="CZ1" s="379" t="s">
        <v>473</v>
      </c>
      <c r="DA1" s="379" t="s">
        <v>532</v>
      </c>
      <c r="DB1" s="379" t="s">
        <v>533</v>
      </c>
      <c r="DC1" s="379" t="s">
        <v>534</v>
      </c>
      <c r="DD1" s="379" t="s">
        <v>810</v>
      </c>
      <c r="DE1" s="379" t="s">
        <v>811</v>
      </c>
      <c r="DF1" s="379" t="s">
        <v>536</v>
      </c>
      <c r="DG1" s="379" t="s">
        <v>473</v>
      </c>
      <c r="DH1" s="379" t="s">
        <v>812</v>
      </c>
      <c r="DI1" s="379" t="s">
        <v>813</v>
      </c>
      <c r="DJ1" s="379" t="s">
        <v>814</v>
      </c>
      <c r="DK1" s="379" t="s">
        <v>539</v>
      </c>
      <c r="DL1" s="379" t="s">
        <v>815</v>
      </c>
      <c r="DM1" s="379" t="s">
        <v>473</v>
      </c>
      <c r="DN1" s="379" t="s">
        <v>816</v>
      </c>
      <c r="DO1" s="379" t="s">
        <v>524</v>
      </c>
      <c r="DP1" s="379" t="s">
        <v>817</v>
      </c>
      <c r="DQ1" s="379" t="s">
        <v>473</v>
      </c>
      <c r="DR1" s="379" t="s">
        <v>818</v>
      </c>
      <c r="DS1" s="379" t="s">
        <v>819</v>
      </c>
      <c r="DT1" s="379" t="s">
        <v>820</v>
      </c>
      <c r="DU1" s="379" t="s">
        <v>821</v>
      </c>
      <c r="DV1" s="379" t="s">
        <v>822</v>
      </c>
      <c r="DW1" s="379" t="s">
        <v>823</v>
      </c>
      <c r="DX1" s="379" t="s">
        <v>560</v>
      </c>
      <c r="DY1" s="379" t="s">
        <v>824</v>
      </c>
      <c r="DZ1" s="379" t="s">
        <v>825</v>
      </c>
      <c r="EA1" s="379" t="s">
        <v>473</v>
      </c>
      <c r="EB1" s="379" t="s">
        <v>826</v>
      </c>
      <c r="EC1" s="379" t="s">
        <v>827</v>
      </c>
      <c r="ED1" s="379" t="s">
        <v>828</v>
      </c>
      <c r="EE1" s="379" t="s">
        <v>829</v>
      </c>
      <c r="EF1" s="379" t="s">
        <v>551</v>
      </c>
      <c r="EG1" s="379" t="s">
        <v>830</v>
      </c>
      <c r="EH1" s="379" t="s">
        <v>831</v>
      </c>
      <c r="EI1" s="379" t="s">
        <v>832</v>
      </c>
      <c r="EJ1" s="379" t="s">
        <v>833</v>
      </c>
      <c r="EK1" s="379" t="s">
        <v>577</v>
      </c>
      <c r="EL1" s="379" t="s">
        <v>571</v>
      </c>
      <c r="EM1" s="379" t="s">
        <v>834</v>
      </c>
      <c r="EN1" s="379" t="s">
        <v>835</v>
      </c>
      <c r="EO1" s="379" t="s">
        <v>580</v>
      </c>
      <c r="EP1" s="379" t="s">
        <v>473</v>
      </c>
      <c r="EQ1" s="379" t="s">
        <v>836</v>
      </c>
      <c r="ER1" s="379" t="s">
        <v>837</v>
      </c>
      <c r="ES1" s="379" t="s">
        <v>585</v>
      </c>
      <c r="ET1" s="379" t="s">
        <v>473</v>
      </c>
      <c r="EU1" s="379" t="s">
        <v>838</v>
      </c>
      <c r="EV1" s="379" t="s">
        <v>839</v>
      </c>
      <c r="EW1" s="379" t="s">
        <v>840</v>
      </c>
      <c r="EX1" s="379" t="s">
        <v>841</v>
      </c>
      <c r="EY1" s="379" t="s">
        <v>842</v>
      </c>
      <c r="EZ1" s="379" t="s">
        <v>595</v>
      </c>
      <c r="FA1" s="379" t="s">
        <v>843</v>
      </c>
      <c r="FB1" s="379" t="s">
        <v>845</v>
      </c>
      <c r="FC1" s="379" t="s">
        <v>846</v>
      </c>
      <c r="FD1" s="379" t="s">
        <v>847</v>
      </c>
      <c r="FE1" s="379" t="s">
        <v>848</v>
      </c>
      <c r="FF1" s="379" t="s">
        <v>849</v>
      </c>
      <c r="FG1" s="379" t="s">
        <v>473</v>
      </c>
      <c r="FH1" s="379" t="s">
        <v>850</v>
      </c>
      <c r="FI1" s="379" t="s">
        <v>851</v>
      </c>
      <c r="FJ1" s="379" t="s">
        <v>473</v>
      </c>
      <c r="FK1" s="379" t="s">
        <v>852</v>
      </c>
      <c r="FL1" s="379" t="s">
        <v>853</v>
      </c>
      <c r="FM1" s="379" t="s">
        <v>854</v>
      </c>
      <c r="FN1" s="379" t="s">
        <v>855</v>
      </c>
      <c r="FO1" s="379" t="s">
        <v>856</v>
      </c>
      <c r="FP1" s="379" t="s">
        <v>857</v>
      </c>
      <c r="FQ1" s="379" t="s">
        <v>607</v>
      </c>
      <c r="FR1" s="379" t="s">
        <v>608</v>
      </c>
      <c r="FS1" s="379" t="s">
        <v>473</v>
      </c>
      <c r="FT1" s="379" t="s">
        <v>609</v>
      </c>
      <c r="FU1" s="379" t="s">
        <v>858</v>
      </c>
      <c r="FV1" s="379" t="s">
        <v>859</v>
      </c>
      <c r="FW1" s="379" t="s">
        <v>860</v>
      </c>
      <c r="FX1" s="379" t="s">
        <v>861</v>
      </c>
      <c r="FY1" s="379" t="s">
        <v>862</v>
      </c>
      <c r="FZ1" s="379" t="s">
        <v>863</v>
      </c>
      <c r="GA1" s="379" t="s">
        <v>473</v>
      </c>
      <c r="GB1" s="379" t="s">
        <v>864</v>
      </c>
      <c r="GC1" s="379" t="s">
        <v>616</v>
      </c>
      <c r="GD1" s="379" t="s">
        <v>865</v>
      </c>
      <c r="GE1" s="379" t="s">
        <v>473</v>
      </c>
      <c r="GF1" s="379" t="s">
        <v>866</v>
      </c>
      <c r="GG1" s="379" t="s">
        <v>867</v>
      </c>
      <c r="GH1" s="379" t="s">
        <v>868</v>
      </c>
      <c r="GI1" s="379" t="s">
        <v>869</v>
      </c>
      <c r="GJ1" s="379" t="s">
        <v>870</v>
      </c>
      <c r="GK1" s="379" t="s">
        <v>871</v>
      </c>
      <c r="GL1" s="379" t="s">
        <v>872</v>
      </c>
      <c r="GM1" s="379" t="s">
        <v>873</v>
      </c>
      <c r="GN1" s="379" t="s">
        <v>874</v>
      </c>
      <c r="GO1" s="379" t="s">
        <v>875</v>
      </c>
      <c r="GP1" s="379" t="s">
        <v>876</v>
      </c>
      <c r="GQ1" s="379" t="s">
        <v>877</v>
      </c>
      <c r="GR1" s="379" t="s">
        <v>878</v>
      </c>
      <c r="GS1" s="379" t="s">
        <v>879</v>
      </c>
      <c r="GT1" s="379" t="s">
        <v>880</v>
      </c>
      <c r="GU1" s="379" t="s">
        <v>881</v>
      </c>
      <c r="GV1" s="379" t="s">
        <v>630</v>
      </c>
      <c r="GW1" s="379" t="s">
        <v>882</v>
      </c>
      <c r="GX1" s="379" t="s">
        <v>883</v>
      </c>
      <c r="GY1" s="379" t="s">
        <v>884</v>
      </c>
      <c r="GZ1" s="379" t="s">
        <v>646</v>
      </c>
      <c r="HA1" s="379" t="s">
        <v>473</v>
      </c>
      <c r="HB1" s="379" t="s">
        <v>885</v>
      </c>
      <c r="HC1" s="379" t="s">
        <v>886</v>
      </c>
      <c r="HD1" s="379" t="s">
        <v>887</v>
      </c>
      <c r="HE1" s="379" t="s">
        <v>888</v>
      </c>
      <c r="HF1" s="379" t="s">
        <v>473</v>
      </c>
      <c r="HG1" s="379" t="s">
        <v>655</v>
      </c>
      <c r="HH1" s="379" t="s">
        <v>473</v>
      </c>
      <c r="HI1" s="379" t="s">
        <v>889</v>
      </c>
      <c r="HJ1" s="379" t="s">
        <v>890</v>
      </c>
      <c r="HK1" s="379" t="s">
        <v>891</v>
      </c>
      <c r="HL1" s="379" t="s">
        <v>892</v>
      </c>
      <c r="HM1" s="379" t="s">
        <v>893</v>
      </c>
      <c r="HN1" s="379" t="s">
        <v>473</v>
      </c>
      <c r="HO1" s="379" t="s">
        <v>894</v>
      </c>
      <c r="HP1" s="379" t="s">
        <v>657</v>
      </c>
      <c r="HQ1" s="379" t="s">
        <v>895</v>
      </c>
      <c r="HR1" s="379" t="s">
        <v>658</v>
      </c>
      <c r="HS1" s="379" t="s">
        <v>896</v>
      </c>
      <c r="HT1" s="379" t="s">
        <v>711</v>
      </c>
      <c r="HU1" s="379" t="s">
        <v>897</v>
      </c>
      <c r="HV1" s="379" t="s">
        <v>898</v>
      </c>
      <c r="HW1" s="379" t="s">
        <v>899</v>
      </c>
      <c r="HX1" s="379" t="s">
        <v>900</v>
      </c>
      <c r="HY1" s="379" t="s">
        <v>901</v>
      </c>
      <c r="HZ1" s="379" t="s">
        <v>902</v>
      </c>
      <c r="IA1" s="379" t="s">
        <v>666</v>
      </c>
      <c r="IB1" s="379" t="s">
        <v>473</v>
      </c>
      <c r="IC1" s="379" t="s">
        <v>668</v>
      </c>
      <c r="ID1" s="379" t="s">
        <v>903</v>
      </c>
      <c r="IE1" s="379" t="s">
        <v>669</v>
      </c>
      <c r="IF1" s="379" t="s">
        <v>473</v>
      </c>
      <c r="IG1" s="379" t="s">
        <v>904</v>
      </c>
      <c r="IH1" s="379" t="s">
        <v>905</v>
      </c>
      <c r="II1" s="379" t="s">
        <v>906</v>
      </c>
      <c r="IJ1" s="379" t="s">
        <v>907</v>
      </c>
      <c r="IK1" s="379" t="s">
        <v>473</v>
      </c>
      <c r="IL1" s="379" t="s">
        <v>908</v>
      </c>
      <c r="IM1" s="379" t="s">
        <v>674</v>
      </c>
      <c r="IN1" s="379" t="s">
        <v>675</v>
      </c>
      <c r="IO1" s="379" t="s">
        <v>676</v>
      </c>
      <c r="IP1" s="379" t="s">
        <v>473</v>
      </c>
      <c r="IQ1" s="379" t="s">
        <v>909</v>
      </c>
      <c r="IR1" s="379" t="s">
        <v>910</v>
      </c>
      <c r="IS1" s="379" t="s">
        <v>911</v>
      </c>
      <c r="IT1" s="379" t="s">
        <v>678</v>
      </c>
      <c r="IU1" s="379" t="s">
        <v>912</v>
      </c>
      <c r="IV1" s="379" t="s">
        <v>682</v>
      </c>
      <c r="IW1" s="379" t="s">
        <v>687</v>
      </c>
      <c r="IX1" s="379" t="s">
        <v>689</v>
      </c>
      <c r="IY1" s="379" t="s">
        <v>473</v>
      </c>
      <c r="IZ1" s="379" t="s">
        <v>914</v>
      </c>
      <c r="JA1" s="379" t="s">
        <v>915</v>
      </c>
      <c r="JB1" s="379" t="s">
        <v>916</v>
      </c>
      <c r="JC1" s="379" t="s">
        <v>690</v>
      </c>
      <c r="JD1" s="379" t="s">
        <v>917</v>
      </c>
      <c r="JE1" s="379" t="s">
        <v>693</v>
      </c>
      <c r="JF1" s="379" t="s">
        <v>473</v>
      </c>
      <c r="JG1" s="379" t="s">
        <v>695</v>
      </c>
      <c r="JH1" s="379" t="s">
        <v>696</v>
      </c>
      <c r="JI1" s="379" t="s">
        <v>697</v>
      </c>
      <c r="JJ1" s="379" t="s">
        <v>918</v>
      </c>
      <c r="JK1" s="379" t="s">
        <v>919</v>
      </c>
      <c r="JL1" s="379" t="s">
        <v>704</v>
      </c>
      <c r="JM1" s="379" t="s">
        <v>920</v>
      </c>
      <c r="JN1" s="379" t="s">
        <v>921</v>
      </c>
      <c r="JO1" s="379" t="s">
        <v>922</v>
      </c>
      <c r="JP1" s="379" t="s">
        <v>709</v>
      </c>
      <c r="JQ1" s="379" t="s">
        <v>473</v>
      </c>
      <c r="JR1" s="379" t="s">
        <v>923</v>
      </c>
      <c r="JS1" s="379" t="s">
        <v>924</v>
      </c>
      <c r="JT1" s="379" t="s">
        <v>925</v>
      </c>
      <c r="JU1" s="379" t="s">
        <v>926</v>
      </c>
      <c r="JV1" s="379" t="s">
        <v>927</v>
      </c>
      <c r="JW1" s="379" t="s">
        <v>928</v>
      </c>
      <c r="JX1" s="379" t="s">
        <v>473</v>
      </c>
      <c r="JY1" s="379" t="s">
        <v>930</v>
      </c>
      <c r="JZ1" s="379" t="s">
        <v>931</v>
      </c>
      <c r="KA1" s="379" t="s">
        <v>932</v>
      </c>
      <c r="KB1" s="379" t="s">
        <v>933</v>
      </c>
      <c r="KC1" s="379" t="s">
        <v>473</v>
      </c>
      <c r="KD1" s="379" t="s">
        <v>716</v>
      </c>
      <c r="KE1" s="379" t="s">
        <v>717</v>
      </c>
      <c r="KF1" s="379" t="s">
        <v>934</v>
      </c>
      <c r="KG1" s="379" t="s">
        <v>935</v>
      </c>
      <c r="KH1" s="379" t="s">
        <v>936</v>
      </c>
      <c r="KI1" s="379" t="s">
        <v>937</v>
      </c>
      <c r="KJ1" s="379" t="s">
        <v>938</v>
      </c>
      <c r="KK1" s="379" t="s">
        <v>939</v>
      </c>
      <c r="KL1" s="379" t="s">
        <v>599</v>
      </c>
      <c r="KM1" s="379" t="s">
        <v>473</v>
      </c>
      <c r="KN1" s="379" t="s">
        <v>940</v>
      </c>
      <c r="KO1" s="379" t="s">
        <v>473</v>
      </c>
      <c r="KP1" s="379" t="s">
        <v>941</v>
      </c>
      <c r="KQ1" s="379" t="s">
        <v>942</v>
      </c>
      <c r="KR1" s="379" t="s">
        <v>943</v>
      </c>
      <c r="KS1" s="379" t="s">
        <v>945</v>
      </c>
      <c r="KT1" s="379" t="s">
        <v>945</v>
      </c>
      <c r="KU1" s="379" t="s">
        <v>946</v>
      </c>
      <c r="KV1" s="379" t="s">
        <v>948</v>
      </c>
      <c r="KW1" s="379" t="s">
        <v>949</v>
      </c>
      <c r="KX1" s="379" t="s">
        <v>951</v>
      </c>
      <c r="KY1" s="379" t="s">
        <v>952</v>
      </c>
      <c r="KZ1" s="379" t="s">
        <v>473</v>
      </c>
      <c r="LA1" s="379" t="s">
        <v>953</v>
      </c>
      <c r="LB1" s="379" t="s">
        <v>473</v>
      </c>
      <c r="LC1" s="379" t="s">
        <v>954</v>
      </c>
      <c r="LD1" s="379" t="s">
        <v>955</v>
      </c>
      <c r="LE1" s="379" t="s">
        <v>956</v>
      </c>
      <c r="LF1" s="379" t="s">
        <v>957</v>
      </c>
      <c r="LG1" s="379" t="s">
        <v>958</v>
      </c>
      <c r="LH1" s="379" t="s">
        <v>959</v>
      </c>
      <c r="LI1" s="379" t="s">
        <v>960</v>
      </c>
      <c r="LJ1" s="379" t="s">
        <v>961</v>
      </c>
      <c r="LK1" s="379" t="s">
        <v>962</v>
      </c>
      <c r="LL1" s="379" t="s">
        <v>963</v>
      </c>
      <c r="LM1" s="379" t="s">
        <v>964</v>
      </c>
      <c r="LN1" s="379" t="s">
        <v>965</v>
      </c>
      <c r="LO1" s="379" t="s">
        <v>966</v>
      </c>
      <c r="LP1" s="379" t="s">
        <v>968</v>
      </c>
      <c r="LQ1" s="379" t="s">
        <v>969</v>
      </c>
      <c r="LR1" s="379" t="s">
        <v>970</v>
      </c>
      <c r="LS1" s="379" t="s">
        <v>971</v>
      </c>
      <c r="LT1" s="379" t="s">
        <v>721</v>
      </c>
      <c r="LU1" s="379" t="s">
        <v>722</v>
      </c>
      <c r="LV1" s="379" t="s">
        <v>972</v>
      </c>
      <c r="LW1" s="379" t="s">
        <v>724</v>
      </c>
      <c r="LX1" s="379" t="s">
        <v>725</v>
      </c>
      <c r="LY1" s="379" t="s">
        <v>726</v>
      </c>
      <c r="LZ1" s="379" t="s">
        <v>727</v>
      </c>
      <c r="MA1" s="379" t="s">
        <v>728</v>
      </c>
      <c r="MB1" s="379" t="s">
        <v>973</v>
      </c>
      <c r="MC1" s="379" t="s">
        <v>730</v>
      </c>
      <c r="MD1" s="379" t="s">
        <v>731</v>
      </c>
      <c r="ME1" s="379" t="s">
        <v>732</v>
      </c>
      <c r="MF1" s="379" t="s">
        <v>733</v>
      </c>
      <c r="MG1" s="379" t="s">
        <v>974</v>
      </c>
      <c r="MH1" s="379" t="s">
        <v>735</v>
      </c>
      <c r="MI1" s="379" t="s">
        <v>975</v>
      </c>
      <c r="MJ1" s="379" t="s">
        <v>737</v>
      </c>
      <c r="MK1" s="379" t="s">
        <v>738</v>
      </c>
    </row>
    <row r="2" spans="1:356" ht="19.5" thickBot="1">
      <c r="B2" s="372" t="s">
        <v>740</v>
      </c>
      <c r="C2" s="378" t="s">
        <v>747</v>
      </c>
      <c r="D2" s="378" t="s">
        <v>715</v>
      </c>
      <c r="E2" s="378" t="s">
        <v>466</v>
      </c>
      <c r="F2" s="378"/>
      <c r="G2" s="378" t="s">
        <v>466</v>
      </c>
      <c r="H2" s="378" t="s">
        <v>466</v>
      </c>
      <c r="I2" s="378" t="s">
        <v>466</v>
      </c>
      <c r="J2" s="378" t="s">
        <v>466</v>
      </c>
      <c r="K2" s="378" t="s">
        <v>462</v>
      </c>
      <c r="L2" s="378"/>
      <c r="M2" s="378" t="s">
        <v>466</v>
      </c>
      <c r="N2" s="378" t="s">
        <v>462</v>
      </c>
      <c r="O2" s="378" t="s">
        <v>466</v>
      </c>
      <c r="P2" s="378" t="s">
        <v>466</v>
      </c>
      <c r="Q2" s="378" t="s">
        <v>688</v>
      </c>
      <c r="R2" s="378" t="s">
        <v>462</v>
      </c>
      <c r="S2" s="378"/>
      <c r="T2" s="378" t="s">
        <v>462</v>
      </c>
      <c r="U2" s="378" t="s">
        <v>462</v>
      </c>
      <c r="V2" s="378"/>
      <c r="W2" s="378" t="s">
        <v>466</v>
      </c>
      <c r="X2" s="378" t="s">
        <v>466</v>
      </c>
      <c r="Y2" s="378" t="s">
        <v>466</v>
      </c>
      <c r="Z2" s="378" t="s">
        <v>462</v>
      </c>
      <c r="AA2" s="378" t="s">
        <v>462</v>
      </c>
      <c r="AB2" s="378" t="s">
        <v>462</v>
      </c>
      <c r="AC2" s="378"/>
      <c r="AD2" s="378" t="s">
        <v>462</v>
      </c>
      <c r="AE2" s="378" t="s">
        <v>466</v>
      </c>
      <c r="AF2" s="378" t="s">
        <v>462</v>
      </c>
      <c r="AG2" s="378"/>
      <c r="AH2" s="378" t="s">
        <v>466</v>
      </c>
      <c r="AI2" s="378" t="s">
        <v>466</v>
      </c>
      <c r="AJ2" s="378" t="s">
        <v>466</v>
      </c>
      <c r="AK2" s="378" t="s">
        <v>466</v>
      </c>
      <c r="AL2" s="378" t="s">
        <v>466</v>
      </c>
      <c r="AM2" s="378" t="s">
        <v>462</v>
      </c>
      <c r="AN2" s="378"/>
      <c r="AO2" s="378" t="s">
        <v>466</v>
      </c>
      <c r="AP2" s="378" t="s">
        <v>462</v>
      </c>
      <c r="AQ2" s="378" t="s">
        <v>462</v>
      </c>
      <c r="AR2" s="378"/>
      <c r="AS2" s="378" t="s">
        <v>462</v>
      </c>
      <c r="AT2" s="378" t="s">
        <v>462</v>
      </c>
      <c r="AU2" s="378" t="s">
        <v>466</v>
      </c>
      <c r="AV2" s="378"/>
      <c r="AW2" s="378" t="s">
        <v>466</v>
      </c>
      <c r="AX2" s="378" t="s">
        <v>466</v>
      </c>
      <c r="AY2" s="378" t="s">
        <v>466</v>
      </c>
      <c r="AZ2" s="378" t="s">
        <v>466</v>
      </c>
      <c r="BA2" s="378" t="s">
        <v>466</v>
      </c>
      <c r="BB2" s="378" t="s">
        <v>466</v>
      </c>
      <c r="BC2" s="378" t="s">
        <v>466</v>
      </c>
      <c r="BD2" s="378" t="s">
        <v>466</v>
      </c>
      <c r="BE2" s="378" t="s">
        <v>466</v>
      </c>
      <c r="BF2" s="378" t="s">
        <v>466</v>
      </c>
      <c r="BG2" s="378" t="s">
        <v>462</v>
      </c>
      <c r="BH2" s="378" t="s">
        <v>466</v>
      </c>
      <c r="BI2" s="378" t="s">
        <v>784</v>
      </c>
      <c r="BJ2" s="378" t="s">
        <v>466</v>
      </c>
      <c r="BK2" s="378" t="s">
        <v>466</v>
      </c>
      <c r="BL2" s="378" t="s">
        <v>466</v>
      </c>
      <c r="BM2" s="378"/>
      <c r="BN2" s="378" t="s">
        <v>466</v>
      </c>
      <c r="BO2" s="378" t="s">
        <v>466</v>
      </c>
      <c r="BP2" s="378" t="s">
        <v>466</v>
      </c>
      <c r="BQ2" s="378" t="s">
        <v>466</v>
      </c>
      <c r="BR2" s="378" t="s">
        <v>502</v>
      </c>
      <c r="BS2" s="378" t="s">
        <v>462</v>
      </c>
      <c r="BT2" s="378"/>
      <c r="BU2" s="378" t="s">
        <v>462</v>
      </c>
      <c r="BV2" s="378"/>
      <c r="BW2" s="378" t="s">
        <v>462</v>
      </c>
      <c r="BX2" s="378" t="s">
        <v>466</v>
      </c>
      <c r="BY2" s="378" t="s">
        <v>462</v>
      </c>
      <c r="BZ2" s="378" t="s">
        <v>466</v>
      </c>
      <c r="CA2" s="378" t="s">
        <v>466</v>
      </c>
      <c r="CB2" s="378" t="s">
        <v>506</v>
      </c>
      <c r="CC2" s="378" t="s">
        <v>506</v>
      </c>
      <c r="CD2" s="378" t="s">
        <v>466</v>
      </c>
      <c r="CE2" s="378" t="s">
        <v>466</v>
      </c>
      <c r="CF2" s="378" t="s">
        <v>466</v>
      </c>
      <c r="CG2" s="378" t="s">
        <v>466</v>
      </c>
      <c r="CH2" s="378" t="s">
        <v>466</v>
      </c>
      <c r="CI2" s="378" t="s">
        <v>462</v>
      </c>
      <c r="CJ2" s="378"/>
      <c r="CK2" s="378" t="s">
        <v>462</v>
      </c>
      <c r="CL2" s="378" t="s">
        <v>462</v>
      </c>
      <c r="CM2" s="378" t="s">
        <v>462</v>
      </c>
      <c r="CN2" s="378" t="s">
        <v>462</v>
      </c>
      <c r="CO2" s="378" t="s">
        <v>462</v>
      </c>
      <c r="CP2" s="378" t="s">
        <v>466</v>
      </c>
      <c r="CQ2" s="378" t="s">
        <v>462</v>
      </c>
      <c r="CR2" s="378"/>
      <c r="CS2" s="378" t="s">
        <v>462</v>
      </c>
      <c r="CT2" s="378" t="s">
        <v>462</v>
      </c>
      <c r="CU2" s="378" t="s">
        <v>462</v>
      </c>
      <c r="CV2" s="378" t="s">
        <v>466</v>
      </c>
      <c r="CW2" s="378" t="s">
        <v>462</v>
      </c>
      <c r="CX2" s="378" t="s">
        <v>462</v>
      </c>
      <c r="CY2" s="378" t="s">
        <v>462</v>
      </c>
      <c r="CZ2" s="378"/>
      <c r="DA2" s="378" t="s">
        <v>462</v>
      </c>
      <c r="DB2" s="378" t="s">
        <v>462</v>
      </c>
      <c r="DC2" s="378" t="s">
        <v>462</v>
      </c>
      <c r="DD2" s="378" t="s">
        <v>462</v>
      </c>
      <c r="DE2" s="378" t="s">
        <v>462</v>
      </c>
      <c r="DF2" s="378" t="s">
        <v>462</v>
      </c>
      <c r="DG2" s="378"/>
      <c r="DH2" s="378" t="s">
        <v>462</v>
      </c>
      <c r="DI2" s="378" t="s">
        <v>462</v>
      </c>
      <c r="DJ2" s="378" t="s">
        <v>462</v>
      </c>
      <c r="DK2" s="378" t="s">
        <v>540</v>
      </c>
      <c r="DL2" s="378" t="s">
        <v>466</v>
      </c>
      <c r="DM2" s="378"/>
      <c r="DN2" s="378" t="s">
        <v>466</v>
      </c>
      <c r="DO2" s="378" t="s">
        <v>466</v>
      </c>
      <c r="DP2" s="378" t="s">
        <v>466</v>
      </c>
      <c r="DQ2" s="378"/>
      <c r="DR2" s="378" t="s">
        <v>466</v>
      </c>
      <c r="DS2" s="378" t="s">
        <v>466</v>
      </c>
      <c r="DT2" s="378" t="s">
        <v>466</v>
      </c>
      <c r="DU2" s="378" t="s">
        <v>466</v>
      </c>
      <c r="DV2" s="378" t="s">
        <v>462</v>
      </c>
      <c r="DW2" s="378" t="s">
        <v>462</v>
      </c>
      <c r="DX2" s="378" t="s">
        <v>466</v>
      </c>
      <c r="DY2" s="378" t="s">
        <v>466</v>
      </c>
      <c r="DZ2" s="378" t="s">
        <v>466</v>
      </c>
      <c r="EA2" s="378"/>
      <c r="EB2" s="378" t="s">
        <v>466</v>
      </c>
      <c r="EC2" s="378" t="s">
        <v>466</v>
      </c>
      <c r="ED2" s="378" t="s">
        <v>466</v>
      </c>
      <c r="EE2" s="378" t="s">
        <v>466</v>
      </c>
      <c r="EF2" s="378" t="s">
        <v>466</v>
      </c>
      <c r="EG2" s="378" t="s">
        <v>466</v>
      </c>
      <c r="EH2" s="378" t="s">
        <v>466</v>
      </c>
      <c r="EI2" s="378" t="s">
        <v>466</v>
      </c>
      <c r="EJ2" s="378" t="s">
        <v>466</v>
      </c>
      <c r="EK2" s="378" t="s">
        <v>462</v>
      </c>
      <c r="EL2" s="378" t="s">
        <v>462</v>
      </c>
      <c r="EM2" s="378" t="s">
        <v>502</v>
      </c>
      <c r="EN2" s="378" t="s">
        <v>462</v>
      </c>
      <c r="EO2" s="378" t="s">
        <v>462</v>
      </c>
      <c r="EP2" s="378"/>
      <c r="EQ2" s="378" t="s">
        <v>466</v>
      </c>
      <c r="ER2" s="378" t="s">
        <v>466</v>
      </c>
      <c r="ES2" s="378" t="s">
        <v>564</v>
      </c>
      <c r="ET2" s="378"/>
      <c r="EU2" s="378" t="s">
        <v>466</v>
      </c>
      <c r="EV2" s="378" t="s">
        <v>564</v>
      </c>
      <c r="EW2" s="378" t="s">
        <v>564</v>
      </c>
      <c r="EX2" s="378" t="s">
        <v>564</v>
      </c>
      <c r="EY2" s="378" t="s">
        <v>594</v>
      </c>
      <c r="EZ2" s="378" t="s">
        <v>594</v>
      </c>
      <c r="FA2" s="378" t="s">
        <v>844</v>
      </c>
      <c r="FB2" s="378" t="s">
        <v>502</v>
      </c>
      <c r="FC2" s="378" t="s">
        <v>462</v>
      </c>
      <c r="FD2" s="378" t="s">
        <v>462</v>
      </c>
      <c r="FE2" s="378" t="s">
        <v>844</v>
      </c>
      <c r="FF2" s="378" t="s">
        <v>462</v>
      </c>
      <c r="FG2" s="378"/>
      <c r="FH2" s="378" t="s">
        <v>462</v>
      </c>
      <c r="FI2" s="378" t="s">
        <v>462</v>
      </c>
      <c r="FJ2" s="378"/>
      <c r="FK2" s="378" t="s">
        <v>462</v>
      </c>
      <c r="FL2" s="378" t="s">
        <v>462</v>
      </c>
      <c r="FM2" s="378" t="s">
        <v>462</v>
      </c>
      <c r="FN2" s="378" t="s">
        <v>564</v>
      </c>
      <c r="FO2" s="378" t="s">
        <v>462</v>
      </c>
      <c r="FP2" s="378" t="s">
        <v>462</v>
      </c>
      <c r="FQ2" s="378" t="s">
        <v>462</v>
      </c>
      <c r="FR2" s="378" t="s">
        <v>462</v>
      </c>
      <c r="FS2" s="378"/>
      <c r="FT2" s="378" t="s">
        <v>462</v>
      </c>
      <c r="FU2" s="378" t="s">
        <v>462</v>
      </c>
      <c r="FV2" s="378" t="s">
        <v>462</v>
      </c>
      <c r="FW2" s="378" t="s">
        <v>462</v>
      </c>
      <c r="FX2" s="378" t="s">
        <v>462</v>
      </c>
      <c r="FY2" s="378" t="s">
        <v>466</v>
      </c>
      <c r="FZ2" s="378" t="s">
        <v>466</v>
      </c>
      <c r="GA2" s="378"/>
      <c r="GB2" s="378" t="s">
        <v>466</v>
      </c>
      <c r="GC2" s="378" t="s">
        <v>466</v>
      </c>
      <c r="GD2" s="378" t="s">
        <v>462</v>
      </c>
      <c r="GE2" s="378"/>
      <c r="GF2" s="378" t="s">
        <v>466</v>
      </c>
      <c r="GG2" s="378" t="s">
        <v>462</v>
      </c>
      <c r="GH2" s="378" t="s">
        <v>466</v>
      </c>
      <c r="GI2" s="378" t="s">
        <v>466</v>
      </c>
      <c r="GJ2" s="378" t="s">
        <v>466</v>
      </c>
      <c r="GK2" s="378" t="s">
        <v>466</v>
      </c>
      <c r="GL2" s="378" t="s">
        <v>466</v>
      </c>
      <c r="GM2" s="378" t="s">
        <v>462</v>
      </c>
      <c r="GN2" s="378" t="s">
        <v>466</v>
      </c>
      <c r="GO2" s="378" t="s">
        <v>466</v>
      </c>
      <c r="GP2" s="378" t="s">
        <v>462</v>
      </c>
      <c r="GQ2" s="378" t="s">
        <v>626</v>
      </c>
      <c r="GR2" s="378" t="s">
        <v>626</v>
      </c>
      <c r="GS2" s="378" t="s">
        <v>626</v>
      </c>
      <c r="GT2" s="378" t="s">
        <v>626</v>
      </c>
      <c r="GU2" s="378" t="s">
        <v>667</v>
      </c>
      <c r="GV2" s="378" t="s">
        <v>667</v>
      </c>
      <c r="GW2" s="378" t="s">
        <v>564</v>
      </c>
      <c r="GX2" s="378" t="s">
        <v>626</v>
      </c>
      <c r="GY2" s="378" t="s">
        <v>626</v>
      </c>
      <c r="GZ2" s="378" t="s">
        <v>626</v>
      </c>
      <c r="HA2" s="378"/>
      <c r="HB2" s="378" t="s">
        <v>622</v>
      </c>
      <c r="HC2" s="378" t="s">
        <v>622</v>
      </c>
      <c r="HD2" s="378" t="s">
        <v>626</v>
      </c>
      <c r="HE2" s="378" t="s">
        <v>626</v>
      </c>
      <c r="HF2" s="378"/>
      <c r="HG2" s="378" t="s">
        <v>626</v>
      </c>
      <c r="HH2" s="378"/>
      <c r="HI2" s="378" t="s">
        <v>626</v>
      </c>
      <c r="HJ2" s="378" t="s">
        <v>626</v>
      </c>
      <c r="HK2" s="378" t="s">
        <v>626</v>
      </c>
      <c r="HL2" s="378" t="s">
        <v>626</v>
      </c>
      <c r="HM2" s="378" t="s">
        <v>626</v>
      </c>
      <c r="HN2" s="378"/>
      <c r="HO2" s="378" t="s">
        <v>626</v>
      </c>
      <c r="HP2" s="378" t="s">
        <v>626</v>
      </c>
      <c r="HQ2" s="378" t="s">
        <v>667</v>
      </c>
      <c r="HR2" s="378" t="s">
        <v>462</v>
      </c>
      <c r="HS2" s="378" t="s">
        <v>626</v>
      </c>
      <c r="HT2" s="378" t="s">
        <v>667</v>
      </c>
      <c r="HU2" s="378" t="s">
        <v>653</v>
      </c>
      <c r="HV2" s="378" t="s">
        <v>626</v>
      </c>
      <c r="HW2" s="378" t="s">
        <v>622</v>
      </c>
      <c r="HX2" s="378" t="s">
        <v>667</v>
      </c>
      <c r="HY2" s="378" t="s">
        <v>667</v>
      </c>
      <c r="HZ2" s="378" t="s">
        <v>688</v>
      </c>
      <c r="IA2" s="378" t="s">
        <v>667</v>
      </c>
      <c r="IB2" s="378"/>
      <c r="IC2" s="378" t="s">
        <v>667</v>
      </c>
      <c r="ID2" s="378" t="s">
        <v>667</v>
      </c>
      <c r="IE2" s="378" t="s">
        <v>626</v>
      </c>
      <c r="IF2" s="378"/>
      <c r="IG2" s="378" t="s">
        <v>626</v>
      </c>
      <c r="IH2" s="378" t="s">
        <v>667</v>
      </c>
      <c r="II2" s="378" t="s">
        <v>626</v>
      </c>
      <c r="IJ2" s="378" t="s">
        <v>626</v>
      </c>
      <c r="IK2" s="378"/>
      <c r="IL2" s="378" t="s">
        <v>626</v>
      </c>
      <c r="IM2" s="378" t="s">
        <v>626</v>
      </c>
      <c r="IN2" s="378" t="s">
        <v>626</v>
      </c>
      <c r="IO2" s="378" t="s">
        <v>626</v>
      </c>
      <c r="IP2" s="378"/>
      <c r="IQ2" s="378" t="s">
        <v>626</v>
      </c>
      <c r="IR2" s="378" t="s">
        <v>564</v>
      </c>
      <c r="IS2" s="378" t="s">
        <v>466</v>
      </c>
      <c r="IT2" s="378" t="s">
        <v>564</v>
      </c>
      <c r="IU2" s="378" t="s">
        <v>913</v>
      </c>
      <c r="IV2" s="378" t="s">
        <v>466</v>
      </c>
      <c r="IW2" s="378" t="s">
        <v>688</v>
      </c>
      <c r="IX2" s="378" t="s">
        <v>688</v>
      </c>
      <c r="IY2" s="378"/>
      <c r="IZ2" s="378" t="s">
        <v>688</v>
      </c>
      <c r="JA2" s="378" t="s">
        <v>688</v>
      </c>
      <c r="JB2" s="378" t="s">
        <v>688</v>
      </c>
      <c r="JC2" s="378" t="s">
        <v>462</v>
      </c>
      <c r="JD2" s="378" t="s">
        <v>667</v>
      </c>
      <c r="JE2" s="378" t="s">
        <v>694</v>
      </c>
      <c r="JF2" s="378"/>
      <c r="JG2" s="378" t="s">
        <v>692</v>
      </c>
      <c r="JH2" s="378" t="s">
        <v>692</v>
      </c>
      <c r="JI2" s="378" t="s">
        <v>692</v>
      </c>
      <c r="JJ2" s="378" t="s">
        <v>692</v>
      </c>
      <c r="JK2" s="378" t="s">
        <v>622</v>
      </c>
      <c r="JL2" s="378" t="s">
        <v>564</v>
      </c>
      <c r="JM2" s="378" t="s">
        <v>694</v>
      </c>
      <c r="JN2" s="378" t="s">
        <v>694</v>
      </c>
      <c r="JO2" s="378" t="s">
        <v>564</v>
      </c>
      <c r="JP2" s="378" t="s">
        <v>710</v>
      </c>
      <c r="JQ2" s="378"/>
      <c r="JR2" s="378" t="s">
        <v>710</v>
      </c>
      <c r="JS2" s="378" t="s">
        <v>710</v>
      </c>
      <c r="JT2" s="378" t="s">
        <v>710</v>
      </c>
      <c r="JU2" s="378" t="s">
        <v>710</v>
      </c>
      <c r="JV2" s="378" t="s">
        <v>710</v>
      </c>
      <c r="JW2" s="378" t="s">
        <v>929</v>
      </c>
      <c r="JX2" s="378"/>
      <c r="JY2" s="378" t="s">
        <v>626</v>
      </c>
      <c r="JZ2" s="378" t="s">
        <v>564</v>
      </c>
      <c r="KA2" s="378" t="s">
        <v>564</v>
      </c>
      <c r="KB2" s="378" t="s">
        <v>715</v>
      </c>
      <c r="KC2" s="378"/>
      <c r="KD2" s="378" t="s">
        <v>715</v>
      </c>
      <c r="KE2" s="378" t="s">
        <v>715</v>
      </c>
      <c r="KF2" s="378" t="s">
        <v>715</v>
      </c>
      <c r="KG2" s="378" t="s">
        <v>564</v>
      </c>
      <c r="KH2" s="378" t="s">
        <v>564</v>
      </c>
      <c r="KI2" s="378" t="s">
        <v>564</v>
      </c>
      <c r="KJ2" s="378" t="s">
        <v>462</v>
      </c>
      <c r="KK2" s="378" t="s">
        <v>564</v>
      </c>
      <c r="KL2" s="378" t="s">
        <v>564</v>
      </c>
      <c r="KM2" s="378"/>
      <c r="KN2" s="378" t="s">
        <v>564</v>
      </c>
      <c r="KO2" s="378"/>
      <c r="KP2" s="378" t="s">
        <v>564</v>
      </c>
      <c r="KQ2" s="378" t="s">
        <v>564</v>
      </c>
      <c r="KR2" s="378" t="s">
        <v>944</v>
      </c>
      <c r="KS2" s="378" t="s">
        <v>466</v>
      </c>
      <c r="KT2" s="378" t="s">
        <v>944</v>
      </c>
      <c r="KU2" s="378" t="s">
        <v>947</v>
      </c>
      <c r="KV2" s="378" t="s">
        <v>947</v>
      </c>
      <c r="KW2" s="378" t="s">
        <v>950</v>
      </c>
      <c r="KX2" s="378" t="s">
        <v>667</v>
      </c>
      <c r="KY2" s="378" t="s">
        <v>462</v>
      </c>
      <c r="KZ2" s="378"/>
      <c r="LA2" s="378" t="s">
        <v>947</v>
      </c>
      <c r="LB2" s="378"/>
      <c r="LC2" s="378" t="s">
        <v>947</v>
      </c>
      <c r="LD2" s="378" t="s">
        <v>947</v>
      </c>
      <c r="LE2" s="378" t="s">
        <v>947</v>
      </c>
      <c r="LF2" s="378" t="s">
        <v>466</v>
      </c>
      <c r="LG2" s="378" t="s">
        <v>462</v>
      </c>
      <c r="LH2" s="378" t="s">
        <v>564</v>
      </c>
      <c r="LI2" s="378" t="s">
        <v>466</v>
      </c>
      <c r="LJ2" s="378" t="s">
        <v>466</v>
      </c>
      <c r="LK2" s="378" t="s">
        <v>667</v>
      </c>
      <c r="LL2" s="378" t="s">
        <v>688</v>
      </c>
      <c r="LM2" s="378" t="s">
        <v>564</v>
      </c>
      <c r="LN2" s="378" t="s">
        <v>602</v>
      </c>
      <c r="LO2" s="378" t="s">
        <v>967</v>
      </c>
      <c r="LP2" s="378" t="s">
        <v>466</v>
      </c>
      <c r="LQ2" s="378" t="s">
        <v>466</v>
      </c>
      <c r="LR2" s="378" t="s">
        <v>466</v>
      </c>
      <c r="LS2" s="378" t="s">
        <v>466</v>
      </c>
      <c r="LT2" s="378" t="s">
        <v>564</v>
      </c>
      <c r="LU2" s="378" t="s">
        <v>564</v>
      </c>
      <c r="LV2" s="378" t="s">
        <v>462</v>
      </c>
      <c r="LW2" s="378" t="s">
        <v>564</v>
      </c>
      <c r="LX2" s="378" t="s">
        <v>564</v>
      </c>
      <c r="LY2" s="378" t="s">
        <v>564</v>
      </c>
      <c r="LZ2" s="378" t="s">
        <v>564</v>
      </c>
      <c r="MA2" s="378" t="s">
        <v>564</v>
      </c>
      <c r="MB2" s="378" t="s">
        <v>564</v>
      </c>
      <c r="MC2" s="378" t="s">
        <v>564</v>
      </c>
      <c r="MD2" s="378" t="s">
        <v>564</v>
      </c>
      <c r="ME2" s="378" t="s">
        <v>564</v>
      </c>
      <c r="MF2" s="378" t="s">
        <v>564</v>
      </c>
      <c r="MG2" s="378" t="s">
        <v>564</v>
      </c>
      <c r="MH2" s="378" t="s">
        <v>564</v>
      </c>
      <c r="MI2" s="378" t="s">
        <v>466</v>
      </c>
      <c r="MJ2" s="378" t="s">
        <v>564</v>
      </c>
      <c r="MK2" s="378" t="s">
        <v>564</v>
      </c>
    </row>
    <row r="3" spans="1:356" s="390" customFormat="1" ht="18.75">
      <c r="A3" s="390">
        <v>2014</v>
      </c>
      <c r="B3" s="390" t="s">
        <v>741</v>
      </c>
      <c r="C3" s="402">
        <v>173</v>
      </c>
      <c r="D3" s="402">
        <v>493</v>
      </c>
      <c r="E3" s="403">
        <v>438282</v>
      </c>
      <c r="G3" s="403">
        <v>6494</v>
      </c>
      <c r="H3" s="403">
        <v>91516</v>
      </c>
      <c r="I3" s="403"/>
      <c r="J3" s="403">
        <v>117087</v>
      </c>
      <c r="K3" s="402">
        <v>403</v>
      </c>
      <c r="M3" s="403">
        <v>91111</v>
      </c>
      <c r="N3" s="402">
        <v>201</v>
      </c>
      <c r="O3" s="403">
        <v>17057</v>
      </c>
      <c r="P3" s="403">
        <v>103386</v>
      </c>
      <c r="Q3" s="403">
        <v>1141</v>
      </c>
      <c r="R3" s="402">
        <v>211</v>
      </c>
      <c r="U3" s="402">
        <v>71</v>
      </c>
      <c r="W3" s="403">
        <v>419205</v>
      </c>
      <c r="X3" s="403">
        <v>20036</v>
      </c>
      <c r="Y3" s="403"/>
      <c r="Z3" s="402">
        <v>65</v>
      </c>
      <c r="AA3" s="402">
        <v>75</v>
      </c>
      <c r="AB3" s="402">
        <v>803</v>
      </c>
      <c r="AD3" s="402">
        <v>555</v>
      </c>
      <c r="AE3" s="403">
        <v>105716</v>
      </c>
      <c r="AF3" s="402">
        <v>272</v>
      </c>
      <c r="AH3" s="403">
        <v>836705</v>
      </c>
      <c r="AI3" s="403">
        <v>865048</v>
      </c>
      <c r="AJ3" s="403">
        <v>297260</v>
      </c>
      <c r="AK3" s="403">
        <v>11428</v>
      </c>
      <c r="AL3" s="403">
        <v>100578</v>
      </c>
      <c r="AM3" s="402">
        <v>54</v>
      </c>
      <c r="AO3" s="403">
        <v>4597</v>
      </c>
      <c r="AP3" s="402">
        <v>46</v>
      </c>
      <c r="AQ3" s="402">
        <v>56</v>
      </c>
      <c r="AS3" s="402">
        <v>21</v>
      </c>
      <c r="AT3" s="402">
        <v>14</v>
      </c>
      <c r="AU3" s="403">
        <v>133858</v>
      </c>
      <c r="AW3" s="403">
        <v>99535</v>
      </c>
      <c r="AX3" s="403">
        <v>6608</v>
      </c>
      <c r="AY3" s="403">
        <v>9996</v>
      </c>
      <c r="AZ3" s="403">
        <v>203462</v>
      </c>
      <c r="BA3" s="403">
        <v>46218</v>
      </c>
      <c r="BB3" s="403">
        <v>129824</v>
      </c>
      <c r="BC3" s="403">
        <v>301484</v>
      </c>
      <c r="BD3" s="403">
        <v>38392</v>
      </c>
      <c r="BE3" s="403">
        <v>50088</v>
      </c>
      <c r="BF3" s="403">
        <v>29183</v>
      </c>
      <c r="BG3" s="402">
        <v>91</v>
      </c>
      <c r="BH3" s="403">
        <v>265364</v>
      </c>
      <c r="BI3" s="403">
        <v>25789</v>
      </c>
      <c r="BJ3" s="403">
        <v>90534</v>
      </c>
      <c r="BK3" s="403">
        <v>41407</v>
      </c>
      <c r="BL3" s="403">
        <v>203227</v>
      </c>
      <c r="BN3" s="402">
        <v>187</v>
      </c>
      <c r="BO3" s="403">
        <v>189694</v>
      </c>
      <c r="BP3" s="402">
        <v>357</v>
      </c>
      <c r="BQ3" s="403">
        <v>88043</v>
      </c>
      <c r="BR3" s="403">
        <v>12586</v>
      </c>
      <c r="BS3" s="403">
        <v>2968</v>
      </c>
      <c r="BU3" s="403">
        <v>2904</v>
      </c>
      <c r="BW3" s="403">
        <v>1363</v>
      </c>
      <c r="BX3" s="403">
        <v>93929</v>
      </c>
      <c r="BY3" s="402">
        <v>488</v>
      </c>
      <c r="BZ3" s="403">
        <v>310836</v>
      </c>
      <c r="CA3" s="403">
        <v>62684</v>
      </c>
      <c r="CB3" s="402">
        <v>40</v>
      </c>
      <c r="CC3" s="403">
        <v>1321</v>
      </c>
      <c r="CD3" s="403">
        <v>1069670</v>
      </c>
      <c r="CE3" s="403">
        <v>6359</v>
      </c>
      <c r="CF3" s="403">
        <v>2374</v>
      </c>
      <c r="CG3" s="403">
        <v>13470</v>
      </c>
      <c r="CH3" s="403">
        <v>2674</v>
      </c>
      <c r="CI3" s="402">
        <v>659</v>
      </c>
      <c r="CK3" s="402">
        <v>28</v>
      </c>
      <c r="CL3" s="402">
        <v>228</v>
      </c>
      <c r="CM3" s="402">
        <v>41</v>
      </c>
      <c r="CN3" s="402">
        <v>267</v>
      </c>
      <c r="CO3" s="402">
        <v>67</v>
      </c>
      <c r="CP3" s="403">
        <v>11145</v>
      </c>
      <c r="CQ3" s="402">
        <v>574</v>
      </c>
      <c r="CS3" s="402">
        <v>234</v>
      </c>
      <c r="CT3" s="402">
        <v>80</v>
      </c>
      <c r="CU3" s="402">
        <v>245</v>
      </c>
      <c r="CV3" s="403">
        <v>10019</v>
      </c>
      <c r="CW3" s="402">
        <v>851</v>
      </c>
      <c r="CX3" s="402">
        <v>60</v>
      </c>
      <c r="CY3" s="403">
        <v>2967</v>
      </c>
      <c r="DA3" s="402">
        <v>508</v>
      </c>
      <c r="DB3" s="403">
        <v>1064</v>
      </c>
      <c r="DC3" s="402">
        <v>410</v>
      </c>
      <c r="DD3" s="402">
        <v>947</v>
      </c>
      <c r="DE3" s="402">
        <v>13</v>
      </c>
      <c r="DF3" s="402"/>
      <c r="DG3" s="402"/>
      <c r="DH3" s="402">
        <v>144</v>
      </c>
      <c r="DI3" s="402"/>
      <c r="DJ3" s="402">
        <v>48</v>
      </c>
      <c r="DK3" s="403">
        <v>1815763</v>
      </c>
      <c r="DL3" s="403">
        <v>57692</v>
      </c>
      <c r="DN3" s="403">
        <v>27769</v>
      </c>
      <c r="DO3" s="403">
        <v>118028</v>
      </c>
      <c r="DP3" s="403">
        <v>20267</v>
      </c>
      <c r="DR3" s="402">
        <v>192</v>
      </c>
      <c r="DS3" s="403">
        <v>3023</v>
      </c>
      <c r="DT3" s="403">
        <v>3403</v>
      </c>
      <c r="DU3" s="403">
        <v>12444</v>
      </c>
      <c r="DV3" s="402">
        <v>179</v>
      </c>
      <c r="DW3" s="402">
        <v>80</v>
      </c>
      <c r="DX3" s="403">
        <v>271370</v>
      </c>
      <c r="DY3" s="403">
        <v>23570</v>
      </c>
      <c r="DZ3" s="403">
        <v>874729</v>
      </c>
      <c r="EB3" s="403">
        <v>121984</v>
      </c>
      <c r="EC3" s="403">
        <v>89891</v>
      </c>
      <c r="ED3" s="403">
        <v>12989</v>
      </c>
      <c r="EE3" s="403">
        <v>183452</v>
      </c>
      <c r="EF3" s="403">
        <v>142531</v>
      </c>
      <c r="EG3" s="403">
        <v>154014</v>
      </c>
      <c r="EH3" s="403">
        <v>454007</v>
      </c>
      <c r="EI3" s="403">
        <v>334406</v>
      </c>
      <c r="EJ3" s="403">
        <v>122473</v>
      </c>
      <c r="EK3" s="402">
        <v>116</v>
      </c>
      <c r="EL3" s="402">
        <v>119</v>
      </c>
      <c r="EM3" s="403">
        <v>47584</v>
      </c>
      <c r="EN3" s="402">
        <v>56</v>
      </c>
      <c r="EO3" s="402">
        <v>630</v>
      </c>
      <c r="EQ3" s="403">
        <v>86470</v>
      </c>
      <c r="ER3" s="403">
        <v>237124</v>
      </c>
      <c r="ES3" s="402" t="s">
        <v>557</v>
      </c>
      <c r="EU3" s="403">
        <v>431449</v>
      </c>
      <c r="EV3" s="402" t="s">
        <v>557</v>
      </c>
      <c r="EW3" s="402" t="s">
        <v>557</v>
      </c>
      <c r="EX3" s="402" t="s">
        <v>557</v>
      </c>
      <c r="EY3" s="403">
        <v>29932</v>
      </c>
      <c r="EZ3" s="403">
        <v>225069</v>
      </c>
      <c r="FA3" s="403">
        <v>48648</v>
      </c>
      <c r="FB3" s="403">
        <v>641014</v>
      </c>
      <c r="FC3" s="403">
        <v>1391</v>
      </c>
      <c r="FD3" s="402">
        <v>746</v>
      </c>
      <c r="FE3" s="403">
        <v>21902</v>
      </c>
      <c r="FF3" s="402">
        <v>350</v>
      </c>
      <c r="FH3" s="402">
        <v>148</v>
      </c>
      <c r="FI3" s="403">
        <v>2598</v>
      </c>
      <c r="FK3" s="402">
        <v>316</v>
      </c>
      <c r="FL3" s="403">
        <v>2088</v>
      </c>
      <c r="FM3" s="402">
        <v>40</v>
      </c>
      <c r="FN3" s="402" t="s">
        <v>557</v>
      </c>
      <c r="FO3" s="402">
        <v>24</v>
      </c>
      <c r="FP3" s="402">
        <v>54</v>
      </c>
      <c r="FQ3" s="402">
        <v>1</v>
      </c>
      <c r="FR3" s="403">
        <v>9378</v>
      </c>
      <c r="FT3" s="403">
        <v>3087</v>
      </c>
      <c r="FU3" s="402">
        <v>475</v>
      </c>
      <c r="FV3" s="403">
        <v>4367</v>
      </c>
      <c r="FW3" s="402">
        <v>216</v>
      </c>
      <c r="FX3" s="402">
        <v>168</v>
      </c>
      <c r="FY3" s="402">
        <v>957</v>
      </c>
      <c r="FZ3" s="403">
        <v>776559</v>
      </c>
      <c r="GB3" s="403">
        <v>268719</v>
      </c>
      <c r="GC3" s="403">
        <v>507840</v>
      </c>
      <c r="GD3" s="402">
        <v>434</v>
      </c>
      <c r="GF3" s="403">
        <v>666772</v>
      </c>
      <c r="GG3" s="402">
        <v>367</v>
      </c>
      <c r="GH3" s="403">
        <v>132719</v>
      </c>
      <c r="GI3" s="402">
        <v>941</v>
      </c>
      <c r="GJ3" s="403">
        <v>1444</v>
      </c>
      <c r="GK3" s="403">
        <v>434996</v>
      </c>
      <c r="GL3" s="403">
        <v>308697</v>
      </c>
      <c r="GM3" s="402">
        <v>279</v>
      </c>
      <c r="GN3" s="403">
        <v>414877</v>
      </c>
      <c r="GO3" s="403">
        <v>118057</v>
      </c>
      <c r="GP3" s="402">
        <v>158</v>
      </c>
      <c r="GQ3" s="403">
        <v>57925</v>
      </c>
      <c r="GR3" s="403">
        <v>4356</v>
      </c>
      <c r="GS3" s="403">
        <v>3887</v>
      </c>
      <c r="GT3" s="403">
        <v>2224</v>
      </c>
      <c r="GU3" s="403">
        <v>5764</v>
      </c>
      <c r="GV3" s="403"/>
      <c r="GW3" s="402" t="s">
        <v>557</v>
      </c>
      <c r="GX3" s="402">
        <v>988</v>
      </c>
      <c r="GY3" s="402">
        <v>353</v>
      </c>
      <c r="GZ3" s="402">
        <v>830</v>
      </c>
      <c r="HB3" s="403">
        <v>67514</v>
      </c>
      <c r="HC3" s="403">
        <v>33965</v>
      </c>
      <c r="HD3" s="403">
        <v>29164</v>
      </c>
      <c r="HE3" s="403">
        <v>191836</v>
      </c>
      <c r="HG3" s="403">
        <v>34987</v>
      </c>
      <c r="HJ3" s="403">
        <v>33407</v>
      </c>
      <c r="HK3" s="402">
        <v>967</v>
      </c>
      <c r="HL3" s="403">
        <v>5771</v>
      </c>
      <c r="HM3" s="403">
        <v>4319</v>
      </c>
      <c r="HO3" s="403">
        <v>4315</v>
      </c>
      <c r="HP3" s="403">
        <v>38699</v>
      </c>
      <c r="HQ3" s="403">
        <v>55264</v>
      </c>
      <c r="HR3" s="402">
        <v>68</v>
      </c>
      <c r="HS3" s="403">
        <v>6074</v>
      </c>
      <c r="HT3" s="403">
        <v>245080</v>
      </c>
      <c r="HU3" s="403">
        <v>537006</v>
      </c>
      <c r="HV3" s="403">
        <v>297005</v>
      </c>
      <c r="HW3" s="403">
        <v>14619</v>
      </c>
      <c r="HX3" s="403">
        <v>264294</v>
      </c>
      <c r="HY3" s="403">
        <v>532833</v>
      </c>
      <c r="HZ3" s="403">
        <v>27647</v>
      </c>
      <c r="IA3" s="403">
        <v>219822</v>
      </c>
      <c r="IC3" s="403">
        <v>20084</v>
      </c>
      <c r="ID3" s="403">
        <v>69079</v>
      </c>
      <c r="IE3" s="403">
        <v>142123</v>
      </c>
      <c r="IG3" s="403">
        <v>131199</v>
      </c>
      <c r="IH3" s="403">
        <v>188552</v>
      </c>
      <c r="II3" s="402">
        <v>643</v>
      </c>
      <c r="IJ3" s="403">
        <v>11199</v>
      </c>
      <c r="IL3" s="403">
        <v>8238</v>
      </c>
      <c r="IM3" s="403">
        <v>6670</v>
      </c>
      <c r="IN3" s="403">
        <v>23165</v>
      </c>
      <c r="IO3" s="403">
        <v>7405</v>
      </c>
      <c r="IP3" s="402"/>
      <c r="IQ3" s="402"/>
      <c r="IR3" s="402" t="s">
        <v>557</v>
      </c>
      <c r="IS3" s="403">
        <v>600665</v>
      </c>
      <c r="IT3" s="402" t="s">
        <v>557</v>
      </c>
      <c r="IU3" s="403">
        <v>31617</v>
      </c>
      <c r="IV3" s="403">
        <v>25451645</v>
      </c>
      <c r="IW3" s="403">
        <v>567256</v>
      </c>
      <c r="IX3" s="403">
        <v>153519</v>
      </c>
      <c r="IZ3" s="403">
        <v>57677</v>
      </c>
      <c r="JA3" s="403">
        <v>14945</v>
      </c>
      <c r="JB3" s="403">
        <v>3926</v>
      </c>
      <c r="JC3" s="402">
        <v>217</v>
      </c>
      <c r="JD3" s="402">
        <v>302</v>
      </c>
      <c r="JE3" s="402">
        <v>90</v>
      </c>
      <c r="JG3" s="403">
        <v>370943</v>
      </c>
      <c r="JH3" s="403">
        <v>5231</v>
      </c>
      <c r="JI3" s="403">
        <v>99446</v>
      </c>
      <c r="JJ3" s="403">
        <v>296460</v>
      </c>
      <c r="JK3" s="403">
        <v>5032</v>
      </c>
      <c r="JL3" s="402" t="s">
        <v>557</v>
      </c>
      <c r="JM3" s="403">
        <v>1139</v>
      </c>
      <c r="JN3" s="403">
        <v>6265</v>
      </c>
      <c r="JO3" s="402" t="s">
        <v>557</v>
      </c>
      <c r="JP3" s="402">
        <v>331</v>
      </c>
      <c r="JR3" s="402">
        <v>129</v>
      </c>
      <c r="JS3" s="402">
        <v>2</v>
      </c>
      <c r="JT3" s="402">
        <v>97</v>
      </c>
      <c r="JU3" s="402">
        <v>1</v>
      </c>
      <c r="JV3" s="402">
        <v>335</v>
      </c>
      <c r="JW3" s="403">
        <v>5676</v>
      </c>
      <c r="JY3" s="403">
        <v>4173</v>
      </c>
      <c r="JZ3" s="402" t="s">
        <v>557</v>
      </c>
      <c r="KA3" s="402" t="s">
        <v>557</v>
      </c>
      <c r="KB3" s="403">
        <v>66793</v>
      </c>
      <c r="KD3" s="402">
        <v>882</v>
      </c>
      <c r="KE3" s="403">
        <v>65911</v>
      </c>
      <c r="KF3" s="403">
        <v>32699</v>
      </c>
      <c r="KG3" s="402" t="s">
        <v>557</v>
      </c>
      <c r="KH3" s="402" t="s">
        <v>557</v>
      </c>
      <c r="KI3" s="402" t="s">
        <v>557</v>
      </c>
      <c r="KJ3" s="402">
        <v>300</v>
      </c>
      <c r="KK3" s="402" t="s">
        <v>557</v>
      </c>
      <c r="KL3" s="402" t="s">
        <v>557</v>
      </c>
      <c r="KN3" s="402" t="s">
        <v>557</v>
      </c>
      <c r="KP3" s="402" t="s">
        <v>557</v>
      </c>
      <c r="KQ3" s="402" t="s">
        <v>557</v>
      </c>
      <c r="KR3" s="402">
        <v>983</v>
      </c>
      <c r="KS3" s="403">
        <v>4671</v>
      </c>
      <c r="KT3" s="402">
        <v>382</v>
      </c>
      <c r="KU3" s="403">
        <v>48309</v>
      </c>
      <c r="KV3" s="403">
        <v>575403</v>
      </c>
      <c r="KW3" s="403">
        <v>13460</v>
      </c>
      <c r="KX3" s="403">
        <v>1012663</v>
      </c>
      <c r="KY3" s="402">
        <v>488</v>
      </c>
      <c r="LA3" s="403">
        <v>1073921</v>
      </c>
      <c r="LC3" s="403">
        <v>679818</v>
      </c>
      <c r="LD3" s="403">
        <v>96497</v>
      </c>
      <c r="LE3" s="403">
        <v>258098</v>
      </c>
      <c r="LF3" s="403">
        <v>272346</v>
      </c>
      <c r="LG3" s="402">
        <v>951</v>
      </c>
      <c r="LH3" s="402" t="s">
        <v>557</v>
      </c>
      <c r="LI3" s="403">
        <v>138563</v>
      </c>
      <c r="LJ3" s="403">
        <v>417525</v>
      </c>
      <c r="LK3" s="403">
        <v>24950</v>
      </c>
      <c r="LL3" s="403">
        <v>4871</v>
      </c>
      <c r="LM3" s="402" t="s">
        <v>557</v>
      </c>
      <c r="LN3" s="403">
        <v>963577</v>
      </c>
      <c r="LO3" s="403">
        <v>47866</v>
      </c>
      <c r="LP3" s="403">
        <v>24167</v>
      </c>
      <c r="LQ3" s="403">
        <v>10060</v>
      </c>
      <c r="LR3" s="403">
        <v>17968</v>
      </c>
      <c r="LS3" s="403">
        <v>53418</v>
      </c>
      <c r="LT3" s="402" t="s">
        <v>557</v>
      </c>
      <c r="LU3" s="402" t="s">
        <v>557</v>
      </c>
      <c r="LV3" s="403">
        <v>2951</v>
      </c>
      <c r="LW3" s="402" t="s">
        <v>557</v>
      </c>
      <c r="LX3" s="402" t="s">
        <v>557</v>
      </c>
      <c r="LY3" s="402" t="s">
        <v>557</v>
      </c>
      <c r="LZ3" s="402" t="s">
        <v>557</v>
      </c>
      <c r="MA3" s="402" t="s">
        <v>557</v>
      </c>
      <c r="MB3" s="402" t="s">
        <v>557</v>
      </c>
      <c r="MC3" s="402" t="s">
        <v>557</v>
      </c>
      <c r="MD3" s="402" t="s">
        <v>557</v>
      </c>
      <c r="ME3" s="402" t="s">
        <v>557</v>
      </c>
      <c r="MF3" s="402" t="s">
        <v>557</v>
      </c>
      <c r="MG3" s="402" t="s">
        <v>557</v>
      </c>
      <c r="MH3" s="402" t="s">
        <v>557</v>
      </c>
      <c r="MI3" s="403">
        <v>179473</v>
      </c>
      <c r="MJ3" s="402" t="s">
        <v>557</v>
      </c>
      <c r="MK3" s="402" t="s">
        <v>557</v>
      </c>
      <c r="ML3" s="400"/>
      <c r="MM3" s="400"/>
      <c r="MN3" s="400"/>
      <c r="MO3" s="400"/>
      <c r="MP3" s="400"/>
      <c r="MQ3" s="400"/>
    </row>
    <row r="4" spans="1:356" ht="18.75">
      <c r="B4" s="211" t="s">
        <v>742</v>
      </c>
      <c r="C4" s="387">
        <v>280218</v>
      </c>
      <c r="D4" s="387">
        <v>11368</v>
      </c>
      <c r="E4" s="387">
        <v>1361824</v>
      </c>
      <c r="G4" s="387">
        <v>36408</v>
      </c>
      <c r="H4" s="387">
        <v>259622</v>
      </c>
      <c r="I4" s="387"/>
      <c r="J4" s="387">
        <v>173198</v>
      </c>
      <c r="K4" s="387">
        <v>12818638</v>
      </c>
      <c r="M4" s="387">
        <v>367515</v>
      </c>
      <c r="N4" s="387">
        <v>4286447</v>
      </c>
      <c r="O4" s="387">
        <v>129368</v>
      </c>
      <c r="P4" s="387">
        <v>714268</v>
      </c>
      <c r="Q4" s="387">
        <v>75283</v>
      </c>
      <c r="R4" s="387">
        <v>1228510</v>
      </c>
      <c r="U4" s="387">
        <v>341372</v>
      </c>
      <c r="W4" s="387">
        <v>232543</v>
      </c>
      <c r="X4" s="387">
        <v>4721</v>
      </c>
      <c r="Y4" s="387"/>
      <c r="Z4" s="387">
        <v>288799</v>
      </c>
      <c r="AA4" s="387">
        <v>598340</v>
      </c>
      <c r="AB4" s="387">
        <v>6019096</v>
      </c>
      <c r="AD4" s="387">
        <v>2355210</v>
      </c>
      <c r="AE4" s="387">
        <v>1143559</v>
      </c>
      <c r="AF4" s="387">
        <v>2464698</v>
      </c>
      <c r="AH4" s="387">
        <v>630183</v>
      </c>
      <c r="AI4" s="387">
        <v>630621</v>
      </c>
      <c r="AJ4" s="387">
        <v>215318</v>
      </c>
      <c r="AK4" s="387">
        <v>143737</v>
      </c>
      <c r="AL4" s="387">
        <v>104575</v>
      </c>
      <c r="AM4" s="387">
        <v>476349</v>
      </c>
      <c r="AO4" s="387">
        <v>5615</v>
      </c>
      <c r="AP4" s="387">
        <v>392072</v>
      </c>
      <c r="AQ4" s="387">
        <v>488838</v>
      </c>
      <c r="AS4" s="387">
        <v>122236</v>
      </c>
      <c r="AT4" s="387">
        <v>123203</v>
      </c>
      <c r="AU4" s="387">
        <v>123029</v>
      </c>
      <c r="AW4" s="387">
        <v>80638</v>
      </c>
      <c r="AX4" s="387">
        <v>5804</v>
      </c>
      <c r="AY4" s="387">
        <v>14102</v>
      </c>
      <c r="AZ4" s="387">
        <v>236498</v>
      </c>
      <c r="BA4" s="387">
        <v>23248</v>
      </c>
      <c r="BB4" s="387">
        <v>159893</v>
      </c>
      <c r="BC4" s="387">
        <v>781788</v>
      </c>
      <c r="BD4" s="387">
        <v>60203</v>
      </c>
      <c r="BE4" s="387">
        <v>94270</v>
      </c>
      <c r="BF4" s="387">
        <v>483320</v>
      </c>
      <c r="BG4" s="387">
        <v>617766</v>
      </c>
      <c r="BH4" s="387">
        <v>322922</v>
      </c>
      <c r="BI4" s="387">
        <v>108793</v>
      </c>
      <c r="BJ4" s="387">
        <v>634691</v>
      </c>
      <c r="BK4" s="387">
        <v>611553</v>
      </c>
      <c r="BL4" s="387">
        <v>938256</v>
      </c>
      <c r="BN4" s="387">
        <v>12871</v>
      </c>
      <c r="BO4" s="387">
        <v>771330</v>
      </c>
      <c r="BP4" s="386">
        <v>814</v>
      </c>
      <c r="BQ4" s="387">
        <v>258289</v>
      </c>
      <c r="BR4" s="387">
        <v>315753</v>
      </c>
      <c r="BS4" s="387">
        <v>5524726</v>
      </c>
      <c r="BU4" s="387">
        <v>5477037</v>
      </c>
      <c r="BW4" s="387">
        <v>2463883</v>
      </c>
      <c r="BX4" s="387">
        <v>30821</v>
      </c>
      <c r="BY4" s="387">
        <v>1315930</v>
      </c>
      <c r="BZ4" s="387">
        <v>63532</v>
      </c>
      <c r="CA4" s="387">
        <v>26402</v>
      </c>
      <c r="CB4" s="387">
        <v>181326</v>
      </c>
      <c r="CC4" s="387">
        <v>3571265</v>
      </c>
      <c r="CD4" s="387">
        <v>2360878</v>
      </c>
      <c r="CE4" s="387">
        <v>208895</v>
      </c>
      <c r="CF4" s="387">
        <v>141374</v>
      </c>
      <c r="CG4" s="387">
        <v>18492</v>
      </c>
      <c r="CH4" s="386">
        <v>557</v>
      </c>
      <c r="CI4" s="387">
        <v>875121</v>
      </c>
      <c r="CK4" s="387">
        <v>183023</v>
      </c>
      <c r="CL4" s="387">
        <v>379812</v>
      </c>
      <c r="CM4" s="387">
        <v>73807</v>
      </c>
      <c r="CN4" s="387">
        <v>213792</v>
      </c>
      <c r="CO4" s="387">
        <v>102907</v>
      </c>
      <c r="CP4" s="387">
        <v>93672</v>
      </c>
      <c r="CQ4" s="387">
        <v>426579</v>
      </c>
      <c r="CS4" s="387">
        <v>186158</v>
      </c>
      <c r="CT4" s="387">
        <v>61969</v>
      </c>
      <c r="CU4" s="387">
        <v>156768</v>
      </c>
      <c r="CV4" s="386">
        <v>491</v>
      </c>
      <c r="CW4" s="387">
        <v>1049536</v>
      </c>
      <c r="CX4" s="387">
        <v>301403</v>
      </c>
      <c r="CY4" s="387">
        <v>15831241</v>
      </c>
      <c r="DA4" s="387">
        <v>3096996</v>
      </c>
      <c r="DB4" s="387">
        <v>6391907</v>
      </c>
      <c r="DC4" s="387">
        <v>2460522</v>
      </c>
      <c r="DD4" s="387">
        <v>3562112</v>
      </c>
      <c r="DE4" s="387">
        <v>78059</v>
      </c>
      <c r="DF4" s="387"/>
      <c r="DG4" s="387"/>
      <c r="DH4" s="387">
        <v>806970</v>
      </c>
      <c r="DI4" s="387"/>
      <c r="DJ4" s="387">
        <v>380278</v>
      </c>
      <c r="DK4" s="387">
        <v>821802</v>
      </c>
      <c r="DL4" s="387">
        <v>1223818</v>
      </c>
      <c r="DN4" s="387">
        <v>230027</v>
      </c>
      <c r="DO4" s="387">
        <v>66603</v>
      </c>
      <c r="DP4" s="387">
        <v>510221</v>
      </c>
      <c r="DR4" s="387">
        <v>1855</v>
      </c>
      <c r="DS4" s="387">
        <v>58406</v>
      </c>
      <c r="DT4" s="387">
        <v>138450</v>
      </c>
      <c r="DU4" s="387">
        <v>13751</v>
      </c>
      <c r="DV4" s="387">
        <v>239132</v>
      </c>
      <c r="DW4" s="387">
        <v>432691</v>
      </c>
      <c r="DX4" s="387">
        <v>1113308</v>
      </c>
      <c r="DY4" s="387">
        <v>11684</v>
      </c>
      <c r="DZ4" s="387">
        <v>8217695</v>
      </c>
      <c r="EB4" s="387">
        <v>283260</v>
      </c>
      <c r="EC4" s="387">
        <v>1953822</v>
      </c>
      <c r="ED4" s="387">
        <v>153240</v>
      </c>
      <c r="EE4" s="387">
        <v>856990</v>
      </c>
      <c r="EF4" s="387">
        <v>877423</v>
      </c>
      <c r="EG4" s="387">
        <v>221136</v>
      </c>
      <c r="EH4" s="387">
        <v>229920</v>
      </c>
      <c r="EI4" s="387">
        <v>522582</v>
      </c>
      <c r="EJ4" s="387">
        <v>182136</v>
      </c>
      <c r="EK4" s="387">
        <v>2545919</v>
      </c>
      <c r="EL4" s="387">
        <v>715555</v>
      </c>
      <c r="EM4" s="387">
        <v>10102716</v>
      </c>
      <c r="EN4" s="387">
        <v>1102240</v>
      </c>
      <c r="EO4" s="387">
        <v>4658803</v>
      </c>
      <c r="EQ4" s="387">
        <v>36702</v>
      </c>
      <c r="ER4" s="387">
        <v>159380</v>
      </c>
      <c r="ES4" s="387">
        <v>68879707</v>
      </c>
      <c r="EU4" s="387">
        <v>1266426</v>
      </c>
      <c r="EV4" s="387">
        <v>556969</v>
      </c>
      <c r="EW4" s="387">
        <v>381505</v>
      </c>
      <c r="EX4" s="387">
        <v>8978320</v>
      </c>
      <c r="EY4" s="387">
        <v>679648</v>
      </c>
      <c r="EZ4" s="387">
        <v>2047666</v>
      </c>
      <c r="FA4" s="387">
        <v>1646856</v>
      </c>
      <c r="FB4" s="387">
        <v>628009</v>
      </c>
      <c r="FC4" s="387">
        <v>474421</v>
      </c>
      <c r="FD4" s="387">
        <v>2434556</v>
      </c>
      <c r="FE4" s="387">
        <v>885827</v>
      </c>
      <c r="FF4" s="387">
        <v>4279155</v>
      </c>
      <c r="FH4" s="387">
        <v>2191290</v>
      </c>
      <c r="FI4" s="387">
        <v>13561389</v>
      </c>
      <c r="FK4" s="387">
        <v>5005692</v>
      </c>
      <c r="FL4" s="387">
        <v>6287260</v>
      </c>
      <c r="FM4" s="387">
        <v>1203275</v>
      </c>
      <c r="FN4" s="387">
        <v>2301898</v>
      </c>
      <c r="FO4" s="387">
        <v>59940</v>
      </c>
      <c r="FP4" s="387">
        <v>753298</v>
      </c>
      <c r="FQ4" s="387">
        <v>3784</v>
      </c>
      <c r="FR4" s="387">
        <v>43503611</v>
      </c>
      <c r="FT4" s="387">
        <v>9988483</v>
      </c>
      <c r="FU4" s="387">
        <v>1783037</v>
      </c>
      <c r="FV4" s="387">
        <v>20141656</v>
      </c>
      <c r="FW4" s="387">
        <v>1430311</v>
      </c>
      <c r="FX4" s="387">
        <v>2816534</v>
      </c>
      <c r="FY4" s="386">
        <v>773</v>
      </c>
      <c r="FZ4" s="387">
        <v>3762145</v>
      </c>
      <c r="GB4" s="387">
        <v>1163611</v>
      </c>
      <c r="GC4" s="387">
        <v>2598535</v>
      </c>
      <c r="GD4" s="387">
        <v>8218998</v>
      </c>
      <c r="GF4" s="387">
        <v>880025</v>
      </c>
      <c r="GG4" s="387">
        <v>7338973</v>
      </c>
      <c r="GH4" s="387">
        <v>180346</v>
      </c>
      <c r="GI4" s="387">
        <v>13252</v>
      </c>
      <c r="GJ4" s="387">
        <v>7914</v>
      </c>
      <c r="GK4" s="387">
        <v>719652</v>
      </c>
      <c r="GL4" s="387">
        <v>398749</v>
      </c>
      <c r="GM4" s="387">
        <v>3191424</v>
      </c>
      <c r="GN4" s="387">
        <v>1649818</v>
      </c>
      <c r="GO4" s="387">
        <v>215309</v>
      </c>
      <c r="GP4" s="387">
        <v>6072144</v>
      </c>
      <c r="GQ4" s="387">
        <v>2715954</v>
      </c>
      <c r="GR4" s="387">
        <v>6115290</v>
      </c>
      <c r="GS4" s="387">
        <v>3436783</v>
      </c>
      <c r="GT4" s="387">
        <v>2322903</v>
      </c>
      <c r="GU4" s="387">
        <v>1729656</v>
      </c>
      <c r="GV4" s="387"/>
      <c r="GW4" s="387">
        <v>1932857</v>
      </c>
      <c r="GX4" s="387">
        <v>235197</v>
      </c>
      <c r="GY4" s="387">
        <v>657396</v>
      </c>
      <c r="GZ4" s="387">
        <v>2086896</v>
      </c>
      <c r="HB4" s="387">
        <v>310488</v>
      </c>
      <c r="HC4" s="387">
        <v>60461</v>
      </c>
      <c r="HD4" s="387">
        <v>391683</v>
      </c>
      <c r="HE4" s="387">
        <v>111588868</v>
      </c>
      <c r="HG4" s="387">
        <v>71863329</v>
      </c>
      <c r="HJ4" s="387">
        <v>66722759</v>
      </c>
      <c r="HK4" s="387">
        <v>3764288</v>
      </c>
      <c r="HL4" s="387">
        <v>10797324</v>
      </c>
      <c r="HM4" s="387">
        <v>2514911</v>
      </c>
      <c r="HO4" s="387">
        <v>2507030</v>
      </c>
      <c r="HP4" s="387">
        <v>10216864</v>
      </c>
      <c r="HQ4" s="387">
        <v>1922845</v>
      </c>
      <c r="HR4" s="387">
        <v>18702291</v>
      </c>
      <c r="HS4" s="387">
        <v>8703139</v>
      </c>
      <c r="HT4" s="387">
        <v>19520964</v>
      </c>
      <c r="HU4" s="387">
        <v>2314484</v>
      </c>
      <c r="HV4" s="387">
        <v>6592910</v>
      </c>
      <c r="HW4" s="387">
        <v>185044</v>
      </c>
      <c r="HX4" s="387">
        <v>1958540</v>
      </c>
      <c r="HY4" s="387">
        <v>11208221</v>
      </c>
      <c r="HZ4" s="387">
        <v>1277163</v>
      </c>
      <c r="IA4" s="387">
        <v>5463750</v>
      </c>
      <c r="IC4" s="387">
        <v>1594091</v>
      </c>
      <c r="ID4" s="387">
        <v>7575745</v>
      </c>
      <c r="IE4" s="387">
        <v>72019208</v>
      </c>
      <c r="IG4" s="387">
        <v>70848839</v>
      </c>
      <c r="IH4" s="387">
        <v>4095743</v>
      </c>
      <c r="II4" s="387">
        <v>118523</v>
      </c>
      <c r="IJ4" s="387">
        <v>2989562</v>
      </c>
      <c r="IL4" s="387">
        <v>1810044</v>
      </c>
      <c r="IM4" s="387">
        <v>744304</v>
      </c>
      <c r="IN4" s="387">
        <v>2840676</v>
      </c>
      <c r="IO4" s="387">
        <v>8325203</v>
      </c>
      <c r="IP4" s="386"/>
      <c r="IQ4" s="386"/>
      <c r="IR4" s="387">
        <v>1056033</v>
      </c>
      <c r="IS4" s="387">
        <v>8166136</v>
      </c>
      <c r="IT4" s="387">
        <v>4636345</v>
      </c>
      <c r="IU4" s="387">
        <v>8500219</v>
      </c>
      <c r="IV4" s="387">
        <v>15103935</v>
      </c>
      <c r="IW4" s="387">
        <v>17420202</v>
      </c>
      <c r="IX4" s="387">
        <v>37385707</v>
      </c>
      <c r="IZ4" s="387">
        <v>16536408</v>
      </c>
      <c r="JA4" s="387">
        <v>10788178</v>
      </c>
      <c r="JB4" s="387">
        <v>1455790</v>
      </c>
      <c r="JC4" s="387">
        <v>12884790</v>
      </c>
      <c r="JD4" s="387">
        <v>5529401</v>
      </c>
      <c r="JE4" s="387">
        <v>7698035</v>
      </c>
      <c r="JG4" s="387">
        <v>1802577</v>
      </c>
      <c r="JH4" s="387">
        <v>51000</v>
      </c>
      <c r="JI4" s="387">
        <v>511145</v>
      </c>
      <c r="JJ4" s="387">
        <v>2393499</v>
      </c>
      <c r="JK4" s="387">
        <v>55369</v>
      </c>
      <c r="JL4" s="387">
        <v>30217408</v>
      </c>
      <c r="JM4" s="387">
        <v>3518736</v>
      </c>
      <c r="JN4" s="387">
        <v>2173485</v>
      </c>
      <c r="JO4" s="387">
        <v>4424014</v>
      </c>
      <c r="JP4" s="387">
        <v>14135031</v>
      </c>
      <c r="JR4" s="387">
        <v>1655903</v>
      </c>
      <c r="JS4" s="387">
        <v>5312</v>
      </c>
      <c r="JT4" s="387">
        <v>3138248</v>
      </c>
      <c r="JU4" s="387">
        <v>1416</v>
      </c>
      <c r="JV4" s="387">
        <v>4980523</v>
      </c>
      <c r="JW4" s="387">
        <v>2310016</v>
      </c>
      <c r="JY4" s="387">
        <v>2188749</v>
      </c>
      <c r="JZ4" s="387">
        <v>3029556</v>
      </c>
      <c r="KA4" s="387">
        <v>5440389</v>
      </c>
      <c r="KB4" s="387">
        <v>1572646</v>
      </c>
      <c r="KD4" s="387">
        <v>136061</v>
      </c>
      <c r="KE4" s="387">
        <v>1436585</v>
      </c>
      <c r="KF4" s="387">
        <v>616925</v>
      </c>
      <c r="KG4" s="387">
        <v>31952400</v>
      </c>
      <c r="KH4" s="387">
        <v>4859623</v>
      </c>
      <c r="KI4" s="387">
        <v>19108399</v>
      </c>
      <c r="KJ4" s="387">
        <v>16662719</v>
      </c>
      <c r="KK4" s="387">
        <v>6670487</v>
      </c>
      <c r="KL4" s="387">
        <v>114454022</v>
      </c>
      <c r="KN4" s="387">
        <v>95325721</v>
      </c>
      <c r="KP4" s="387">
        <v>45115979</v>
      </c>
      <c r="KQ4" s="387">
        <v>50209742</v>
      </c>
      <c r="KR4" s="387">
        <v>345154</v>
      </c>
      <c r="KS4" s="387">
        <v>1709985</v>
      </c>
      <c r="KT4" s="387">
        <v>1709985</v>
      </c>
      <c r="KU4" s="387">
        <v>671382</v>
      </c>
      <c r="KV4" s="387">
        <v>1788782</v>
      </c>
      <c r="KW4" s="387">
        <v>3785771</v>
      </c>
      <c r="KX4" s="387">
        <v>2718019</v>
      </c>
      <c r="KY4" s="387">
        <v>34552041</v>
      </c>
      <c r="LA4" s="387">
        <v>33070252</v>
      </c>
      <c r="LC4" s="387">
        <v>16739413</v>
      </c>
      <c r="LD4" s="387">
        <v>8448417</v>
      </c>
      <c r="LE4" s="387">
        <v>7300489</v>
      </c>
      <c r="LF4" s="387">
        <v>1481790</v>
      </c>
      <c r="LG4" s="387">
        <v>22781541</v>
      </c>
      <c r="LH4" s="387">
        <v>8686725</v>
      </c>
      <c r="LI4" s="387">
        <v>4090535</v>
      </c>
      <c r="LJ4" s="387">
        <v>2105796</v>
      </c>
      <c r="LK4" s="387">
        <v>342048</v>
      </c>
      <c r="LL4" s="387">
        <v>300371</v>
      </c>
      <c r="LM4" s="387">
        <v>414671</v>
      </c>
      <c r="LN4" s="387">
        <v>29805901</v>
      </c>
      <c r="LO4" s="387">
        <v>1778183</v>
      </c>
      <c r="LP4" s="387">
        <v>94942</v>
      </c>
      <c r="LQ4" s="387">
        <v>52962</v>
      </c>
      <c r="LR4" s="387">
        <v>77934</v>
      </c>
      <c r="LS4" s="387">
        <v>268531</v>
      </c>
      <c r="LT4" s="387">
        <v>43822328</v>
      </c>
      <c r="LU4" s="387">
        <v>805274375</v>
      </c>
      <c r="LV4" s="387">
        <v>56876852</v>
      </c>
      <c r="LW4" s="387">
        <v>246226318</v>
      </c>
      <c r="LX4" s="387">
        <v>350744893</v>
      </c>
      <c r="LY4" s="387">
        <v>64375637</v>
      </c>
      <c r="LZ4" s="387">
        <v>45458887</v>
      </c>
      <c r="MA4" s="387">
        <v>41591789</v>
      </c>
      <c r="MB4" s="387">
        <v>405698569</v>
      </c>
      <c r="MC4" s="387">
        <v>400604</v>
      </c>
      <c r="MD4" s="387">
        <v>14702801</v>
      </c>
      <c r="ME4" s="387">
        <v>22291836</v>
      </c>
      <c r="MF4" s="387">
        <v>281735013</v>
      </c>
      <c r="MG4" s="387">
        <v>70381424</v>
      </c>
      <c r="MH4" s="387">
        <v>7949699</v>
      </c>
      <c r="MI4" s="387">
        <v>3747565</v>
      </c>
      <c r="MJ4" s="387">
        <v>4023020</v>
      </c>
      <c r="MK4" s="387">
        <v>466606</v>
      </c>
      <c r="ML4" s="385"/>
      <c r="MM4" s="385"/>
      <c r="MN4" s="385"/>
      <c r="MO4" s="385"/>
      <c r="MP4" s="385"/>
      <c r="MQ4" s="385"/>
    </row>
    <row r="5" spans="1:356" ht="18.75">
      <c r="B5" s="211" t="s">
        <v>743</v>
      </c>
      <c r="C5" s="386">
        <v>3.1</v>
      </c>
      <c r="D5" s="386">
        <v>-31.2</v>
      </c>
      <c r="E5" s="386">
        <v>12.1</v>
      </c>
      <c r="G5" s="386">
        <v>10.6</v>
      </c>
      <c r="H5" s="386">
        <v>24.7</v>
      </c>
      <c r="I5" s="386"/>
      <c r="J5" s="386">
        <v>17.2</v>
      </c>
      <c r="K5" s="386">
        <v>4.9000000000000004</v>
      </c>
      <c r="M5" s="386">
        <v>1.5</v>
      </c>
      <c r="N5" s="386">
        <v>4.0999999999999996</v>
      </c>
      <c r="O5" s="386">
        <v>-30.1</v>
      </c>
      <c r="P5" s="386">
        <v>0.7</v>
      </c>
      <c r="Q5" s="386">
        <v>6.3</v>
      </c>
      <c r="R5" s="386">
        <v>-13</v>
      </c>
      <c r="U5" s="386">
        <v>-25.1</v>
      </c>
      <c r="W5" s="386">
        <v>-12.4</v>
      </c>
      <c r="X5" s="386">
        <v>-74.2</v>
      </c>
      <c r="Y5" s="386"/>
      <c r="Z5" s="386">
        <v>50.3</v>
      </c>
      <c r="AA5" s="386">
        <v>-28.3</v>
      </c>
      <c r="AB5" s="386">
        <v>3.1</v>
      </c>
      <c r="AD5" s="386">
        <v>7</v>
      </c>
      <c r="AE5" s="386">
        <v>2.2999999999999998</v>
      </c>
      <c r="AF5" s="386">
        <v>-8.9</v>
      </c>
      <c r="AH5" s="386">
        <v>-3.4</v>
      </c>
      <c r="AI5" s="386">
        <v>-13</v>
      </c>
      <c r="AJ5" s="386">
        <v>-22.1</v>
      </c>
      <c r="AK5" s="386">
        <v>7</v>
      </c>
      <c r="AL5" s="386">
        <v>16.7</v>
      </c>
      <c r="AM5" s="386">
        <v>-20.7</v>
      </c>
      <c r="AO5" s="386">
        <v>-11.8</v>
      </c>
      <c r="AP5" s="386">
        <v>-23.8</v>
      </c>
      <c r="AQ5" s="386">
        <v>-2</v>
      </c>
      <c r="AS5" s="386">
        <v>-0.9</v>
      </c>
      <c r="AT5" s="386">
        <v>2.6</v>
      </c>
      <c r="AU5" s="386">
        <v>15.9</v>
      </c>
      <c r="AW5" s="386">
        <v>11.1</v>
      </c>
      <c r="AX5" s="386">
        <v>6.4</v>
      </c>
      <c r="AY5" s="386">
        <v>34.299999999999997</v>
      </c>
      <c r="AZ5" s="386">
        <v>6.3</v>
      </c>
      <c r="BA5" s="386">
        <v>-3.3</v>
      </c>
      <c r="BB5" s="386">
        <v>3.9</v>
      </c>
      <c r="BC5" s="386">
        <v>-7.5</v>
      </c>
      <c r="BD5" s="386">
        <v>-18.600000000000001</v>
      </c>
      <c r="BE5" s="386">
        <v>3</v>
      </c>
      <c r="BF5" s="386">
        <v>2</v>
      </c>
      <c r="BG5" s="386">
        <v>-9.3000000000000007</v>
      </c>
      <c r="BH5" s="386">
        <v>-3.5</v>
      </c>
      <c r="BI5" s="386">
        <v>3.4</v>
      </c>
      <c r="BJ5" s="386">
        <v>13.9</v>
      </c>
      <c r="BK5" s="386">
        <v>7.1</v>
      </c>
      <c r="BL5" s="386">
        <v>-4</v>
      </c>
      <c r="BN5" s="386">
        <v>14.1</v>
      </c>
      <c r="BO5" s="386">
        <v>-3.6</v>
      </c>
      <c r="BP5" s="386">
        <v>-34.200000000000003</v>
      </c>
      <c r="BQ5" s="386">
        <v>-13.3</v>
      </c>
      <c r="BR5" s="386">
        <v>-2.8</v>
      </c>
      <c r="BS5" s="386">
        <v>52.4</v>
      </c>
      <c r="BU5" s="386">
        <v>52.8</v>
      </c>
      <c r="BW5" s="386">
        <v>64.900000000000006</v>
      </c>
      <c r="BX5" s="386">
        <v>54.8</v>
      </c>
      <c r="BY5" s="386">
        <v>27.8</v>
      </c>
      <c r="BZ5" s="386">
        <v>4.3</v>
      </c>
      <c r="CA5" s="386">
        <v>7386.6</v>
      </c>
      <c r="CB5" s="386">
        <v>-11.4</v>
      </c>
      <c r="CC5" s="386">
        <v>28.7</v>
      </c>
      <c r="CD5" s="386">
        <v>1.1000000000000001</v>
      </c>
      <c r="CE5" s="386">
        <v>-4.9000000000000004</v>
      </c>
      <c r="CF5" s="386">
        <v>-16.5</v>
      </c>
      <c r="CG5" s="386">
        <v>100.1</v>
      </c>
      <c r="CH5" s="386">
        <v>8.4</v>
      </c>
      <c r="CI5" s="386">
        <v>6.8</v>
      </c>
      <c r="CK5" s="386">
        <v>11.7</v>
      </c>
      <c r="CL5" s="386">
        <v>18.100000000000001</v>
      </c>
      <c r="CM5" s="386">
        <v>-9.6</v>
      </c>
      <c r="CN5" s="386">
        <v>29.8</v>
      </c>
      <c r="CO5" s="386">
        <v>1.9</v>
      </c>
      <c r="CP5" s="386">
        <v>70.2</v>
      </c>
      <c r="CQ5" s="386">
        <v>-23.5</v>
      </c>
      <c r="CS5" s="386">
        <v>-9.6</v>
      </c>
      <c r="CT5" s="386">
        <v>-28.2</v>
      </c>
      <c r="CU5" s="386">
        <v>-27.7</v>
      </c>
      <c r="CV5" s="386">
        <v>-75.900000000000006</v>
      </c>
      <c r="CW5" s="386">
        <v>82.1</v>
      </c>
      <c r="CX5" s="386">
        <v>-62.9</v>
      </c>
      <c r="CY5" s="386">
        <v>4.0999999999999996</v>
      </c>
      <c r="DA5" s="386">
        <v>8.3000000000000007</v>
      </c>
      <c r="DB5" s="386">
        <v>15.9</v>
      </c>
      <c r="DC5" s="386">
        <v>47.6</v>
      </c>
      <c r="DD5" s="386">
        <v>-16.5</v>
      </c>
      <c r="DE5" s="386">
        <v>-62.7</v>
      </c>
      <c r="DF5" s="386"/>
      <c r="DG5" s="386"/>
      <c r="DH5" s="386">
        <v>13.8</v>
      </c>
      <c r="DI5" s="386"/>
      <c r="DJ5" s="386">
        <v>-3.1</v>
      </c>
      <c r="DK5" s="386">
        <v>-2.7</v>
      </c>
      <c r="DL5" s="386">
        <v>22</v>
      </c>
      <c r="DN5" s="386">
        <v>23.5</v>
      </c>
      <c r="DO5" s="386">
        <v>-36.6</v>
      </c>
      <c r="DP5" s="386">
        <v>16.7</v>
      </c>
      <c r="DR5" s="386">
        <v>-48.6</v>
      </c>
      <c r="DS5" s="386">
        <v>8</v>
      </c>
      <c r="DT5" s="386">
        <v>34.700000000000003</v>
      </c>
      <c r="DU5" s="386">
        <v>29.4</v>
      </c>
      <c r="DV5" s="386">
        <v>6.8</v>
      </c>
      <c r="DW5" s="386">
        <v>4.9000000000000004</v>
      </c>
      <c r="DX5" s="386">
        <v>-6.5</v>
      </c>
      <c r="DY5" s="386">
        <v>-7.8</v>
      </c>
      <c r="DZ5" s="386">
        <v>7</v>
      </c>
      <c r="EB5" s="386">
        <v>12.5</v>
      </c>
      <c r="EC5" s="386">
        <v>2.5</v>
      </c>
      <c r="ED5" s="386">
        <v>-8.8000000000000007</v>
      </c>
      <c r="EE5" s="386">
        <v>1</v>
      </c>
      <c r="EF5" s="386">
        <v>4.4000000000000004</v>
      </c>
      <c r="EG5" s="386">
        <v>19.899999999999999</v>
      </c>
      <c r="EH5" s="386">
        <v>7.3</v>
      </c>
      <c r="EI5" s="386">
        <v>2.7</v>
      </c>
      <c r="EJ5" s="386">
        <v>-8</v>
      </c>
      <c r="EK5" s="386">
        <v>6</v>
      </c>
      <c r="EL5" s="386">
        <v>62.6</v>
      </c>
      <c r="EM5" s="386">
        <v>8.1</v>
      </c>
      <c r="EN5" s="386">
        <v>6.9</v>
      </c>
      <c r="EO5" s="386">
        <v>11.6</v>
      </c>
      <c r="EQ5" s="386">
        <v>-3.7</v>
      </c>
      <c r="ER5" s="386">
        <v>39.299999999999997</v>
      </c>
      <c r="ES5" s="386" t="s">
        <v>557</v>
      </c>
      <c r="EU5" s="386">
        <v>-17.600000000000001</v>
      </c>
      <c r="EV5" s="386" t="s">
        <v>557</v>
      </c>
      <c r="EW5" s="386" t="s">
        <v>557</v>
      </c>
      <c r="EX5" s="386" t="s">
        <v>557</v>
      </c>
      <c r="EY5" s="386">
        <v>7.8</v>
      </c>
      <c r="EZ5" s="386">
        <v>5</v>
      </c>
      <c r="FA5" s="386">
        <v>1.7</v>
      </c>
      <c r="FB5" s="386">
        <v>1.9</v>
      </c>
      <c r="FC5" s="386">
        <v>-4.3</v>
      </c>
      <c r="FD5" s="386">
        <v>1.3</v>
      </c>
      <c r="FE5" s="386">
        <v>12.3</v>
      </c>
      <c r="FF5" s="386">
        <v>-2.2999999999999998</v>
      </c>
      <c r="FH5" s="386">
        <v>-7.7</v>
      </c>
      <c r="FI5" s="386">
        <v>2.2000000000000002</v>
      </c>
      <c r="FK5" s="386">
        <v>26.2</v>
      </c>
      <c r="FL5" s="386">
        <v>-1.1000000000000001</v>
      </c>
      <c r="FM5" s="386">
        <v>-23</v>
      </c>
      <c r="FN5" s="386" t="s">
        <v>557</v>
      </c>
      <c r="FO5" s="386">
        <v>-8.4</v>
      </c>
      <c r="FP5" s="386">
        <v>-6</v>
      </c>
      <c r="FQ5" s="386">
        <v>74.5</v>
      </c>
      <c r="FR5" s="386">
        <v>50.5</v>
      </c>
      <c r="FT5" s="386">
        <v>80.5</v>
      </c>
      <c r="FU5" s="386">
        <v>12.3</v>
      </c>
      <c r="FV5" s="386">
        <v>58</v>
      </c>
      <c r="FW5" s="386">
        <v>17.3</v>
      </c>
      <c r="FX5" s="386">
        <v>7.7</v>
      </c>
      <c r="FY5" s="386">
        <v>262.8</v>
      </c>
      <c r="FZ5" s="386">
        <v>-0.7</v>
      </c>
      <c r="GB5" s="386">
        <v>-8.4</v>
      </c>
      <c r="GC5" s="386">
        <v>3.9</v>
      </c>
      <c r="GD5" s="386">
        <v>19.2</v>
      </c>
      <c r="GF5" s="386">
        <v>16.5</v>
      </c>
      <c r="GG5" s="386">
        <v>19.7</v>
      </c>
      <c r="GH5" s="386">
        <v>2360.1999999999998</v>
      </c>
      <c r="GI5" s="386">
        <v>-68.7</v>
      </c>
      <c r="GJ5" s="386">
        <v>-33.4</v>
      </c>
      <c r="GK5" s="386">
        <v>5.8</v>
      </c>
      <c r="GL5" s="386">
        <v>38.6</v>
      </c>
      <c r="GM5" s="386">
        <v>8.6999999999999993</v>
      </c>
      <c r="GN5" s="386">
        <v>30.5</v>
      </c>
      <c r="GO5" s="386">
        <v>6.6</v>
      </c>
      <c r="GP5" s="386">
        <v>5.7</v>
      </c>
      <c r="GQ5" s="386">
        <v>3.2</v>
      </c>
      <c r="GR5" s="386">
        <v>-2.2999999999999998</v>
      </c>
      <c r="GS5" s="386">
        <v>9.6</v>
      </c>
      <c r="GT5" s="386">
        <v>4.5999999999999996</v>
      </c>
      <c r="GU5" s="386">
        <v>6.1</v>
      </c>
      <c r="GV5" s="386"/>
      <c r="GW5" s="386" t="s">
        <v>557</v>
      </c>
      <c r="GX5" s="386">
        <v>2.8</v>
      </c>
      <c r="GY5" s="386">
        <v>4.5</v>
      </c>
      <c r="GZ5" s="386">
        <v>9.3000000000000007</v>
      </c>
      <c r="HB5" s="386">
        <v>0.7</v>
      </c>
      <c r="HC5" s="386">
        <v>7.4</v>
      </c>
      <c r="HD5" s="386">
        <v>-9</v>
      </c>
      <c r="HE5" s="386">
        <v>2.6</v>
      </c>
      <c r="HG5" s="386">
        <v>1.8</v>
      </c>
      <c r="HJ5" s="386">
        <v>2.2999999999999998</v>
      </c>
      <c r="HK5" s="386">
        <v>-4</v>
      </c>
      <c r="HL5" s="386">
        <v>59.3</v>
      </c>
      <c r="HM5" s="386">
        <v>-14.1</v>
      </c>
      <c r="HO5" s="386">
        <v>-14.1</v>
      </c>
      <c r="HP5" s="386">
        <v>-1.7</v>
      </c>
      <c r="HQ5" s="386">
        <v>-4.3</v>
      </c>
      <c r="HR5" s="386">
        <v>-8</v>
      </c>
      <c r="HS5" s="386">
        <v>-8.9</v>
      </c>
      <c r="HT5" s="386">
        <v>-25</v>
      </c>
      <c r="HU5" s="386">
        <v>13.2</v>
      </c>
      <c r="HV5" s="386">
        <v>-3.8</v>
      </c>
      <c r="HW5" s="386">
        <v>6.8</v>
      </c>
      <c r="HX5" s="386">
        <v>7.2</v>
      </c>
      <c r="HY5" s="386">
        <v>7.6</v>
      </c>
      <c r="HZ5" s="386">
        <v>1.5</v>
      </c>
      <c r="IA5" s="386">
        <v>8.8000000000000007</v>
      </c>
      <c r="IC5" s="386">
        <v>37.5</v>
      </c>
      <c r="ID5" s="386">
        <v>17.5</v>
      </c>
      <c r="IE5" s="386">
        <v>9.6999999999999993</v>
      </c>
      <c r="IG5" s="386">
        <v>10.6</v>
      </c>
      <c r="IH5" s="386">
        <v>3.8</v>
      </c>
      <c r="II5" s="386">
        <v>2.8</v>
      </c>
      <c r="IJ5" s="386">
        <v>-9.5</v>
      </c>
      <c r="IL5" s="386">
        <v>-7.7</v>
      </c>
      <c r="IM5" s="386">
        <v>56.9</v>
      </c>
      <c r="IN5" s="386">
        <v>-3.8</v>
      </c>
      <c r="IO5" s="386">
        <v>24.3</v>
      </c>
      <c r="IP5" s="386"/>
      <c r="IQ5" s="386"/>
      <c r="IR5" s="386" t="s">
        <v>557</v>
      </c>
      <c r="IS5" s="386">
        <v>-2.8</v>
      </c>
      <c r="IT5" s="386" t="s">
        <v>557</v>
      </c>
      <c r="IU5" s="386">
        <v>3.6</v>
      </c>
      <c r="IV5" s="386">
        <v>5.2</v>
      </c>
      <c r="IW5" s="386">
        <v>61.3</v>
      </c>
      <c r="IX5" s="386">
        <v>7.6</v>
      </c>
      <c r="IZ5" s="386">
        <v>8.1999999999999993</v>
      </c>
      <c r="JA5" s="386">
        <v>3.7</v>
      </c>
      <c r="JB5" s="386">
        <v>-70</v>
      </c>
      <c r="JC5" s="386">
        <v>11.4</v>
      </c>
      <c r="JD5" s="386">
        <v>12.1</v>
      </c>
      <c r="JE5" s="386">
        <v>-2.8</v>
      </c>
      <c r="JG5" s="386">
        <v>-12.5</v>
      </c>
      <c r="JH5" s="386">
        <v>70.900000000000006</v>
      </c>
      <c r="JI5" s="386">
        <v>-3.5</v>
      </c>
      <c r="JJ5" s="386">
        <v>3.8</v>
      </c>
      <c r="JK5" s="386">
        <v>22.1</v>
      </c>
      <c r="JL5" s="386" t="s">
        <v>557</v>
      </c>
      <c r="JM5" s="386">
        <v>-0.2</v>
      </c>
      <c r="JN5" s="386">
        <v>10</v>
      </c>
      <c r="JO5" s="386" t="s">
        <v>557</v>
      </c>
      <c r="JP5" s="386">
        <v>8.9</v>
      </c>
      <c r="JR5" s="386">
        <v>-12.8</v>
      </c>
      <c r="JS5" s="386">
        <v>0</v>
      </c>
      <c r="JT5" s="386">
        <v>24.4</v>
      </c>
      <c r="JU5" s="386">
        <v>-50</v>
      </c>
      <c r="JV5" s="386">
        <v>-27.3</v>
      </c>
      <c r="JW5" s="386">
        <v>-17</v>
      </c>
      <c r="JY5" s="386">
        <v>-23.5</v>
      </c>
      <c r="JZ5" s="386" t="s">
        <v>557</v>
      </c>
      <c r="KA5" s="386" t="s">
        <v>557</v>
      </c>
      <c r="KB5" s="386">
        <v>5.3</v>
      </c>
      <c r="KD5" s="386">
        <v>63.3</v>
      </c>
      <c r="KE5" s="386">
        <v>4.8</v>
      </c>
      <c r="KF5" s="386">
        <v>-10.8</v>
      </c>
      <c r="KG5" s="386" t="s">
        <v>557</v>
      </c>
      <c r="KH5" s="386" t="s">
        <v>557</v>
      </c>
      <c r="KI5" s="386" t="s">
        <v>557</v>
      </c>
      <c r="KJ5" s="386">
        <v>-0.6</v>
      </c>
      <c r="KK5" s="386" t="s">
        <v>557</v>
      </c>
      <c r="KL5" s="386" t="s">
        <v>557</v>
      </c>
      <c r="KN5" s="386" t="s">
        <v>557</v>
      </c>
      <c r="KP5" s="386" t="s">
        <v>557</v>
      </c>
      <c r="KQ5" s="386" t="s">
        <v>557</v>
      </c>
      <c r="KR5" s="386">
        <v>-11.5</v>
      </c>
      <c r="KS5" s="386">
        <v>30.6</v>
      </c>
      <c r="KT5" s="386">
        <v>39.1</v>
      </c>
      <c r="KU5" s="386">
        <v>-7</v>
      </c>
      <c r="KV5" s="386">
        <v>10.1</v>
      </c>
      <c r="KW5" s="386">
        <v>-0.3</v>
      </c>
      <c r="KX5" s="386">
        <v>4.8</v>
      </c>
      <c r="KY5" s="386">
        <v>4.5</v>
      </c>
      <c r="LA5" s="386">
        <v>1.5</v>
      </c>
      <c r="LC5" s="386">
        <v>0.5</v>
      </c>
      <c r="LD5" s="386">
        <v>11.5</v>
      </c>
      <c r="LE5" s="386">
        <v>15.9</v>
      </c>
      <c r="LF5" s="386">
        <v>-1.3</v>
      </c>
      <c r="LG5" s="386">
        <v>6.1</v>
      </c>
      <c r="LH5" s="386" t="s">
        <v>557</v>
      </c>
      <c r="LI5" s="386">
        <v>-4.7</v>
      </c>
      <c r="LJ5" s="386">
        <v>0.1</v>
      </c>
      <c r="LK5" s="386">
        <v>6.8</v>
      </c>
      <c r="LL5" s="386">
        <v>-1.6</v>
      </c>
      <c r="LM5" s="386" t="s">
        <v>557</v>
      </c>
      <c r="LN5" s="386">
        <v>7.4</v>
      </c>
      <c r="LO5" s="386">
        <v>3.5</v>
      </c>
      <c r="LP5" s="386">
        <v>-6.1</v>
      </c>
      <c r="LQ5" s="386">
        <v>-1.2</v>
      </c>
      <c r="LR5" s="386">
        <v>-5.3</v>
      </c>
      <c r="LS5" s="386">
        <v>-1.2</v>
      </c>
      <c r="LT5" s="386" t="s">
        <v>557</v>
      </c>
      <c r="LU5" s="386" t="s">
        <v>557</v>
      </c>
      <c r="LV5" s="386">
        <v>6.7</v>
      </c>
      <c r="LW5" s="386" t="s">
        <v>557</v>
      </c>
      <c r="LX5" s="386" t="s">
        <v>557</v>
      </c>
      <c r="LY5" s="386" t="s">
        <v>557</v>
      </c>
      <c r="LZ5" s="386" t="s">
        <v>557</v>
      </c>
      <c r="MA5" s="386" t="s">
        <v>557</v>
      </c>
      <c r="MB5" s="386" t="s">
        <v>557</v>
      </c>
      <c r="MC5" s="386" t="s">
        <v>557</v>
      </c>
      <c r="MD5" s="386" t="s">
        <v>557</v>
      </c>
      <c r="ME5" s="386" t="s">
        <v>557</v>
      </c>
      <c r="MF5" s="386" t="s">
        <v>557</v>
      </c>
      <c r="MG5" s="386" t="s">
        <v>557</v>
      </c>
      <c r="MH5" s="386" t="s">
        <v>557</v>
      </c>
      <c r="MI5" s="386">
        <v>14.1</v>
      </c>
      <c r="MJ5" s="386" t="s">
        <v>557</v>
      </c>
      <c r="MK5" s="386" t="s">
        <v>557</v>
      </c>
      <c r="ML5" s="385"/>
      <c r="MM5" s="385"/>
      <c r="MN5" s="385"/>
      <c r="MO5" s="385"/>
      <c r="MP5" s="385"/>
      <c r="MQ5" s="385"/>
    </row>
    <row r="6" spans="1:356" ht="18.75">
      <c r="B6" s="211" t="s">
        <v>744</v>
      </c>
      <c r="C6" s="386">
        <v>-1.7</v>
      </c>
      <c r="D6" s="386">
        <v>-38.4</v>
      </c>
      <c r="E6" s="386">
        <v>12.1</v>
      </c>
      <c r="G6" s="386">
        <v>32.700000000000003</v>
      </c>
      <c r="H6" s="386">
        <v>28.7</v>
      </c>
      <c r="I6" s="386"/>
      <c r="J6" s="386">
        <v>15.3</v>
      </c>
      <c r="K6" s="386">
        <v>6.3</v>
      </c>
      <c r="M6" s="386">
        <v>-0.5</v>
      </c>
      <c r="N6" s="386">
        <v>6.8</v>
      </c>
      <c r="O6" s="386">
        <v>-11.7</v>
      </c>
      <c r="P6" s="386">
        <v>19.7</v>
      </c>
      <c r="Q6" s="386">
        <v>13.5</v>
      </c>
      <c r="R6" s="386">
        <v>-9.3000000000000007</v>
      </c>
      <c r="U6" s="386">
        <v>-17.3</v>
      </c>
      <c r="W6" s="386">
        <v>-10.4</v>
      </c>
      <c r="X6" s="386">
        <v>-77</v>
      </c>
      <c r="Y6" s="386"/>
      <c r="Z6" s="386">
        <v>52.5</v>
      </c>
      <c r="AA6" s="386">
        <v>-20.5</v>
      </c>
      <c r="AB6" s="386">
        <v>7.7</v>
      </c>
      <c r="AD6" s="386">
        <v>11.5</v>
      </c>
      <c r="AE6" s="386">
        <v>10.7</v>
      </c>
      <c r="AF6" s="386">
        <v>3.9</v>
      </c>
      <c r="AH6" s="386">
        <v>2.6</v>
      </c>
      <c r="AI6" s="386">
        <v>-1.4</v>
      </c>
      <c r="AJ6" s="386">
        <v>-4.2</v>
      </c>
      <c r="AK6" s="386">
        <v>9.1</v>
      </c>
      <c r="AL6" s="386">
        <v>23.7</v>
      </c>
      <c r="AM6" s="386">
        <v>-26.4</v>
      </c>
      <c r="AO6" s="386">
        <v>-11.8</v>
      </c>
      <c r="AP6" s="386">
        <v>-30.4</v>
      </c>
      <c r="AQ6" s="386">
        <v>-6.4</v>
      </c>
      <c r="AS6" s="386">
        <v>-2.8</v>
      </c>
      <c r="AT6" s="386">
        <v>-9.5</v>
      </c>
      <c r="AU6" s="386">
        <v>2.7</v>
      </c>
      <c r="AW6" s="386">
        <v>1.6</v>
      </c>
      <c r="AX6" s="386">
        <v>-9.9</v>
      </c>
      <c r="AY6" s="386">
        <v>-3.4</v>
      </c>
      <c r="AZ6" s="386">
        <v>-16.899999999999999</v>
      </c>
      <c r="BA6" s="386">
        <v>-10.4</v>
      </c>
      <c r="BB6" s="386">
        <v>4.5999999999999996</v>
      </c>
      <c r="BC6" s="386">
        <v>1.1000000000000001</v>
      </c>
      <c r="BD6" s="386">
        <v>-11.8</v>
      </c>
      <c r="BE6" s="386">
        <v>1.7</v>
      </c>
      <c r="BF6" s="386">
        <v>-7</v>
      </c>
      <c r="BG6" s="386">
        <v>-0.1</v>
      </c>
      <c r="BH6" s="386">
        <v>-1.4</v>
      </c>
      <c r="BI6" s="386">
        <v>7.6</v>
      </c>
      <c r="BJ6" s="386">
        <v>6.2</v>
      </c>
      <c r="BK6" s="386">
        <v>-1.7</v>
      </c>
      <c r="BL6" s="386">
        <v>3.1</v>
      </c>
      <c r="BN6" s="386">
        <v>83.7</v>
      </c>
      <c r="BO6" s="386">
        <v>4.8</v>
      </c>
      <c r="BP6" s="386">
        <v>96.8</v>
      </c>
      <c r="BQ6" s="386">
        <v>-9.1</v>
      </c>
      <c r="BR6" s="386">
        <v>4.4000000000000004</v>
      </c>
      <c r="BS6" s="386">
        <v>41.4</v>
      </c>
      <c r="BU6" s="386">
        <v>41.9</v>
      </c>
      <c r="BW6" s="386">
        <v>53</v>
      </c>
      <c r="BX6" s="386">
        <v>38.4</v>
      </c>
      <c r="BY6" s="386">
        <v>25.2</v>
      </c>
      <c r="BZ6" s="386">
        <v>-19.5</v>
      </c>
      <c r="CA6" s="386">
        <v>6125.8</v>
      </c>
      <c r="CB6" s="386">
        <v>-9.9</v>
      </c>
      <c r="CC6" s="386">
        <v>14.3</v>
      </c>
      <c r="CD6" s="386">
        <v>2.9</v>
      </c>
      <c r="CE6" s="386">
        <v>-10</v>
      </c>
      <c r="CF6" s="386">
        <v>-20.399999999999999</v>
      </c>
      <c r="CG6" s="386">
        <v>96.7</v>
      </c>
      <c r="CH6" s="386">
        <v>-6.2</v>
      </c>
      <c r="CI6" s="386">
        <v>16.2</v>
      </c>
      <c r="CK6" s="386">
        <v>6.6</v>
      </c>
      <c r="CL6" s="386">
        <v>15.4</v>
      </c>
      <c r="CM6" s="386">
        <v>-13.7</v>
      </c>
      <c r="CN6" s="386">
        <v>23</v>
      </c>
      <c r="CO6" s="386">
        <v>-0.6</v>
      </c>
      <c r="CP6" s="386">
        <v>70.3</v>
      </c>
      <c r="CQ6" s="386">
        <v>-35.5</v>
      </c>
      <c r="CS6" s="386">
        <v>-30</v>
      </c>
      <c r="CT6" s="386">
        <v>-45.1</v>
      </c>
      <c r="CU6" s="386">
        <v>-35</v>
      </c>
      <c r="CV6" s="386">
        <v>-69.7</v>
      </c>
      <c r="CW6" s="386">
        <v>49.5</v>
      </c>
      <c r="CX6" s="386">
        <v>-66.8</v>
      </c>
      <c r="CY6" s="386">
        <v>3.9</v>
      </c>
      <c r="DA6" s="386">
        <v>7</v>
      </c>
      <c r="DB6" s="386">
        <v>11.6</v>
      </c>
      <c r="DC6" s="386">
        <v>44.4</v>
      </c>
      <c r="DD6" s="386">
        <v>-20.8</v>
      </c>
      <c r="DE6" s="386">
        <v>-64.7</v>
      </c>
      <c r="DF6" s="386"/>
      <c r="DG6" s="386"/>
      <c r="DH6" s="386">
        <v>6.2</v>
      </c>
      <c r="DI6" s="386"/>
      <c r="DJ6" s="386">
        <v>-3</v>
      </c>
      <c r="DK6" s="386">
        <v>-5</v>
      </c>
      <c r="DL6" s="386">
        <v>-8.4</v>
      </c>
      <c r="DN6" s="386">
        <v>-35.5</v>
      </c>
      <c r="DO6" s="386">
        <v>12.9</v>
      </c>
      <c r="DP6" s="386">
        <v>15.3</v>
      </c>
      <c r="DR6" s="386">
        <v>-4.4000000000000004</v>
      </c>
      <c r="DS6" s="386">
        <v>3.6</v>
      </c>
      <c r="DT6" s="386">
        <v>35.799999999999997</v>
      </c>
      <c r="DU6" s="386">
        <v>28</v>
      </c>
      <c r="DV6" s="386">
        <v>18.100000000000001</v>
      </c>
      <c r="DW6" s="386">
        <v>-0.8</v>
      </c>
      <c r="DX6" s="386">
        <v>20.399999999999999</v>
      </c>
      <c r="DY6" s="386">
        <v>12.6</v>
      </c>
      <c r="DZ6" s="386">
        <v>7.4</v>
      </c>
      <c r="EB6" s="386">
        <v>21.2</v>
      </c>
      <c r="EC6" s="386">
        <v>9.6</v>
      </c>
      <c r="ED6" s="386">
        <v>-8.1</v>
      </c>
      <c r="EE6" s="386">
        <v>2</v>
      </c>
      <c r="EF6" s="386">
        <v>7.4</v>
      </c>
      <c r="EG6" s="386">
        <v>16.899999999999999</v>
      </c>
      <c r="EH6" s="386">
        <v>12.9</v>
      </c>
      <c r="EI6" s="386">
        <v>9.3000000000000007</v>
      </c>
      <c r="EJ6" s="386">
        <v>8</v>
      </c>
      <c r="EK6" s="386">
        <v>9.5</v>
      </c>
      <c r="EL6" s="386">
        <v>51.9</v>
      </c>
      <c r="EM6" s="386">
        <v>0.7</v>
      </c>
      <c r="EN6" s="386">
        <v>10.9</v>
      </c>
      <c r="EO6" s="386">
        <v>10.199999999999999</v>
      </c>
      <c r="EQ6" s="386">
        <v>2.1</v>
      </c>
      <c r="ER6" s="386">
        <v>31.5</v>
      </c>
      <c r="ES6" s="386">
        <v>3.8</v>
      </c>
      <c r="EU6" s="386">
        <v>-19</v>
      </c>
      <c r="EV6" s="386">
        <v>-7</v>
      </c>
      <c r="EW6" s="386">
        <v>1.9</v>
      </c>
      <c r="EX6" s="386">
        <v>-6.8</v>
      </c>
      <c r="EY6" s="386">
        <v>15.8</v>
      </c>
      <c r="EZ6" s="386">
        <v>21.1</v>
      </c>
      <c r="FA6" s="386">
        <v>5.9</v>
      </c>
      <c r="FB6" s="386">
        <v>-5.9</v>
      </c>
      <c r="FC6" s="386">
        <v>-4</v>
      </c>
      <c r="FD6" s="386">
        <v>4</v>
      </c>
      <c r="FE6" s="386">
        <v>37.1</v>
      </c>
      <c r="FF6" s="386">
        <v>-13.4</v>
      </c>
      <c r="FH6" s="386">
        <v>-26.6</v>
      </c>
      <c r="FI6" s="386">
        <v>14.1</v>
      </c>
      <c r="FK6" s="386">
        <v>71.900000000000006</v>
      </c>
      <c r="FL6" s="386">
        <v>2.5</v>
      </c>
      <c r="FM6" s="386">
        <v>-33.799999999999997</v>
      </c>
      <c r="FN6" s="386">
        <v>3.8</v>
      </c>
      <c r="FO6" s="386">
        <v>-13</v>
      </c>
      <c r="FP6" s="386">
        <v>1.4</v>
      </c>
      <c r="FQ6" s="386">
        <v>62.6</v>
      </c>
      <c r="FR6" s="386">
        <v>31.6</v>
      </c>
      <c r="FT6" s="386">
        <v>55.2</v>
      </c>
      <c r="FU6" s="386">
        <v>7</v>
      </c>
      <c r="FV6" s="386">
        <v>45.4</v>
      </c>
      <c r="FW6" s="386">
        <v>11.9</v>
      </c>
      <c r="FX6" s="386">
        <v>12.4</v>
      </c>
      <c r="FY6" s="386">
        <v>620.9</v>
      </c>
      <c r="FZ6" s="386">
        <v>-6.1</v>
      </c>
      <c r="GB6" s="386">
        <v>-17.600000000000001</v>
      </c>
      <c r="GC6" s="386">
        <v>0.1</v>
      </c>
      <c r="GD6" s="386">
        <v>13.3</v>
      </c>
      <c r="GF6" s="386">
        <v>10.8</v>
      </c>
      <c r="GG6" s="386">
        <v>13.6</v>
      </c>
      <c r="GH6" s="386">
        <v>2260.9</v>
      </c>
      <c r="GI6" s="386">
        <v>-69.599999999999994</v>
      </c>
      <c r="GJ6" s="386">
        <v>-40.200000000000003</v>
      </c>
      <c r="GK6" s="386">
        <v>-2.4</v>
      </c>
      <c r="GL6" s="386">
        <v>31.7</v>
      </c>
      <c r="GM6" s="386">
        <v>9.1999999999999993</v>
      </c>
      <c r="GN6" s="386">
        <v>41.5</v>
      </c>
      <c r="GO6" s="386">
        <v>14.6</v>
      </c>
      <c r="GP6" s="386">
        <v>12.7</v>
      </c>
      <c r="GQ6" s="386">
        <v>4.9000000000000004</v>
      </c>
      <c r="GR6" s="386">
        <v>-4.5</v>
      </c>
      <c r="GS6" s="386">
        <v>9.8000000000000007</v>
      </c>
      <c r="GT6" s="386">
        <v>9.1999999999999993</v>
      </c>
      <c r="GU6" s="386">
        <v>6.8</v>
      </c>
      <c r="GV6" s="386"/>
      <c r="GW6" s="386">
        <v>23.9</v>
      </c>
      <c r="GX6" s="386">
        <v>-3.1</v>
      </c>
      <c r="GY6" s="386">
        <v>7.6</v>
      </c>
      <c r="GZ6" s="386">
        <v>17.600000000000001</v>
      </c>
      <c r="HB6" s="386">
        <v>11.5</v>
      </c>
      <c r="HC6" s="386">
        <v>7.9</v>
      </c>
      <c r="HD6" s="386">
        <v>-4.5999999999999996</v>
      </c>
      <c r="HE6" s="386">
        <v>-1.3</v>
      </c>
      <c r="HG6" s="386">
        <v>-3.5</v>
      </c>
      <c r="HJ6" s="386">
        <v>-3</v>
      </c>
      <c r="HK6" s="386">
        <v>-12.9</v>
      </c>
      <c r="HL6" s="386">
        <v>26.2</v>
      </c>
      <c r="HM6" s="386">
        <v>-16.8</v>
      </c>
      <c r="HO6" s="386">
        <v>-16.7</v>
      </c>
      <c r="HP6" s="386">
        <v>-0.8</v>
      </c>
      <c r="HQ6" s="386">
        <v>2.2999999999999998</v>
      </c>
      <c r="HR6" s="386">
        <v>5.4</v>
      </c>
      <c r="HS6" s="386">
        <v>-10</v>
      </c>
      <c r="HT6" s="386">
        <v>-12.4</v>
      </c>
      <c r="HU6" s="386">
        <v>9.9</v>
      </c>
      <c r="HV6" s="386">
        <v>7.7</v>
      </c>
      <c r="HW6" s="386">
        <v>-36.200000000000003</v>
      </c>
      <c r="HX6" s="386">
        <v>11.8</v>
      </c>
      <c r="HY6" s="386">
        <v>2.5</v>
      </c>
      <c r="HZ6" s="386">
        <v>5.9</v>
      </c>
      <c r="IA6" s="386">
        <v>16</v>
      </c>
      <c r="IC6" s="386">
        <v>20.399999999999999</v>
      </c>
      <c r="ID6" s="386">
        <v>20.100000000000001</v>
      </c>
      <c r="IE6" s="386">
        <v>19.600000000000001</v>
      </c>
      <c r="IG6" s="386">
        <v>20.2</v>
      </c>
      <c r="IH6" s="386">
        <v>20.2</v>
      </c>
      <c r="II6" s="386">
        <v>2.4</v>
      </c>
      <c r="IJ6" s="386">
        <v>-9.8000000000000007</v>
      </c>
      <c r="IL6" s="386">
        <v>-11.3</v>
      </c>
      <c r="IM6" s="386">
        <v>24.1</v>
      </c>
      <c r="IN6" s="386">
        <v>2.5</v>
      </c>
      <c r="IO6" s="386">
        <v>21.5</v>
      </c>
      <c r="IP6" s="386"/>
      <c r="IQ6" s="386"/>
      <c r="IR6" s="386">
        <v>-14.7</v>
      </c>
      <c r="IS6" s="386">
        <v>10.4</v>
      </c>
      <c r="IT6" s="386">
        <v>1.6</v>
      </c>
      <c r="IU6" s="386">
        <v>2.6</v>
      </c>
      <c r="IV6" s="386">
        <v>12.6</v>
      </c>
      <c r="IW6" s="386">
        <v>11.9</v>
      </c>
      <c r="IX6" s="386">
        <v>-31.4</v>
      </c>
      <c r="IZ6" s="386">
        <v>-29</v>
      </c>
      <c r="JA6" s="386">
        <v>-1.9</v>
      </c>
      <c r="JB6" s="386">
        <v>-84.1</v>
      </c>
      <c r="JC6" s="386">
        <v>12.9</v>
      </c>
      <c r="JD6" s="386">
        <v>13</v>
      </c>
      <c r="JE6" s="386">
        <v>3.5</v>
      </c>
      <c r="JG6" s="386">
        <v>-6.4</v>
      </c>
      <c r="JH6" s="386">
        <v>85.8</v>
      </c>
      <c r="JI6" s="386">
        <v>-0.1</v>
      </c>
      <c r="JJ6" s="386">
        <v>2</v>
      </c>
      <c r="JK6" s="386">
        <v>7</v>
      </c>
      <c r="JL6" s="386">
        <v>7.3</v>
      </c>
      <c r="JM6" s="386">
        <v>-2.7</v>
      </c>
      <c r="JN6" s="386">
        <v>10.4</v>
      </c>
      <c r="JO6" s="386">
        <v>15.7</v>
      </c>
      <c r="JP6" s="386">
        <v>-12.3</v>
      </c>
      <c r="JR6" s="386">
        <v>-14.7</v>
      </c>
      <c r="JS6" s="386">
        <v>52.2</v>
      </c>
      <c r="JT6" s="386">
        <v>34.4</v>
      </c>
      <c r="JU6" s="386">
        <v>-72.099999999999994</v>
      </c>
      <c r="JV6" s="386">
        <v>-35.200000000000003</v>
      </c>
      <c r="JW6" s="386">
        <v>-20.7</v>
      </c>
      <c r="JY6" s="386">
        <v>-22.2</v>
      </c>
      <c r="JZ6" s="386">
        <v>13.2</v>
      </c>
      <c r="KA6" s="386">
        <v>7.2</v>
      </c>
      <c r="KB6" s="386">
        <v>15.3</v>
      </c>
      <c r="KD6" s="386">
        <v>78.8</v>
      </c>
      <c r="KE6" s="386">
        <v>11.5</v>
      </c>
      <c r="KF6" s="386">
        <v>-8.3000000000000007</v>
      </c>
      <c r="KG6" s="386">
        <v>-0.7</v>
      </c>
      <c r="KH6" s="386">
        <v>2.1</v>
      </c>
      <c r="KI6" s="386">
        <v>25</v>
      </c>
      <c r="KJ6" s="386">
        <v>-2.7</v>
      </c>
      <c r="KK6" s="386">
        <v>9</v>
      </c>
      <c r="KL6" s="386">
        <v>4.2</v>
      </c>
      <c r="KN6" s="386">
        <v>3.9</v>
      </c>
      <c r="KP6" s="386">
        <v>19.3</v>
      </c>
      <c r="KQ6" s="386">
        <v>-6.9</v>
      </c>
      <c r="KR6" s="386">
        <v>-11.1</v>
      </c>
      <c r="KS6" s="386">
        <v>32.700000000000003</v>
      </c>
      <c r="KT6" s="386">
        <v>32.700000000000003</v>
      </c>
      <c r="KU6" s="386">
        <v>2.1</v>
      </c>
      <c r="KV6" s="386">
        <v>11.4</v>
      </c>
      <c r="KW6" s="386">
        <v>-0.9</v>
      </c>
      <c r="KX6" s="386">
        <v>7.8</v>
      </c>
      <c r="KY6" s="386">
        <v>9.6999999999999993</v>
      </c>
      <c r="LA6" s="386">
        <v>10.7</v>
      </c>
      <c r="LC6" s="386">
        <v>18.600000000000001</v>
      </c>
      <c r="LD6" s="386">
        <v>13.5</v>
      </c>
      <c r="LE6" s="386">
        <v>22.2</v>
      </c>
      <c r="LF6" s="386">
        <v>-8.8000000000000007</v>
      </c>
      <c r="LG6" s="386">
        <v>4</v>
      </c>
      <c r="LH6" s="386">
        <v>13.2</v>
      </c>
      <c r="LI6" s="386">
        <v>-7.3</v>
      </c>
      <c r="LJ6" s="386">
        <v>2.5</v>
      </c>
      <c r="LK6" s="386">
        <v>2.1</v>
      </c>
      <c r="LL6" s="386">
        <v>-2.4</v>
      </c>
      <c r="LM6" s="386">
        <v>-35.6</v>
      </c>
      <c r="LN6" s="386">
        <v>65.900000000000006</v>
      </c>
      <c r="LO6" s="386">
        <v>6.5</v>
      </c>
      <c r="LP6" s="386">
        <v>-14</v>
      </c>
      <c r="LQ6" s="386">
        <v>-8.1999999999999993</v>
      </c>
      <c r="LR6" s="386">
        <v>-7.6</v>
      </c>
      <c r="LS6" s="386">
        <v>0.8</v>
      </c>
      <c r="LT6" s="386">
        <v>5.2</v>
      </c>
      <c r="LU6" s="386">
        <v>2.6</v>
      </c>
      <c r="LV6" s="386">
        <v>8.6999999999999993</v>
      </c>
      <c r="LW6" s="386">
        <v>3.5</v>
      </c>
      <c r="LX6" s="386">
        <v>0.7</v>
      </c>
      <c r="LY6" s="386">
        <v>3.5</v>
      </c>
      <c r="LZ6" s="386">
        <v>-1.8</v>
      </c>
      <c r="MA6" s="386">
        <v>9.5</v>
      </c>
      <c r="MB6" s="386">
        <v>-1</v>
      </c>
      <c r="MC6" s="386">
        <v>6.2</v>
      </c>
      <c r="MD6" s="386">
        <v>4.9000000000000004</v>
      </c>
      <c r="ME6" s="386">
        <v>-8.8000000000000007</v>
      </c>
      <c r="MF6" s="386">
        <v>3.4</v>
      </c>
      <c r="MG6" s="386">
        <v>-17.2</v>
      </c>
      <c r="MH6" s="386">
        <v>16.7</v>
      </c>
      <c r="MI6" s="386">
        <v>17.3</v>
      </c>
      <c r="MJ6" s="386">
        <v>26.7</v>
      </c>
      <c r="MK6" s="386">
        <v>6.6</v>
      </c>
      <c r="ML6" s="385"/>
      <c r="MM6" s="385"/>
      <c r="MN6" s="385"/>
      <c r="MO6" s="385"/>
      <c r="MP6" s="385"/>
      <c r="MQ6" s="385"/>
    </row>
    <row r="7" spans="1:356" s="390" customFormat="1" ht="18.75">
      <c r="A7" s="390">
        <v>2015</v>
      </c>
      <c r="B7" s="390" t="s">
        <v>741</v>
      </c>
      <c r="C7" s="391">
        <v>169</v>
      </c>
      <c r="D7" s="391">
        <v>433</v>
      </c>
      <c r="E7" s="392">
        <v>434966</v>
      </c>
      <c r="F7" s="391"/>
      <c r="G7" s="392">
        <v>4702</v>
      </c>
      <c r="H7" s="392">
        <v>71492</v>
      </c>
      <c r="I7" s="392"/>
      <c r="J7" s="392">
        <v>130672</v>
      </c>
      <c r="K7" s="391">
        <v>391</v>
      </c>
      <c r="L7" s="391"/>
      <c r="M7" s="392">
        <v>93734</v>
      </c>
      <c r="N7" s="391">
        <v>187</v>
      </c>
      <c r="O7" s="392">
        <v>11969</v>
      </c>
      <c r="P7" s="392">
        <v>78795</v>
      </c>
      <c r="Q7" s="392">
        <v>1207</v>
      </c>
      <c r="R7" s="391">
        <v>164</v>
      </c>
      <c r="S7" s="391"/>
      <c r="T7" s="391"/>
      <c r="U7" s="391">
        <v>48</v>
      </c>
      <c r="V7" s="391"/>
      <c r="W7" s="392">
        <v>287238</v>
      </c>
      <c r="X7" s="392">
        <v>11110</v>
      </c>
      <c r="Y7" s="392"/>
      <c r="Z7" s="391">
        <v>52</v>
      </c>
      <c r="AA7" s="391">
        <v>63</v>
      </c>
      <c r="AB7" s="391">
        <v>833</v>
      </c>
      <c r="AC7" s="391"/>
      <c r="AD7" s="391">
        <v>566</v>
      </c>
      <c r="AE7" s="392">
        <v>121674</v>
      </c>
      <c r="AF7" s="391">
        <v>287</v>
      </c>
      <c r="AG7" s="391"/>
      <c r="AH7" s="392">
        <v>751323</v>
      </c>
      <c r="AI7" s="392">
        <v>833021</v>
      </c>
      <c r="AJ7" s="392">
        <v>373125</v>
      </c>
      <c r="AK7" s="392">
        <v>13439</v>
      </c>
      <c r="AL7" s="392">
        <v>62357</v>
      </c>
      <c r="AM7" s="391">
        <v>56</v>
      </c>
      <c r="AN7" s="391"/>
      <c r="AO7" s="392">
        <v>4487</v>
      </c>
      <c r="AP7" s="391">
        <v>47</v>
      </c>
      <c r="AQ7" s="391">
        <v>54</v>
      </c>
      <c r="AR7" s="391"/>
      <c r="AS7" s="391">
        <v>13</v>
      </c>
      <c r="AT7" s="391">
        <v>13</v>
      </c>
      <c r="AU7" s="392">
        <v>135349</v>
      </c>
      <c r="AV7" s="391"/>
      <c r="AW7" s="392">
        <v>104448</v>
      </c>
      <c r="AX7" s="392">
        <v>4608</v>
      </c>
      <c r="AY7" s="392">
        <v>9347</v>
      </c>
      <c r="AZ7" s="392">
        <v>189826</v>
      </c>
      <c r="BA7" s="392">
        <v>74979</v>
      </c>
      <c r="BB7" s="392">
        <v>144756</v>
      </c>
      <c r="BC7" s="392">
        <v>324955</v>
      </c>
      <c r="BD7" s="392">
        <v>51309</v>
      </c>
      <c r="BE7" s="392">
        <v>42028</v>
      </c>
      <c r="BF7" s="392">
        <v>34733</v>
      </c>
      <c r="BG7" s="391">
        <v>101</v>
      </c>
      <c r="BH7" s="392">
        <v>236777</v>
      </c>
      <c r="BI7" s="392">
        <v>26548</v>
      </c>
      <c r="BJ7" s="392">
        <v>94249</v>
      </c>
      <c r="BK7" s="392">
        <v>39275</v>
      </c>
      <c r="BL7" s="392">
        <v>184454</v>
      </c>
      <c r="BM7" s="391"/>
      <c r="BN7" s="391">
        <v>165</v>
      </c>
      <c r="BO7" s="392">
        <v>171493</v>
      </c>
      <c r="BP7" s="391">
        <v>426</v>
      </c>
      <c r="BQ7" s="392">
        <v>101007</v>
      </c>
      <c r="BR7" s="392">
        <v>13159</v>
      </c>
      <c r="BS7" s="392">
        <v>3555</v>
      </c>
      <c r="BT7" s="391"/>
      <c r="BU7" s="392">
        <v>3450</v>
      </c>
      <c r="BV7" s="391"/>
      <c r="BW7" s="392">
        <v>1375</v>
      </c>
      <c r="BX7" s="392">
        <v>66654</v>
      </c>
      <c r="BY7" s="391">
        <v>802</v>
      </c>
      <c r="BZ7" s="392">
        <v>273739</v>
      </c>
      <c r="CA7" s="392">
        <v>77306</v>
      </c>
      <c r="CB7" s="391">
        <v>27</v>
      </c>
      <c r="CC7" s="392">
        <v>1076</v>
      </c>
      <c r="CD7" s="392">
        <v>1038196</v>
      </c>
      <c r="CE7" s="392">
        <v>6695</v>
      </c>
      <c r="CF7" s="392">
        <v>2596</v>
      </c>
      <c r="CG7" s="392">
        <v>28916</v>
      </c>
      <c r="CH7" s="392">
        <v>4188</v>
      </c>
      <c r="CI7" s="391">
        <v>672</v>
      </c>
      <c r="CJ7" s="391"/>
      <c r="CK7" s="391">
        <v>25</v>
      </c>
      <c r="CL7" s="391">
        <v>214</v>
      </c>
      <c r="CM7" s="391">
        <v>34</v>
      </c>
      <c r="CN7" s="391">
        <v>207</v>
      </c>
      <c r="CO7" s="391">
        <v>63</v>
      </c>
      <c r="CP7" s="392">
        <v>4190</v>
      </c>
      <c r="CQ7" s="391">
        <v>533</v>
      </c>
      <c r="CR7" s="391"/>
      <c r="CS7" s="391">
        <v>303</v>
      </c>
      <c r="CT7" s="391">
        <v>97</v>
      </c>
      <c r="CU7" s="391">
        <v>114</v>
      </c>
      <c r="CV7" s="392">
        <v>3858</v>
      </c>
      <c r="CW7" s="391">
        <v>985</v>
      </c>
      <c r="CX7" s="391">
        <v>287</v>
      </c>
      <c r="CY7" s="392">
        <v>3615</v>
      </c>
      <c r="CZ7" s="391"/>
      <c r="DA7" s="391">
        <v>589</v>
      </c>
      <c r="DB7" s="392">
        <v>1236</v>
      </c>
      <c r="DC7" s="391">
        <v>716</v>
      </c>
      <c r="DD7" s="392">
        <v>1053</v>
      </c>
      <c r="DE7" s="391">
        <v>0</v>
      </c>
      <c r="DF7" s="391"/>
      <c r="DG7" s="391"/>
      <c r="DH7" s="391">
        <v>144</v>
      </c>
      <c r="DI7" s="391"/>
      <c r="DJ7" s="391">
        <v>62</v>
      </c>
      <c r="DK7" s="392">
        <v>1865419</v>
      </c>
      <c r="DL7" s="392">
        <v>65193</v>
      </c>
      <c r="DM7" s="391"/>
      <c r="DN7" s="392">
        <v>34832</v>
      </c>
      <c r="DO7" s="392">
        <v>292591</v>
      </c>
      <c r="DP7" s="392">
        <v>18771</v>
      </c>
      <c r="DQ7" s="391"/>
      <c r="DR7" s="391">
        <v>307</v>
      </c>
      <c r="DS7" s="392">
        <v>1672</v>
      </c>
      <c r="DT7" s="392">
        <v>3351</v>
      </c>
      <c r="DU7" s="392">
        <v>13414</v>
      </c>
      <c r="DV7" s="391">
        <v>220</v>
      </c>
      <c r="DW7" s="391">
        <v>82</v>
      </c>
      <c r="DX7" s="392">
        <v>252942</v>
      </c>
      <c r="DY7" s="392">
        <v>20143</v>
      </c>
      <c r="DZ7" s="392">
        <v>875948</v>
      </c>
      <c r="EA7" s="391"/>
      <c r="EB7" s="392">
        <v>123711</v>
      </c>
      <c r="EC7" s="392">
        <v>86420</v>
      </c>
      <c r="ED7" s="392">
        <v>12369</v>
      </c>
      <c r="EE7" s="392">
        <v>176079</v>
      </c>
      <c r="EF7" s="392">
        <v>145990</v>
      </c>
      <c r="EG7" s="392">
        <v>153225</v>
      </c>
      <c r="EH7" s="392">
        <v>457081</v>
      </c>
      <c r="EI7" s="392">
        <v>334265</v>
      </c>
      <c r="EJ7" s="392">
        <v>85822</v>
      </c>
      <c r="EK7" s="391">
        <v>117</v>
      </c>
      <c r="EL7" s="391">
        <v>88</v>
      </c>
      <c r="EM7" s="392">
        <v>44451</v>
      </c>
      <c r="EN7" s="391">
        <v>59</v>
      </c>
      <c r="EO7" s="391">
        <v>593</v>
      </c>
      <c r="EP7" s="391"/>
      <c r="EQ7" s="392">
        <v>17144</v>
      </c>
      <c r="ER7" s="392">
        <v>292644</v>
      </c>
      <c r="ES7" s="391" t="s">
        <v>557</v>
      </c>
      <c r="ET7" s="391"/>
      <c r="EU7" s="392">
        <v>343935</v>
      </c>
      <c r="EV7" s="391" t="s">
        <v>557</v>
      </c>
      <c r="EW7" s="391" t="s">
        <v>557</v>
      </c>
      <c r="EX7" s="391" t="s">
        <v>557</v>
      </c>
      <c r="EY7" s="392">
        <v>31779</v>
      </c>
      <c r="EZ7" s="392">
        <v>215488</v>
      </c>
      <c r="FA7" s="392">
        <v>49280</v>
      </c>
      <c r="FB7" s="392">
        <v>677509</v>
      </c>
      <c r="FC7" s="392">
        <v>1575</v>
      </c>
      <c r="FD7" s="391">
        <v>716</v>
      </c>
      <c r="FE7" s="392">
        <v>21460</v>
      </c>
      <c r="FF7" s="391">
        <v>342</v>
      </c>
      <c r="FG7" s="391"/>
      <c r="FH7" s="391">
        <v>133</v>
      </c>
      <c r="FI7" s="392">
        <v>2526</v>
      </c>
      <c r="FJ7" s="391"/>
      <c r="FK7" s="391">
        <v>335</v>
      </c>
      <c r="FL7" s="392">
        <v>2071</v>
      </c>
      <c r="FM7" s="391">
        <v>34</v>
      </c>
      <c r="FN7" s="391" t="s">
        <v>557</v>
      </c>
      <c r="FO7" s="391">
        <v>17</v>
      </c>
      <c r="FP7" s="391">
        <v>37</v>
      </c>
      <c r="FQ7" s="391">
        <v>1</v>
      </c>
      <c r="FR7" s="392">
        <v>11240</v>
      </c>
      <c r="FS7" s="391"/>
      <c r="FT7" s="392">
        <v>4390</v>
      </c>
      <c r="FU7" s="391">
        <v>542</v>
      </c>
      <c r="FV7" s="392">
        <v>4846</v>
      </c>
      <c r="FW7" s="391">
        <v>229</v>
      </c>
      <c r="FX7" s="391">
        <v>156</v>
      </c>
      <c r="FY7" s="392">
        <v>1145</v>
      </c>
      <c r="FZ7" s="392">
        <v>684440</v>
      </c>
      <c r="GA7" s="391"/>
      <c r="GB7" s="392">
        <v>218363</v>
      </c>
      <c r="GC7" s="392">
        <v>466077</v>
      </c>
      <c r="GD7" s="391">
        <v>476</v>
      </c>
      <c r="GE7" s="391"/>
      <c r="GF7" s="392">
        <v>565643</v>
      </c>
      <c r="GG7" s="391">
        <v>420</v>
      </c>
      <c r="GH7" s="392">
        <v>96683</v>
      </c>
      <c r="GI7" s="391">
        <v>562</v>
      </c>
      <c r="GJ7" s="392">
        <v>4106</v>
      </c>
      <c r="GK7" s="392">
        <v>405551</v>
      </c>
      <c r="GL7" s="392">
        <v>295131</v>
      </c>
      <c r="GM7" s="391">
        <v>272</v>
      </c>
      <c r="GN7" s="392">
        <v>471372</v>
      </c>
      <c r="GO7" s="392">
        <v>115997</v>
      </c>
      <c r="GP7" s="391">
        <v>151</v>
      </c>
      <c r="GQ7" s="392">
        <v>56748</v>
      </c>
      <c r="GR7" s="392">
        <v>4140</v>
      </c>
      <c r="GS7" s="392">
        <v>3966</v>
      </c>
      <c r="GT7" s="392">
        <v>2115</v>
      </c>
      <c r="GU7" s="392">
        <v>5371</v>
      </c>
      <c r="GV7" s="392"/>
      <c r="GW7" s="391" t="s">
        <v>557</v>
      </c>
      <c r="GX7" s="391">
        <v>831</v>
      </c>
      <c r="GY7" s="391">
        <v>316</v>
      </c>
      <c r="GZ7" s="391">
        <v>841</v>
      </c>
      <c r="HA7" s="391"/>
      <c r="HB7" s="392">
        <v>68620</v>
      </c>
      <c r="HC7" s="392">
        <v>36210</v>
      </c>
      <c r="HD7" s="392">
        <v>23541</v>
      </c>
      <c r="HE7" s="392">
        <v>171508</v>
      </c>
      <c r="HF7" s="391"/>
      <c r="HG7" s="392">
        <v>31087</v>
      </c>
      <c r="HH7" s="391"/>
      <c r="HI7" s="392">
        <v>16232</v>
      </c>
      <c r="HJ7" s="392">
        <v>13608</v>
      </c>
      <c r="HK7" s="391">
        <v>827</v>
      </c>
      <c r="HL7" s="392">
        <v>4197</v>
      </c>
      <c r="HM7" s="392">
        <v>3367</v>
      </c>
      <c r="HN7" s="391"/>
      <c r="HO7" s="392">
        <v>3362</v>
      </c>
      <c r="HP7" s="392">
        <v>30029</v>
      </c>
      <c r="HQ7" s="392">
        <v>48254</v>
      </c>
      <c r="HR7" s="391">
        <v>54</v>
      </c>
      <c r="HS7" s="392">
        <v>5098</v>
      </c>
      <c r="HT7" s="392">
        <v>229344</v>
      </c>
      <c r="HU7" s="392">
        <v>519397</v>
      </c>
      <c r="HV7" s="392">
        <v>305499</v>
      </c>
      <c r="HW7" s="392">
        <v>14633</v>
      </c>
      <c r="HX7" s="392">
        <v>257033</v>
      </c>
      <c r="HY7" s="392">
        <v>508837</v>
      </c>
      <c r="HZ7" s="392">
        <v>28206</v>
      </c>
      <c r="IA7" s="392">
        <v>234924</v>
      </c>
      <c r="IB7" s="391"/>
      <c r="IC7" s="392">
        <v>21745</v>
      </c>
      <c r="ID7" s="392">
        <v>63249</v>
      </c>
      <c r="IE7" s="392">
        <v>144557</v>
      </c>
      <c r="IF7" s="391"/>
      <c r="IG7" s="392">
        <v>134342</v>
      </c>
      <c r="IH7" s="392">
        <v>186914</v>
      </c>
      <c r="II7" s="391">
        <v>569</v>
      </c>
      <c r="IJ7" s="392">
        <v>10054</v>
      </c>
      <c r="IK7" s="391"/>
      <c r="IL7" s="392">
        <v>6690</v>
      </c>
      <c r="IM7" s="392">
        <v>7106</v>
      </c>
      <c r="IN7" s="392">
        <v>22008</v>
      </c>
      <c r="IO7" s="392">
        <v>7183</v>
      </c>
      <c r="IP7" s="391"/>
      <c r="IQ7" s="392">
        <v>6895</v>
      </c>
      <c r="IR7" s="391" t="s">
        <v>557</v>
      </c>
      <c r="IS7" s="392">
        <v>524334</v>
      </c>
      <c r="IT7" s="391" t="s">
        <v>557</v>
      </c>
      <c r="IU7" s="392">
        <v>30481</v>
      </c>
      <c r="IV7" s="392">
        <v>23795703</v>
      </c>
      <c r="IW7" s="392">
        <v>722410</v>
      </c>
      <c r="IX7" s="392">
        <v>182736</v>
      </c>
      <c r="IY7" s="391"/>
      <c r="IZ7" s="392">
        <v>68967</v>
      </c>
      <c r="JA7" s="392">
        <v>14878</v>
      </c>
      <c r="JB7" s="392">
        <v>5977</v>
      </c>
      <c r="JC7" s="391">
        <v>217</v>
      </c>
      <c r="JD7" s="391">
        <v>272</v>
      </c>
      <c r="JE7" s="391">
        <v>72</v>
      </c>
      <c r="JF7" s="391"/>
      <c r="JG7" s="392">
        <v>307992</v>
      </c>
      <c r="JH7" s="392">
        <v>3020</v>
      </c>
      <c r="JI7" s="392">
        <v>59246</v>
      </c>
      <c r="JJ7" s="392">
        <v>218813</v>
      </c>
      <c r="JK7" s="392">
        <v>3465</v>
      </c>
      <c r="JL7" s="391" t="s">
        <v>557</v>
      </c>
      <c r="JM7" s="392">
        <v>1516</v>
      </c>
      <c r="JN7" s="392">
        <v>5781</v>
      </c>
      <c r="JO7" s="391" t="s">
        <v>557</v>
      </c>
      <c r="JP7" s="392">
        <v>6700</v>
      </c>
      <c r="JQ7" s="391"/>
      <c r="JR7" s="391">
        <v>140</v>
      </c>
      <c r="JS7" s="391">
        <v>1</v>
      </c>
      <c r="JT7" s="391">
        <v>89</v>
      </c>
      <c r="JU7" s="391">
        <v>10</v>
      </c>
      <c r="JV7" s="391">
        <v>379</v>
      </c>
      <c r="JW7" s="392">
        <v>5159</v>
      </c>
      <c r="JX7" s="391"/>
      <c r="JY7" s="392">
        <v>3843</v>
      </c>
      <c r="JZ7" s="391" t="s">
        <v>557</v>
      </c>
      <c r="KA7" s="391" t="s">
        <v>557</v>
      </c>
      <c r="KB7" s="392">
        <v>68151</v>
      </c>
      <c r="KC7" s="391"/>
      <c r="KD7" s="392">
        <v>1186</v>
      </c>
      <c r="KE7" s="392">
        <v>66965</v>
      </c>
      <c r="KF7" s="392">
        <v>29580</v>
      </c>
      <c r="KG7" s="391" t="s">
        <v>557</v>
      </c>
      <c r="KH7" s="391" t="s">
        <v>557</v>
      </c>
      <c r="KI7" s="391" t="s">
        <v>557</v>
      </c>
      <c r="KJ7" s="391">
        <v>284</v>
      </c>
      <c r="KK7" s="391" t="s">
        <v>557</v>
      </c>
      <c r="KL7" s="391" t="s">
        <v>557</v>
      </c>
      <c r="KM7" s="391"/>
      <c r="KN7" s="391" t="s">
        <v>557</v>
      </c>
      <c r="KO7" s="391"/>
      <c r="KP7" s="391" t="s">
        <v>557</v>
      </c>
      <c r="KQ7" s="391" t="s">
        <v>557</v>
      </c>
      <c r="KR7" s="391">
        <v>829</v>
      </c>
      <c r="KS7" s="392">
        <v>4218</v>
      </c>
      <c r="KT7" s="391">
        <v>343</v>
      </c>
      <c r="KU7" s="392">
        <v>41078</v>
      </c>
      <c r="KV7" s="392">
        <v>548092</v>
      </c>
      <c r="KW7" s="392">
        <v>13080</v>
      </c>
      <c r="KX7" s="392">
        <v>1038548</v>
      </c>
      <c r="KY7" s="391">
        <v>447</v>
      </c>
      <c r="KZ7" s="391"/>
      <c r="LA7" s="392">
        <v>987376</v>
      </c>
      <c r="LB7" s="391"/>
      <c r="LC7" s="392">
        <v>600104</v>
      </c>
      <c r="LD7" s="392">
        <v>83900</v>
      </c>
      <c r="LE7" s="392">
        <v>266305</v>
      </c>
      <c r="LF7" s="392">
        <v>272838</v>
      </c>
      <c r="LG7" s="391">
        <v>973</v>
      </c>
      <c r="LH7" s="391" t="s">
        <v>557</v>
      </c>
      <c r="LI7" s="392">
        <v>173077</v>
      </c>
      <c r="LJ7" s="392">
        <v>409014</v>
      </c>
      <c r="LK7" s="392">
        <v>23122</v>
      </c>
      <c r="LL7" s="392">
        <v>4699</v>
      </c>
      <c r="LM7" s="391" t="s">
        <v>557</v>
      </c>
      <c r="LN7" s="392">
        <v>612447</v>
      </c>
      <c r="LO7" s="392">
        <v>45928</v>
      </c>
      <c r="LP7" s="392">
        <v>24600</v>
      </c>
      <c r="LQ7" s="392">
        <v>8740</v>
      </c>
      <c r="LR7" s="392">
        <v>17464</v>
      </c>
      <c r="LS7" s="392">
        <v>50007</v>
      </c>
      <c r="LT7" s="391" t="s">
        <v>557</v>
      </c>
      <c r="LU7" s="391" t="s">
        <v>557</v>
      </c>
      <c r="LV7" s="392">
        <v>3008</v>
      </c>
      <c r="LW7" s="391" t="s">
        <v>557</v>
      </c>
      <c r="LX7" s="391" t="s">
        <v>557</v>
      </c>
      <c r="LY7" s="391" t="s">
        <v>557</v>
      </c>
      <c r="LZ7" s="391" t="s">
        <v>557</v>
      </c>
      <c r="MA7" s="391" t="s">
        <v>557</v>
      </c>
      <c r="MB7" s="391" t="s">
        <v>557</v>
      </c>
      <c r="MC7" s="391" t="s">
        <v>557</v>
      </c>
      <c r="MD7" s="391" t="s">
        <v>557</v>
      </c>
      <c r="ME7" s="391" t="s">
        <v>557</v>
      </c>
      <c r="MF7" s="391" t="s">
        <v>557</v>
      </c>
      <c r="MG7" s="391" t="s">
        <v>557</v>
      </c>
      <c r="MH7" s="391" t="s">
        <v>557</v>
      </c>
      <c r="MI7" s="392">
        <v>200616</v>
      </c>
      <c r="MJ7" s="391" t="s">
        <v>557</v>
      </c>
      <c r="MK7" s="391" t="s">
        <v>557</v>
      </c>
      <c r="ML7" s="400"/>
      <c r="MM7" s="400"/>
      <c r="MN7" s="400"/>
      <c r="MO7" s="400"/>
      <c r="MP7" s="400"/>
      <c r="MQ7" s="400"/>
      <c r="MR7" s="400"/>
    </row>
    <row r="8" spans="1:356" ht="19.5" thickBot="1">
      <c r="B8" s="211" t="s">
        <v>742</v>
      </c>
      <c r="C8" s="384">
        <v>299990</v>
      </c>
      <c r="D8" s="384">
        <v>9753</v>
      </c>
      <c r="E8" s="384">
        <v>1286057</v>
      </c>
      <c r="F8" s="383"/>
      <c r="G8" s="384">
        <v>27725</v>
      </c>
      <c r="H8" s="384">
        <v>199439</v>
      </c>
      <c r="I8" s="384"/>
      <c r="J8" s="384">
        <v>168711</v>
      </c>
      <c r="K8" s="384">
        <v>12158855</v>
      </c>
      <c r="L8" s="383"/>
      <c r="M8" s="384">
        <v>343526</v>
      </c>
      <c r="N8" s="384">
        <v>4028164</v>
      </c>
      <c r="O8" s="384">
        <v>87262</v>
      </c>
      <c r="P8" s="384">
        <v>547099</v>
      </c>
      <c r="Q8" s="384">
        <v>75090</v>
      </c>
      <c r="R8" s="384">
        <v>965017</v>
      </c>
      <c r="S8" s="383"/>
      <c r="T8" s="383"/>
      <c r="U8" s="384">
        <v>245926</v>
      </c>
      <c r="V8" s="383"/>
      <c r="W8" s="384">
        <v>166852</v>
      </c>
      <c r="X8" s="384">
        <v>3055</v>
      </c>
      <c r="Y8" s="384"/>
      <c r="Z8" s="384">
        <v>247965</v>
      </c>
      <c r="AA8" s="384">
        <v>471126</v>
      </c>
      <c r="AB8" s="384">
        <v>6650520</v>
      </c>
      <c r="AC8" s="383"/>
      <c r="AD8" s="384">
        <v>2763074</v>
      </c>
      <c r="AE8" s="384">
        <v>1347220</v>
      </c>
      <c r="AF8" s="384">
        <v>3050825</v>
      </c>
      <c r="AG8" s="383"/>
      <c r="AH8" s="384">
        <v>667302</v>
      </c>
      <c r="AI8" s="384">
        <v>642974</v>
      </c>
      <c r="AJ8" s="384">
        <v>275287</v>
      </c>
      <c r="AK8" s="384">
        <v>160073</v>
      </c>
      <c r="AL8" s="384">
        <v>55186</v>
      </c>
      <c r="AM8" s="384">
        <v>432988</v>
      </c>
      <c r="AN8" s="383"/>
      <c r="AO8" s="384">
        <v>5677</v>
      </c>
      <c r="AP8" s="384">
        <v>349598</v>
      </c>
      <c r="AQ8" s="384">
        <v>507252</v>
      </c>
      <c r="AR8" s="383"/>
      <c r="AS8" s="384">
        <v>77540</v>
      </c>
      <c r="AT8" s="384">
        <v>133184</v>
      </c>
      <c r="AU8" s="384">
        <v>114434</v>
      </c>
      <c r="AV8" s="383"/>
      <c r="AW8" s="384">
        <v>77014</v>
      </c>
      <c r="AX8" s="384">
        <v>3405</v>
      </c>
      <c r="AY8" s="384">
        <v>14773</v>
      </c>
      <c r="AZ8" s="384">
        <v>246240</v>
      </c>
      <c r="BA8" s="384">
        <v>28982</v>
      </c>
      <c r="BB8" s="384">
        <v>179307</v>
      </c>
      <c r="BC8" s="384">
        <v>859088</v>
      </c>
      <c r="BD8" s="384">
        <v>69318</v>
      </c>
      <c r="BE8" s="384">
        <v>80793</v>
      </c>
      <c r="BF8" s="384">
        <v>512125</v>
      </c>
      <c r="BG8" s="384">
        <v>584329</v>
      </c>
      <c r="BH8" s="384">
        <v>243170</v>
      </c>
      <c r="BI8" s="384">
        <v>113828</v>
      </c>
      <c r="BJ8" s="384">
        <v>629553</v>
      </c>
      <c r="BK8" s="384">
        <v>319323</v>
      </c>
      <c r="BL8" s="384">
        <v>809754</v>
      </c>
      <c r="BM8" s="383"/>
      <c r="BN8" s="384">
        <v>9963</v>
      </c>
      <c r="BO8" s="384">
        <v>636009</v>
      </c>
      <c r="BP8" s="383">
        <v>628</v>
      </c>
      <c r="BQ8" s="384">
        <v>277932</v>
      </c>
      <c r="BR8" s="384">
        <v>357239</v>
      </c>
      <c r="BS8" s="384">
        <v>6768279</v>
      </c>
      <c r="BT8" s="383"/>
      <c r="BU8" s="384">
        <v>6700564</v>
      </c>
      <c r="BV8" s="383"/>
      <c r="BW8" s="384">
        <v>2434478</v>
      </c>
      <c r="BX8" s="384">
        <v>21849</v>
      </c>
      <c r="BY8" s="384">
        <v>2263765</v>
      </c>
      <c r="BZ8" s="384">
        <v>61426</v>
      </c>
      <c r="CA8" s="384">
        <v>31458</v>
      </c>
      <c r="CB8" s="384">
        <v>127307</v>
      </c>
      <c r="CC8" s="384">
        <v>3402629</v>
      </c>
      <c r="CD8" s="384">
        <v>2422659</v>
      </c>
      <c r="CE8" s="384">
        <v>197539</v>
      </c>
      <c r="CF8" s="384">
        <v>130771</v>
      </c>
      <c r="CG8" s="384">
        <v>30397</v>
      </c>
      <c r="CH8" s="383">
        <v>895</v>
      </c>
      <c r="CI8" s="384">
        <v>806066</v>
      </c>
      <c r="CJ8" s="383"/>
      <c r="CK8" s="384">
        <v>152894</v>
      </c>
      <c r="CL8" s="384">
        <v>334949</v>
      </c>
      <c r="CM8" s="384">
        <v>55410</v>
      </c>
      <c r="CN8" s="384">
        <v>168789</v>
      </c>
      <c r="CO8" s="384">
        <v>96227</v>
      </c>
      <c r="CP8" s="384">
        <v>22663</v>
      </c>
      <c r="CQ8" s="384">
        <v>308342</v>
      </c>
      <c r="CR8" s="383"/>
      <c r="CS8" s="384">
        <v>164325</v>
      </c>
      <c r="CT8" s="384">
        <v>64403</v>
      </c>
      <c r="CU8" s="384">
        <v>62147</v>
      </c>
      <c r="CV8" s="383">
        <v>242</v>
      </c>
      <c r="CW8" s="384">
        <v>949518</v>
      </c>
      <c r="CX8" s="384">
        <v>953458</v>
      </c>
      <c r="CY8" s="384">
        <v>11836903</v>
      </c>
      <c r="CZ8" s="383"/>
      <c r="DA8" s="384">
        <v>2176837</v>
      </c>
      <c r="DB8" s="384">
        <v>4720320</v>
      </c>
      <c r="DC8" s="384">
        <v>2397508</v>
      </c>
      <c r="DD8" s="384">
        <v>2326065</v>
      </c>
      <c r="DE8" s="383">
        <v>0</v>
      </c>
      <c r="DF8" s="383"/>
      <c r="DG8" s="383"/>
      <c r="DH8" s="384">
        <v>480297</v>
      </c>
      <c r="DI8" s="384"/>
      <c r="DJ8" s="384">
        <v>404662</v>
      </c>
      <c r="DK8" s="384">
        <v>876740</v>
      </c>
      <c r="DL8" s="384">
        <v>1187557</v>
      </c>
      <c r="DM8" s="383"/>
      <c r="DN8" s="384">
        <v>231432</v>
      </c>
      <c r="DO8" s="384">
        <v>86309</v>
      </c>
      <c r="DP8" s="384">
        <v>336479</v>
      </c>
      <c r="DQ8" s="383"/>
      <c r="DR8" s="384">
        <v>1981</v>
      </c>
      <c r="DS8" s="384">
        <v>21211</v>
      </c>
      <c r="DT8" s="384">
        <v>103393</v>
      </c>
      <c r="DU8" s="384">
        <v>15728</v>
      </c>
      <c r="DV8" s="384">
        <v>285296</v>
      </c>
      <c r="DW8" s="384">
        <v>397831</v>
      </c>
      <c r="DX8" s="384">
        <v>984516</v>
      </c>
      <c r="DY8" s="384">
        <v>13417</v>
      </c>
      <c r="DZ8" s="384">
        <v>8379414</v>
      </c>
      <c r="EA8" s="383"/>
      <c r="EB8" s="384">
        <v>269437</v>
      </c>
      <c r="EC8" s="384">
        <v>1955609</v>
      </c>
      <c r="ED8" s="384">
        <v>163155</v>
      </c>
      <c r="EE8" s="384">
        <v>827910</v>
      </c>
      <c r="EF8" s="384">
        <v>1022641</v>
      </c>
      <c r="EG8" s="384">
        <v>225509</v>
      </c>
      <c r="EH8" s="384">
        <v>211726</v>
      </c>
      <c r="EI8" s="384">
        <v>525436</v>
      </c>
      <c r="EJ8" s="384">
        <v>121069</v>
      </c>
      <c r="EK8" s="384">
        <v>2193276</v>
      </c>
      <c r="EL8" s="384">
        <v>483485</v>
      </c>
      <c r="EM8" s="384">
        <v>8585361</v>
      </c>
      <c r="EN8" s="384">
        <v>1228196</v>
      </c>
      <c r="EO8" s="384">
        <v>4621777</v>
      </c>
      <c r="EP8" s="383"/>
      <c r="EQ8" s="384">
        <v>13249</v>
      </c>
      <c r="ER8" s="384">
        <v>206658</v>
      </c>
      <c r="ES8" s="384">
        <v>67957032</v>
      </c>
      <c r="ET8" s="383"/>
      <c r="EU8" s="384">
        <v>1032843</v>
      </c>
      <c r="EV8" s="384">
        <v>469292</v>
      </c>
      <c r="EW8" s="384">
        <v>337038</v>
      </c>
      <c r="EX8" s="384">
        <v>8966042</v>
      </c>
      <c r="EY8" s="384">
        <v>733461</v>
      </c>
      <c r="EZ8" s="384">
        <v>1970110</v>
      </c>
      <c r="FA8" s="384">
        <v>1631703</v>
      </c>
      <c r="FB8" s="384">
        <v>659891</v>
      </c>
      <c r="FC8" s="384">
        <v>480388</v>
      </c>
      <c r="FD8" s="384">
        <v>2965016</v>
      </c>
      <c r="FE8" s="384">
        <v>728487</v>
      </c>
      <c r="FF8" s="384">
        <v>4245116</v>
      </c>
      <c r="FG8" s="383"/>
      <c r="FH8" s="384">
        <v>2045404</v>
      </c>
      <c r="FI8" s="384">
        <v>16217730</v>
      </c>
      <c r="FJ8" s="383"/>
      <c r="FK8" s="384">
        <v>7236039</v>
      </c>
      <c r="FL8" s="384">
        <v>6615145</v>
      </c>
      <c r="FM8" s="384">
        <v>1401913</v>
      </c>
      <c r="FN8" s="384">
        <v>1598618</v>
      </c>
      <c r="FO8" s="384">
        <v>29172</v>
      </c>
      <c r="FP8" s="384">
        <v>539259</v>
      </c>
      <c r="FQ8" s="384">
        <v>3185</v>
      </c>
      <c r="FR8" s="384">
        <v>38902126</v>
      </c>
      <c r="FS8" s="383"/>
      <c r="FT8" s="384">
        <v>10087645</v>
      </c>
      <c r="FU8" s="384">
        <v>1615369</v>
      </c>
      <c r="FV8" s="384">
        <v>16949160</v>
      </c>
      <c r="FW8" s="384">
        <v>1323126</v>
      </c>
      <c r="FX8" s="384">
        <v>2545754</v>
      </c>
      <c r="FY8" s="383">
        <v>268</v>
      </c>
      <c r="FZ8" s="384">
        <v>2998132</v>
      </c>
      <c r="GA8" s="383"/>
      <c r="GB8" s="384">
        <v>792267</v>
      </c>
      <c r="GC8" s="384">
        <v>2205865</v>
      </c>
      <c r="GD8" s="384">
        <v>8766710</v>
      </c>
      <c r="GE8" s="383"/>
      <c r="GF8" s="384">
        <v>729097</v>
      </c>
      <c r="GG8" s="384">
        <v>8037613</v>
      </c>
      <c r="GH8" s="384">
        <v>131721</v>
      </c>
      <c r="GI8" s="384">
        <v>5823</v>
      </c>
      <c r="GJ8" s="384">
        <v>18484</v>
      </c>
      <c r="GK8" s="384">
        <v>624289</v>
      </c>
      <c r="GL8" s="384">
        <v>333390</v>
      </c>
      <c r="GM8" s="384">
        <v>3117632</v>
      </c>
      <c r="GN8" s="384">
        <v>2171277</v>
      </c>
      <c r="GO8" s="384">
        <v>228040</v>
      </c>
      <c r="GP8" s="384">
        <v>6035375</v>
      </c>
      <c r="GQ8" s="384">
        <v>2776207</v>
      </c>
      <c r="GR8" s="384">
        <v>5794545</v>
      </c>
      <c r="GS8" s="384">
        <v>3374706</v>
      </c>
      <c r="GT8" s="384">
        <v>2183807</v>
      </c>
      <c r="GU8" s="384">
        <v>1645580</v>
      </c>
      <c r="GV8" s="384"/>
      <c r="GW8" s="384">
        <v>1910157</v>
      </c>
      <c r="GX8" s="384">
        <v>204617</v>
      </c>
      <c r="GY8" s="384">
        <v>597373</v>
      </c>
      <c r="GZ8" s="384">
        <v>1962620</v>
      </c>
      <c r="HA8" s="383"/>
      <c r="HB8" s="384">
        <v>292728</v>
      </c>
      <c r="HC8" s="384">
        <v>59007</v>
      </c>
      <c r="HD8" s="384">
        <v>303799</v>
      </c>
      <c r="HE8" s="384">
        <v>94607773</v>
      </c>
      <c r="HF8" s="383"/>
      <c r="HG8" s="384">
        <v>60427231</v>
      </c>
      <c r="HH8" s="383"/>
      <c r="HI8" s="384">
        <v>16036017</v>
      </c>
      <c r="HJ8" s="384">
        <v>40128560</v>
      </c>
      <c r="HK8" s="384">
        <v>3290836</v>
      </c>
      <c r="HL8" s="384">
        <v>8850662</v>
      </c>
      <c r="HM8" s="384">
        <v>1890297</v>
      </c>
      <c r="HN8" s="383"/>
      <c r="HO8" s="384">
        <v>1881173</v>
      </c>
      <c r="HP8" s="384">
        <v>9202223</v>
      </c>
      <c r="HQ8" s="384">
        <v>1902714</v>
      </c>
      <c r="HR8" s="384">
        <v>17428063</v>
      </c>
      <c r="HS8" s="384">
        <v>7460101</v>
      </c>
      <c r="HT8" s="384">
        <v>19228135</v>
      </c>
      <c r="HU8" s="384">
        <v>2227280</v>
      </c>
      <c r="HV8" s="384">
        <v>6559991</v>
      </c>
      <c r="HW8" s="384">
        <v>181947</v>
      </c>
      <c r="HX8" s="384">
        <v>1868118</v>
      </c>
      <c r="HY8" s="384">
        <v>11049364</v>
      </c>
      <c r="HZ8" s="384">
        <v>1407406</v>
      </c>
      <c r="IA8" s="384">
        <v>6300950</v>
      </c>
      <c r="IB8" s="383"/>
      <c r="IC8" s="384">
        <v>1799894</v>
      </c>
      <c r="ID8" s="384">
        <v>8023141</v>
      </c>
      <c r="IE8" s="384">
        <v>78209167</v>
      </c>
      <c r="IF8" s="383"/>
      <c r="IG8" s="384">
        <v>77107056</v>
      </c>
      <c r="IH8" s="384">
        <v>4587935</v>
      </c>
      <c r="II8" s="384">
        <v>109844</v>
      </c>
      <c r="IJ8" s="384">
        <v>3192815</v>
      </c>
      <c r="IK8" s="383"/>
      <c r="IL8" s="384">
        <v>1522660</v>
      </c>
      <c r="IM8" s="384">
        <v>754293</v>
      </c>
      <c r="IN8" s="384">
        <v>3102943</v>
      </c>
      <c r="IO8" s="384">
        <v>7771892</v>
      </c>
      <c r="IP8" s="383"/>
      <c r="IQ8" s="384">
        <v>7544719</v>
      </c>
      <c r="IR8" s="384">
        <v>1060508</v>
      </c>
      <c r="IS8" s="384">
        <v>7040299</v>
      </c>
      <c r="IT8" s="384">
        <v>4797702</v>
      </c>
      <c r="IU8" s="384">
        <v>8704075</v>
      </c>
      <c r="IV8" s="384">
        <v>15161250</v>
      </c>
      <c r="IW8" s="384">
        <v>18350066</v>
      </c>
      <c r="IX8" s="384">
        <v>42971159</v>
      </c>
      <c r="IY8" s="383"/>
      <c r="IZ8" s="384">
        <v>18854495</v>
      </c>
      <c r="JA8" s="384">
        <v>13413668</v>
      </c>
      <c r="JB8" s="384">
        <v>1923216</v>
      </c>
      <c r="JC8" s="384">
        <v>12472939</v>
      </c>
      <c r="JD8" s="384">
        <v>4745233</v>
      </c>
      <c r="JE8" s="384">
        <v>6962607</v>
      </c>
      <c r="JF8" s="383"/>
      <c r="JG8" s="384">
        <v>1807350</v>
      </c>
      <c r="JH8" s="384">
        <v>53247</v>
      </c>
      <c r="JI8" s="384">
        <v>269441</v>
      </c>
      <c r="JJ8" s="384">
        <v>2037942</v>
      </c>
      <c r="JK8" s="384">
        <v>42568</v>
      </c>
      <c r="JL8" s="384">
        <v>29044985</v>
      </c>
      <c r="JM8" s="384">
        <v>3806777</v>
      </c>
      <c r="JN8" s="384">
        <v>2144102</v>
      </c>
      <c r="JO8" s="384">
        <v>4050559</v>
      </c>
      <c r="JP8" s="384">
        <v>15994484</v>
      </c>
      <c r="JQ8" s="383"/>
      <c r="JR8" s="384">
        <v>2477970</v>
      </c>
      <c r="JS8" s="383">
        <v>452</v>
      </c>
      <c r="JT8" s="384">
        <v>2707648</v>
      </c>
      <c r="JU8" s="384">
        <v>223289</v>
      </c>
      <c r="JV8" s="384">
        <v>5636836</v>
      </c>
      <c r="JW8" s="384">
        <v>1924206</v>
      </c>
      <c r="JX8" s="383"/>
      <c r="JY8" s="384">
        <v>1781206</v>
      </c>
      <c r="JZ8" s="384">
        <v>3186461</v>
      </c>
      <c r="KA8" s="384">
        <v>5829610</v>
      </c>
      <c r="KB8" s="384">
        <v>1790725</v>
      </c>
      <c r="KC8" s="383"/>
      <c r="KD8" s="384">
        <v>190228</v>
      </c>
      <c r="KE8" s="384">
        <v>1600498</v>
      </c>
      <c r="KF8" s="384">
        <v>630389</v>
      </c>
      <c r="KG8" s="384">
        <v>32770891</v>
      </c>
      <c r="KH8" s="384">
        <v>4877285</v>
      </c>
      <c r="KI8" s="384">
        <v>22198675</v>
      </c>
      <c r="KJ8" s="384">
        <v>17540049</v>
      </c>
      <c r="KK8" s="384">
        <v>6575411</v>
      </c>
      <c r="KL8" s="384">
        <v>108193353</v>
      </c>
      <c r="KM8" s="383"/>
      <c r="KN8" s="384">
        <v>89677195</v>
      </c>
      <c r="KO8" s="383"/>
      <c r="KP8" s="384">
        <v>43865751</v>
      </c>
      <c r="KQ8" s="384">
        <v>45811444</v>
      </c>
      <c r="KR8" s="384">
        <v>228882</v>
      </c>
      <c r="KS8" s="384">
        <v>1362745</v>
      </c>
      <c r="KT8" s="384">
        <v>1362745</v>
      </c>
      <c r="KU8" s="384">
        <v>577016</v>
      </c>
      <c r="KV8" s="384">
        <v>1754296</v>
      </c>
      <c r="KW8" s="384">
        <v>3666993</v>
      </c>
      <c r="KX8" s="384">
        <v>2878640</v>
      </c>
      <c r="KY8" s="384">
        <v>33189088</v>
      </c>
      <c r="KZ8" s="383"/>
      <c r="LA8" s="384">
        <v>31689416</v>
      </c>
      <c r="LB8" s="383"/>
      <c r="LC8" s="384">
        <v>15638013</v>
      </c>
      <c r="LD8" s="384">
        <v>7515762</v>
      </c>
      <c r="LE8" s="384">
        <v>7990840</v>
      </c>
      <c r="LF8" s="384">
        <v>1499672</v>
      </c>
      <c r="LG8" s="384">
        <v>23446134</v>
      </c>
      <c r="LH8" s="384">
        <v>9735049</v>
      </c>
      <c r="LI8" s="384">
        <v>5695487</v>
      </c>
      <c r="LJ8" s="384">
        <v>2248584</v>
      </c>
      <c r="LK8" s="384">
        <v>322297</v>
      </c>
      <c r="LL8" s="384">
        <v>284802</v>
      </c>
      <c r="LM8" s="384">
        <v>359297</v>
      </c>
      <c r="LN8" s="384">
        <v>11646985</v>
      </c>
      <c r="LO8" s="384">
        <v>1747496</v>
      </c>
      <c r="LP8" s="384">
        <v>93823</v>
      </c>
      <c r="LQ8" s="384">
        <v>46478</v>
      </c>
      <c r="LR8" s="384">
        <v>88157</v>
      </c>
      <c r="LS8" s="384">
        <v>280834</v>
      </c>
      <c r="LT8" s="384">
        <v>43608224</v>
      </c>
      <c r="LU8" s="384">
        <v>814214133</v>
      </c>
      <c r="LV8" s="384">
        <v>59303126</v>
      </c>
      <c r="LW8" s="384">
        <v>226107029</v>
      </c>
      <c r="LX8" s="384">
        <v>369724737</v>
      </c>
      <c r="LY8" s="384">
        <v>66505965</v>
      </c>
      <c r="LZ8" s="384">
        <v>45793229</v>
      </c>
      <c r="MA8" s="384">
        <v>46780046</v>
      </c>
      <c r="MB8" s="384">
        <v>407370071</v>
      </c>
      <c r="MC8" s="384">
        <v>426367</v>
      </c>
      <c r="MD8" s="384">
        <v>15258934</v>
      </c>
      <c r="ME8" s="384">
        <v>22186662</v>
      </c>
      <c r="MF8" s="384">
        <v>274802517</v>
      </c>
      <c r="MG8" s="384">
        <v>78033190</v>
      </c>
      <c r="MH8" s="384">
        <v>7748645</v>
      </c>
      <c r="MI8" s="384">
        <v>3869592</v>
      </c>
      <c r="MJ8" s="384">
        <v>4546973</v>
      </c>
      <c r="MK8" s="384">
        <v>497191</v>
      </c>
      <c r="ML8" s="385"/>
      <c r="MM8" s="385"/>
      <c r="MN8" s="385"/>
      <c r="MO8" s="385"/>
      <c r="MP8" s="385"/>
      <c r="MQ8" s="385"/>
      <c r="MR8" s="385"/>
    </row>
    <row r="9" spans="1:356" ht="18.75">
      <c r="B9" s="211" t="s">
        <v>743</v>
      </c>
      <c r="C9" s="383">
        <v>-2.5</v>
      </c>
      <c r="D9" s="383">
        <v>-12.3</v>
      </c>
      <c r="E9" s="383">
        <v>-0.8</v>
      </c>
      <c r="F9" s="383"/>
      <c r="G9" s="383">
        <v>-27.6</v>
      </c>
      <c r="H9" s="383">
        <v>-21.9</v>
      </c>
      <c r="I9" s="383"/>
      <c r="J9" s="383">
        <v>11.6</v>
      </c>
      <c r="K9" s="383">
        <v>-3</v>
      </c>
      <c r="L9" s="383"/>
      <c r="M9" s="383">
        <v>2.9</v>
      </c>
      <c r="N9" s="383">
        <v>-6.9</v>
      </c>
      <c r="O9" s="383">
        <v>-29.8</v>
      </c>
      <c r="P9" s="383">
        <v>-23.8</v>
      </c>
      <c r="Q9" s="383">
        <v>5.7</v>
      </c>
      <c r="R9" s="383">
        <v>-22.6</v>
      </c>
      <c r="S9" s="383"/>
      <c r="T9" s="383"/>
      <c r="U9" s="383">
        <v>-32.6</v>
      </c>
      <c r="V9" s="383"/>
      <c r="W9" s="383">
        <v>-31.5</v>
      </c>
      <c r="X9" s="383">
        <v>-44.6</v>
      </c>
      <c r="Y9" s="383"/>
      <c r="Z9" s="383">
        <v>-19.5</v>
      </c>
      <c r="AA9" s="383">
        <v>-16</v>
      </c>
      <c r="AB9" s="383">
        <v>3.7</v>
      </c>
      <c r="AC9" s="383"/>
      <c r="AD9" s="383">
        <v>2.1</v>
      </c>
      <c r="AE9" s="383">
        <v>15.1</v>
      </c>
      <c r="AF9" s="383">
        <v>5.5</v>
      </c>
      <c r="AG9" s="383"/>
      <c r="AH9" s="383">
        <v>-10.199999999999999</v>
      </c>
      <c r="AI9" s="383">
        <v>-3.7</v>
      </c>
      <c r="AJ9" s="383">
        <v>25.5</v>
      </c>
      <c r="AK9" s="383">
        <v>17.600000000000001</v>
      </c>
      <c r="AL9" s="383">
        <v>-0.2</v>
      </c>
      <c r="AM9" s="383">
        <v>3.9</v>
      </c>
      <c r="AN9" s="383"/>
      <c r="AO9" s="383">
        <v>-2.4</v>
      </c>
      <c r="AP9" s="383">
        <v>3.6</v>
      </c>
      <c r="AQ9" s="383">
        <v>-2.2000000000000002</v>
      </c>
      <c r="AR9" s="383"/>
      <c r="AS9" s="383">
        <v>-35.5</v>
      </c>
      <c r="AT9" s="383">
        <v>-7.6</v>
      </c>
      <c r="AU9" s="383">
        <v>1.1000000000000001</v>
      </c>
      <c r="AV9" s="383"/>
      <c r="AW9" s="383">
        <v>4.9000000000000004</v>
      </c>
      <c r="AX9" s="383">
        <v>-30.3</v>
      </c>
      <c r="AY9" s="383">
        <v>-6.5</v>
      </c>
      <c r="AZ9" s="383">
        <v>-6.7</v>
      </c>
      <c r="BA9" s="383">
        <v>62.2</v>
      </c>
      <c r="BB9" s="383">
        <v>11.5</v>
      </c>
      <c r="BC9" s="383">
        <v>7.8</v>
      </c>
      <c r="BD9" s="383">
        <v>33.6</v>
      </c>
      <c r="BE9" s="383">
        <v>-16.100000000000001</v>
      </c>
      <c r="BF9" s="383">
        <v>19</v>
      </c>
      <c r="BG9" s="383">
        <v>11.1</v>
      </c>
      <c r="BH9" s="383">
        <v>-10.8</v>
      </c>
      <c r="BI9" s="383">
        <v>2.8</v>
      </c>
      <c r="BJ9" s="383">
        <v>4.0999999999999996</v>
      </c>
      <c r="BK9" s="383">
        <v>-5.0999999999999996</v>
      </c>
      <c r="BL9" s="383">
        <v>-9.1999999999999993</v>
      </c>
      <c r="BM9" s="383"/>
      <c r="BN9" s="383">
        <v>-11.6</v>
      </c>
      <c r="BO9" s="383">
        <v>-9.6</v>
      </c>
      <c r="BP9" s="383">
        <v>19.3</v>
      </c>
      <c r="BQ9" s="383">
        <v>14.7</v>
      </c>
      <c r="BR9" s="383">
        <v>4.4000000000000004</v>
      </c>
      <c r="BS9" s="383">
        <v>20</v>
      </c>
      <c r="BT9" s="383"/>
      <c r="BU9" s="383">
        <v>19</v>
      </c>
      <c r="BV9" s="383"/>
      <c r="BW9" s="383">
        <v>1.3</v>
      </c>
      <c r="BX9" s="383">
        <v>-29</v>
      </c>
      <c r="BY9" s="383">
        <v>64.3</v>
      </c>
      <c r="BZ9" s="383">
        <v>-11.9</v>
      </c>
      <c r="CA9" s="383">
        <v>23.3</v>
      </c>
      <c r="CB9" s="383">
        <v>-33.299999999999997</v>
      </c>
      <c r="CC9" s="383">
        <v>-7.4</v>
      </c>
      <c r="CD9" s="383">
        <v>-2.9</v>
      </c>
      <c r="CE9" s="383">
        <v>5.3</v>
      </c>
      <c r="CF9" s="383">
        <v>9.3000000000000007</v>
      </c>
      <c r="CG9" s="383">
        <v>114.7</v>
      </c>
      <c r="CH9" s="383">
        <v>56.6</v>
      </c>
      <c r="CI9" s="383">
        <v>2</v>
      </c>
      <c r="CJ9" s="383"/>
      <c r="CK9" s="383">
        <v>-11.3</v>
      </c>
      <c r="CL9" s="383">
        <v>-6.3</v>
      </c>
      <c r="CM9" s="383">
        <v>-17.899999999999999</v>
      </c>
      <c r="CN9" s="383">
        <v>-22.5</v>
      </c>
      <c r="CO9" s="383">
        <v>-7.2</v>
      </c>
      <c r="CP9" s="383">
        <v>-62.4</v>
      </c>
      <c r="CQ9" s="383">
        <v>-7.1</v>
      </c>
      <c r="CR9" s="383"/>
      <c r="CS9" s="383">
        <v>29.4</v>
      </c>
      <c r="CT9" s="383">
        <v>21.5</v>
      </c>
      <c r="CU9" s="383">
        <v>-53.4</v>
      </c>
      <c r="CV9" s="383">
        <v>-61.5</v>
      </c>
      <c r="CW9" s="383">
        <v>15.8</v>
      </c>
      <c r="CX9" s="383">
        <v>377.4</v>
      </c>
      <c r="CY9" s="383">
        <v>21.9</v>
      </c>
      <c r="CZ9" s="383"/>
      <c r="DA9" s="383">
        <v>16.100000000000001</v>
      </c>
      <c r="DB9" s="383">
        <v>16.3</v>
      </c>
      <c r="DC9" s="383">
        <v>74.599999999999994</v>
      </c>
      <c r="DD9" s="383">
        <v>11.1</v>
      </c>
      <c r="DE9" s="401" t="s">
        <v>557</v>
      </c>
      <c r="DF9" s="383"/>
      <c r="DG9" s="383"/>
      <c r="DH9" s="383">
        <v>-0.2</v>
      </c>
      <c r="DI9" s="383"/>
      <c r="DJ9" s="383">
        <v>28</v>
      </c>
      <c r="DK9" s="383">
        <v>2.7</v>
      </c>
      <c r="DL9" s="383">
        <v>13</v>
      </c>
      <c r="DM9" s="383"/>
      <c r="DN9" s="383">
        <v>25.4</v>
      </c>
      <c r="DO9" s="383">
        <v>147.9</v>
      </c>
      <c r="DP9" s="383">
        <v>-7.4</v>
      </c>
      <c r="DQ9" s="383"/>
      <c r="DR9" s="383">
        <v>59.7</v>
      </c>
      <c r="DS9" s="383">
        <v>-44.7</v>
      </c>
      <c r="DT9" s="383">
        <v>-1.5</v>
      </c>
      <c r="DU9" s="383">
        <v>7.8</v>
      </c>
      <c r="DV9" s="383">
        <v>22.7</v>
      </c>
      <c r="DW9" s="383">
        <v>3</v>
      </c>
      <c r="DX9" s="383">
        <v>-6.8</v>
      </c>
      <c r="DY9" s="383">
        <v>-14.5</v>
      </c>
      <c r="DZ9" s="383">
        <v>0.1</v>
      </c>
      <c r="EA9" s="383"/>
      <c r="EB9" s="383">
        <v>1.4</v>
      </c>
      <c r="EC9" s="383">
        <v>-3.8</v>
      </c>
      <c r="ED9" s="383">
        <v>-4.8</v>
      </c>
      <c r="EE9" s="383">
        <v>-4</v>
      </c>
      <c r="EF9" s="383">
        <v>2.4</v>
      </c>
      <c r="EG9" s="383">
        <v>-0.5</v>
      </c>
      <c r="EH9" s="383">
        <v>0.7</v>
      </c>
      <c r="EI9" s="383">
        <v>0</v>
      </c>
      <c r="EJ9" s="383">
        <v>-29.9</v>
      </c>
      <c r="EK9" s="383">
        <v>1.2</v>
      </c>
      <c r="EL9" s="383">
        <v>-26.5</v>
      </c>
      <c r="EM9" s="383">
        <v>-6.6</v>
      </c>
      <c r="EN9" s="383">
        <v>5.0999999999999996</v>
      </c>
      <c r="EO9" s="383">
        <v>-5.8</v>
      </c>
      <c r="EP9" s="383"/>
      <c r="EQ9" s="383">
        <v>-80.2</v>
      </c>
      <c r="ER9" s="383">
        <v>23.4</v>
      </c>
      <c r="ES9" s="401" t="s">
        <v>557</v>
      </c>
      <c r="ET9" s="383"/>
      <c r="EU9" s="383">
        <v>-20.3</v>
      </c>
      <c r="EV9" s="401" t="s">
        <v>557</v>
      </c>
      <c r="EW9" s="401" t="s">
        <v>557</v>
      </c>
      <c r="EX9" s="401" t="s">
        <v>557</v>
      </c>
      <c r="EY9" s="383">
        <v>6.2</v>
      </c>
      <c r="EZ9" s="383">
        <v>-4.2</v>
      </c>
      <c r="FA9" s="383">
        <v>1.3</v>
      </c>
      <c r="FB9" s="383">
        <v>6</v>
      </c>
      <c r="FC9" s="383">
        <v>13.3</v>
      </c>
      <c r="FD9" s="383">
        <v>-4.0999999999999996</v>
      </c>
      <c r="FE9" s="383">
        <v>-2</v>
      </c>
      <c r="FF9" s="383">
        <v>-2.2000000000000002</v>
      </c>
      <c r="FG9" s="383"/>
      <c r="FH9" s="383">
        <v>-10.7</v>
      </c>
      <c r="FI9" s="383">
        <v>-2.8</v>
      </c>
      <c r="FJ9" s="383"/>
      <c r="FK9" s="383">
        <v>6</v>
      </c>
      <c r="FL9" s="383">
        <v>-0.8</v>
      </c>
      <c r="FM9" s="383">
        <v>-13.9</v>
      </c>
      <c r="FN9" s="401" t="s">
        <v>557</v>
      </c>
      <c r="FO9" s="383">
        <v>-30</v>
      </c>
      <c r="FP9" s="383">
        <v>-31.3</v>
      </c>
      <c r="FQ9" s="383">
        <v>-3.4</v>
      </c>
      <c r="FR9" s="383">
        <v>19.899999999999999</v>
      </c>
      <c r="FS9" s="383"/>
      <c r="FT9" s="383">
        <v>42.2</v>
      </c>
      <c r="FU9" s="383">
        <v>14</v>
      </c>
      <c r="FV9" s="383">
        <v>11</v>
      </c>
      <c r="FW9" s="383">
        <v>5.7</v>
      </c>
      <c r="FX9" s="383">
        <v>-7.2</v>
      </c>
      <c r="FY9" s="383">
        <v>19.7</v>
      </c>
      <c r="FZ9" s="383">
        <v>-11.9</v>
      </c>
      <c r="GA9" s="383"/>
      <c r="GB9" s="383">
        <v>-18.7</v>
      </c>
      <c r="GC9" s="383">
        <v>-8.1999999999999993</v>
      </c>
      <c r="GD9" s="383">
        <v>9.8000000000000007</v>
      </c>
      <c r="GE9" s="383"/>
      <c r="GF9" s="383">
        <v>-15.2</v>
      </c>
      <c r="GG9" s="383">
        <v>14.4</v>
      </c>
      <c r="GH9" s="383">
        <v>-27.2</v>
      </c>
      <c r="GI9" s="383">
        <v>-40.200000000000003</v>
      </c>
      <c r="GJ9" s="383">
        <v>184.4</v>
      </c>
      <c r="GK9" s="383">
        <v>-6.8</v>
      </c>
      <c r="GL9" s="383">
        <v>-4.4000000000000004</v>
      </c>
      <c r="GM9" s="383">
        <v>-2.2999999999999998</v>
      </c>
      <c r="GN9" s="383">
        <v>13.6</v>
      </c>
      <c r="GO9" s="383">
        <v>-1.7</v>
      </c>
      <c r="GP9" s="383">
        <v>-4.3</v>
      </c>
      <c r="GQ9" s="383">
        <v>-2</v>
      </c>
      <c r="GR9" s="383">
        <v>-4.9000000000000004</v>
      </c>
      <c r="GS9" s="383">
        <v>2</v>
      </c>
      <c r="GT9" s="383">
        <v>-4.9000000000000004</v>
      </c>
      <c r="GU9" s="383">
        <v>-6.8</v>
      </c>
      <c r="GV9" s="383"/>
      <c r="GW9" s="401" t="s">
        <v>557</v>
      </c>
      <c r="GX9" s="383">
        <v>-15.9</v>
      </c>
      <c r="GY9" s="383">
        <v>-10.4</v>
      </c>
      <c r="GZ9" s="383">
        <v>1.3</v>
      </c>
      <c r="HA9" s="383"/>
      <c r="HB9" s="383">
        <v>1.7</v>
      </c>
      <c r="HC9" s="383">
        <v>6.6</v>
      </c>
      <c r="HD9" s="383">
        <v>-19.2</v>
      </c>
      <c r="HE9" s="383">
        <v>-10.6</v>
      </c>
      <c r="HF9" s="383"/>
      <c r="HG9" s="383">
        <v>-11.1</v>
      </c>
      <c r="HH9" s="383"/>
      <c r="HI9" s="383">
        <v>-12.2</v>
      </c>
      <c r="HJ9" s="383">
        <v>-8.8000000000000007</v>
      </c>
      <c r="HK9" s="383">
        <v>-14.4</v>
      </c>
      <c r="HL9" s="383">
        <v>-27.3</v>
      </c>
      <c r="HM9" s="383">
        <v>-22</v>
      </c>
      <c r="HN9" s="383"/>
      <c r="HO9" s="383">
        <v>-22.1</v>
      </c>
      <c r="HP9" s="383">
        <v>-22.4</v>
      </c>
      <c r="HQ9" s="383">
        <v>-12.7</v>
      </c>
      <c r="HR9" s="383">
        <v>-19.600000000000001</v>
      </c>
      <c r="HS9" s="383">
        <v>-16.100000000000001</v>
      </c>
      <c r="HT9" s="383">
        <v>-6.4</v>
      </c>
      <c r="HU9" s="383">
        <v>-3.3</v>
      </c>
      <c r="HV9" s="383">
        <v>2.9</v>
      </c>
      <c r="HW9" s="383">
        <v>0.1</v>
      </c>
      <c r="HX9" s="383">
        <v>-2.7</v>
      </c>
      <c r="HY9" s="383">
        <v>-4.5</v>
      </c>
      <c r="HZ9" s="383">
        <v>2</v>
      </c>
      <c r="IA9" s="383">
        <v>6.9</v>
      </c>
      <c r="IB9" s="383"/>
      <c r="IC9" s="383">
        <v>8.3000000000000007</v>
      </c>
      <c r="ID9" s="383">
        <v>-8.4</v>
      </c>
      <c r="IE9" s="383">
        <v>1.7</v>
      </c>
      <c r="IF9" s="383"/>
      <c r="IG9" s="383">
        <v>2.4</v>
      </c>
      <c r="IH9" s="383">
        <v>-0.9</v>
      </c>
      <c r="II9" s="383">
        <v>-11.5</v>
      </c>
      <c r="IJ9" s="383">
        <v>-10.199999999999999</v>
      </c>
      <c r="IK9" s="383"/>
      <c r="IL9" s="383">
        <v>-18.8</v>
      </c>
      <c r="IM9" s="383">
        <v>6.5</v>
      </c>
      <c r="IN9" s="383">
        <v>-5</v>
      </c>
      <c r="IO9" s="383">
        <v>-3</v>
      </c>
      <c r="IP9" s="383"/>
      <c r="IQ9" s="383">
        <v>0.4</v>
      </c>
      <c r="IR9" s="401" t="s">
        <v>557</v>
      </c>
      <c r="IS9" s="383">
        <v>-12.6</v>
      </c>
      <c r="IT9" s="383" t="s">
        <v>557</v>
      </c>
      <c r="IU9" s="383">
        <v>-3.7</v>
      </c>
      <c r="IV9" s="383">
        <v>-6.5</v>
      </c>
      <c r="IW9" s="383">
        <v>27.5</v>
      </c>
      <c r="IX9" s="383">
        <v>19</v>
      </c>
      <c r="IY9" s="383"/>
      <c r="IZ9" s="383">
        <v>19.600000000000001</v>
      </c>
      <c r="JA9" s="383">
        <v>-0.5</v>
      </c>
      <c r="JB9" s="383">
        <v>52.2</v>
      </c>
      <c r="JC9" s="383">
        <v>-0.3</v>
      </c>
      <c r="JD9" s="383">
        <v>-10.1</v>
      </c>
      <c r="JE9" s="383">
        <v>-19.399999999999999</v>
      </c>
      <c r="JF9" s="383"/>
      <c r="JG9" s="383">
        <v>-17</v>
      </c>
      <c r="JH9" s="383">
        <v>-42.2</v>
      </c>
      <c r="JI9" s="383">
        <v>-40.4</v>
      </c>
      <c r="JJ9" s="383">
        <v>-26.2</v>
      </c>
      <c r="JK9" s="383">
        <v>-31.1</v>
      </c>
      <c r="JL9" s="383" t="s">
        <v>557</v>
      </c>
      <c r="JM9" s="383">
        <v>33.1</v>
      </c>
      <c r="JN9" s="383">
        <v>-7.7</v>
      </c>
      <c r="JO9" s="383" t="s">
        <v>557</v>
      </c>
      <c r="JP9" s="383">
        <v>-10.5</v>
      </c>
      <c r="JQ9" s="383"/>
      <c r="JR9" s="383">
        <v>8.5</v>
      </c>
      <c r="JS9" s="383">
        <v>-50</v>
      </c>
      <c r="JT9" s="383">
        <v>-8.1999999999999993</v>
      </c>
      <c r="JU9" s="383">
        <v>900</v>
      </c>
      <c r="JV9" s="383">
        <v>13.1</v>
      </c>
      <c r="JW9" s="383">
        <v>-9.1</v>
      </c>
      <c r="JX9" s="383"/>
      <c r="JY9" s="383">
        <v>-7.9</v>
      </c>
      <c r="JZ9" s="401" t="s">
        <v>557</v>
      </c>
      <c r="KA9" s="401" t="s">
        <v>557</v>
      </c>
      <c r="KB9" s="383">
        <v>2</v>
      </c>
      <c r="KC9" s="383"/>
      <c r="KD9" s="383">
        <v>34.6</v>
      </c>
      <c r="KE9" s="383">
        <v>1.6</v>
      </c>
      <c r="KF9" s="383">
        <v>-9.5</v>
      </c>
      <c r="KG9" s="383" t="s">
        <v>557</v>
      </c>
      <c r="KH9" s="383" t="s">
        <v>557</v>
      </c>
      <c r="KI9" s="383" t="s">
        <v>557</v>
      </c>
      <c r="KJ9" s="383">
        <v>-5.2</v>
      </c>
      <c r="KK9" s="383" t="s">
        <v>557</v>
      </c>
      <c r="KL9" s="383" t="s">
        <v>557</v>
      </c>
      <c r="KM9" s="383"/>
      <c r="KN9" s="401" t="s">
        <v>557</v>
      </c>
      <c r="KO9" s="383"/>
      <c r="KP9" s="401" t="s">
        <v>557</v>
      </c>
      <c r="KQ9" s="401" t="s">
        <v>557</v>
      </c>
      <c r="KR9" s="383">
        <v>-15.5</v>
      </c>
      <c r="KS9" s="383">
        <v>-9.6999999999999993</v>
      </c>
      <c r="KT9" s="383">
        <v>-10.199999999999999</v>
      </c>
      <c r="KU9" s="383">
        <v>-15</v>
      </c>
      <c r="KV9" s="383">
        <v>-4.7</v>
      </c>
      <c r="KW9" s="383">
        <v>-2.8</v>
      </c>
      <c r="KX9" s="383">
        <v>2.6</v>
      </c>
      <c r="KY9" s="383">
        <v>-8.4</v>
      </c>
      <c r="KZ9" s="383"/>
      <c r="LA9" s="383">
        <v>-8.1</v>
      </c>
      <c r="LB9" s="383"/>
      <c r="LC9" s="383">
        <v>-11.7</v>
      </c>
      <c r="LD9" s="383">
        <v>-13</v>
      </c>
      <c r="LE9" s="383">
        <v>3.1</v>
      </c>
      <c r="LF9" s="383">
        <v>0.2</v>
      </c>
      <c r="LG9" s="383">
        <v>2.2999999999999998</v>
      </c>
      <c r="LH9" s="383" t="s">
        <v>557</v>
      </c>
      <c r="LI9" s="383">
        <v>24.9</v>
      </c>
      <c r="LJ9" s="383">
        <v>-2</v>
      </c>
      <c r="LK9" s="383">
        <v>-5.8</v>
      </c>
      <c r="LL9" s="383">
        <v>-3.5</v>
      </c>
      <c r="LM9" s="383" t="s">
        <v>557</v>
      </c>
      <c r="LN9" s="383">
        <v>-36.4</v>
      </c>
      <c r="LO9" s="383">
        <v>-4</v>
      </c>
      <c r="LP9" s="383">
        <v>1.8</v>
      </c>
      <c r="LQ9" s="383">
        <v>-13.1</v>
      </c>
      <c r="LR9" s="383">
        <v>-2.8</v>
      </c>
      <c r="LS9" s="383">
        <v>-6.4</v>
      </c>
      <c r="LT9" s="383" t="s">
        <v>557</v>
      </c>
      <c r="LU9" s="383" t="s">
        <v>557</v>
      </c>
      <c r="LV9" s="383">
        <v>1.9</v>
      </c>
      <c r="LW9" s="383" t="s">
        <v>557</v>
      </c>
      <c r="LX9" s="383" t="s">
        <v>557</v>
      </c>
      <c r="LY9" s="383" t="s">
        <v>557</v>
      </c>
      <c r="LZ9" s="383" t="s">
        <v>557</v>
      </c>
      <c r="MA9" s="383" t="s">
        <v>557</v>
      </c>
      <c r="MB9" s="383" t="s">
        <v>557</v>
      </c>
      <c r="MC9" s="383" t="s">
        <v>557</v>
      </c>
      <c r="MD9" s="383" t="s">
        <v>557</v>
      </c>
      <c r="ME9" s="383" t="s">
        <v>557</v>
      </c>
      <c r="MF9" s="383" t="s">
        <v>557</v>
      </c>
      <c r="MG9" s="383" t="s">
        <v>557</v>
      </c>
      <c r="MH9" s="383" t="s">
        <v>557</v>
      </c>
      <c r="MI9" s="383">
        <v>11.8</v>
      </c>
      <c r="MJ9" s="383" t="s">
        <v>557</v>
      </c>
      <c r="MK9" s="383" t="s">
        <v>557</v>
      </c>
      <c r="ML9" s="385"/>
      <c r="MM9" s="385"/>
      <c r="MN9" s="385"/>
      <c r="MO9" s="385"/>
      <c r="MP9" s="385"/>
      <c r="MQ9" s="385"/>
      <c r="MR9" s="385"/>
    </row>
    <row r="10" spans="1:356" ht="18.75">
      <c r="B10" s="211" t="s">
        <v>744</v>
      </c>
      <c r="C10" s="383">
        <v>7.1</v>
      </c>
      <c r="D10" s="383">
        <v>-14.2</v>
      </c>
      <c r="E10" s="383">
        <v>-5.6</v>
      </c>
      <c r="F10" s="383"/>
      <c r="G10" s="383">
        <v>-23.8</v>
      </c>
      <c r="H10" s="383">
        <v>-23.2</v>
      </c>
      <c r="I10" s="383"/>
      <c r="J10" s="383">
        <v>-2.6</v>
      </c>
      <c r="K10" s="383">
        <v>-5.0999999999999996</v>
      </c>
      <c r="L10" s="383"/>
      <c r="M10" s="383">
        <v>-6.5</v>
      </c>
      <c r="N10" s="383">
        <v>-6</v>
      </c>
      <c r="O10" s="383">
        <v>-32.5</v>
      </c>
      <c r="P10" s="383">
        <v>-23.4</v>
      </c>
      <c r="Q10" s="383">
        <v>-0.3</v>
      </c>
      <c r="R10" s="383">
        <v>-21.4</v>
      </c>
      <c r="S10" s="383"/>
      <c r="T10" s="383"/>
      <c r="U10" s="383">
        <v>-28</v>
      </c>
      <c r="V10" s="383"/>
      <c r="W10" s="383">
        <v>-28.2</v>
      </c>
      <c r="X10" s="383">
        <v>-35.299999999999997</v>
      </c>
      <c r="Y10" s="383"/>
      <c r="Z10" s="383">
        <v>-14.1</v>
      </c>
      <c r="AA10" s="383">
        <v>-21.3</v>
      </c>
      <c r="AB10" s="383">
        <v>10.5</v>
      </c>
      <c r="AC10" s="383"/>
      <c r="AD10" s="383">
        <v>17.3</v>
      </c>
      <c r="AE10" s="383">
        <v>17.8</v>
      </c>
      <c r="AF10" s="383">
        <v>23.8</v>
      </c>
      <c r="AG10" s="383"/>
      <c r="AH10" s="383">
        <v>5.9</v>
      </c>
      <c r="AI10" s="383">
        <v>2</v>
      </c>
      <c r="AJ10" s="383">
        <v>27.8</v>
      </c>
      <c r="AK10" s="383">
        <v>11.4</v>
      </c>
      <c r="AL10" s="383">
        <v>-18.8</v>
      </c>
      <c r="AM10" s="383">
        <v>-9</v>
      </c>
      <c r="AN10" s="383"/>
      <c r="AO10" s="383">
        <v>1.1000000000000001</v>
      </c>
      <c r="AP10" s="383">
        <v>-10.7</v>
      </c>
      <c r="AQ10" s="383">
        <v>3.9</v>
      </c>
      <c r="AR10" s="383"/>
      <c r="AS10" s="383">
        <v>-36.5</v>
      </c>
      <c r="AT10" s="383">
        <v>8.1999999999999993</v>
      </c>
      <c r="AU10" s="383">
        <v>-7</v>
      </c>
      <c r="AV10" s="383"/>
      <c r="AW10" s="383">
        <v>-4.5</v>
      </c>
      <c r="AX10" s="383">
        <v>-41.3</v>
      </c>
      <c r="AY10" s="383">
        <v>4.8</v>
      </c>
      <c r="AZ10" s="383">
        <v>4.0999999999999996</v>
      </c>
      <c r="BA10" s="383">
        <v>24.7</v>
      </c>
      <c r="BB10" s="383">
        <v>12.2</v>
      </c>
      <c r="BC10" s="383">
        <v>9.9</v>
      </c>
      <c r="BD10" s="383">
        <v>15.1</v>
      </c>
      <c r="BE10" s="383">
        <v>-14.3</v>
      </c>
      <c r="BF10" s="383">
        <v>6</v>
      </c>
      <c r="BG10" s="383">
        <v>-5.4</v>
      </c>
      <c r="BH10" s="383">
        <v>-24.7</v>
      </c>
      <c r="BI10" s="383">
        <v>4.5999999999999996</v>
      </c>
      <c r="BJ10" s="383">
        <v>-0.8</v>
      </c>
      <c r="BK10" s="383">
        <v>-47.8</v>
      </c>
      <c r="BL10" s="383">
        <v>-13.6</v>
      </c>
      <c r="BM10" s="383"/>
      <c r="BN10" s="383">
        <v>-22.6</v>
      </c>
      <c r="BO10" s="383">
        <v>-17.5</v>
      </c>
      <c r="BP10" s="383">
        <v>-22.8</v>
      </c>
      <c r="BQ10" s="383">
        <v>7.6</v>
      </c>
      <c r="BR10" s="383">
        <v>13.1</v>
      </c>
      <c r="BS10" s="383">
        <v>22.7</v>
      </c>
      <c r="BT10" s="383"/>
      <c r="BU10" s="383">
        <v>22.6</v>
      </c>
      <c r="BV10" s="383"/>
      <c r="BW10" s="383">
        <v>-0.8</v>
      </c>
      <c r="BX10" s="383">
        <v>-29.1</v>
      </c>
      <c r="BY10" s="383">
        <v>72</v>
      </c>
      <c r="BZ10" s="383">
        <v>-3.3</v>
      </c>
      <c r="CA10" s="383">
        <v>19.2</v>
      </c>
      <c r="CB10" s="383">
        <v>-29.8</v>
      </c>
      <c r="CC10" s="383">
        <v>-4.7</v>
      </c>
      <c r="CD10" s="383">
        <v>2.7</v>
      </c>
      <c r="CE10" s="383">
        <v>-5.4</v>
      </c>
      <c r="CF10" s="383">
        <v>-7.5</v>
      </c>
      <c r="CG10" s="383">
        <v>64.400000000000006</v>
      </c>
      <c r="CH10" s="383">
        <v>60.7</v>
      </c>
      <c r="CI10" s="383">
        <v>-7.9</v>
      </c>
      <c r="CJ10" s="383"/>
      <c r="CK10" s="383">
        <v>-16.5</v>
      </c>
      <c r="CL10" s="383">
        <v>-11.8</v>
      </c>
      <c r="CM10" s="383">
        <v>-24.9</v>
      </c>
      <c r="CN10" s="383">
        <v>-21.1</v>
      </c>
      <c r="CO10" s="383">
        <v>-6.5</v>
      </c>
      <c r="CP10" s="383">
        <v>-75.8</v>
      </c>
      <c r="CQ10" s="383">
        <v>-27.7</v>
      </c>
      <c r="CR10" s="383"/>
      <c r="CS10" s="383">
        <v>-11.7</v>
      </c>
      <c r="CT10" s="383">
        <v>3.9</v>
      </c>
      <c r="CU10" s="383">
        <v>-60.4</v>
      </c>
      <c r="CV10" s="383">
        <v>-50.8</v>
      </c>
      <c r="CW10" s="383">
        <v>-9.5</v>
      </c>
      <c r="CX10" s="383">
        <v>216.2</v>
      </c>
      <c r="CY10" s="383">
        <v>-25.2</v>
      </c>
      <c r="CZ10" s="383"/>
      <c r="DA10" s="383">
        <v>-29.7</v>
      </c>
      <c r="DB10" s="383">
        <v>-26.1</v>
      </c>
      <c r="DC10" s="383">
        <v>-2.5</v>
      </c>
      <c r="DD10" s="383">
        <v>-34.700000000000003</v>
      </c>
      <c r="DE10" s="383">
        <v>-100</v>
      </c>
      <c r="DF10" s="383"/>
      <c r="DG10" s="383"/>
      <c r="DH10" s="383">
        <v>-40.5</v>
      </c>
      <c r="DI10" s="383"/>
      <c r="DJ10" s="383">
        <v>6.4</v>
      </c>
      <c r="DK10" s="383">
        <v>6.7</v>
      </c>
      <c r="DL10" s="383">
        <v>-3</v>
      </c>
      <c r="DM10" s="383"/>
      <c r="DN10" s="383">
        <v>0.5</v>
      </c>
      <c r="DO10" s="383">
        <v>29.7</v>
      </c>
      <c r="DP10" s="383">
        <v>-34.1</v>
      </c>
      <c r="DQ10" s="383"/>
      <c r="DR10" s="383">
        <v>6.8</v>
      </c>
      <c r="DS10" s="383">
        <v>-63.7</v>
      </c>
      <c r="DT10" s="383">
        <v>-25.3</v>
      </c>
      <c r="DU10" s="383">
        <v>14.4</v>
      </c>
      <c r="DV10" s="383">
        <v>19.3</v>
      </c>
      <c r="DW10" s="383">
        <v>-8.1</v>
      </c>
      <c r="DX10" s="383">
        <v>-11.6</v>
      </c>
      <c r="DY10" s="383">
        <v>14.8</v>
      </c>
      <c r="DZ10" s="383">
        <v>2</v>
      </c>
      <c r="EA10" s="383"/>
      <c r="EB10" s="383">
        <v>-4.9000000000000004</v>
      </c>
      <c r="EC10" s="383">
        <v>0.1</v>
      </c>
      <c r="ED10" s="383">
        <v>6.6</v>
      </c>
      <c r="EE10" s="383">
        <v>-3.4</v>
      </c>
      <c r="EF10" s="383">
        <v>16.5</v>
      </c>
      <c r="EG10" s="383">
        <v>2</v>
      </c>
      <c r="EH10" s="383">
        <v>-7.9</v>
      </c>
      <c r="EI10" s="383">
        <v>0.7</v>
      </c>
      <c r="EJ10" s="383">
        <v>-33.5</v>
      </c>
      <c r="EK10" s="383">
        <v>-13.8</v>
      </c>
      <c r="EL10" s="383">
        <v>-32.4</v>
      </c>
      <c r="EM10" s="383">
        <v>-15</v>
      </c>
      <c r="EN10" s="383">
        <v>11.4</v>
      </c>
      <c r="EO10" s="383">
        <v>-0.8</v>
      </c>
      <c r="EP10" s="383"/>
      <c r="EQ10" s="383">
        <v>-63.9</v>
      </c>
      <c r="ER10" s="383">
        <v>29.7</v>
      </c>
      <c r="ES10" s="383">
        <v>-1.3</v>
      </c>
      <c r="ET10" s="383"/>
      <c r="EU10" s="383">
        <v>-18.399999999999999</v>
      </c>
      <c r="EV10" s="383">
        <v>-15.8</v>
      </c>
      <c r="EW10" s="383">
        <v>-11.7</v>
      </c>
      <c r="EX10" s="383">
        <v>-0.1</v>
      </c>
      <c r="EY10" s="383">
        <v>8</v>
      </c>
      <c r="EZ10" s="383">
        <v>-3.8</v>
      </c>
      <c r="FA10" s="383">
        <v>-0.9</v>
      </c>
      <c r="FB10" s="383">
        <v>5.4</v>
      </c>
      <c r="FC10" s="383">
        <v>1.3</v>
      </c>
      <c r="FD10" s="383">
        <v>21.8</v>
      </c>
      <c r="FE10" s="383">
        <v>-17.8</v>
      </c>
      <c r="FF10" s="383">
        <v>-0.8</v>
      </c>
      <c r="FG10" s="383"/>
      <c r="FH10" s="383">
        <v>-6.6</v>
      </c>
      <c r="FI10" s="383">
        <v>20.100000000000001</v>
      </c>
      <c r="FJ10" s="383"/>
      <c r="FK10" s="383">
        <v>44.6</v>
      </c>
      <c r="FL10" s="383">
        <v>6.2</v>
      </c>
      <c r="FM10" s="383">
        <v>16.5</v>
      </c>
      <c r="FN10" s="383">
        <v>-30.6</v>
      </c>
      <c r="FO10" s="383">
        <v>-51.3</v>
      </c>
      <c r="FP10" s="383">
        <v>-28.4</v>
      </c>
      <c r="FQ10" s="383">
        <v>-15.8</v>
      </c>
      <c r="FR10" s="383">
        <v>-10.6</v>
      </c>
      <c r="FS10" s="383"/>
      <c r="FT10" s="383">
        <v>1</v>
      </c>
      <c r="FU10" s="383">
        <v>-9.4</v>
      </c>
      <c r="FV10" s="383">
        <v>-15.8</v>
      </c>
      <c r="FW10" s="383">
        <v>-7.5</v>
      </c>
      <c r="FX10" s="383">
        <v>-9.6</v>
      </c>
      <c r="FY10" s="383">
        <v>-65.3</v>
      </c>
      <c r="FZ10" s="383">
        <v>-20.3</v>
      </c>
      <c r="GA10" s="383"/>
      <c r="GB10" s="383">
        <v>-31.9</v>
      </c>
      <c r="GC10" s="383">
        <v>-15.1</v>
      </c>
      <c r="GD10" s="383">
        <v>6.7</v>
      </c>
      <c r="GE10" s="383"/>
      <c r="GF10" s="383">
        <v>-17.2</v>
      </c>
      <c r="GG10" s="383">
        <v>9.5</v>
      </c>
      <c r="GH10" s="383">
        <v>-27</v>
      </c>
      <c r="GI10" s="383">
        <v>-56.1</v>
      </c>
      <c r="GJ10" s="383">
        <v>133.6</v>
      </c>
      <c r="GK10" s="383">
        <v>-13.3</v>
      </c>
      <c r="GL10" s="383">
        <v>-16.399999999999999</v>
      </c>
      <c r="GM10" s="383">
        <v>-2.2000000000000002</v>
      </c>
      <c r="GN10" s="383">
        <v>31.6</v>
      </c>
      <c r="GO10" s="383">
        <v>5.9</v>
      </c>
      <c r="GP10" s="383">
        <v>-0.6</v>
      </c>
      <c r="GQ10" s="383">
        <v>2.2000000000000002</v>
      </c>
      <c r="GR10" s="383">
        <v>-5.2</v>
      </c>
      <c r="GS10" s="383">
        <v>-1.8</v>
      </c>
      <c r="GT10" s="383">
        <v>-6</v>
      </c>
      <c r="GU10" s="383">
        <v>-4.9000000000000004</v>
      </c>
      <c r="GV10" s="383"/>
      <c r="GW10" s="383">
        <v>-1.2</v>
      </c>
      <c r="GX10" s="383">
        <v>-13</v>
      </c>
      <c r="GY10" s="383">
        <v>-9.1</v>
      </c>
      <c r="GZ10" s="383">
        <v>-6</v>
      </c>
      <c r="HA10" s="383"/>
      <c r="HB10" s="383">
        <v>-5.7</v>
      </c>
      <c r="HC10" s="383">
        <v>-2.4</v>
      </c>
      <c r="HD10" s="383">
        <v>-22.4</v>
      </c>
      <c r="HE10" s="383">
        <v>-15.2</v>
      </c>
      <c r="HF10" s="383"/>
      <c r="HG10" s="383">
        <v>-15.9</v>
      </c>
      <c r="HH10" s="383"/>
      <c r="HI10" s="383">
        <v>-20.6</v>
      </c>
      <c r="HJ10" s="383">
        <v>-13.8</v>
      </c>
      <c r="HK10" s="383">
        <v>-12.6</v>
      </c>
      <c r="HL10" s="383">
        <v>-18</v>
      </c>
      <c r="HM10" s="383">
        <v>-24.8</v>
      </c>
      <c r="HN10" s="383"/>
      <c r="HO10" s="383">
        <v>-25</v>
      </c>
      <c r="HP10" s="383">
        <v>-9.9</v>
      </c>
      <c r="HQ10" s="383">
        <v>-1.1000000000000001</v>
      </c>
      <c r="HR10" s="383">
        <v>-6.8</v>
      </c>
      <c r="HS10" s="383">
        <v>-14.3</v>
      </c>
      <c r="HT10" s="383">
        <v>-1.5</v>
      </c>
      <c r="HU10" s="383">
        <v>-3.7</v>
      </c>
      <c r="HV10" s="383">
        <v>-0.5</v>
      </c>
      <c r="HW10" s="383">
        <v>-2</v>
      </c>
      <c r="HX10" s="383">
        <v>-4.5</v>
      </c>
      <c r="HY10" s="383">
        <v>-1.4</v>
      </c>
      <c r="HZ10" s="383">
        <v>10.199999999999999</v>
      </c>
      <c r="IA10" s="383">
        <v>15.3</v>
      </c>
      <c r="IB10" s="383"/>
      <c r="IC10" s="383">
        <v>12.9</v>
      </c>
      <c r="ID10" s="383">
        <v>5.9</v>
      </c>
      <c r="IE10" s="383">
        <v>8.6</v>
      </c>
      <c r="IF10" s="383"/>
      <c r="IG10" s="383">
        <v>8.8000000000000007</v>
      </c>
      <c r="IH10" s="383">
        <v>12</v>
      </c>
      <c r="II10" s="383">
        <v>-7.4</v>
      </c>
      <c r="IJ10" s="383">
        <v>6.8</v>
      </c>
      <c r="IK10" s="383"/>
      <c r="IL10" s="383">
        <v>-15.9</v>
      </c>
      <c r="IM10" s="383">
        <v>1.3</v>
      </c>
      <c r="IN10" s="383">
        <v>9.3000000000000007</v>
      </c>
      <c r="IO10" s="383">
        <v>-6.6</v>
      </c>
      <c r="IP10" s="383"/>
      <c r="IQ10" s="383">
        <v>-4.3</v>
      </c>
      <c r="IR10" s="383">
        <v>0.4</v>
      </c>
      <c r="IS10" s="383">
        <v>-13.7</v>
      </c>
      <c r="IT10" s="383">
        <v>3.6</v>
      </c>
      <c r="IU10" s="383">
        <v>2.4</v>
      </c>
      <c r="IV10" s="383">
        <v>0.4</v>
      </c>
      <c r="IW10" s="383">
        <v>5.3</v>
      </c>
      <c r="IX10" s="383">
        <v>14.9</v>
      </c>
      <c r="IY10" s="383"/>
      <c r="IZ10" s="383">
        <v>14</v>
      </c>
      <c r="JA10" s="383">
        <v>24.3</v>
      </c>
      <c r="JB10" s="383">
        <v>32.1</v>
      </c>
      <c r="JC10" s="383">
        <v>-3.2</v>
      </c>
      <c r="JD10" s="383">
        <v>-14.2</v>
      </c>
      <c r="JE10" s="383">
        <v>-9.5</v>
      </c>
      <c r="JF10" s="383"/>
      <c r="JG10" s="383">
        <v>0.3</v>
      </c>
      <c r="JH10" s="383">
        <v>5.3</v>
      </c>
      <c r="JI10" s="383">
        <v>-47.2</v>
      </c>
      <c r="JJ10" s="383">
        <v>-14.8</v>
      </c>
      <c r="JK10" s="383">
        <v>-23.1</v>
      </c>
      <c r="JL10" s="383">
        <v>-3.9</v>
      </c>
      <c r="JM10" s="383">
        <v>8.1999999999999993</v>
      </c>
      <c r="JN10" s="383">
        <v>-1.3</v>
      </c>
      <c r="JO10" s="383">
        <v>-8.4</v>
      </c>
      <c r="JP10" s="383">
        <v>14.4</v>
      </c>
      <c r="JQ10" s="383"/>
      <c r="JR10" s="383">
        <v>49.7</v>
      </c>
      <c r="JS10" s="383">
        <v>-91.5</v>
      </c>
      <c r="JT10" s="383">
        <v>-13.7</v>
      </c>
      <c r="JU10" s="383">
        <v>15665.2</v>
      </c>
      <c r="JV10" s="383">
        <v>13.2</v>
      </c>
      <c r="JW10" s="383">
        <v>-16.7</v>
      </c>
      <c r="JX10" s="383"/>
      <c r="JY10" s="383">
        <v>-18.600000000000001</v>
      </c>
      <c r="JZ10" s="383">
        <v>5.2</v>
      </c>
      <c r="KA10" s="383">
        <v>7.2</v>
      </c>
      <c r="KB10" s="383">
        <v>13.9</v>
      </c>
      <c r="KC10" s="383"/>
      <c r="KD10" s="383">
        <v>39.799999999999997</v>
      </c>
      <c r="KE10" s="383">
        <v>11.4</v>
      </c>
      <c r="KF10" s="383">
        <v>2.2000000000000002</v>
      </c>
      <c r="KG10" s="383">
        <v>2.6</v>
      </c>
      <c r="KH10" s="383">
        <v>0.4</v>
      </c>
      <c r="KI10" s="383">
        <v>16.2</v>
      </c>
      <c r="KJ10" s="383">
        <v>5.3</v>
      </c>
      <c r="KK10" s="383">
        <v>-1.4</v>
      </c>
      <c r="KL10" s="383">
        <v>-5.5</v>
      </c>
      <c r="KM10" s="383"/>
      <c r="KN10" s="383">
        <v>-5.9</v>
      </c>
      <c r="KO10" s="383"/>
      <c r="KP10" s="383">
        <v>-2.8</v>
      </c>
      <c r="KQ10" s="383">
        <v>-8.8000000000000007</v>
      </c>
      <c r="KR10" s="383">
        <v>-33.700000000000003</v>
      </c>
      <c r="KS10" s="383">
        <v>-20.3</v>
      </c>
      <c r="KT10" s="383">
        <v>-20.3</v>
      </c>
      <c r="KU10" s="383">
        <v>-14</v>
      </c>
      <c r="KV10" s="383">
        <v>-1.9</v>
      </c>
      <c r="KW10" s="383">
        <v>-3.1</v>
      </c>
      <c r="KX10" s="383">
        <v>5.9</v>
      </c>
      <c r="KY10" s="383">
        <v>-3.9</v>
      </c>
      <c r="KZ10" s="383"/>
      <c r="LA10" s="383">
        <v>-4.2</v>
      </c>
      <c r="LB10" s="383"/>
      <c r="LC10" s="383">
        <v>-6.6</v>
      </c>
      <c r="LD10" s="383">
        <v>-11</v>
      </c>
      <c r="LE10" s="383">
        <v>9.4</v>
      </c>
      <c r="LF10" s="383">
        <v>1.2</v>
      </c>
      <c r="LG10" s="383">
        <v>2.9</v>
      </c>
      <c r="LH10" s="383">
        <v>12.1</v>
      </c>
      <c r="LI10" s="383">
        <v>39.200000000000003</v>
      </c>
      <c r="LJ10" s="383">
        <v>6.8</v>
      </c>
      <c r="LK10" s="383">
        <v>-5.7</v>
      </c>
      <c r="LL10" s="383">
        <v>-5.2</v>
      </c>
      <c r="LM10" s="383">
        <v>-2.1</v>
      </c>
      <c r="LN10" s="383">
        <v>-60.9</v>
      </c>
      <c r="LO10" s="383">
        <v>-1.7</v>
      </c>
      <c r="LP10" s="383">
        <v>-1.2</v>
      </c>
      <c r="LQ10" s="383">
        <v>-12.2</v>
      </c>
      <c r="LR10" s="383">
        <v>13.1</v>
      </c>
      <c r="LS10" s="383">
        <v>4.5999999999999996</v>
      </c>
      <c r="LT10" s="383">
        <v>-0.5</v>
      </c>
      <c r="LU10" s="383">
        <v>1.1000000000000001</v>
      </c>
      <c r="LV10" s="383">
        <v>4.3</v>
      </c>
      <c r="LW10" s="383">
        <v>-8.1999999999999993</v>
      </c>
      <c r="LX10" s="383">
        <v>5.4</v>
      </c>
      <c r="LY10" s="383">
        <v>3.3</v>
      </c>
      <c r="LZ10" s="383">
        <v>0.7</v>
      </c>
      <c r="MA10" s="383">
        <v>12.5</v>
      </c>
      <c r="MB10" s="383">
        <v>0.4</v>
      </c>
      <c r="MC10" s="383">
        <v>6.4</v>
      </c>
      <c r="MD10" s="383">
        <v>3.8</v>
      </c>
      <c r="ME10" s="383">
        <v>-0.5</v>
      </c>
      <c r="MF10" s="383">
        <v>-2.5</v>
      </c>
      <c r="MG10" s="383">
        <v>10.9</v>
      </c>
      <c r="MH10" s="383">
        <v>-2.5</v>
      </c>
      <c r="MI10" s="383">
        <v>3.3</v>
      </c>
      <c r="MJ10" s="383">
        <v>13</v>
      </c>
      <c r="MK10" s="383">
        <v>7.2</v>
      </c>
      <c r="ML10" s="385"/>
      <c r="MM10" s="385"/>
      <c r="MN10" s="385"/>
      <c r="MO10" s="385"/>
      <c r="MP10" s="385"/>
      <c r="MQ10" s="385"/>
      <c r="MR10" s="385"/>
    </row>
    <row r="11" spans="1:356" s="390" customFormat="1">
      <c r="A11" s="390">
        <v>2016</v>
      </c>
      <c r="B11" s="390" t="s">
        <v>741</v>
      </c>
      <c r="C11" s="402">
        <v>155</v>
      </c>
      <c r="D11" s="402">
        <v>440</v>
      </c>
      <c r="E11" s="403">
        <v>390403</v>
      </c>
      <c r="G11" s="403">
        <v>4143</v>
      </c>
      <c r="H11" s="403">
        <v>48539</v>
      </c>
      <c r="I11" s="403">
        <v>4060</v>
      </c>
      <c r="J11" s="403">
        <v>115250</v>
      </c>
      <c r="K11" s="402">
        <v>409</v>
      </c>
      <c r="M11" s="403">
        <v>88755</v>
      </c>
      <c r="N11" s="402">
        <v>198</v>
      </c>
      <c r="O11" s="403">
        <v>19000</v>
      </c>
      <c r="P11" s="403">
        <v>75640</v>
      </c>
      <c r="Q11" s="403">
        <v>1303</v>
      </c>
      <c r="R11" s="402">
        <v>190</v>
      </c>
      <c r="T11" s="402">
        <v>0</v>
      </c>
      <c r="U11" s="402">
        <v>58</v>
      </c>
      <c r="W11" s="403">
        <v>395080</v>
      </c>
      <c r="X11" s="403">
        <v>4071</v>
      </c>
      <c r="Y11" s="403">
        <v>27754</v>
      </c>
      <c r="Z11" s="402">
        <v>56</v>
      </c>
      <c r="AA11" s="402">
        <v>76</v>
      </c>
      <c r="AB11" s="402">
        <v>827</v>
      </c>
      <c r="AD11" s="402">
        <v>538</v>
      </c>
      <c r="AE11" s="403">
        <v>135746</v>
      </c>
      <c r="AF11" s="402">
        <v>347</v>
      </c>
      <c r="AH11" s="403">
        <v>721835</v>
      </c>
      <c r="AI11" s="403">
        <v>1322042</v>
      </c>
      <c r="AJ11" s="403">
        <v>452435</v>
      </c>
      <c r="AK11" s="403">
        <v>13771</v>
      </c>
      <c r="AL11" s="403">
        <v>61802</v>
      </c>
      <c r="AM11" s="402">
        <v>59</v>
      </c>
      <c r="AO11" s="403">
        <v>3980</v>
      </c>
      <c r="AP11" s="402">
        <v>51</v>
      </c>
      <c r="AQ11" s="402">
        <v>57</v>
      </c>
      <c r="AS11" s="402">
        <v>13</v>
      </c>
      <c r="AT11" s="402">
        <v>12</v>
      </c>
      <c r="AU11" s="403">
        <v>113636</v>
      </c>
      <c r="AW11" s="403">
        <v>80883</v>
      </c>
      <c r="AX11" s="403">
        <v>4794</v>
      </c>
      <c r="AY11" s="403">
        <v>9415</v>
      </c>
      <c r="AZ11" s="403">
        <v>200684</v>
      </c>
      <c r="BA11" s="403">
        <v>149052</v>
      </c>
      <c r="BB11" s="403">
        <v>128330</v>
      </c>
      <c r="BC11" s="403">
        <v>328694</v>
      </c>
      <c r="BD11" s="403">
        <v>79657</v>
      </c>
      <c r="BE11" s="403">
        <v>38963</v>
      </c>
      <c r="BF11" s="403">
        <v>35196</v>
      </c>
      <c r="BG11" s="402">
        <v>96</v>
      </c>
      <c r="BH11" s="403">
        <v>236456</v>
      </c>
      <c r="BI11" s="403">
        <v>29132</v>
      </c>
      <c r="BJ11" s="403">
        <v>96537</v>
      </c>
      <c r="BK11" s="403">
        <v>43677</v>
      </c>
      <c r="BL11" s="403">
        <v>151932</v>
      </c>
      <c r="BN11" s="402">
        <v>176</v>
      </c>
      <c r="BO11" s="403">
        <v>140006</v>
      </c>
      <c r="BP11" s="402">
        <v>317</v>
      </c>
      <c r="BQ11" s="403">
        <v>119950</v>
      </c>
      <c r="BR11" s="403">
        <v>13976</v>
      </c>
      <c r="BS11" s="403">
        <v>2791</v>
      </c>
      <c r="BU11" s="403">
        <v>2672</v>
      </c>
      <c r="BW11" s="402">
        <v>886</v>
      </c>
      <c r="BX11" s="403">
        <v>7711</v>
      </c>
      <c r="BY11" s="402">
        <v>680</v>
      </c>
      <c r="BZ11" s="403">
        <v>294351</v>
      </c>
      <c r="CA11" s="403">
        <v>27351</v>
      </c>
      <c r="CB11" s="402">
        <v>26</v>
      </c>
      <c r="CC11" s="403">
        <v>1117</v>
      </c>
      <c r="CD11" s="403">
        <v>999318</v>
      </c>
      <c r="CE11" s="403">
        <v>6927</v>
      </c>
      <c r="CF11" s="403">
        <v>2995</v>
      </c>
      <c r="CG11" s="403">
        <v>7757</v>
      </c>
      <c r="CH11" s="403">
        <v>5108</v>
      </c>
      <c r="CI11" s="402">
        <v>623</v>
      </c>
      <c r="CK11" s="402">
        <v>24</v>
      </c>
      <c r="CL11" s="402">
        <v>189</v>
      </c>
      <c r="CM11" s="402">
        <v>37</v>
      </c>
      <c r="CN11" s="402">
        <v>160</v>
      </c>
      <c r="CO11" s="402">
        <v>76</v>
      </c>
      <c r="CP11" s="403">
        <v>6177</v>
      </c>
      <c r="CQ11" s="402">
        <v>879</v>
      </c>
      <c r="CS11" s="402">
        <v>369</v>
      </c>
      <c r="CT11" s="402">
        <v>120</v>
      </c>
      <c r="CU11" s="402">
        <v>368</v>
      </c>
      <c r="CV11" s="403">
        <v>4409</v>
      </c>
      <c r="CW11" s="403">
        <v>1012</v>
      </c>
      <c r="CX11" s="402">
        <v>294</v>
      </c>
      <c r="CY11" s="403">
        <v>4831</v>
      </c>
      <c r="DA11" s="402">
        <v>969</v>
      </c>
      <c r="DB11" s="403">
        <v>1310</v>
      </c>
      <c r="DC11" s="403">
        <v>1540</v>
      </c>
      <c r="DD11" s="402">
        <v>986</v>
      </c>
      <c r="DE11" s="402">
        <v>7</v>
      </c>
      <c r="DF11" s="402">
        <v>245</v>
      </c>
      <c r="DH11" s="402" t="s">
        <v>557</v>
      </c>
      <c r="DI11" s="402">
        <v>245</v>
      </c>
      <c r="DJ11" s="402">
        <v>64</v>
      </c>
      <c r="DK11" s="403">
        <v>1890655</v>
      </c>
      <c r="DL11" s="403">
        <v>80922</v>
      </c>
      <c r="DN11" s="403">
        <v>46749</v>
      </c>
      <c r="DO11" s="403">
        <v>104209</v>
      </c>
      <c r="DP11" s="403">
        <v>22468</v>
      </c>
      <c r="DR11" s="402">
        <v>139</v>
      </c>
      <c r="DS11" s="403">
        <v>3545</v>
      </c>
      <c r="DT11" s="403">
        <v>3859</v>
      </c>
      <c r="DU11" s="403">
        <v>15731</v>
      </c>
      <c r="DV11" s="402">
        <v>198</v>
      </c>
      <c r="DW11" s="402">
        <v>85</v>
      </c>
      <c r="DX11" s="403">
        <v>259043</v>
      </c>
      <c r="DY11" s="403">
        <v>14484</v>
      </c>
      <c r="DZ11" s="403">
        <v>944959</v>
      </c>
      <c r="EB11" s="403">
        <v>131159</v>
      </c>
      <c r="EC11" s="403">
        <v>88494</v>
      </c>
      <c r="ED11" s="403">
        <v>11432</v>
      </c>
      <c r="EE11" s="403">
        <v>185360</v>
      </c>
      <c r="EF11" s="403">
        <v>153083</v>
      </c>
      <c r="EG11" s="403">
        <v>166271</v>
      </c>
      <c r="EH11" s="403">
        <v>534053</v>
      </c>
      <c r="EI11" s="403">
        <v>313923</v>
      </c>
      <c r="EJ11" s="403">
        <v>59720</v>
      </c>
      <c r="EK11" s="402">
        <v>140</v>
      </c>
      <c r="EL11" s="402">
        <v>117</v>
      </c>
      <c r="EM11" s="403">
        <v>46848</v>
      </c>
      <c r="EN11" s="402">
        <v>60</v>
      </c>
      <c r="EO11" s="402">
        <v>683</v>
      </c>
      <c r="EQ11" s="403">
        <v>12852</v>
      </c>
      <c r="ER11" s="403">
        <v>322000</v>
      </c>
      <c r="ES11" s="402" t="s">
        <v>557</v>
      </c>
      <c r="EU11" s="403">
        <v>355365</v>
      </c>
      <c r="EV11" s="402" t="s">
        <v>557</v>
      </c>
      <c r="EW11" s="402" t="s">
        <v>557</v>
      </c>
      <c r="EX11" s="402" t="s">
        <v>557</v>
      </c>
      <c r="EY11" s="403">
        <v>24566</v>
      </c>
      <c r="EZ11" s="403">
        <v>195586</v>
      </c>
      <c r="FA11" s="403">
        <v>52438</v>
      </c>
      <c r="FB11" s="403">
        <v>702521</v>
      </c>
      <c r="FC11" s="403">
        <v>1778</v>
      </c>
      <c r="FD11" s="402">
        <v>717</v>
      </c>
      <c r="FE11" s="403">
        <v>22641</v>
      </c>
      <c r="FF11" s="402">
        <v>367</v>
      </c>
      <c r="FH11" s="402">
        <v>136</v>
      </c>
      <c r="FI11" s="403">
        <v>2344</v>
      </c>
      <c r="FK11" s="402">
        <v>314</v>
      </c>
      <c r="FL11" s="403">
        <v>1935</v>
      </c>
      <c r="FM11" s="402">
        <v>30</v>
      </c>
      <c r="FN11" s="402" t="s">
        <v>557</v>
      </c>
      <c r="FO11" s="402">
        <v>13</v>
      </c>
      <c r="FP11" s="402">
        <v>35</v>
      </c>
      <c r="FQ11" s="402">
        <v>1</v>
      </c>
      <c r="FR11" s="403">
        <v>10849</v>
      </c>
      <c r="FT11" s="403">
        <v>4126</v>
      </c>
      <c r="FU11" s="402">
        <v>519</v>
      </c>
      <c r="FV11" s="403">
        <v>4803</v>
      </c>
      <c r="FW11" s="402">
        <v>227</v>
      </c>
      <c r="FX11" s="402">
        <v>156</v>
      </c>
      <c r="FY11" s="403">
        <v>1045</v>
      </c>
      <c r="FZ11" s="403">
        <v>880766</v>
      </c>
      <c r="GB11" s="403">
        <v>428512</v>
      </c>
      <c r="GC11" s="403">
        <v>452253</v>
      </c>
      <c r="GD11" s="402">
        <v>458</v>
      </c>
      <c r="GF11" s="403">
        <v>511586</v>
      </c>
      <c r="GG11" s="402">
        <v>407</v>
      </c>
      <c r="GH11" s="403">
        <v>22598</v>
      </c>
      <c r="GI11" s="402">
        <v>736</v>
      </c>
      <c r="GJ11" s="403">
        <v>5817</v>
      </c>
      <c r="GK11" s="403">
        <v>356537</v>
      </c>
      <c r="GL11" s="403">
        <v>331115</v>
      </c>
      <c r="GM11" s="402">
        <v>276</v>
      </c>
      <c r="GN11" s="403">
        <v>465938</v>
      </c>
      <c r="GO11" s="403">
        <v>111457</v>
      </c>
      <c r="GP11" s="402">
        <v>152</v>
      </c>
      <c r="GQ11" s="403">
        <v>61579</v>
      </c>
      <c r="GR11" s="403">
        <v>4273</v>
      </c>
      <c r="GS11" s="403">
        <v>4433</v>
      </c>
      <c r="GT11" s="403">
        <v>2249</v>
      </c>
      <c r="GU11" s="403">
        <v>5628</v>
      </c>
      <c r="GV11" s="402">
        <v>840</v>
      </c>
      <c r="GW11" s="402" t="s">
        <v>557</v>
      </c>
      <c r="GX11" s="402">
        <v>781</v>
      </c>
      <c r="GY11" s="402">
        <v>331</v>
      </c>
      <c r="GZ11" s="402">
        <v>831</v>
      </c>
      <c r="HB11" s="403">
        <v>61215</v>
      </c>
      <c r="HC11" s="403">
        <v>35976</v>
      </c>
      <c r="HD11" s="403">
        <v>20646</v>
      </c>
      <c r="HE11" s="403">
        <v>159257</v>
      </c>
      <c r="HG11" s="403">
        <v>27747</v>
      </c>
      <c r="HI11" s="403">
        <v>13589</v>
      </c>
      <c r="HJ11" s="403">
        <v>13300</v>
      </c>
      <c r="HK11" s="402">
        <v>775</v>
      </c>
      <c r="HL11" s="403">
        <v>3325</v>
      </c>
      <c r="HM11" s="403">
        <v>2997</v>
      </c>
      <c r="HO11" s="403">
        <v>2993</v>
      </c>
      <c r="HP11" s="403">
        <v>32005</v>
      </c>
      <c r="HQ11" s="403">
        <v>49522</v>
      </c>
      <c r="HR11" s="402">
        <v>52</v>
      </c>
      <c r="HS11" s="403">
        <v>4310</v>
      </c>
      <c r="HT11" s="403">
        <v>190569</v>
      </c>
      <c r="HU11" s="403">
        <v>539645</v>
      </c>
      <c r="HV11" s="403">
        <v>290625</v>
      </c>
      <c r="HW11" s="403">
        <v>17434</v>
      </c>
      <c r="HX11" s="403">
        <v>260742</v>
      </c>
      <c r="HY11" s="403">
        <v>516145</v>
      </c>
      <c r="HZ11" s="403">
        <v>27860</v>
      </c>
      <c r="IA11" s="403">
        <v>227805</v>
      </c>
      <c r="IC11" s="403">
        <v>19968</v>
      </c>
      <c r="ID11" s="403">
        <v>77225</v>
      </c>
      <c r="IE11" s="403">
        <v>136403</v>
      </c>
      <c r="IG11" s="403">
        <v>127192</v>
      </c>
      <c r="IH11" s="403">
        <v>186768</v>
      </c>
      <c r="II11" s="402">
        <v>512</v>
      </c>
      <c r="IJ11" s="403">
        <v>7971</v>
      </c>
      <c r="IL11" s="403">
        <v>5367</v>
      </c>
      <c r="IM11" s="403">
        <v>7222</v>
      </c>
      <c r="IN11" s="403">
        <v>21868</v>
      </c>
      <c r="IO11" s="403">
        <v>8064</v>
      </c>
      <c r="IQ11" s="403">
        <v>7866</v>
      </c>
      <c r="IR11" s="402" t="s">
        <v>557</v>
      </c>
      <c r="IS11" s="403">
        <v>531025</v>
      </c>
      <c r="IT11" s="402" t="s">
        <v>557</v>
      </c>
      <c r="IU11" s="403">
        <v>29111</v>
      </c>
      <c r="IV11" s="403">
        <v>23673061</v>
      </c>
      <c r="IW11" s="403">
        <v>702604</v>
      </c>
      <c r="IX11" s="403">
        <v>180887</v>
      </c>
      <c r="IZ11" s="403">
        <v>72525</v>
      </c>
      <c r="JA11" s="403">
        <v>15806</v>
      </c>
      <c r="JB11" s="403">
        <v>5920</v>
      </c>
      <c r="JC11" s="402">
        <v>224</v>
      </c>
      <c r="JD11" s="402">
        <v>199</v>
      </c>
      <c r="JE11" s="402">
        <v>79</v>
      </c>
      <c r="JG11" s="403">
        <v>334068</v>
      </c>
      <c r="JH11" s="403">
        <v>2937</v>
      </c>
      <c r="JI11" s="403">
        <v>84510</v>
      </c>
      <c r="JJ11" s="403">
        <v>185900</v>
      </c>
      <c r="JK11" s="403">
        <v>2626</v>
      </c>
      <c r="JL11" s="402" t="s">
        <v>557</v>
      </c>
      <c r="JM11" s="403">
        <v>1590</v>
      </c>
      <c r="JN11" s="403">
        <v>5757</v>
      </c>
      <c r="JO11" s="402" t="s">
        <v>557</v>
      </c>
      <c r="JP11" s="403">
        <v>8201</v>
      </c>
      <c r="JR11" s="402">
        <v>150</v>
      </c>
      <c r="JS11" s="402">
        <v>2</v>
      </c>
      <c r="JT11" s="402">
        <v>61</v>
      </c>
      <c r="JU11" s="402">
        <v>11</v>
      </c>
      <c r="JV11" s="402">
        <v>336</v>
      </c>
      <c r="JW11" s="403">
        <v>3805</v>
      </c>
      <c r="JY11" s="403">
        <v>2669</v>
      </c>
      <c r="JZ11" s="402" t="s">
        <v>557</v>
      </c>
      <c r="KA11" s="402" t="s">
        <v>557</v>
      </c>
      <c r="KB11" s="403">
        <v>61129</v>
      </c>
      <c r="KD11" s="403">
        <v>1089</v>
      </c>
      <c r="KE11" s="403">
        <v>60040</v>
      </c>
      <c r="KF11" s="403">
        <v>28705</v>
      </c>
      <c r="KG11" s="402" t="s">
        <v>557</v>
      </c>
      <c r="KH11" s="402" t="s">
        <v>557</v>
      </c>
      <c r="KI11" s="402" t="s">
        <v>557</v>
      </c>
      <c r="KJ11" s="402">
        <v>279</v>
      </c>
      <c r="KK11" s="402" t="s">
        <v>557</v>
      </c>
      <c r="KL11" s="402" t="s">
        <v>557</v>
      </c>
      <c r="KN11" s="402" t="s">
        <v>557</v>
      </c>
      <c r="KP11" s="402" t="s">
        <v>557</v>
      </c>
      <c r="KQ11" s="402" t="s">
        <v>557</v>
      </c>
      <c r="KR11" s="402">
        <v>620</v>
      </c>
      <c r="KS11" s="403">
        <v>5190</v>
      </c>
      <c r="KT11" s="402">
        <v>438</v>
      </c>
      <c r="KU11" s="403">
        <v>33222</v>
      </c>
      <c r="KV11" s="403">
        <v>570589</v>
      </c>
      <c r="KW11" s="403">
        <v>13463</v>
      </c>
      <c r="KX11" s="403">
        <v>1040275</v>
      </c>
      <c r="KY11" s="402">
        <v>422</v>
      </c>
      <c r="LA11" s="403">
        <v>929298</v>
      </c>
      <c r="LC11" s="403">
        <v>554783</v>
      </c>
      <c r="LD11" s="403">
        <v>69031</v>
      </c>
      <c r="LE11" s="403">
        <v>266616</v>
      </c>
      <c r="LF11" s="403">
        <v>276981</v>
      </c>
      <c r="LG11" s="403">
        <v>1040</v>
      </c>
      <c r="LH11" s="402" t="s">
        <v>557</v>
      </c>
      <c r="LI11" s="403">
        <v>153738</v>
      </c>
      <c r="LJ11" s="403">
        <v>418500</v>
      </c>
      <c r="LK11" s="403">
        <v>23043</v>
      </c>
      <c r="LL11" s="403">
        <v>5229</v>
      </c>
      <c r="LM11" s="402" t="s">
        <v>557</v>
      </c>
      <c r="LN11" s="403">
        <v>515110</v>
      </c>
      <c r="LO11" s="403">
        <v>43708</v>
      </c>
      <c r="LP11" s="403">
        <v>25579</v>
      </c>
      <c r="LQ11" s="403">
        <v>8261</v>
      </c>
      <c r="LR11" s="403">
        <v>16012</v>
      </c>
      <c r="LS11" s="403">
        <v>50474</v>
      </c>
      <c r="LT11" s="402" t="s">
        <v>557</v>
      </c>
      <c r="LU11" s="402" t="s">
        <v>557</v>
      </c>
      <c r="LV11" s="403">
        <v>2987</v>
      </c>
      <c r="LW11" s="402" t="s">
        <v>557</v>
      </c>
      <c r="LX11" s="402" t="s">
        <v>557</v>
      </c>
      <c r="LY11" s="402" t="s">
        <v>557</v>
      </c>
      <c r="LZ11" s="402" t="s">
        <v>557</v>
      </c>
      <c r="MA11" s="402" t="s">
        <v>557</v>
      </c>
      <c r="MB11" s="402" t="s">
        <v>557</v>
      </c>
      <c r="MC11" s="402" t="s">
        <v>557</v>
      </c>
      <c r="MD11" s="402" t="s">
        <v>557</v>
      </c>
      <c r="ME11" s="402" t="s">
        <v>557</v>
      </c>
      <c r="MF11" s="402" t="s">
        <v>557</v>
      </c>
      <c r="MG11" s="402" t="s">
        <v>557</v>
      </c>
      <c r="MH11" s="402" t="s">
        <v>557</v>
      </c>
      <c r="MI11" s="403">
        <v>237221</v>
      </c>
      <c r="MJ11" s="402" t="s">
        <v>557</v>
      </c>
      <c r="MK11" s="402" t="s">
        <v>557</v>
      </c>
    </row>
    <row r="12" spans="1:356">
      <c r="B12" s="211" t="s">
        <v>742</v>
      </c>
      <c r="C12" s="387">
        <v>338518</v>
      </c>
      <c r="D12" s="387">
        <v>10109</v>
      </c>
      <c r="E12" s="387">
        <v>1304837</v>
      </c>
      <c r="G12" s="387">
        <v>26436</v>
      </c>
      <c r="H12" s="387">
        <v>167458</v>
      </c>
      <c r="I12" s="387">
        <v>23566</v>
      </c>
      <c r="J12" s="387">
        <v>152484</v>
      </c>
      <c r="K12" s="387">
        <v>13194623</v>
      </c>
      <c r="M12" s="387">
        <v>372920</v>
      </c>
      <c r="N12" s="387">
        <v>4348133</v>
      </c>
      <c r="O12" s="387">
        <v>155271</v>
      </c>
      <c r="P12" s="387">
        <v>581991</v>
      </c>
      <c r="Q12" s="387">
        <v>78280</v>
      </c>
      <c r="R12" s="387">
        <v>1110012</v>
      </c>
      <c r="T12" s="386">
        <v>8</v>
      </c>
      <c r="U12" s="387">
        <v>304394</v>
      </c>
      <c r="W12" s="387">
        <v>231643</v>
      </c>
      <c r="X12" s="387">
        <v>1935</v>
      </c>
      <c r="Y12" s="387">
        <v>8686</v>
      </c>
      <c r="Z12" s="387">
        <v>271277</v>
      </c>
      <c r="AA12" s="387">
        <v>534340</v>
      </c>
      <c r="AB12" s="387">
        <v>8121060</v>
      </c>
      <c r="AD12" s="387">
        <v>3575572</v>
      </c>
      <c r="AE12" s="387">
        <v>1481625</v>
      </c>
      <c r="AF12" s="387">
        <v>3455370</v>
      </c>
      <c r="AH12" s="387">
        <v>690945</v>
      </c>
      <c r="AI12" s="387">
        <v>960463</v>
      </c>
      <c r="AJ12" s="387">
        <v>322301</v>
      </c>
      <c r="AK12" s="387">
        <v>179651</v>
      </c>
      <c r="AL12" s="387">
        <v>79823</v>
      </c>
      <c r="AM12" s="387">
        <v>440688</v>
      </c>
      <c r="AO12" s="387">
        <v>5578</v>
      </c>
      <c r="AP12" s="387">
        <v>360255</v>
      </c>
      <c r="AQ12" s="387">
        <v>515518</v>
      </c>
      <c r="AS12" s="387">
        <v>71406</v>
      </c>
      <c r="AT12" s="387">
        <v>126025</v>
      </c>
      <c r="AU12" s="387">
        <v>101068</v>
      </c>
      <c r="AW12" s="387">
        <v>59134</v>
      </c>
      <c r="AX12" s="387">
        <v>3523</v>
      </c>
      <c r="AY12" s="387">
        <v>16596</v>
      </c>
      <c r="AZ12" s="387">
        <v>272042</v>
      </c>
      <c r="BA12" s="387">
        <v>54610</v>
      </c>
      <c r="BB12" s="387">
        <v>182203</v>
      </c>
      <c r="BC12" s="387">
        <v>979196</v>
      </c>
      <c r="BD12" s="387">
        <v>103123</v>
      </c>
      <c r="BE12" s="387">
        <v>80193</v>
      </c>
      <c r="BF12" s="387">
        <v>493168</v>
      </c>
      <c r="BG12" s="387">
        <v>490918</v>
      </c>
      <c r="BH12" s="387">
        <v>264220</v>
      </c>
      <c r="BI12" s="387">
        <v>127036</v>
      </c>
      <c r="BJ12" s="387">
        <v>708513</v>
      </c>
      <c r="BK12" s="387">
        <v>284047</v>
      </c>
      <c r="BL12" s="387">
        <v>818116</v>
      </c>
      <c r="BN12" s="387">
        <v>9956</v>
      </c>
      <c r="BO12" s="387">
        <v>659152</v>
      </c>
      <c r="BP12" s="386">
        <v>792</v>
      </c>
      <c r="BQ12" s="387">
        <v>310644</v>
      </c>
      <c r="BR12" s="387">
        <v>421832</v>
      </c>
      <c r="BS12" s="387">
        <v>4347455</v>
      </c>
      <c r="BU12" s="387">
        <v>4267326</v>
      </c>
      <c r="BW12" s="387">
        <v>1285444</v>
      </c>
      <c r="BX12" s="387">
        <v>2672</v>
      </c>
      <c r="BY12" s="387">
        <v>1505086</v>
      </c>
      <c r="BZ12" s="387">
        <v>57053</v>
      </c>
      <c r="CA12" s="387">
        <v>8915</v>
      </c>
      <c r="CB12" s="387">
        <v>127306</v>
      </c>
      <c r="CC12" s="387">
        <v>3477553</v>
      </c>
      <c r="CD12" s="387">
        <v>2385101</v>
      </c>
      <c r="CE12" s="387">
        <v>208070</v>
      </c>
      <c r="CF12" s="387">
        <v>129817</v>
      </c>
      <c r="CG12" s="387">
        <v>10050</v>
      </c>
      <c r="CH12" s="386">
        <v>712</v>
      </c>
      <c r="CI12" s="387">
        <v>714542</v>
      </c>
      <c r="CK12" s="387">
        <v>148665</v>
      </c>
      <c r="CL12" s="387">
        <v>299854</v>
      </c>
      <c r="CM12" s="387">
        <v>58086</v>
      </c>
      <c r="CN12" s="387">
        <v>122131</v>
      </c>
      <c r="CO12" s="387">
        <v>121673</v>
      </c>
      <c r="CP12" s="387">
        <v>30343</v>
      </c>
      <c r="CQ12" s="387">
        <v>456778</v>
      </c>
      <c r="CS12" s="387">
        <v>189526</v>
      </c>
      <c r="CT12" s="387">
        <v>88914</v>
      </c>
      <c r="CU12" s="387">
        <v>162237</v>
      </c>
      <c r="CV12" s="386">
        <v>207</v>
      </c>
      <c r="CW12" s="387">
        <v>940796</v>
      </c>
      <c r="CX12" s="387">
        <v>621996</v>
      </c>
      <c r="CY12" s="387">
        <v>12754545</v>
      </c>
      <c r="DA12" s="387">
        <v>2756399</v>
      </c>
      <c r="DB12" s="387">
        <v>4003059</v>
      </c>
      <c r="DC12" s="387">
        <v>4264172</v>
      </c>
      <c r="DD12" s="387">
        <v>1537852</v>
      </c>
      <c r="DE12" s="387">
        <v>19755</v>
      </c>
      <c r="DF12" s="387">
        <v>668625</v>
      </c>
      <c r="DH12" s="386" t="s">
        <v>557</v>
      </c>
      <c r="DI12" s="387">
        <v>668625</v>
      </c>
      <c r="DJ12" s="387">
        <v>386968</v>
      </c>
      <c r="DK12" s="387">
        <v>924968</v>
      </c>
      <c r="DL12" s="387">
        <v>1199586</v>
      </c>
      <c r="DN12" s="387">
        <v>225218</v>
      </c>
      <c r="DO12" s="387">
        <v>42211</v>
      </c>
      <c r="DP12" s="387">
        <v>362219</v>
      </c>
      <c r="DR12" s="386">
        <v>632</v>
      </c>
      <c r="DS12" s="387">
        <v>39127</v>
      </c>
      <c r="DT12" s="387">
        <v>114607</v>
      </c>
      <c r="DU12" s="387">
        <v>19267</v>
      </c>
      <c r="DV12" s="387">
        <v>253151</v>
      </c>
      <c r="DW12" s="387">
        <v>406812</v>
      </c>
      <c r="DX12" s="387">
        <v>947754</v>
      </c>
      <c r="DY12" s="387">
        <v>10974</v>
      </c>
      <c r="DZ12" s="387">
        <v>8977716</v>
      </c>
      <c r="EB12" s="387">
        <v>283983</v>
      </c>
      <c r="EC12" s="387">
        <v>1989887</v>
      </c>
      <c r="ED12" s="387">
        <v>148216</v>
      </c>
      <c r="EE12" s="387">
        <v>853397</v>
      </c>
      <c r="EF12" s="387">
        <v>1111818</v>
      </c>
      <c r="EG12" s="387">
        <v>252456</v>
      </c>
      <c r="EH12" s="387">
        <v>217765</v>
      </c>
      <c r="EI12" s="387">
        <v>481670</v>
      </c>
      <c r="EJ12" s="387">
        <v>70373</v>
      </c>
      <c r="EK12" s="387">
        <v>2443368</v>
      </c>
      <c r="EL12" s="387">
        <v>632421</v>
      </c>
      <c r="EM12" s="387">
        <v>8499030</v>
      </c>
      <c r="EN12" s="387">
        <v>1325659</v>
      </c>
      <c r="EO12" s="387">
        <v>5121568</v>
      </c>
      <c r="EQ12" s="387">
        <v>8308</v>
      </c>
      <c r="ER12" s="387">
        <v>236787</v>
      </c>
      <c r="ES12" s="387">
        <v>69250675</v>
      </c>
      <c r="EU12" s="387">
        <v>1023592</v>
      </c>
      <c r="EV12" s="387">
        <v>424748</v>
      </c>
      <c r="EW12" s="387">
        <v>344172</v>
      </c>
      <c r="EX12" s="387">
        <v>9099232</v>
      </c>
      <c r="EY12" s="387">
        <v>496463</v>
      </c>
      <c r="EZ12" s="387">
        <v>1703820</v>
      </c>
      <c r="FA12" s="387">
        <v>1664351</v>
      </c>
      <c r="FB12" s="387">
        <v>626960</v>
      </c>
      <c r="FC12" s="387">
        <v>448238</v>
      </c>
      <c r="FD12" s="387">
        <v>2832094</v>
      </c>
      <c r="FE12" s="387">
        <v>1021360</v>
      </c>
      <c r="FF12" s="387">
        <v>4081252</v>
      </c>
      <c r="FH12" s="387">
        <v>1939376</v>
      </c>
      <c r="FI12" s="387">
        <v>12082424</v>
      </c>
      <c r="FK12" s="387">
        <v>5580664</v>
      </c>
      <c r="FL12" s="387">
        <v>4719339</v>
      </c>
      <c r="FM12" s="387">
        <v>990603</v>
      </c>
      <c r="FN12" s="387">
        <v>1377894</v>
      </c>
      <c r="FO12" s="387">
        <v>18386</v>
      </c>
      <c r="FP12" s="387">
        <v>477062</v>
      </c>
      <c r="FQ12" s="387">
        <v>4897</v>
      </c>
      <c r="FR12" s="387">
        <v>35872420</v>
      </c>
      <c r="FT12" s="387">
        <v>9117841</v>
      </c>
      <c r="FU12" s="387">
        <v>1438345</v>
      </c>
      <c r="FV12" s="387">
        <v>16270143</v>
      </c>
      <c r="FW12" s="387">
        <v>1229389</v>
      </c>
      <c r="FX12" s="387">
        <v>2397223</v>
      </c>
      <c r="FY12" s="386">
        <v>219</v>
      </c>
      <c r="FZ12" s="387">
        <v>3391263</v>
      </c>
      <c r="GB12" s="387">
        <v>1370187</v>
      </c>
      <c r="GC12" s="387">
        <v>2021076</v>
      </c>
      <c r="GD12" s="387">
        <v>8153072</v>
      </c>
      <c r="GF12" s="387">
        <v>620377</v>
      </c>
      <c r="GG12" s="387">
        <v>7532695</v>
      </c>
      <c r="GH12" s="387">
        <v>31149</v>
      </c>
      <c r="GI12" s="387">
        <v>7524</v>
      </c>
      <c r="GJ12" s="387">
        <v>23586</v>
      </c>
      <c r="GK12" s="387">
        <v>562748</v>
      </c>
      <c r="GL12" s="387">
        <v>349050</v>
      </c>
      <c r="GM12" s="387">
        <v>3059733</v>
      </c>
      <c r="GN12" s="387">
        <v>1935210</v>
      </c>
      <c r="GO12" s="387">
        <v>218223</v>
      </c>
      <c r="GP12" s="387">
        <v>6076168</v>
      </c>
      <c r="GQ12" s="387">
        <v>3063494</v>
      </c>
      <c r="GR12" s="387">
        <v>5265836</v>
      </c>
      <c r="GS12" s="387">
        <v>3715926</v>
      </c>
      <c r="GT12" s="387">
        <v>2164886</v>
      </c>
      <c r="GU12" s="387">
        <v>1708473</v>
      </c>
      <c r="GV12" s="387">
        <v>248533</v>
      </c>
      <c r="GW12" s="387">
        <v>1967058</v>
      </c>
      <c r="GX12" s="387">
        <v>187641</v>
      </c>
      <c r="GY12" s="387">
        <v>631933</v>
      </c>
      <c r="GZ12" s="387">
        <v>1946365</v>
      </c>
      <c r="HB12" s="387">
        <v>270236</v>
      </c>
      <c r="HC12" s="387">
        <v>59914</v>
      </c>
      <c r="HD12" s="387">
        <v>268784</v>
      </c>
      <c r="HE12" s="387">
        <v>90683241</v>
      </c>
      <c r="HG12" s="387">
        <v>56178740</v>
      </c>
      <c r="HI12" s="387">
        <v>14011787</v>
      </c>
      <c r="HJ12" s="387">
        <v>38516701</v>
      </c>
      <c r="HK12" s="387">
        <v>2906581</v>
      </c>
      <c r="HL12" s="387">
        <v>8538902</v>
      </c>
      <c r="HM12" s="387">
        <v>1422348</v>
      </c>
      <c r="HO12" s="387">
        <v>1403074</v>
      </c>
      <c r="HP12" s="387">
        <v>11037969</v>
      </c>
      <c r="HQ12" s="387">
        <v>2061098</v>
      </c>
      <c r="HR12" s="387">
        <v>16507580</v>
      </c>
      <c r="HS12" s="387">
        <v>6710187</v>
      </c>
      <c r="HT12" s="387">
        <v>17001985</v>
      </c>
      <c r="HU12" s="387">
        <v>2313097</v>
      </c>
      <c r="HV12" s="387">
        <v>6891276</v>
      </c>
      <c r="HW12" s="387">
        <v>387028</v>
      </c>
      <c r="HX12" s="387">
        <v>1875085</v>
      </c>
      <c r="HY12" s="387">
        <v>10792075</v>
      </c>
      <c r="HZ12" s="387">
        <v>1320718</v>
      </c>
      <c r="IA12" s="387">
        <v>6559319</v>
      </c>
      <c r="IC12" s="387">
        <v>1625368</v>
      </c>
      <c r="ID12" s="387">
        <v>7452123</v>
      </c>
      <c r="IE12" s="387">
        <v>77450183</v>
      </c>
      <c r="IG12" s="387">
        <v>76430245</v>
      </c>
      <c r="IH12" s="387">
        <v>4911184</v>
      </c>
      <c r="II12" s="387">
        <v>112205</v>
      </c>
      <c r="IJ12" s="387">
        <v>2503437</v>
      </c>
      <c r="IL12" s="387">
        <v>1301149</v>
      </c>
      <c r="IM12" s="387">
        <v>790602</v>
      </c>
      <c r="IN12" s="387">
        <v>3138478</v>
      </c>
      <c r="IO12" s="387">
        <v>8097220</v>
      </c>
      <c r="IQ12" s="387">
        <v>7966741</v>
      </c>
      <c r="IR12" s="387">
        <v>731576</v>
      </c>
      <c r="IS12" s="387">
        <v>7581829</v>
      </c>
      <c r="IT12" s="387">
        <v>2640282</v>
      </c>
      <c r="IU12" s="387">
        <v>8455952</v>
      </c>
      <c r="IV12" s="387">
        <v>16325869</v>
      </c>
      <c r="IW12" s="387">
        <v>16001937</v>
      </c>
      <c r="IX12" s="387">
        <v>40291123</v>
      </c>
      <c r="IZ12" s="387">
        <v>17339120</v>
      </c>
      <c r="JA12" s="387">
        <v>15227816</v>
      </c>
      <c r="JB12" s="387">
        <v>1645299</v>
      </c>
      <c r="JC12" s="387">
        <v>12944312</v>
      </c>
      <c r="JD12" s="387">
        <v>2789789</v>
      </c>
      <c r="JE12" s="387">
        <v>7086632</v>
      </c>
      <c r="JG12" s="387">
        <v>1879258</v>
      </c>
      <c r="JH12" s="387">
        <v>74500</v>
      </c>
      <c r="JI12" s="387">
        <v>896846</v>
      </c>
      <c r="JJ12" s="387">
        <v>1757619</v>
      </c>
      <c r="JK12" s="387">
        <v>44034</v>
      </c>
      <c r="JL12" s="387">
        <v>30069250</v>
      </c>
      <c r="JM12" s="387">
        <v>3912377</v>
      </c>
      <c r="JN12" s="387">
        <v>2035910</v>
      </c>
      <c r="JO12" s="387">
        <v>4119446</v>
      </c>
      <c r="JP12" s="387">
        <v>13315699</v>
      </c>
      <c r="JR12" s="387">
        <v>3303394</v>
      </c>
      <c r="JS12" s="387">
        <v>2197</v>
      </c>
      <c r="JT12" s="387">
        <v>1427165</v>
      </c>
      <c r="JU12" s="387">
        <v>421653</v>
      </c>
      <c r="JV12" s="387">
        <v>5283158</v>
      </c>
      <c r="JW12" s="387">
        <v>1645650</v>
      </c>
      <c r="JY12" s="387">
        <v>1489448</v>
      </c>
      <c r="JZ12" s="387">
        <v>3296969</v>
      </c>
      <c r="KA12" s="387">
        <v>6177887</v>
      </c>
      <c r="KB12" s="387">
        <v>1678505</v>
      </c>
      <c r="KD12" s="387">
        <v>193256</v>
      </c>
      <c r="KE12" s="387">
        <v>1485249</v>
      </c>
      <c r="KF12" s="387">
        <v>610503</v>
      </c>
      <c r="KG12" s="387">
        <v>31506623</v>
      </c>
      <c r="KH12" s="387">
        <v>5107027</v>
      </c>
      <c r="KI12" s="387">
        <v>19776597</v>
      </c>
      <c r="KJ12" s="387">
        <v>16437780</v>
      </c>
      <c r="KK12" s="387">
        <v>6097083</v>
      </c>
      <c r="KL12" s="387">
        <v>104131675</v>
      </c>
      <c r="KN12" s="387">
        <v>85624874</v>
      </c>
      <c r="KP12" s="387">
        <v>42734418</v>
      </c>
      <c r="KQ12" s="387">
        <v>42890456</v>
      </c>
      <c r="KR12" s="387">
        <v>177050</v>
      </c>
      <c r="KS12" s="387">
        <v>1757371</v>
      </c>
      <c r="KT12" s="387">
        <v>1757371</v>
      </c>
      <c r="KU12" s="387">
        <v>483679</v>
      </c>
      <c r="KV12" s="387">
        <v>1758627</v>
      </c>
      <c r="KW12" s="387">
        <v>3576658</v>
      </c>
      <c r="KX12" s="387">
        <v>2813357</v>
      </c>
      <c r="KY12" s="387">
        <v>31131619</v>
      </c>
      <c r="LA12" s="387">
        <v>29601991</v>
      </c>
      <c r="LC12" s="387">
        <v>14516541</v>
      </c>
      <c r="LD12" s="387">
        <v>6347372</v>
      </c>
      <c r="LE12" s="387">
        <v>8182208</v>
      </c>
      <c r="LF12" s="387">
        <v>1529628</v>
      </c>
      <c r="LG12" s="387">
        <v>23539534</v>
      </c>
      <c r="LH12" s="387">
        <v>12163792</v>
      </c>
      <c r="LI12" s="387">
        <v>6433342</v>
      </c>
      <c r="LJ12" s="387">
        <v>1990549</v>
      </c>
      <c r="LK12" s="387">
        <v>318185</v>
      </c>
      <c r="LL12" s="387">
        <v>300088</v>
      </c>
      <c r="LM12" s="387">
        <v>141904</v>
      </c>
      <c r="LN12" s="387">
        <v>8665979</v>
      </c>
      <c r="LO12" s="387">
        <v>1616495</v>
      </c>
      <c r="LP12" s="387">
        <v>93736</v>
      </c>
      <c r="LQ12" s="387">
        <v>41116</v>
      </c>
      <c r="LR12" s="387">
        <v>76638</v>
      </c>
      <c r="LS12" s="387">
        <v>293201</v>
      </c>
      <c r="LT12" s="387">
        <v>47930071</v>
      </c>
      <c r="LU12" s="387">
        <v>798195624</v>
      </c>
      <c r="LV12" s="387">
        <v>55155517</v>
      </c>
      <c r="LW12" s="387">
        <v>226784789</v>
      </c>
      <c r="LX12" s="387">
        <v>365486733</v>
      </c>
      <c r="LY12" s="387">
        <v>61223947</v>
      </c>
      <c r="LZ12" s="387">
        <v>44592995</v>
      </c>
      <c r="MA12" s="387">
        <v>44951643</v>
      </c>
      <c r="MB12" s="387">
        <v>398760749</v>
      </c>
      <c r="MC12" s="387">
        <v>420785</v>
      </c>
      <c r="MD12" s="387">
        <v>16332713</v>
      </c>
      <c r="ME12" s="387">
        <v>20247299</v>
      </c>
      <c r="MF12" s="387">
        <v>270265520</v>
      </c>
      <c r="MG12" s="387">
        <v>73345664</v>
      </c>
      <c r="MH12" s="387">
        <v>8753323</v>
      </c>
      <c r="MI12" s="387">
        <v>4148779</v>
      </c>
      <c r="MJ12" s="387">
        <v>4713153</v>
      </c>
      <c r="MK12" s="387">
        <v>533511</v>
      </c>
    </row>
    <row r="13" spans="1:356">
      <c r="B13" s="211" t="s">
        <v>743</v>
      </c>
      <c r="C13" s="386">
        <v>-8.4</v>
      </c>
      <c r="D13" s="386">
        <v>1.8</v>
      </c>
      <c r="E13" s="386">
        <v>-10.199999999999999</v>
      </c>
      <c r="G13" s="386">
        <v>-11.9</v>
      </c>
      <c r="H13" s="386">
        <v>-32.1</v>
      </c>
      <c r="I13" s="386">
        <v>8</v>
      </c>
      <c r="J13" s="386">
        <v>-11.8</v>
      </c>
      <c r="K13" s="386">
        <v>4.5999999999999996</v>
      </c>
      <c r="M13" s="386">
        <v>-5.3</v>
      </c>
      <c r="N13" s="386">
        <v>5.9</v>
      </c>
      <c r="O13" s="386">
        <v>58.7</v>
      </c>
      <c r="P13" s="386">
        <v>-4</v>
      </c>
      <c r="Q13" s="386">
        <v>8</v>
      </c>
      <c r="R13" s="386">
        <v>16.3</v>
      </c>
      <c r="T13" s="386">
        <v>29</v>
      </c>
      <c r="U13" s="386">
        <v>21.5</v>
      </c>
      <c r="W13" s="386">
        <v>37.5</v>
      </c>
      <c r="X13" s="386">
        <v>-63.4</v>
      </c>
      <c r="Y13" s="386">
        <v>229</v>
      </c>
      <c r="Z13" s="386">
        <v>6.2</v>
      </c>
      <c r="AA13" s="386">
        <v>20.6</v>
      </c>
      <c r="AB13" s="386">
        <v>-0.7</v>
      </c>
      <c r="AD13" s="386">
        <v>-5.0999999999999996</v>
      </c>
      <c r="AE13" s="386">
        <v>11.6</v>
      </c>
      <c r="AF13" s="386">
        <v>21</v>
      </c>
      <c r="AH13" s="386">
        <v>-3.9</v>
      </c>
      <c r="AI13" s="386">
        <v>58.7</v>
      </c>
      <c r="AJ13" s="386">
        <v>21.2</v>
      </c>
      <c r="AK13" s="386">
        <v>2.5</v>
      </c>
      <c r="AL13" s="386">
        <v>-0.9</v>
      </c>
      <c r="AM13" s="386">
        <v>4.5999999999999996</v>
      </c>
      <c r="AO13" s="386">
        <v>-11.3</v>
      </c>
      <c r="AP13" s="386">
        <v>6.8</v>
      </c>
      <c r="AQ13" s="386">
        <v>4.9000000000000004</v>
      </c>
      <c r="AS13" s="386">
        <v>-4.8</v>
      </c>
      <c r="AT13" s="386">
        <v>-5.2</v>
      </c>
      <c r="AU13" s="386">
        <v>-16</v>
      </c>
      <c r="AW13" s="386">
        <v>-22.6</v>
      </c>
      <c r="AX13" s="386">
        <v>4</v>
      </c>
      <c r="AY13" s="386">
        <v>0.7</v>
      </c>
      <c r="AZ13" s="386">
        <v>5.7</v>
      </c>
      <c r="BA13" s="386">
        <v>98.8</v>
      </c>
      <c r="BB13" s="386">
        <v>-11.3</v>
      </c>
      <c r="BC13" s="386">
        <v>1.2</v>
      </c>
      <c r="BD13" s="386">
        <v>55.2</v>
      </c>
      <c r="BE13" s="386">
        <v>-7.3</v>
      </c>
      <c r="BF13" s="386">
        <v>1.3</v>
      </c>
      <c r="BG13" s="386">
        <v>-5.5</v>
      </c>
      <c r="BH13" s="386">
        <v>-0.1</v>
      </c>
      <c r="BI13" s="386">
        <v>9.6999999999999993</v>
      </c>
      <c r="BJ13" s="386">
        <v>2.4</v>
      </c>
      <c r="BK13" s="386">
        <v>11.2</v>
      </c>
      <c r="BL13" s="386">
        <v>-17.600000000000001</v>
      </c>
      <c r="BN13" s="386">
        <v>6.6</v>
      </c>
      <c r="BO13" s="386">
        <v>-18.399999999999999</v>
      </c>
      <c r="BP13" s="386">
        <v>-25.5</v>
      </c>
      <c r="BQ13" s="386">
        <v>18.8</v>
      </c>
      <c r="BR13" s="386">
        <v>7.3</v>
      </c>
      <c r="BS13" s="386">
        <v>-21.5</v>
      </c>
      <c r="BU13" s="386">
        <v>-22.5</v>
      </c>
      <c r="BW13" s="386">
        <v>-35.6</v>
      </c>
      <c r="BX13" s="386">
        <v>-88.4</v>
      </c>
      <c r="BY13" s="386">
        <v>-15.3</v>
      </c>
      <c r="BZ13" s="386">
        <v>7.5</v>
      </c>
      <c r="CA13" s="386">
        <v>-64.599999999999994</v>
      </c>
      <c r="CB13" s="386">
        <v>-3.3</v>
      </c>
      <c r="CC13" s="386">
        <v>3.9</v>
      </c>
      <c r="CD13" s="386">
        <v>-3.7</v>
      </c>
      <c r="CE13" s="386">
        <v>3.5</v>
      </c>
      <c r="CF13" s="386">
        <v>15.4</v>
      </c>
      <c r="CG13" s="386">
        <v>-73.2</v>
      </c>
      <c r="CH13" s="386">
        <v>22</v>
      </c>
      <c r="CI13" s="386">
        <v>-7.3</v>
      </c>
      <c r="CK13" s="386">
        <v>-6.2</v>
      </c>
      <c r="CL13" s="386">
        <v>-11.9</v>
      </c>
      <c r="CM13" s="386">
        <v>11.3</v>
      </c>
      <c r="CN13" s="386">
        <v>-23</v>
      </c>
      <c r="CO13" s="386">
        <v>21.6</v>
      </c>
      <c r="CP13" s="386">
        <v>47.4</v>
      </c>
      <c r="CQ13" s="386">
        <v>64.599999999999994</v>
      </c>
      <c r="CS13" s="386">
        <v>21.7</v>
      </c>
      <c r="CT13" s="386">
        <v>23.6</v>
      </c>
      <c r="CU13" s="386">
        <v>221.9</v>
      </c>
      <c r="CV13" s="386">
        <v>14.3</v>
      </c>
      <c r="CW13" s="386">
        <v>4.9000000000000004</v>
      </c>
      <c r="CX13" s="386">
        <v>2.6</v>
      </c>
      <c r="CY13" s="386">
        <v>33.700000000000003</v>
      </c>
      <c r="DA13" s="386">
        <v>64.5</v>
      </c>
      <c r="DB13" s="386">
        <v>6</v>
      </c>
      <c r="DC13" s="386">
        <v>115.1</v>
      </c>
      <c r="DD13" s="386">
        <v>-6.3</v>
      </c>
      <c r="DE13" s="386" t="s">
        <v>557</v>
      </c>
      <c r="DF13" s="386">
        <v>4.0999999999999996</v>
      </c>
      <c r="DH13" s="386" t="s">
        <v>557</v>
      </c>
      <c r="DI13" s="386">
        <v>4.0999999999999996</v>
      </c>
      <c r="DJ13" s="386">
        <v>3.3</v>
      </c>
      <c r="DK13" s="386">
        <v>1.4</v>
      </c>
      <c r="DL13" s="386">
        <v>24.1</v>
      </c>
      <c r="DN13" s="386">
        <v>34.200000000000003</v>
      </c>
      <c r="DO13" s="386">
        <v>-64.400000000000006</v>
      </c>
      <c r="DP13" s="386">
        <v>19.7</v>
      </c>
      <c r="DR13" s="386">
        <v>-54.8</v>
      </c>
      <c r="DS13" s="386">
        <v>112</v>
      </c>
      <c r="DT13" s="386">
        <v>15.2</v>
      </c>
      <c r="DU13" s="386">
        <v>17.3</v>
      </c>
      <c r="DV13" s="386">
        <v>-10</v>
      </c>
      <c r="DW13" s="386">
        <v>3.1</v>
      </c>
      <c r="DX13" s="386">
        <v>2.4</v>
      </c>
      <c r="DY13" s="386">
        <v>-28.1</v>
      </c>
      <c r="DZ13" s="386">
        <v>7.9</v>
      </c>
      <c r="EB13" s="386">
        <v>6</v>
      </c>
      <c r="EC13" s="386">
        <v>2.4</v>
      </c>
      <c r="ED13" s="386">
        <v>-7.6</v>
      </c>
      <c r="EE13" s="386">
        <v>5.3</v>
      </c>
      <c r="EF13" s="386">
        <v>4.9000000000000004</v>
      </c>
      <c r="EG13" s="386">
        <v>8.5</v>
      </c>
      <c r="EH13" s="386">
        <v>16.8</v>
      </c>
      <c r="EI13" s="386">
        <v>-6.1</v>
      </c>
      <c r="EJ13" s="386">
        <v>-30.4</v>
      </c>
      <c r="EK13" s="386">
        <v>19.100000000000001</v>
      </c>
      <c r="EL13" s="386">
        <v>33.299999999999997</v>
      </c>
      <c r="EM13" s="386">
        <v>5.4</v>
      </c>
      <c r="EN13" s="386">
        <v>1.9</v>
      </c>
      <c r="EO13" s="386">
        <v>15.1</v>
      </c>
      <c r="EQ13" s="386">
        <v>-25</v>
      </c>
      <c r="ER13" s="386">
        <v>10</v>
      </c>
      <c r="ES13" s="386" t="s">
        <v>557</v>
      </c>
      <c r="EU13" s="386">
        <v>3.3</v>
      </c>
      <c r="EV13" s="386" t="s">
        <v>557</v>
      </c>
      <c r="EW13" s="386" t="s">
        <v>557</v>
      </c>
      <c r="EX13" s="386" t="s">
        <v>557</v>
      </c>
      <c r="EY13" s="386">
        <v>-22.7</v>
      </c>
      <c r="EZ13" s="386">
        <v>-9.1999999999999993</v>
      </c>
      <c r="FA13" s="386">
        <v>7</v>
      </c>
      <c r="FB13" s="386">
        <v>3.7</v>
      </c>
      <c r="FC13" s="386">
        <v>12.8</v>
      </c>
      <c r="FD13" s="386">
        <v>0.2</v>
      </c>
      <c r="FE13" s="386">
        <v>5.5</v>
      </c>
      <c r="FF13" s="386">
        <v>7.4</v>
      </c>
      <c r="FH13" s="386">
        <v>2.6</v>
      </c>
      <c r="FI13" s="386">
        <v>-7.2</v>
      </c>
      <c r="FK13" s="386">
        <v>-6.3</v>
      </c>
      <c r="FL13" s="386">
        <v>-6.6</v>
      </c>
      <c r="FM13" s="386">
        <v>-12.5</v>
      </c>
      <c r="FN13" s="386" t="s">
        <v>557</v>
      </c>
      <c r="FO13" s="386">
        <v>-21.5</v>
      </c>
      <c r="FP13" s="386">
        <v>-4.7</v>
      </c>
      <c r="FQ13" s="386">
        <v>90.6</v>
      </c>
      <c r="FR13" s="386">
        <v>-3.5</v>
      </c>
      <c r="FT13" s="386">
        <v>-6</v>
      </c>
      <c r="FU13" s="386">
        <v>-4.0999999999999996</v>
      </c>
      <c r="FV13" s="386">
        <v>-0.9</v>
      </c>
      <c r="FW13" s="386">
        <v>-0.9</v>
      </c>
      <c r="FX13" s="386">
        <v>0.3</v>
      </c>
      <c r="FY13" s="386">
        <v>-8.6999999999999993</v>
      </c>
      <c r="FZ13" s="386">
        <v>28.7</v>
      </c>
      <c r="GB13" s="386">
        <v>96.2</v>
      </c>
      <c r="GC13" s="386">
        <v>-3</v>
      </c>
      <c r="GD13" s="386">
        <v>-3.7</v>
      </c>
      <c r="GF13" s="386">
        <v>-9.5</v>
      </c>
      <c r="GG13" s="386">
        <v>-2.9</v>
      </c>
      <c r="GH13" s="386">
        <v>-76.599999999999994</v>
      </c>
      <c r="GI13" s="386">
        <v>30.9</v>
      </c>
      <c r="GJ13" s="386">
        <v>41.7</v>
      </c>
      <c r="GK13" s="386">
        <v>-12.1</v>
      </c>
      <c r="GL13" s="386">
        <v>12.2</v>
      </c>
      <c r="GM13" s="386">
        <v>1.2</v>
      </c>
      <c r="GN13" s="386">
        <v>-1.1000000000000001</v>
      </c>
      <c r="GO13" s="386">
        <v>-3.9</v>
      </c>
      <c r="GP13" s="386">
        <v>0.5</v>
      </c>
      <c r="GQ13" s="386">
        <v>8.5</v>
      </c>
      <c r="GR13" s="386">
        <v>15.6</v>
      </c>
      <c r="GS13" s="386">
        <v>11.8</v>
      </c>
      <c r="GT13" s="386">
        <v>6.3</v>
      </c>
      <c r="GU13" s="386">
        <v>4.8</v>
      </c>
      <c r="GV13" s="386">
        <v>12</v>
      </c>
      <c r="GW13" s="386" t="s">
        <v>557</v>
      </c>
      <c r="GX13" s="386">
        <v>-6</v>
      </c>
      <c r="GY13" s="386">
        <v>4.9000000000000004</v>
      </c>
      <c r="GZ13" s="386">
        <v>-1</v>
      </c>
      <c r="HB13" s="386">
        <v>-8.8000000000000007</v>
      </c>
      <c r="HC13" s="386">
        <v>-0.6</v>
      </c>
      <c r="HD13" s="386">
        <v>-12.2</v>
      </c>
      <c r="HE13" s="386">
        <v>-7.1</v>
      </c>
      <c r="HG13" s="386">
        <v>-10.7</v>
      </c>
      <c r="HI13" s="386">
        <v>-16.3</v>
      </c>
      <c r="HJ13" s="386">
        <v>-2.2999999999999998</v>
      </c>
      <c r="HK13" s="386">
        <v>-6.3</v>
      </c>
      <c r="HL13" s="386">
        <v>-20.8</v>
      </c>
      <c r="HM13" s="386">
        <v>-11</v>
      </c>
      <c r="HO13" s="386">
        <v>-11</v>
      </c>
      <c r="HP13" s="386">
        <v>6.6</v>
      </c>
      <c r="HQ13" s="386">
        <v>2.6</v>
      </c>
      <c r="HR13" s="386">
        <v>-4.0999999999999996</v>
      </c>
      <c r="HS13" s="386">
        <v>-15.4</v>
      </c>
      <c r="HT13" s="386">
        <v>-16.899999999999999</v>
      </c>
      <c r="HU13" s="386">
        <v>3.9</v>
      </c>
      <c r="HV13" s="386">
        <v>-4.9000000000000004</v>
      </c>
      <c r="HW13" s="386">
        <v>19.100000000000001</v>
      </c>
      <c r="HX13" s="386">
        <v>1.4</v>
      </c>
      <c r="HY13" s="386">
        <v>2</v>
      </c>
      <c r="HZ13" s="386">
        <v>-1.2</v>
      </c>
      <c r="IA13" s="386">
        <v>-3.1</v>
      </c>
      <c r="IC13" s="386">
        <v>-8.1</v>
      </c>
      <c r="ID13" s="386">
        <v>22.1</v>
      </c>
      <c r="IE13" s="386">
        <v>-5.6</v>
      </c>
      <c r="IG13" s="386">
        <v>-5.3</v>
      </c>
      <c r="IH13" s="386">
        <v>-0.1</v>
      </c>
      <c r="II13" s="386">
        <v>-10.1</v>
      </c>
      <c r="IJ13" s="386">
        <v>-20.7</v>
      </c>
      <c r="IL13" s="386">
        <v>-19.7</v>
      </c>
      <c r="IM13" s="386">
        <v>1.7</v>
      </c>
      <c r="IN13" s="386">
        <v>-0.5</v>
      </c>
      <c r="IO13" s="386">
        <v>12.3</v>
      </c>
      <c r="IQ13" s="386">
        <v>14.1</v>
      </c>
      <c r="IR13" s="386" t="s">
        <v>557</v>
      </c>
      <c r="IS13" s="386">
        <v>1.3</v>
      </c>
      <c r="IT13" s="386" t="s">
        <v>557</v>
      </c>
      <c r="IU13" s="386">
        <v>-4.5</v>
      </c>
      <c r="IV13" s="386">
        <v>-0.8</v>
      </c>
      <c r="IW13" s="386">
        <v>-2.7</v>
      </c>
      <c r="IX13" s="386">
        <v>-1</v>
      </c>
      <c r="IZ13" s="386">
        <v>5.2</v>
      </c>
      <c r="JA13" s="386">
        <v>6.2</v>
      </c>
      <c r="JB13" s="386">
        <v>-0.9</v>
      </c>
      <c r="JC13" s="386">
        <v>3.2</v>
      </c>
      <c r="JD13" s="386">
        <v>-26.7</v>
      </c>
      <c r="JE13" s="386">
        <v>9.4</v>
      </c>
      <c r="JG13" s="386">
        <v>8.5</v>
      </c>
      <c r="JH13" s="386">
        <v>-2.7</v>
      </c>
      <c r="JI13" s="386">
        <v>42.7</v>
      </c>
      <c r="JJ13" s="386">
        <v>-15</v>
      </c>
      <c r="JK13" s="386">
        <v>-24.2</v>
      </c>
      <c r="JL13" s="386" t="s">
        <v>557</v>
      </c>
      <c r="JM13" s="386">
        <v>4.9000000000000004</v>
      </c>
      <c r="JN13" s="386">
        <v>-0.3</v>
      </c>
      <c r="JO13" s="386" t="s">
        <v>557</v>
      </c>
      <c r="JP13" s="386">
        <v>22.4</v>
      </c>
      <c r="JR13" s="386">
        <v>7.1</v>
      </c>
      <c r="JS13" s="386">
        <v>100</v>
      </c>
      <c r="JT13" s="386">
        <v>-31.5</v>
      </c>
      <c r="JU13" s="386">
        <v>10</v>
      </c>
      <c r="JV13" s="386">
        <v>-11.3</v>
      </c>
      <c r="JW13" s="386">
        <v>-26.2</v>
      </c>
      <c r="JY13" s="386">
        <v>-30.5</v>
      </c>
      <c r="JZ13" s="386" t="s">
        <v>557</v>
      </c>
      <c r="KA13" s="386" t="s">
        <v>557</v>
      </c>
      <c r="KB13" s="386">
        <v>-10.3</v>
      </c>
      <c r="KD13" s="386">
        <v>-7.9</v>
      </c>
      <c r="KE13" s="386">
        <v>-10.3</v>
      </c>
      <c r="KF13" s="386">
        <v>-2.9</v>
      </c>
      <c r="KG13" s="386" t="s">
        <v>557</v>
      </c>
      <c r="KH13" s="386" t="s">
        <v>557</v>
      </c>
      <c r="KI13" s="386" t="s">
        <v>557</v>
      </c>
      <c r="KJ13" s="386">
        <v>-2</v>
      </c>
      <c r="KK13" s="386" t="s">
        <v>557</v>
      </c>
      <c r="KL13" s="386" t="s">
        <v>557</v>
      </c>
      <c r="KN13" s="386" t="s">
        <v>557</v>
      </c>
      <c r="KP13" s="386" t="s">
        <v>557</v>
      </c>
      <c r="KQ13" s="386" t="s">
        <v>557</v>
      </c>
      <c r="KR13" s="386">
        <v>-25.2</v>
      </c>
      <c r="KS13" s="386">
        <v>23.1</v>
      </c>
      <c r="KT13" s="386">
        <v>27.8</v>
      </c>
      <c r="KU13" s="386">
        <v>-19.100000000000001</v>
      </c>
      <c r="KV13" s="386">
        <v>4.0999999999999996</v>
      </c>
      <c r="KW13" s="386">
        <v>2.9</v>
      </c>
      <c r="KX13" s="386">
        <v>0.1</v>
      </c>
      <c r="KY13" s="386">
        <v>-5.6</v>
      </c>
      <c r="LA13" s="386">
        <v>-5.9</v>
      </c>
      <c r="LC13" s="386">
        <v>-7.5</v>
      </c>
      <c r="LD13" s="386">
        <v>-17.7</v>
      </c>
      <c r="LE13" s="386">
        <v>0.1</v>
      </c>
      <c r="LF13" s="386">
        <v>1.5</v>
      </c>
      <c r="LG13" s="386">
        <v>6.9</v>
      </c>
      <c r="LH13" s="386" t="s">
        <v>557</v>
      </c>
      <c r="LI13" s="386">
        <v>-11.2</v>
      </c>
      <c r="LJ13" s="386">
        <v>2.4</v>
      </c>
      <c r="LK13" s="386">
        <v>-0.3</v>
      </c>
      <c r="LL13" s="386">
        <v>11.3</v>
      </c>
      <c r="LM13" s="386" t="s">
        <v>557</v>
      </c>
      <c r="LN13" s="386">
        <v>-15.8</v>
      </c>
      <c r="LO13" s="386">
        <v>-4.8</v>
      </c>
      <c r="LP13" s="386">
        <v>4</v>
      </c>
      <c r="LQ13" s="386">
        <v>-5.5</v>
      </c>
      <c r="LR13" s="386">
        <v>-8.3000000000000007</v>
      </c>
      <c r="LS13" s="386">
        <v>0.9</v>
      </c>
      <c r="LT13" s="386" t="s">
        <v>557</v>
      </c>
      <c r="LU13" s="386" t="s">
        <v>557</v>
      </c>
      <c r="LV13" s="386">
        <v>-0.7</v>
      </c>
      <c r="LW13" s="386" t="s">
        <v>557</v>
      </c>
      <c r="LX13" s="386" t="s">
        <v>557</v>
      </c>
      <c r="LY13" s="386" t="s">
        <v>557</v>
      </c>
      <c r="LZ13" s="386" t="s">
        <v>557</v>
      </c>
      <c r="MA13" s="386" t="s">
        <v>557</v>
      </c>
      <c r="MB13" s="386" t="s">
        <v>557</v>
      </c>
      <c r="MC13" s="386" t="s">
        <v>557</v>
      </c>
      <c r="MD13" s="386" t="s">
        <v>557</v>
      </c>
      <c r="ME13" s="386" t="s">
        <v>557</v>
      </c>
      <c r="MF13" s="386" t="s">
        <v>557</v>
      </c>
      <c r="MG13" s="386" t="s">
        <v>557</v>
      </c>
      <c r="MH13" s="386" t="s">
        <v>557</v>
      </c>
      <c r="MI13" s="386">
        <v>18.2</v>
      </c>
      <c r="MJ13" s="386" t="s">
        <v>557</v>
      </c>
      <c r="MK13" s="386" t="s">
        <v>557</v>
      </c>
    </row>
    <row r="14" spans="1:356">
      <c r="B14" s="211" t="s">
        <v>744</v>
      </c>
      <c r="C14" s="386">
        <v>12.8</v>
      </c>
      <c r="D14" s="386">
        <v>3.6</v>
      </c>
      <c r="E14" s="386">
        <v>1.5</v>
      </c>
      <c r="G14" s="386">
        <v>-4.7</v>
      </c>
      <c r="H14" s="386">
        <v>-16</v>
      </c>
      <c r="I14" s="386">
        <v>11.8</v>
      </c>
      <c r="J14" s="386">
        <v>-9.6</v>
      </c>
      <c r="K14" s="386">
        <v>8.5</v>
      </c>
      <c r="M14" s="386">
        <v>8.6</v>
      </c>
      <c r="N14" s="386">
        <v>7.9</v>
      </c>
      <c r="O14" s="386">
        <v>77.8</v>
      </c>
      <c r="P14" s="386">
        <v>6.4</v>
      </c>
      <c r="Q14" s="386">
        <v>4.2</v>
      </c>
      <c r="R14" s="386">
        <v>15</v>
      </c>
      <c r="T14" s="386">
        <v>0.8</v>
      </c>
      <c r="U14" s="386">
        <v>23.8</v>
      </c>
      <c r="W14" s="386">
        <v>38.799999999999997</v>
      </c>
      <c r="X14" s="386">
        <v>-36.700000000000003</v>
      </c>
      <c r="Y14" s="386">
        <v>206.1</v>
      </c>
      <c r="Z14" s="386">
        <v>9.4</v>
      </c>
      <c r="AA14" s="386">
        <v>13.4</v>
      </c>
      <c r="AB14" s="386">
        <v>22.1</v>
      </c>
      <c r="AD14" s="386">
        <v>29.4</v>
      </c>
      <c r="AE14" s="386">
        <v>10</v>
      </c>
      <c r="AF14" s="386">
        <v>13.3</v>
      </c>
      <c r="AH14" s="386">
        <v>3.5</v>
      </c>
      <c r="AI14" s="386">
        <v>49.4</v>
      </c>
      <c r="AJ14" s="386">
        <v>17.100000000000001</v>
      </c>
      <c r="AK14" s="386">
        <v>12.2</v>
      </c>
      <c r="AL14" s="386">
        <v>45.3</v>
      </c>
      <c r="AM14" s="386">
        <v>1.8</v>
      </c>
      <c r="AO14" s="386">
        <v>-1.7</v>
      </c>
      <c r="AP14" s="386">
        <v>3</v>
      </c>
      <c r="AQ14" s="386">
        <v>1.6</v>
      </c>
      <c r="AS14" s="386">
        <v>-7.9</v>
      </c>
      <c r="AT14" s="386">
        <v>-5.4</v>
      </c>
      <c r="AU14" s="386">
        <v>-11.7</v>
      </c>
      <c r="AW14" s="386">
        <v>-23.2</v>
      </c>
      <c r="AX14" s="386">
        <v>3.4</v>
      </c>
      <c r="AY14" s="386">
        <v>12.3</v>
      </c>
      <c r="AZ14" s="386">
        <v>10.5</v>
      </c>
      <c r="BA14" s="386">
        <v>88.4</v>
      </c>
      <c r="BB14" s="386">
        <v>1.6</v>
      </c>
      <c r="BC14" s="386">
        <v>14</v>
      </c>
      <c r="BD14" s="386">
        <v>48.8</v>
      </c>
      <c r="BE14" s="386">
        <v>-0.7</v>
      </c>
      <c r="BF14" s="386">
        <v>-3.7</v>
      </c>
      <c r="BG14" s="386">
        <v>-16</v>
      </c>
      <c r="BH14" s="386">
        <v>8.6999999999999993</v>
      </c>
      <c r="BI14" s="386">
        <v>11.6</v>
      </c>
      <c r="BJ14" s="386">
        <v>12.6</v>
      </c>
      <c r="BK14" s="386">
        <v>-11</v>
      </c>
      <c r="BL14" s="386">
        <v>1</v>
      </c>
      <c r="BN14" s="386">
        <v>-0.1</v>
      </c>
      <c r="BO14" s="386">
        <v>3.7</v>
      </c>
      <c r="BP14" s="386">
        <v>26</v>
      </c>
      <c r="BQ14" s="386">
        <v>11.8</v>
      </c>
      <c r="BR14" s="386">
        <v>18.100000000000001</v>
      </c>
      <c r="BS14" s="386">
        <v>-35.799999999999997</v>
      </c>
      <c r="BU14" s="386">
        <v>-36.299999999999997</v>
      </c>
      <c r="BW14" s="386">
        <v>-47.2</v>
      </c>
      <c r="BX14" s="386">
        <v>-87.8</v>
      </c>
      <c r="BY14" s="386">
        <v>-33.5</v>
      </c>
      <c r="BZ14" s="386">
        <v>-7.1</v>
      </c>
      <c r="CA14" s="386">
        <v>-71.7</v>
      </c>
      <c r="CB14" s="386">
        <v>0</v>
      </c>
      <c r="CC14" s="386">
        <v>2.2000000000000002</v>
      </c>
      <c r="CD14" s="386">
        <v>-1.4</v>
      </c>
      <c r="CE14" s="386">
        <v>5.3</v>
      </c>
      <c r="CF14" s="386">
        <v>-0.7</v>
      </c>
      <c r="CG14" s="386">
        <v>-66.900000000000006</v>
      </c>
      <c r="CH14" s="386">
        <v>-20.399999999999999</v>
      </c>
      <c r="CI14" s="386">
        <v>-11.4</v>
      </c>
      <c r="CK14" s="386">
        <v>-2.8</v>
      </c>
      <c r="CL14" s="386">
        <v>-10.6</v>
      </c>
      <c r="CM14" s="386">
        <v>4.8</v>
      </c>
      <c r="CN14" s="386">
        <v>-27.6</v>
      </c>
      <c r="CO14" s="386">
        <v>26.4</v>
      </c>
      <c r="CP14" s="386">
        <v>33.9</v>
      </c>
      <c r="CQ14" s="386">
        <v>48</v>
      </c>
      <c r="CS14" s="386">
        <v>15.3</v>
      </c>
      <c r="CT14" s="386">
        <v>37.5</v>
      </c>
      <c r="CU14" s="386">
        <v>161.1</v>
      </c>
      <c r="CV14" s="386">
        <v>-14.5</v>
      </c>
      <c r="CW14" s="386">
        <v>1.2</v>
      </c>
      <c r="CX14" s="386">
        <v>-34.799999999999997</v>
      </c>
      <c r="CY14" s="386">
        <v>7.8</v>
      </c>
      <c r="DA14" s="386">
        <v>26.6</v>
      </c>
      <c r="DB14" s="386">
        <v>-15.2</v>
      </c>
      <c r="DC14" s="386">
        <v>77.900000000000006</v>
      </c>
      <c r="DD14" s="386">
        <v>-33.799999999999997</v>
      </c>
      <c r="DE14" s="386" t="s">
        <v>557</v>
      </c>
      <c r="DF14" s="386">
        <v>-15.2</v>
      </c>
      <c r="DH14" s="386" t="s">
        <v>557</v>
      </c>
      <c r="DI14" s="386">
        <v>-15.2</v>
      </c>
      <c r="DJ14" s="386">
        <v>-4.4000000000000004</v>
      </c>
      <c r="DK14" s="386">
        <v>5.5</v>
      </c>
      <c r="DL14" s="386">
        <v>1</v>
      </c>
      <c r="DN14" s="386">
        <v>-2.7</v>
      </c>
      <c r="DO14" s="386">
        <v>-51.1</v>
      </c>
      <c r="DP14" s="386">
        <v>7.7</v>
      </c>
      <c r="DR14" s="386">
        <v>-68.099999999999994</v>
      </c>
      <c r="DS14" s="386">
        <v>84.5</v>
      </c>
      <c r="DT14" s="386">
        <v>10.8</v>
      </c>
      <c r="DU14" s="386">
        <v>22.5</v>
      </c>
      <c r="DV14" s="386">
        <v>-11.3</v>
      </c>
      <c r="DW14" s="386">
        <v>2.2999999999999998</v>
      </c>
      <c r="DX14" s="386">
        <v>-3.7</v>
      </c>
      <c r="DY14" s="386">
        <v>-18.2</v>
      </c>
      <c r="DZ14" s="386">
        <v>7.2</v>
      </c>
      <c r="EB14" s="386">
        <v>5.4</v>
      </c>
      <c r="EC14" s="386">
        <v>1.8</v>
      </c>
      <c r="ED14" s="386">
        <v>-9.1999999999999993</v>
      </c>
      <c r="EE14" s="386">
        <v>3.1</v>
      </c>
      <c r="EF14" s="386">
        <v>8.8000000000000007</v>
      </c>
      <c r="EG14" s="386">
        <v>12</v>
      </c>
      <c r="EH14" s="386">
        <v>2.9</v>
      </c>
      <c r="EI14" s="386">
        <v>-8.3000000000000007</v>
      </c>
      <c r="EJ14" s="386">
        <v>-41.9</v>
      </c>
      <c r="EK14" s="386">
        <v>11.4</v>
      </c>
      <c r="EL14" s="386">
        <v>30.8</v>
      </c>
      <c r="EM14" s="386">
        <v>-1</v>
      </c>
      <c r="EN14" s="386">
        <v>8</v>
      </c>
      <c r="EO14" s="386">
        <v>10.9</v>
      </c>
      <c r="EQ14" s="386">
        <v>-37.299999999999997</v>
      </c>
      <c r="ER14" s="386">
        <v>14.7</v>
      </c>
      <c r="ES14" s="386">
        <v>1.9</v>
      </c>
      <c r="EU14" s="386">
        <v>-0.9</v>
      </c>
      <c r="EV14" s="386">
        <v>-9.5</v>
      </c>
      <c r="EW14" s="386">
        <v>2.1</v>
      </c>
      <c r="EX14" s="386">
        <v>1.5</v>
      </c>
      <c r="EY14" s="386">
        <v>-32.299999999999997</v>
      </c>
      <c r="EZ14" s="386">
        <v>-13.5</v>
      </c>
      <c r="FA14" s="386">
        <v>2</v>
      </c>
      <c r="FB14" s="386">
        <v>-5</v>
      </c>
      <c r="FC14" s="386">
        <v>-6.7</v>
      </c>
      <c r="FD14" s="386">
        <v>-4.4000000000000004</v>
      </c>
      <c r="FE14" s="386">
        <v>40.299999999999997</v>
      </c>
      <c r="FF14" s="386">
        <v>-3.8</v>
      </c>
      <c r="FH14" s="386">
        <v>-5.0999999999999996</v>
      </c>
      <c r="FI14" s="386">
        <v>-25.4</v>
      </c>
      <c r="FK14" s="386">
        <v>-22.6</v>
      </c>
      <c r="FL14" s="386">
        <v>-28.6</v>
      </c>
      <c r="FM14" s="386">
        <v>-29.2</v>
      </c>
      <c r="FN14" s="386">
        <v>-13.8</v>
      </c>
      <c r="FO14" s="386">
        <v>-37</v>
      </c>
      <c r="FP14" s="386">
        <v>-11.5</v>
      </c>
      <c r="FQ14" s="386">
        <v>53.7</v>
      </c>
      <c r="FR14" s="386">
        <v>-7.8</v>
      </c>
      <c r="FT14" s="386">
        <v>-9.6</v>
      </c>
      <c r="FU14" s="386">
        <v>-10.9</v>
      </c>
      <c r="FV14" s="386">
        <v>-4</v>
      </c>
      <c r="FW14" s="386">
        <v>-7</v>
      </c>
      <c r="FX14" s="386">
        <v>-5.7</v>
      </c>
      <c r="FY14" s="386">
        <v>-18.399999999999999</v>
      </c>
      <c r="FZ14" s="386">
        <v>13.2</v>
      </c>
      <c r="GB14" s="386">
        <v>73.2</v>
      </c>
      <c r="GC14" s="386">
        <v>-8.4</v>
      </c>
      <c r="GD14" s="386">
        <v>-7</v>
      </c>
      <c r="GF14" s="386">
        <v>-14.9</v>
      </c>
      <c r="GG14" s="386">
        <v>-6.3</v>
      </c>
      <c r="GH14" s="386">
        <v>-76.400000000000006</v>
      </c>
      <c r="GI14" s="386">
        <v>29.2</v>
      </c>
      <c r="GJ14" s="386">
        <v>27.6</v>
      </c>
      <c r="GK14" s="386">
        <v>-9.8000000000000007</v>
      </c>
      <c r="GL14" s="386">
        <v>4.7</v>
      </c>
      <c r="GM14" s="386">
        <v>-1.8</v>
      </c>
      <c r="GN14" s="386">
        <v>-10.6</v>
      </c>
      <c r="GO14" s="386">
        <v>-4.3</v>
      </c>
      <c r="GP14" s="386">
        <v>0.8</v>
      </c>
      <c r="GQ14" s="386">
        <v>10.4</v>
      </c>
      <c r="GR14" s="386">
        <v>10.5</v>
      </c>
      <c r="GS14" s="386">
        <v>10.1</v>
      </c>
      <c r="GT14" s="386">
        <v>-0.9</v>
      </c>
      <c r="GU14" s="386">
        <v>3.8</v>
      </c>
      <c r="GV14" s="386">
        <v>20.5</v>
      </c>
      <c r="GW14" s="386">
        <v>3</v>
      </c>
      <c r="GX14" s="386">
        <v>-8.3000000000000007</v>
      </c>
      <c r="GY14" s="386">
        <v>5.8</v>
      </c>
      <c r="GZ14" s="386">
        <v>-0.8</v>
      </c>
      <c r="HB14" s="386">
        <v>-7.7</v>
      </c>
      <c r="HC14" s="386">
        <v>1.5</v>
      </c>
      <c r="HD14" s="386">
        <v>-11.1</v>
      </c>
      <c r="HE14" s="386">
        <v>-4.0999999999999996</v>
      </c>
      <c r="HG14" s="386">
        <v>-7</v>
      </c>
      <c r="HI14" s="386">
        <v>-12.6</v>
      </c>
      <c r="HJ14" s="386">
        <v>-4</v>
      </c>
      <c r="HK14" s="386">
        <v>-11.7</v>
      </c>
      <c r="HL14" s="386">
        <v>-3.5</v>
      </c>
      <c r="HM14" s="386">
        <v>-24.8</v>
      </c>
      <c r="HO14" s="386">
        <v>-25.4</v>
      </c>
      <c r="HP14" s="386">
        <v>20</v>
      </c>
      <c r="HQ14" s="386">
        <v>8.4</v>
      </c>
      <c r="HR14" s="386">
        <v>-5.2</v>
      </c>
      <c r="HS14" s="386">
        <v>-10.1</v>
      </c>
      <c r="HT14" s="386">
        <v>-11.6</v>
      </c>
      <c r="HU14" s="386">
        <v>3.9</v>
      </c>
      <c r="HV14" s="386">
        <v>5.0999999999999996</v>
      </c>
      <c r="HW14" s="386">
        <v>113.1</v>
      </c>
      <c r="HX14" s="386">
        <v>0.4</v>
      </c>
      <c r="HY14" s="386">
        <v>-2.1</v>
      </c>
      <c r="HZ14" s="386">
        <v>-6.1</v>
      </c>
      <c r="IA14" s="386">
        <v>4.0999999999999996</v>
      </c>
      <c r="IC14" s="386">
        <v>-9.6</v>
      </c>
      <c r="ID14" s="386">
        <v>-7.1</v>
      </c>
      <c r="IE14" s="386">
        <v>-1</v>
      </c>
      <c r="IG14" s="386">
        <v>-0.9</v>
      </c>
      <c r="IH14" s="386">
        <v>7</v>
      </c>
      <c r="II14" s="386">
        <v>2.1</v>
      </c>
      <c r="IJ14" s="386">
        <v>-21.6</v>
      </c>
      <c r="IL14" s="386">
        <v>-14.5</v>
      </c>
      <c r="IM14" s="386">
        <v>4.8</v>
      </c>
      <c r="IN14" s="386">
        <v>1.2</v>
      </c>
      <c r="IO14" s="386">
        <v>4.2</v>
      </c>
      <c r="IQ14" s="386">
        <v>5.6</v>
      </c>
      <c r="IR14" s="386">
        <v>-31</v>
      </c>
      <c r="IS14" s="386">
        <v>7.7</v>
      </c>
      <c r="IT14" s="386">
        <v>-44.8</v>
      </c>
      <c r="IU14" s="386">
        <v>-2.8</v>
      </c>
      <c r="IV14" s="386">
        <v>7.6</v>
      </c>
      <c r="IW14" s="386">
        <v>-12.6</v>
      </c>
      <c r="IX14" s="386">
        <v>-6.2</v>
      </c>
      <c r="IZ14" s="386">
        <v>-8</v>
      </c>
      <c r="JA14" s="386">
        <v>13.5</v>
      </c>
      <c r="JB14" s="386">
        <v>-13.8</v>
      </c>
      <c r="JC14" s="386">
        <v>3.8</v>
      </c>
      <c r="JD14" s="386">
        <v>-41.2</v>
      </c>
      <c r="JE14" s="386">
        <v>1.8</v>
      </c>
      <c r="JG14" s="386">
        <v>4</v>
      </c>
      <c r="JH14" s="386">
        <v>39.9</v>
      </c>
      <c r="JI14" s="386">
        <v>232.9</v>
      </c>
      <c r="JJ14" s="386">
        <v>-13.6</v>
      </c>
      <c r="JK14" s="386">
        <v>3.4</v>
      </c>
      <c r="JL14" s="386">
        <v>3.6</v>
      </c>
      <c r="JM14" s="386">
        <v>2.8</v>
      </c>
      <c r="JN14" s="386">
        <v>-5</v>
      </c>
      <c r="JO14" s="386">
        <v>1.8</v>
      </c>
      <c r="JP14" s="386">
        <v>-16.8</v>
      </c>
      <c r="JR14" s="386">
        <v>33.299999999999997</v>
      </c>
      <c r="JS14" s="386">
        <v>385.9</v>
      </c>
      <c r="JT14" s="386">
        <v>-47.3</v>
      </c>
      <c r="JU14" s="386">
        <v>88.8</v>
      </c>
      <c r="JV14" s="386">
        <v>-6.3</v>
      </c>
      <c r="JW14" s="386">
        <v>-14.5</v>
      </c>
      <c r="JY14" s="386">
        <v>-16.399999999999999</v>
      </c>
      <c r="JZ14" s="386">
        <v>4.3</v>
      </c>
      <c r="KA14" s="386">
        <v>6</v>
      </c>
      <c r="KB14" s="386">
        <v>-5.4</v>
      </c>
      <c r="KD14" s="386">
        <v>1.6</v>
      </c>
      <c r="KE14" s="386">
        <v>-6.3</v>
      </c>
      <c r="KF14" s="386">
        <v>-3.1</v>
      </c>
      <c r="KG14" s="386">
        <v>-3.8</v>
      </c>
      <c r="KH14" s="386">
        <v>4.8</v>
      </c>
      <c r="KI14" s="386">
        <v>-10.7</v>
      </c>
      <c r="KJ14" s="386">
        <v>-6.1</v>
      </c>
      <c r="KK14" s="386">
        <v>-7.1</v>
      </c>
      <c r="KL14" s="386">
        <v>-3.7</v>
      </c>
      <c r="KN14" s="386">
        <v>-4.5</v>
      </c>
      <c r="KP14" s="386">
        <v>-2.5</v>
      </c>
      <c r="KQ14" s="386">
        <v>-6.4</v>
      </c>
      <c r="KR14" s="386">
        <v>-22.7</v>
      </c>
      <c r="KS14" s="386">
        <v>29</v>
      </c>
      <c r="KT14" s="386">
        <v>29</v>
      </c>
      <c r="KU14" s="386">
        <v>-16.2</v>
      </c>
      <c r="KV14" s="386">
        <v>0.3</v>
      </c>
      <c r="KW14" s="386">
        <v>-2.4</v>
      </c>
      <c r="KX14" s="386">
        <v>-2.2000000000000002</v>
      </c>
      <c r="KY14" s="386">
        <v>-6.2</v>
      </c>
      <c r="LA14" s="386">
        <v>-6.6</v>
      </c>
      <c r="LC14" s="386">
        <v>-7.1</v>
      </c>
      <c r="LD14" s="386">
        <v>-15.5</v>
      </c>
      <c r="LE14" s="386">
        <v>2.4</v>
      </c>
      <c r="LF14" s="386">
        <v>2</v>
      </c>
      <c r="LG14" s="386">
        <v>0.6</v>
      </c>
      <c r="LH14" s="386">
        <v>25</v>
      </c>
      <c r="LI14" s="386">
        <v>13</v>
      </c>
      <c r="LJ14" s="386">
        <v>-11.1</v>
      </c>
      <c r="LK14" s="386">
        <v>-1.3</v>
      </c>
      <c r="LL14" s="386">
        <v>5.4</v>
      </c>
      <c r="LM14" s="386">
        <v>-59.7</v>
      </c>
      <c r="LN14" s="386">
        <v>-25.2</v>
      </c>
      <c r="LO14" s="386">
        <v>-7.5</v>
      </c>
      <c r="LP14" s="386">
        <v>-0.1</v>
      </c>
      <c r="LQ14" s="386">
        <v>-11.5</v>
      </c>
      <c r="LR14" s="386">
        <v>-13.1</v>
      </c>
      <c r="LS14" s="386">
        <v>4.4000000000000004</v>
      </c>
      <c r="LT14" s="386">
        <v>9.9</v>
      </c>
      <c r="LU14" s="386">
        <v>-1.9</v>
      </c>
      <c r="LV14" s="386">
        <v>-6.9</v>
      </c>
      <c r="LW14" s="386">
        <v>0.3</v>
      </c>
      <c r="LX14" s="386">
        <v>-1.1000000000000001</v>
      </c>
      <c r="LY14" s="386">
        <v>-7.9</v>
      </c>
      <c r="LZ14" s="386">
        <v>-2.5</v>
      </c>
      <c r="MA14" s="386">
        <v>-3.7</v>
      </c>
      <c r="MB14" s="386">
        <v>-2.1</v>
      </c>
      <c r="MC14" s="386">
        <v>-1.4</v>
      </c>
      <c r="MD14" s="386">
        <v>7.1</v>
      </c>
      <c r="ME14" s="386">
        <v>-8.6999999999999993</v>
      </c>
      <c r="MF14" s="386">
        <v>-1.6</v>
      </c>
      <c r="MG14" s="386">
        <v>-5.9</v>
      </c>
      <c r="MH14" s="386">
        <v>12.9</v>
      </c>
      <c r="MI14" s="386">
        <v>7.2</v>
      </c>
      <c r="MJ14" s="386">
        <v>3.7</v>
      </c>
      <c r="MK14" s="386">
        <v>7.3</v>
      </c>
    </row>
    <row r="15" spans="1:356" s="390" customFormat="1" ht="19.5" thickBot="1">
      <c r="A15" s="390">
        <v>2017</v>
      </c>
      <c r="B15" s="390" t="s">
        <v>741</v>
      </c>
      <c r="C15" s="393">
        <v>157</v>
      </c>
      <c r="D15" s="393">
        <v>230</v>
      </c>
      <c r="E15" s="394">
        <v>416480</v>
      </c>
      <c r="F15" s="404"/>
      <c r="G15" s="393">
        <v>922</v>
      </c>
      <c r="H15" s="394">
        <v>51289</v>
      </c>
      <c r="I15" s="394">
        <v>5158</v>
      </c>
      <c r="J15" s="394">
        <v>128674</v>
      </c>
      <c r="K15" s="393">
        <v>421</v>
      </c>
      <c r="L15" s="404"/>
      <c r="M15" s="394">
        <v>81333</v>
      </c>
      <c r="N15" s="393">
        <v>208</v>
      </c>
      <c r="O15" s="394">
        <v>16441</v>
      </c>
      <c r="P15" s="394">
        <v>67419</v>
      </c>
      <c r="Q15" s="394">
        <v>1369</v>
      </c>
      <c r="R15" s="393">
        <v>280</v>
      </c>
      <c r="S15" s="404"/>
      <c r="T15" s="393">
        <v>0</v>
      </c>
      <c r="U15" s="393">
        <v>156</v>
      </c>
      <c r="V15" s="404"/>
      <c r="W15" s="394">
        <v>1196843</v>
      </c>
      <c r="X15" s="394">
        <v>85921</v>
      </c>
      <c r="Y15" s="394">
        <v>41452</v>
      </c>
      <c r="Z15" s="393">
        <v>67</v>
      </c>
      <c r="AA15" s="393">
        <v>57</v>
      </c>
      <c r="AB15" s="393">
        <v>925</v>
      </c>
      <c r="AC15" s="393"/>
      <c r="AD15" s="393">
        <v>621</v>
      </c>
      <c r="AE15" s="394">
        <v>181031</v>
      </c>
      <c r="AF15" s="393">
        <v>344</v>
      </c>
      <c r="AG15" s="393"/>
      <c r="AH15" s="394">
        <v>561681</v>
      </c>
      <c r="AI15" s="394">
        <v>1334636</v>
      </c>
      <c r="AJ15" s="394">
        <v>519215</v>
      </c>
      <c r="AK15" s="394">
        <v>16153</v>
      </c>
      <c r="AL15" s="394">
        <v>58950</v>
      </c>
      <c r="AM15" s="393">
        <v>74</v>
      </c>
      <c r="AN15" s="393"/>
      <c r="AO15" s="394">
        <v>3576</v>
      </c>
      <c r="AP15" s="393">
        <v>66</v>
      </c>
      <c r="AQ15" s="393">
        <v>71</v>
      </c>
      <c r="AR15" s="393"/>
      <c r="AS15" s="393">
        <v>11</v>
      </c>
      <c r="AT15" s="393">
        <v>15</v>
      </c>
      <c r="AU15" s="394">
        <v>200055</v>
      </c>
      <c r="AV15" s="393"/>
      <c r="AW15" s="394">
        <v>133047</v>
      </c>
      <c r="AX15" s="394">
        <v>21172</v>
      </c>
      <c r="AY15" s="394">
        <v>8471</v>
      </c>
      <c r="AZ15" s="394">
        <v>277288</v>
      </c>
      <c r="BA15" s="394">
        <v>157933</v>
      </c>
      <c r="BB15" s="394">
        <v>129274</v>
      </c>
      <c r="BC15" s="394">
        <v>355258</v>
      </c>
      <c r="BD15" s="394">
        <v>61716</v>
      </c>
      <c r="BE15" s="394">
        <v>43095</v>
      </c>
      <c r="BF15" s="394">
        <v>35557</v>
      </c>
      <c r="BG15" s="393">
        <v>88</v>
      </c>
      <c r="BH15" s="394">
        <v>226418</v>
      </c>
      <c r="BI15" s="394">
        <v>36095</v>
      </c>
      <c r="BJ15" s="394">
        <v>105955</v>
      </c>
      <c r="BK15" s="394">
        <v>53376</v>
      </c>
      <c r="BL15" s="394">
        <v>155553</v>
      </c>
      <c r="BM15" s="393"/>
      <c r="BN15" s="393">
        <v>177</v>
      </c>
      <c r="BO15" s="394">
        <v>142486</v>
      </c>
      <c r="BP15" s="393">
        <v>560</v>
      </c>
      <c r="BQ15" s="394">
        <v>146865</v>
      </c>
      <c r="BR15" s="394">
        <v>12468</v>
      </c>
      <c r="BS15" s="394">
        <v>2548</v>
      </c>
      <c r="BT15" s="393"/>
      <c r="BU15" s="394">
        <v>2416</v>
      </c>
      <c r="BV15" s="393"/>
      <c r="BW15" s="393">
        <v>465</v>
      </c>
      <c r="BX15" s="394">
        <v>41604</v>
      </c>
      <c r="BY15" s="393">
        <v>640</v>
      </c>
      <c r="BZ15" s="394">
        <v>233761</v>
      </c>
      <c r="CA15" s="394">
        <v>14263</v>
      </c>
      <c r="CB15" s="393">
        <v>28</v>
      </c>
      <c r="CC15" s="394">
        <v>1084</v>
      </c>
      <c r="CD15" s="394">
        <v>993018</v>
      </c>
      <c r="CE15" s="394">
        <v>5936</v>
      </c>
      <c r="CF15" s="394">
        <v>3072</v>
      </c>
      <c r="CG15" s="394">
        <v>17083</v>
      </c>
      <c r="CH15" s="394">
        <v>3905</v>
      </c>
      <c r="CI15" s="393">
        <v>749</v>
      </c>
      <c r="CJ15" s="393"/>
      <c r="CK15" s="393">
        <v>34</v>
      </c>
      <c r="CL15" s="393">
        <v>288</v>
      </c>
      <c r="CM15" s="393">
        <v>34</v>
      </c>
      <c r="CN15" s="393">
        <v>202</v>
      </c>
      <c r="CO15" s="393">
        <v>70</v>
      </c>
      <c r="CP15" s="394">
        <v>8450</v>
      </c>
      <c r="CQ15" s="393">
        <v>817</v>
      </c>
      <c r="CR15" s="393"/>
      <c r="CS15" s="393">
        <v>230</v>
      </c>
      <c r="CT15" s="393">
        <v>230</v>
      </c>
      <c r="CU15" s="393">
        <v>350</v>
      </c>
      <c r="CV15" s="394">
        <v>5564</v>
      </c>
      <c r="CW15" s="393">
        <v>809</v>
      </c>
      <c r="CX15" s="393">
        <v>486</v>
      </c>
      <c r="CY15" s="394">
        <v>5216</v>
      </c>
      <c r="CZ15" s="393"/>
      <c r="DA15" s="394">
        <v>1051</v>
      </c>
      <c r="DB15" s="394">
        <v>1313</v>
      </c>
      <c r="DC15" s="394">
        <v>1719</v>
      </c>
      <c r="DD15" s="394">
        <v>1109</v>
      </c>
      <c r="DE15" s="393">
        <v>3</v>
      </c>
      <c r="DF15" s="393">
        <v>254</v>
      </c>
      <c r="DG15" s="393"/>
      <c r="DH15" s="393" t="s">
        <v>557</v>
      </c>
      <c r="DI15" s="393">
        <v>254</v>
      </c>
      <c r="DJ15" s="393">
        <v>52</v>
      </c>
      <c r="DK15" s="394">
        <v>1946951</v>
      </c>
      <c r="DL15" s="394">
        <v>90722</v>
      </c>
      <c r="DM15" s="393"/>
      <c r="DN15" s="394">
        <v>51199</v>
      </c>
      <c r="DO15" s="394">
        <v>55737</v>
      </c>
      <c r="DP15" s="394">
        <v>29532</v>
      </c>
      <c r="DQ15" s="393"/>
      <c r="DR15" s="393">
        <v>96</v>
      </c>
      <c r="DS15" s="394">
        <v>5427</v>
      </c>
      <c r="DT15" s="394">
        <v>3871</v>
      </c>
      <c r="DU15" s="394">
        <v>13405</v>
      </c>
      <c r="DV15" s="393">
        <v>152</v>
      </c>
      <c r="DW15" s="393">
        <v>92</v>
      </c>
      <c r="DX15" s="394">
        <v>257382</v>
      </c>
      <c r="DY15" s="394">
        <v>16217</v>
      </c>
      <c r="DZ15" s="394">
        <v>1012529</v>
      </c>
      <c r="EA15" s="393"/>
      <c r="EB15" s="394">
        <v>148796</v>
      </c>
      <c r="EC15" s="394">
        <v>88328</v>
      </c>
      <c r="ED15" s="394">
        <v>12330</v>
      </c>
      <c r="EE15" s="394">
        <v>204198</v>
      </c>
      <c r="EF15" s="394">
        <v>180591</v>
      </c>
      <c r="EG15" s="394">
        <v>178854</v>
      </c>
      <c r="EH15" s="394">
        <v>535383</v>
      </c>
      <c r="EI15" s="394">
        <v>323410</v>
      </c>
      <c r="EJ15" s="394">
        <v>56609</v>
      </c>
      <c r="EK15" s="393">
        <v>163</v>
      </c>
      <c r="EL15" s="393">
        <v>110</v>
      </c>
      <c r="EM15" s="394">
        <v>48351</v>
      </c>
      <c r="EN15" s="393">
        <v>66</v>
      </c>
      <c r="EO15" s="393">
        <v>652</v>
      </c>
      <c r="EP15" s="393"/>
      <c r="EQ15" s="394">
        <v>8710</v>
      </c>
      <c r="ER15" s="394">
        <v>121814</v>
      </c>
      <c r="ES15" s="393" t="s">
        <v>557</v>
      </c>
      <c r="ET15" s="393"/>
      <c r="EU15" s="394">
        <v>393512</v>
      </c>
      <c r="EV15" s="393" t="s">
        <v>557</v>
      </c>
      <c r="EW15" s="393" t="s">
        <v>557</v>
      </c>
      <c r="EX15" s="393" t="s">
        <v>557</v>
      </c>
      <c r="EY15" s="394">
        <v>27275</v>
      </c>
      <c r="EZ15" s="394">
        <v>173908</v>
      </c>
      <c r="FA15" s="394">
        <v>58498</v>
      </c>
      <c r="FB15" s="394">
        <v>656350</v>
      </c>
      <c r="FC15" s="394">
        <v>1286</v>
      </c>
      <c r="FD15" s="393">
        <v>741</v>
      </c>
      <c r="FE15" s="394">
        <v>21032</v>
      </c>
      <c r="FF15" s="393">
        <v>387</v>
      </c>
      <c r="FG15" s="393"/>
      <c r="FH15" s="393">
        <v>144</v>
      </c>
      <c r="FI15" s="394">
        <v>2342</v>
      </c>
      <c r="FJ15" s="393"/>
      <c r="FK15" s="393">
        <v>344</v>
      </c>
      <c r="FL15" s="394">
        <v>1872</v>
      </c>
      <c r="FM15" s="393">
        <v>28</v>
      </c>
      <c r="FN15" s="393" t="s">
        <v>557</v>
      </c>
      <c r="FO15" s="393">
        <v>9</v>
      </c>
      <c r="FP15" s="393">
        <v>58</v>
      </c>
      <c r="FQ15" s="393">
        <v>1</v>
      </c>
      <c r="FR15" s="394">
        <v>7541</v>
      </c>
      <c r="FS15" s="393"/>
      <c r="FT15" s="394">
        <v>1608</v>
      </c>
      <c r="FU15" s="393">
        <v>343</v>
      </c>
      <c r="FV15" s="394">
        <v>4319</v>
      </c>
      <c r="FW15" s="393">
        <v>205</v>
      </c>
      <c r="FX15" s="393">
        <v>161</v>
      </c>
      <c r="FY15" s="394">
        <v>2202849</v>
      </c>
      <c r="FZ15" s="394">
        <v>816024</v>
      </c>
      <c r="GA15" s="393"/>
      <c r="GB15" s="394">
        <v>338034</v>
      </c>
      <c r="GC15" s="394">
        <v>477989</v>
      </c>
      <c r="GD15" s="393">
        <v>479</v>
      </c>
      <c r="GE15" s="393"/>
      <c r="GF15" s="394">
        <v>551195</v>
      </c>
      <c r="GG15" s="393">
        <v>424</v>
      </c>
      <c r="GH15" s="394">
        <v>16445</v>
      </c>
      <c r="GI15" s="394">
        <v>2181</v>
      </c>
      <c r="GJ15" s="394">
        <v>2890</v>
      </c>
      <c r="GK15" s="394">
        <v>451939</v>
      </c>
      <c r="GL15" s="394">
        <v>435618</v>
      </c>
      <c r="GM15" s="393">
        <v>292</v>
      </c>
      <c r="GN15" s="394">
        <v>526508</v>
      </c>
      <c r="GO15" s="394">
        <v>112138</v>
      </c>
      <c r="GP15" s="393">
        <v>170</v>
      </c>
      <c r="GQ15" s="394">
        <v>69345</v>
      </c>
      <c r="GR15" s="394">
        <v>5244</v>
      </c>
      <c r="GS15" s="394">
        <v>4958</v>
      </c>
      <c r="GT15" s="394">
        <v>2318</v>
      </c>
      <c r="GU15" s="394">
        <v>5881</v>
      </c>
      <c r="GV15" s="394">
        <v>1208</v>
      </c>
      <c r="GW15" s="393" t="s">
        <v>557</v>
      </c>
      <c r="GX15" s="393">
        <v>720</v>
      </c>
      <c r="GY15" s="393">
        <v>369</v>
      </c>
      <c r="GZ15" s="393">
        <v>911</v>
      </c>
      <c r="HA15" s="393"/>
      <c r="HB15" s="394">
        <v>72822</v>
      </c>
      <c r="HC15" s="394">
        <v>44775</v>
      </c>
      <c r="HD15" s="394">
        <v>20186</v>
      </c>
      <c r="HE15" s="394">
        <v>154208</v>
      </c>
      <c r="HF15" s="393"/>
      <c r="HG15" s="394">
        <v>27496</v>
      </c>
      <c r="HH15" s="393"/>
      <c r="HI15" s="394">
        <v>12337</v>
      </c>
      <c r="HJ15" s="394">
        <v>14143</v>
      </c>
      <c r="HK15" s="393">
        <v>959</v>
      </c>
      <c r="HL15" s="394">
        <v>4001</v>
      </c>
      <c r="HM15" s="394">
        <v>6297</v>
      </c>
      <c r="HN15" s="393"/>
      <c r="HO15" s="394">
        <v>2125</v>
      </c>
      <c r="HP15" s="394">
        <v>28680</v>
      </c>
      <c r="HQ15" s="394">
        <v>50265</v>
      </c>
      <c r="HR15" s="393">
        <v>51</v>
      </c>
      <c r="HS15" s="394">
        <v>4419</v>
      </c>
      <c r="HT15" s="394">
        <v>193367</v>
      </c>
      <c r="HU15" s="394">
        <v>595727</v>
      </c>
      <c r="HV15" s="394">
        <v>278218</v>
      </c>
      <c r="HW15" s="394">
        <v>19226</v>
      </c>
      <c r="HX15" s="394">
        <v>288359</v>
      </c>
      <c r="HY15" s="394">
        <v>543586</v>
      </c>
      <c r="HZ15" s="394">
        <v>29461</v>
      </c>
      <c r="IA15" s="394">
        <v>245965</v>
      </c>
      <c r="IB15" s="393"/>
      <c r="IC15" s="394">
        <v>19825</v>
      </c>
      <c r="ID15" s="394">
        <v>94564</v>
      </c>
      <c r="IE15" s="394">
        <v>129498</v>
      </c>
      <c r="IF15" s="393"/>
      <c r="IG15" s="394">
        <v>121087</v>
      </c>
      <c r="IH15" s="394">
        <v>193910</v>
      </c>
      <c r="II15" s="393">
        <v>548</v>
      </c>
      <c r="IJ15" s="394">
        <v>7887</v>
      </c>
      <c r="IK15" s="393"/>
      <c r="IL15" s="394">
        <v>4474</v>
      </c>
      <c r="IM15" s="394">
        <v>7131</v>
      </c>
      <c r="IN15" s="394">
        <v>22891</v>
      </c>
      <c r="IO15" s="394">
        <v>8151</v>
      </c>
      <c r="IP15" s="393"/>
      <c r="IQ15" s="394">
        <v>8028</v>
      </c>
      <c r="IR15" s="393" t="s">
        <v>557</v>
      </c>
      <c r="IS15" s="394">
        <v>544090</v>
      </c>
      <c r="IT15" s="393" t="s">
        <v>557</v>
      </c>
      <c r="IU15" s="394">
        <v>31619</v>
      </c>
      <c r="IV15" s="394">
        <v>25031508</v>
      </c>
      <c r="IW15" s="394">
        <v>595264</v>
      </c>
      <c r="IX15" s="394">
        <v>204351</v>
      </c>
      <c r="IY15" s="393"/>
      <c r="IZ15" s="394">
        <v>77539</v>
      </c>
      <c r="JA15" s="394">
        <v>18757</v>
      </c>
      <c r="JB15" s="394">
        <v>6011</v>
      </c>
      <c r="JC15" s="393">
        <v>241</v>
      </c>
      <c r="JD15" s="393">
        <v>300</v>
      </c>
      <c r="JE15" s="393">
        <v>104</v>
      </c>
      <c r="JF15" s="393"/>
      <c r="JG15" s="394">
        <v>613202</v>
      </c>
      <c r="JH15" s="394">
        <v>6253</v>
      </c>
      <c r="JI15" s="394">
        <v>96328</v>
      </c>
      <c r="JJ15" s="394">
        <v>205319</v>
      </c>
      <c r="JK15" s="394">
        <v>4648</v>
      </c>
      <c r="JL15" s="393" t="s">
        <v>557</v>
      </c>
      <c r="JM15" s="394">
        <v>1987</v>
      </c>
      <c r="JN15" s="394">
        <v>5640</v>
      </c>
      <c r="JO15" s="393" t="s">
        <v>557</v>
      </c>
      <c r="JP15" s="394">
        <v>8013</v>
      </c>
      <c r="JQ15" s="393"/>
      <c r="JR15" s="393">
        <v>147</v>
      </c>
      <c r="JS15" s="393" t="s">
        <v>557</v>
      </c>
      <c r="JT15" s="393">
        <v>76</v>
      </c>
      <c r="JU15" s="393">
        <v>8</v>
      </c>
      <c r="JV15" s="393">
        <v>276</v>
      </c>
      <c r="JW15" s="394">
        <v>3760</v>
      </c>
      <c r="JX15" s="393"/>
      <c r="JY15" s="394">
        <v>2675</v>
      </c>
      <c r="JZ15" s="393" t="s">
        <v>557</v>
      </c>
      <c r="KA15" s="393" t="s">
        <v>557</v>
      </c>
      <c r="KB15" s="394">
        <v>68134</v>
      </c>
      <c r="KC15" s="393"/>
      <c r="KD15" s="394">
        <v>1049</v>
      </c>
      <c r="KE15" s="394">
        <v>67086</v>
      </c>
      <c r="KF15" s="394">
        <v>26482</v>
      </c>
      <c r="KG15" s="393" t="s">
        <v>557</v>
      </c>
      <c r="KH15" s="393" t="s">
        <v>557</v>
      </c>
      <c r="KI15" s="393" t="s">
        <v>557</v>
      </c>
      <c r="KJ15" s="393">
        <v>310</v>
      </c>
      <c r="KK15" s="393" t="s">
        <v>557</v>
      </c>
      <c r="KL15" s="393" t="s">
        <v>557</v>
      </c>
      <c r="KM15" s="393"/>
      <c r="KN15" s="393" t="s">
        <v>557</v>
      </c>
      <c r="KO15" s="393"/>
      <c r="KP15" s="393" t="s">
        <v>557</v>
      </c>
      <c r="KQ15" s="393" t="s">
        <v>557</v>
      </c>
      <c r="KR15" s="393">
        <v>600</v>
      </c>
      <c r="KS15" s="394">
        <v>5753</v>
      </c>
      <c r="KT15" s="393">
        <v>486</v>
      </c>
      <c r="KU15" s="394">
        <v>31589</v>
      </c>
      <c r="KV15" s="394">
        <v>634622</v>
      </c>
      <c r="KW15" s="394">
        <v>15283</v>
      </c>
      <c r="KX15" s="394">
        <v>1142303</v>
      </c>
      <c r="KY15" s="393">
        <v>450</v>
      </c>
      <c r="KZ15" s="393"/>
      <c r="LA15" s="394">
        <v>964348</v>
      </c>
      <c r="LB15" s="393"/>
      <c r="LC15" s="394">
        <v>565228</v>
      </c>
      <c r="LD15" s="394">
        <v>68232</v>
      </c>
      <c r="LE15" s="394">
        <v>287561</v>
      </c>
      <c r="LF15" s="394">
        <v>306134</v>
      </c>
      <c r="LG15" s="394">
        <v>1168</v>
      </c>
      <c r="LH15" s="393" t="s">
        <v>557</v>
      </c>
      <c r="LI15" s="394">
        <v>172939</v>
      </c>
      <c r="LJ15" s="394">
        <v>478064</v>
      </c>
      <c r="LK15" s="394">
        <v>22607</v>
      </c>
      <c r="LL15" s="394">
        <v>5040</v>
      </c>
      <c r="LM15" s="393" t="s">
        <v>557</v>
      </c>
      <c r="LN15" s="394">
        <v>607020</v>
      </c>
      <c r="LO15" s="394">
        <v>46292</v>
      </c>
      <c r="LP15" s="394">
        <v>28853</v>
      </c>
      <c r="LQ15" s="394">
        <v>8500</v>
      </c>
      <c r="LR15" s="394">
        <v>16561</v>
      </c>
      <c r="LS15" s="394">
        <v>51072</v>
      </c>
      <c r="LT15" s="393" t="s">
        <v>557</v>
      </c>
      <c r="LU15" s="393" t="s">
        <v>557</v>
      </c>
      <c r="LV15" s="394">
        <v>3166</v>
      </c>
      <c r="LW15" s="393" t="s">
        <v>557</v>
      </c>
      <c r="LX15" s="393" t="s">
        <v>557</v>
      </c>
      <c r="LY15" s="393" t="s">
        <v>557</v>
      </c>
      <c r="LZ15" s="393" t="s">
        <v>557</v>
      </c>
      <c r="MA15" s="393" t="s">
        <v>557</v>
      </c>
      <c r="MB15" s="393" t="s">
        <v>557</v>
      </c>
      <c r="MC15" s="393" t="s">
        <v>557</v>
      </c>
      <c r="MD15" s="393" t="s">
        <v>557</v>
      </c>
      <c r="ME15" s="393" t="s">
        <v>557</v>
      </c>
      <c r="MF15" s="393" t="s">
        <v>557</v>
      </c>
      <c r="MG15" s="393" t="s">
        <v>557</v>
      </c>
      <c r="MH15" s="393" t="s">
        <v>557</v>
      </c>
      <c r="MI15" s="394">
        <v>297610</v>
      </c>
      <c r="MJ15" s="393" t="s">
        <v>557</v>
      </c>
      <c r="MK15" s="393" t="s">
        <v>557</v>
      </c>
    </row>
    <row r="16" spans="1:356" ht="19.5" thickBot="1">
      <c r="B16" s="211" t="s">
        <v>742</v>
      </c>
      <c r="C16" s="381">
        <v>305192</v>
      </c>
      <c r="D16" s="381">
        <v>1539</v>
      </c>
      <c r="E16" s="381">
        <v>1532694</v>
      </c>
      <c r="F16" s="378"/>
      <c r="G16" s="381">
        <v>5392</v>
      </c>
      <c r="H16" s="381">
        <v>175630</v>
      </c>
      <c r="I16" s="381">
        <v>30459</v>
      </c>
      <c r="J16" s="381">
        <v>163524</v>
      </c>
      <c r="K16" s="381">
        <v>13820292</v>
      </c>
      <c r="L16" s="378"/>
      <c r="M16" s="381">
        <v>331097</v>
      </c>
      <c r="N16" s="381">
        <v>4554391</v>
      </c>
      <c r="O16" s="381">
        <v>123934</v>
      </c>
      <c r="P16" s="381">
        <v>525896</v>
      </c>
      <c r="Q16" s="381">
        <v>77164</v>
      </c>
      <c r="R16" s="381">
        <v>1309400</v>
      </c>
      <c r="S16" s="378"/>
      <c r="T16" s="380">
        <v>4</v>
      </c>
      <c r="U16" s="381">
        <v>511832</v>
      </c>
      <c r="V16" s="378"/>
      <c r="W16" s="381">
        <v>404083</v>
      </c>
      <c r="X16" s="381">
        <v>15083</v>
      </c>
      <c r="Y16" s="381">
        <v>12900</v>
      </c>
      <c r="Z16" s="381">
        <v>323997</v>
      </c>
      <c r="AA16" s="381">
        <v>473571</v>
      </c>
      <c r="AB16" s="381">
        <v>8910125</v>
      </c>
      <c r="AC16" s="380"/>
      <c r="AD16" s="381">
        <v>3598240</v>
      </c>
      <c r="AE16" s="381">
        <v>1926136</v>
      </c>
      <c r="AF16" s="381">
        <v>3413234</v>
      </c>
      <c r="AG16" s="380"/>
      <c r="AH16" s="381">
        <v>562260</v>
      </c>
      <c r="AI16" s="381">
        <v>985473</v>
      </c>
      <c r="AJ16" s="381">
        <v>367255</v>
      </c>
      <c r="AK16" s="381">
        <v>165192</v>
      </c>
      <c r="AL16" s="381">
        <v>112273</v>
      </c>
      <c r="AM16" s="381">
        <v>515104</v>
      </c>
      <c r="AN16" s="380"/>
      <c r="AO16" s="381">
        <v>5614</v>
      </c>
      <c r="AP16" s="381">
        <v>437975</v>
      </c>
      <c r="AQ16" s="381">
        <v>574697</v>
      </c>
      <c r="AR16" s="380"/>
      <c r="AS16" s="381">
        <v>61856</v>
      </c>
      <c r="AT16" s="381">
        <v>152776</v>
      </c>
      <c r="AU16" s="381">
        <v>155246</v>
      </c>
      <c r="AV16" s="380"/>
      <c r="AW16" s="381">
        <v>93799</v>
      </c>
      <c r="AX16" s="381">
        <v>12630</v>
      </c>
      <c r="AY16" s="381">
        <v>14135</v>
      </c>
      <c r="AZ16" s="381">
        <v>360471</v>
      </c>
      <c r="BA16" s="381">
        <v>61205</v>
      </c>
      <c r="BB16" s="381">
        <v>183314</v>
      </c>
      <c r="BC16" s="381">
        <v>1090172</v>
      </c>
      <c r="BD16" s="381">
        <v>82272</v>
      </c>
      <c r="BE16" s="381">
        <v>89576</v>
      </c>
      <c r="BF16" s="381">
        <v>509674</v>
      </c>
      <c r="BG16" s="381">
        <v>455415</v>
      </c>
      <c r="BH16" s="381">
        <v>260688</v>
      </c>
      <c r="BI16" s="381">
        <v>154144</v>
      </c>
      <c r="BJ16" s="381">
        <v>910921</v>
      </c>
      <c r="BK16" s="381">
        <v>428156</v>
      </c>
      <c r="BL16" s="381">
        <v>824336</v>
      </c>
      <c r="BM16" s="380"/>
      <c r="BN16" s="381">
        <v>11385</v>
      </c>
      <c r="BO16" s="381">
        <v>641986</v>
      </c>
      <c r="BP16" s="381">
        <v>1644</v>
      </c>
      <c r="BQ16" s="381">
        <v>348965</v>
      </c>
      <c r="BR16" s="381">
        <v>388179</v>
      </c>
      <c r="BS16" s="381">
        <v>4196949</v>
      </c>
      <c r="BT16" s="380"/>
      <c r="BU16" s="381">
        <v>4105820</v>
      </c>
      <c r="BV16" s="380"/>
      <c r="BW16" s="381">
        <v>773487</v>
      </c>
      <c r="BX16" s="381">
        <v>14381</v>
      </c>
      <c r="BY16" s="381">
        <v>1498782</v>
      </c>
      <c r="BZ16" s="381">
        <v>43253</v>
      </c>
      <c r="CA16" s="381">
        <v>4673</v>
      </c>
      <c r="CB16" s="381">
        <v>137113</v>
      </c>
      <c r="CC16" s="381">
        <v>3456327</v>
      </c>
      <c r="CD16" s="381">
        <v>2458939</v>
      </c>
      <c r="CE16" s="381">
        <v>222317</v>
      </c>
      <c r="CF16" s="381">
        <v>127663</v>
      </c>
      <c r="CG16" s="381">
        <v>22731</v>
      </c>
      <c r="CH16" s="380">
        <v>669</v>
      </c>
      <c r="CI16" s="381">
        <v>895482</v>
      </c>
      <c r="CJ16" s="380"/>
      <c r="CK16" s="381">
        <v>179836</v>
      </c>
      <c r="CL16" s="381">
        <v>424515</v>
      </c>
      <c r="CM16" s="381">
        <v>56347</v>
      </c>
      <c r="CN16" s="381">
        <v>138596</v>
      </c>
      <c r="CO16" s="381">
        <v>110445</v>
      </c>
      <c r="CP16" s="381">
        <v>48489</v>
      </c>
      <c r="CQ16" s="381">
        <v>752787</v>
      </c>
      <c r="CR16" s="380"/>
      <c r="CS16" s="381">
        <v>220357</v>
      </c>
      <c r="CT16" s="381">
        <v>332103</v>
      </c>
      <c r="CU16" s="381">
        <v>188068</v>
      </c>
      <c r="CV16" s="380">
        <v>289</v>
      </c>
      <c r="CW16" s="381">
        <v>1465994</v>
      </c>
      <c r="CX16" s="381">
        <v>1240705</v>
      </c>
      <c r="CY16" s="381">
        <v>17219660</v>
      </c>
      <c r="CZ16" s="380"/>
      <c r="DA16" s="381">
        <v>3845292</v>
      </c>
      <c r="DB16" s="381">
        <v>4823884</v>
      </c>
      <c r="DC16" s="381">
        <v>5834413</v>
      </c>
      <c r="DD16" s="381">
        <v>2503979</v>
      </c>
      <c r="DE16" s="381">
        <v>6311</v>
      </c>
      <c r="DF16" s="381">
        <v>725428</v>
      </c>
      <c r="DG16" s="380"/>
      <c r="DH16" s="380" t="s">
        <v>557</v>
      </c>
      <c r="DI16" s="381">
        <v>725428</v>
      </c>
      <c r="DJ16" s="381">
        <v>346277</v>
      </c>
      <c r="DK16" s="381">
        <v>953252</v>
      </c>
      <c r="DL16" s="381">
        <v>1419636</v>
      </c>
      <c r="DM16" s="380"/>
      <c r="DN16" s="381">
        <v>281805</v>
      </c>
      <c r="DO16" s="381">
        <v>38123</v>
      </c>
      <c r="DP16" s="381">
        <v>521021</v>
      </c>
      <c r="DQ16" s="380"/>
      <c r="DR16" s="380">
        <v>580</v>
      </c>
      <c r="DS16" s="381">
        <v>72267</v>
      </c>
      <c r="DT16" s="381">
        <v>112343</v>
      </c>
      <c r="DU16" s="381">
        <v>23729</v>
      </c>
      <c r="DV16" s="381">
        <v>233275</v>
      </c>
      <c r="DW16" s="381">
        <v>526133</v>
      </c>
      <c r="DX16" s="381">
        <v>944400</v>
      </c>
      <c r="DY16" s="381">
        <v>14869</v>
      </c>
      <c r="DZ16" s="381">
        <v>10211812</v>
      </c>
      <c r="EA16" s="380"/>
      <c r="EB16" s="381">
        <v>594946</v>
      </c>
      <c r="EC16" s="381">
        <v>2128186</v>
      </c>
      <c r="ED16" s="381">
        <v>169320</v>
      </c>
      <c r="EE16" s="381">
        <v>913297</v>
      </c>
      <c r="EF16" s="381">
        <v>1375068</v>
      </c>
      <c r="EG16" s="381">
        <v>279640</v>
      </c>
      <c r="EH16" s="381">
        <v>223025</v>
      </c>
      <c r="EI16" s="381">
        <v>488630</v>
      </c>
      <c r="EJ16" s="381">
        <v>68600</v>
      </c>
      <c r="EK16" s="381">
        <v>3230092</v>
      </c>
      <c r="EL16" s="381">
        <v>669462</v>
      </c>
      <c r="EM16" s="381">
        <v>9596682</v>
      </c>
      <c r="EN16" s="381">
        <v>1539167</v>
      </c>
      <c r="EO16" s="381">
        <v>5057175</v>
      </c>
      <c r="EP16" s="380"/>
      <c r="EQ16" s="381">
        <v>5964</v>
      </c>
      <c r="ER16" s="381">
        <v>104377</v>
      </c>
      <c r="ES16" s="381">
        <v>74414143</v>
      </c>
      <c r="ET16" s="380"/>
      <c r="EU16" s="381">
        <v>1121941</v>
      </c>
      <c r="EV16" s="381">
        <v>417611</v>
      </c>
      <c r="EW16" s="381">
        <v>293072</v>
      </c>
      <c r="EX16" s="381">
        <v>9440157</v>
      </c>
      <c r="EY16" s="381">
        <v>516432</v>
      </c>
      <c r="EZ16" s="381">
        <v>1368975</v>
      </c>
      <c r="FA16" s="381">
        <v>1832166</v>
      </c>
      <c r="FB16" s="381">
        <v>658001</v>
      </c>
      <c r="FC16" s="381">
        <v>392383</v>
      </c>
      <c r="FD16" s="381">
        <v>2304317</v>
      </c>
      <c r="FE16" s="381">
        <v>985113</v>
      </c>
      <c r="FF16" s="381">
        <v>4336333</v>
      </c>
      <c r="FG16" s="380"/>
      <c r="FH16" s="381">
        <v>2000373</v>
      </c>
      <c r="FI16" s="381">
        <v>13030530</v>
      </c>
      <c r="FJ16" s="380"/>
      <c r="FK16" s="381">
        <v>6802663</v>
      </c>
      <c r="FL16" s="381">
        <v>4320768</v>
      </c>
      <c r="FM16" s="381">
        <v>966547</v>
      </c>
      <c r="FN16" s="381">
        <v>981549</v>
      </c>
      <c r="FO16" s="381">
        <v>15471</v>
      </c>
      <c r="FP16" s="381">
        <v>751007</v>
      </c>
      <c r="FQ16" s="381">
        <v>4752</v>
      </c>
      <c r="FR16" s="381">
        <v>36996261</v>
      </c>
      <c r="FS16" s="380"/>
      <c r="FT16" s="381">
        <v>5730187</v>
      </c>
      <c r="FU16" s="381">
        <v>1335856</v>
      </c>
      <c r="FV16" s="381">
        <v>19966352</v>
      </c>
      <c r="FW16" s="381">
        <v>1349620</v>
      </c>
      <c r="FX16" s="381">
        <v>2742441</v>
      </c>
      <c r="FY16" s="381">
        <v>170033</v>
      </c>
      <c r="FZ16" s="381">
        <v>3903329</v>
      </c>
      <c r="GA16" s="380"/>
      <c r="GB16" s="381">
        <v>1391290</v>
      </c>
      <c r="GC16" s="381">
        <v>2512039</v>
      </c>
      <c r="GD16" s="381">
        <v>8874375</v>
      </c>
      <c r="GE16" s="380"/>
      <c r="GF16" s="381">
        <v>721880</v>
      </c>
      <c r="GG16" s="381">
        <v>8152495</v>
      </c>
      <c r="GH16" s="381">
        <v>32533</v>
      </c>
      <c r="GI16" s="381">
        <v>13949</v>
      </c>
      <c r="GJ16" s="381">
        <v>13246</v>
      </c>
      <c r="GK16" s="381">
        <v>714042</v>
      </c>
      <c r="GL16" s="381">
        <v>530275</v>
      </c>
      <c r="GM16" s="381">
        <v>3493940</v>
      </c>
      <c r="GN16" s="381">
        <v>2358151</v>
      </c>
      <c r="GO16" s="381">
        <v>256703</v>
      </c>
      <c r="GP16" s="381">
        <v>6968245</v>
      </c>
      <c r="GQ16" s="381">
        <v>3408114</v>
      </c>
      <c r="GR16" s="381">
        <v>6964764</v>
      </c>
      <c r="GS16" s="381">
        <v>4428613</v>
      </c>
      <c r="GT16" s="381">
        <v>2055770</v>
      </c>
      <c r="GU16" s="381">
        <v>1824065</v>
      </c>
      <c r="GV16" s="381">
        <v>342146</v>
      </c>
      <c r="GW16" s="381">
        <v>2332955</v>
      </c>
      <c r="GX16" s="381">
        <v>158173</v>
      </c>
      <c r="GY16" s="381">
        <v>692401</v>
      </c>
      <c r="GZ16" s="381">
        <v>2223814</v>
      </c>
      <c r="HA16" s="380"/>
      <c r="HB16" s="381">
        <v>332189</v>
      </c>
      <c r="HC16" s="381">
        <v>73878</v>
      </c>
      <c r="HD16" s="381">
        <v>256089</v>
      </c>
      <c r="HE16" s="381">
        <v>107103115</v>
      </c>
      <c r="HF16" s="380"/>
      <c r="HG16" s="381">
        <v>65541276</v>
      </c>
      <c r="HH16" s="380"/>
      <c r="HI16" s="381">
        <v>14088160</v>
      </c>
      <c r="HJ16" s="381">
        <v>46619502</v>
      </c>
      <c r="HK16" s="381">
        <v>3766463</v>
      </c>
      <c r="HL16" s="381">
        <v>10815237</v>
      </c>
      <c r="HM16" s="381">
        <v>4489194</v>
      </c>
      <c r="HN16" s="380"/>
      <c r="HO16" s="381">
        <v>1084070</v>
      </c>
      <c r="HP16" s="381">
        <v>12597121</v>
      </c>
      <c r="HQ16" s="381">
        <v>2128458</v>
      </c>
      <c r="HR16" s="381">
        <v>22373575</v>
      </c>
      <c r="HS16" s="381">
        <v>6491986</v>
      </c>
      <c r="HT16" s="381">
        <v>17369984</v>
      </c>
      <c r="HU16" s="381">
        <v>2618401</v>
      </c>
      <c r="HV16" s="381">
        <v>7315572</v>
      </c>
      <c r="HW16" s="381">
        <v>276229</v>
      </c>
      <c r="HX16" s="381">
        <v>1998771</v>
      </c>
      <c r="HY16" s="381">
        <v>11564794</v>
      </c>
      <c r="HZ16" s="381">
        <v>1384690</v>
      </c>
      <c r="IA16" s="381">
        <v>7613006</v>
      </c>
      <c r="IB16" s="380"/>
      <c r="IC16" s="381">
        <v>1822482</v>
      </c>
      <c r="ID16" s="381">
        <v>7666722</v>
      </c>
      <c r="IE16" s="381">
        <v>85992701</v>
      </c>
      <c r="IF16" s="380"/>
      <c r="IG16" s="381">
        <v>85030861</v>
      </c>
      <c r="IH16" s="381">
        <v>5822806</v>
      </c>
      <c r="II16" s="381">
        <v>108947</v>
      </c>
      <c r="IJ16" s="381">
        <v>2550534</v>
      </c>
      <c r="IK16" s="380"/>
      <c r="IL16" s="381">
        <v>1026334</v>
      </c>
      <c r="IM16" s="381">
        <v>781410</v>
      </c>
      <c r="IN16" s="381">
        <v>3010223</v>
      </c>
      <c r="IO16" s="381">
        <v>9379364</v>
      </c>
      <c r="IP16" s="380"/>
      <c r="IQ16" s="381">
        <v>9266283</v>
      </c>
      <c r="IR16" s="381">
        <v>695777</v>
      </c>
      <c r="IS16" s="381">
        <v>8851533</v>
      </c>
      <c r="IT16" s="381">
        <v>2692778</v>
      </c>
      <c r="IU16" s="381">
        <v>9456931</v>
      </c>
      <c r="IV16" s="381">
        <v>18330224</v>
      </c>
      <c r="IW16" s="381">
        <v>16350209</v>
      </c>
      <c r="IX16" s="381">
        <v>45263594</v>
      </c>
      <c r="IY16" s="380"/>
      <c r="IZ16" s="381">
        <v>18423182</v>
      </c>
      <c r="JA16" s="381">
        <v>20529673</v>
      </c>
      <c r="JB16" s="381">
        <v>946362</v>
      </c>
      <c r="JC16" s="381">
        <v>14016418</v>
      </c>
      <c r="JD16" s="381">
        <v>5668931</v>
      </c>
      <c r="JE16" s="381">
        <v>8978358</v>
      </c>
      <c r="JF16" s="380"/>
      <c r="JG16" s="381">
        <v>3437278</v>
      </c>
      <c r="JH16" s="381">
        <v>111370</v>
      </c>
      <c r="JI16" s="381">
        <v>843688</v>
      </c>
      <c r="JJ16" s="381">
        <v>2074452</v>
      </c>
      <c r="JK16" s="381">
        <v>54598</v>
      </c>
      <c r="JL16" s="381">
        <v>33645771</v>
      </c>
      <c r="JM16" s="381">
        <v>4514580</v>
      </c>
      <c r="JN16" s="381">
        <v>2110007</v>
      </c>
      <c r="JO16" s="381">
        <v>4347087</v>
      </c>
      <c r="JP16" s="381">
        <v>14084001</v>
      </c>
      <c r="JQ16" s="380"/>
      <c r="JR16" s="381">
        <v>4627201</v>
      </c>
      <c r="JS16" s="380" t="s">
        <v>557</v>
      </c>
      <c r="JT16" s="381">
        <v>1980861</v>
      </c>
      <c r="JU16" s="381">
        <v>292015</v>
      </c>
      <c r="JV16" s="381">
        <v>4753574</v>
      </c>
      <c r="JW16" s="381">
        <v>1894571</v>
      </c>
      <c r="JX16" s="380"/>
      <c r="JY16" s="381">
        <v>1742942</v>
      </c>
      <c r="JZ16" s="381">
        <v>3636615</v>
      </c>
      <c r="KA16" s="381">
        <v>6812898</v>
      </c>
      <c r="KB16" s="381">
        <v>1618031</v>
      </c>
      <c r="KC16" s="380"/>
      <c r="KD16" s="381">
        <v>134407</v>
      </c>
      <c r="KE16" s="381">
        <v>1483625</v>
      </c>
      <c r="KF16" s="381">
        <v>552633</v>
      </c>
      <c r="KG16" s="381">
        <v>33848398</v>
      </c>
      <c r="KH16" s="381">
        <v>5727704</v>
      </c>
      <c r="KI16" s="381">
        <v>19319992</v>
      </c>
      <c r="KJ16" s="381">
        <v>18069988</v>
      </c>
      <c r="KK16" s="381">
        <v>6550674</v>
      </c>
      <c r="KL16" s="381">
        <v>106562206</v>
      </c>
      <c r="KM16" s="380"/>
      <c r="KN16" s="381">
        <v>87001410</v>
      </c>
      <c r="KO16" s="380"/>
      <c r="KP16" s="381">
        <v>45062008</v>
      </c>
      <c r="KQ16" s="381">
        <v>41939402</v>
      </c>
      <c r="KR16" s="381">
        <v>169156</v>
      </c>
      <c r="KS16" s="381">
        <v>1956781</v>
      </c>
      <c r="KT16" s="381">
        <v>1956781</v>
      </c>
      <c r="KU16" s="381">
        <v>476970</v>
      </c>
      <c r="KV16" s="381">
        <v>1999088</v>
      </c>
      <c r="KW16" s="381">
        <v>3905649</v>
      </c>
      <c r="KX16" s="381">
        <v>2881332</v>
      </c>
      <c r="KY16" s="381">
        <v>32692749</v>
      </c>
      <c r="KZ16" s="380"/>
      <c r="LA16" s="381">
        <v>30995813</v>
      </c>
      <c r="LB16" s="380"/>
      <c r="LC16" s="381">
        <v>14968195</v>
      </c>
      <c r="LD16" s="381">
        <v>6309515</v>
      </c>
      <c r="LE16" s="381">
        <v>9090741</v>
      </c>
      <c r="LF16" s="381">
        <v>1696936</v>
      </c>
      <c r="LG16" s="381">
        <v>26278520</v>
      </c>
      <c r="LH16" s="381">
        <v>16207176</v>
      </c>
      <c r="LI16" s="381">
        <v>8627469</v>
      </c>
      <c r="LJ16" s="381">
        <v>2831116</v>
      </c>
      <c r="LK16" s="381">
        <v>309450</v>
      </c>
      <c r="LL16" s="381">
        <v>287596</v>
      </c>
      <c r="LM16" s="381">
        <v>86873</v>
      </c>
      <c r="LN16" s="381">
        <v>7358277</v>
      </c>
      <c r="LO16" s="381">
        <v>1595462</v>
      </c>
      <c r="LP16" s="381">
        <v>113221</v>
      </c>
      <c r="LQ16" s="381">
        <v>40294</v>
      </c>
      <c r="LR16" s="381">
        <v>84173</v>
      </c>
      <c r="LS16" s="381">
        <v>304116</v>
      </c>
      <c r="LT16" s="381">
        <v>50873251</v>
      </c>
      <c r="LU16" s="381">
        <v>894653732</v>
      </c>
      <c r="LV16" s="381">
        <v>62360615</v>
      </c>
      <c r="LW16" s="381">
        <v>259829199</v>
      </c>
      <c r="LX16" s="381">
        <v>404888804</v>
      </c>
      <c r="LY16" s="381">
        <v>71068571</v>
      </c>
      <c r="LZ16" s="381">
        <v>47796223</v>
      </c>
      <c r="MA16" s="381">
        <v>48710319</v>
      </c>
      <c r="MB16" s="381">
        <v>451499829</v>
      </c>
      <c r="MC16" s="381">
        <v>475630</v>
      </c>
      <c r="MD16" s="381">
        <v>18881121</v>
      </c>
      <c r="ME16" s="381">
        <v>21104310</v>
      </c>
      <c r="MF16" s="381">
        <v>309525630</v>
      </c>
      <c r="MG16" s="381">
        <v>80783478</v>
      </c>
      <c r="MH16" s="381">
        <v>10401895</v>
      </c>
      <c r="MI16" s="381">
        <v>4908697</v>
      </c>
      <c r="MJ16" s="381">
        <v>4896452</v>
      </c>
      <c r="MK16" s="381">
        <v>522617</v>
      </c>
    </row>
    <row r="17" spans="2:349" ht="19.5" thickBot="1">
      <c r="B17" s="211" t="s">
        <v>743</v>
      </c>
      <c r="C17" s="380">
        <v>1.2</v>
      </c>
      <c r="D17" s="380">
        <v>-47.8</v>
      </c>
      <c r="E17" s="380">
        <v>6.7</v>
      </c>
      <c r="F17" s="378"/>
      <c r="G17" s="380">
        <v>-77.8</v>
      </c>
      <c r="H17" s="380">
        <v>5.7</v>
      </c>
      <c r="I17" s="380">
        <v>27</v>
      </c>
      <c r="J17" s="380">
        <v>11.6</v>
      </c>
      <c r="K17" s="380">
        <v>3</v>
      </c>
      <c r="L17" s="378"/>
      <c r="M17" s="380">
        <v>-8.4</v>
      </c>
      <c r="N17" s="380">
        <v>5</v>
      </c>
      <c r="O17" s="380">
        <v>-13.5</v>
      </c>
      <c r="P17" s="380">
        <v>-10.9</v>
      </c>
      <c r="Q17" s="380">
        <v>5.0999999999999996</v>
      </c>
      <c r="R17" s="380">
        <v>40.700000000000003</v>
      </c>
      <c r="S17" s="378"/>
      <c r="T17" s="380">
        <v>-40.799999999999997</v>
      </c>
      <c r="U17" s="380">
        <v>132.1</v>
      </c>
      <c r="V17" s="378"/>
      <c r="W17" s="380">
        <v>147</v>
      </c>
      <c r="X17" s="380">
        <v>2010.4</v>
      </c>
      <c r="Y17" s="380">
        <v>49.4</v>
      </c>
      <c r="Z17" s="380">
        <v>20.8</v>
      </c>
      <c r="AA17" s="380">
        <v>-25.1</v>
      </c>
      <c r="AB17" s="380">
        <v>11.8</v>
      </c>
      <c r="AC17" s="380"/>
      <c r="AD17" s="380">
        <v>15.5</v>
      </c>
      <c r="AE17" s="380">
        <v>33.4</v>
      </c>
      <c r="AF17" s="380">
        <v>-1.4</v>
      </c>
      <c r="AG17" s="380"/>
      <c r="AH17" s="380">
        <v>-22.4</v>
      </c>
      <c r="AI17" s="380">
        <v>-0.3</v>
      </c>
      <c r="AJ17" s="380">
        <v>14.6</v>
      </c>
      <c r="AK17" s="380">
        <v>17.3</v>
      </c>
      <c r="AL17" s="380">
        <v>-4.7</v>
      </c>
      <c r="AM17" s="380">
        <v>25.4</v>
      </c>
      <c r="AN17" s="380"/>
      <c r="AO17" s="380">
        <v>-10.199999999999999</v>
      </c>
      <c r="AP17" s="380">
        <v>29.2</v>
      </c>
      <c r="AQ17" s="380">
        <v>23.6</v>
      </c>
      <c r="AR17" s="380"/>
      <c r="AS17" s="380">
        <v>-11.8</v>
      </c>
      <c r="AT17" s="380">
        <v>22.9</v>
      </c>
      <c r="AU17" s="380">
        <v>58.7</v>
      </c>
      <c r="AV17" s="380"/>
      <c r="AW17" s="380">
        <v>42.6</v>
      </c>
      <c r="AX17" s="380">
        <v>341.7</v>
      </c>
      <c r="AY17" s="380">
        <v>-10</v>
      </c>
      <c r="AZ17" s="380">
        <v>38.200000000000003</v>
      </c>
      <c r="BA17" s="380">
        <v>6</v>
      </c>
      <c r="BB17" s="380">
        <v>0.7</v>
      </c>
      <c r="BC17" s="380">
        <v>8.1</v>
      </c>
      <c r="BD17" s="380">
        <v>-23</v>
      </c>
      <c r="BE17" s="380">
        <v>10.6</v>
      </c>
      <c r="BF17" s="380">
        <v>1</v>
      </c>
      <c r="BG17" s="380">
        <v>-8.6999999999999993</v>
      </c>
      <c r="BH17" s="380">
        <v>-4.2</v>
      </c>
      <c r="BI17" s="380">
        <v>23.8</v>
      </c>
      <c r="BJ17" s="380">
        <v>9.8000000000000007</v>
      </c>
      <c r="BK17" s="380">
        <v>22.2</v>
      </c>
      <c r="BL17" s="380">
        <v>2.4</v>
      </c>
      <c r="BM17" s="380"/>
      <c r="BN17" s="380">
        <v>0.3</v>
      </c>
      <c r="BO17" s="380">
        <v>1.8</v>
      </c>
      <c r="BP17" s="380">
        <v>76.400000000000006</v>
      </c>
      <c r="BQ17" s="380">
        <v>22.4</v>
      </c>
      <c r="BR17" s="380">
        <v>-10.8</v>
      </c>
      <c r="BS17" s="380">
        <v>-8.9</v>
      </c>
      <c r="BT17" s="380"/>
      <c r="BU17" s="380">
        <v>-9.6999999999999993</v>
      </c>
      <c r="BV17" s="380"/>
      <c r="BW17" s="380">
        <v>-47.7</v>
      </c>
      <c r="BX17" s="380">
        <v>394.2</v>
      </c>
      <c r="BY17" s="380">
        <v>-5.8</v>
      </c>
      <c r="BZ17" s="380">
        <v>-20.6</v>
      </c>
      <c r="CA17" s="380">
        <v>-47.9</v>
      </c>
      <c r="CB17" s="380">
        <v>8.1999999999999993</v>
      </c>
      <c r="CC17" s="380">
        <v>-2.5</v>
      </c>
      <c r="CD17" s="380">
        <v>-0.6</v>
      </c>
      <c r="CE17" s="380">
        <v>-14.3</v>
      </c>
      <c r="CF17" s="380">
        <v>2.6</v>
      </c>
      <c r="CG17" s="380">
        <v>120.2</v>
      </c>
      <c r="CH17" s="380">
        <v>-25.1</v>
      </c>
      <c r="CI17" s="380">
        <v>17.899999999999999</v>
      </c>
      <c r="CJ17" s="380"/>
      <c r="CK17" s="380">
        <v>42.7</v>
      </c>
      <c r="CL17" s="380">
        <v>43.9</v>
      </c>
      <c r="CM17" s="380">
        <v>-10.1</v>
      </c>
      <c r="CN17" s="380">
        <v>26.4</v>
      </c>
      <c r="CO17" s="380">
        <v>-7.6</v>
      </c>
      <c r="CP17" s="380">
        <v>36.799999999999997</v>
      </c>
      <c r="CQ17" s="380">
        <v>-7</v>
      </c>
      <c r="CR17" s="380"/>
      <c r="CS17" s="380">
        <v>-37.700000000000003</v>
      </c>
      <c r="CT17" s="380">
        <v>91</v>
      </c>
      <c r="CU17" s="380">
        <v>-4.7</v>
      </c>
      <c r="CV17" s="380">
        <v>26.2</v>
      </c>
      <c r="CW17" s="380">
        <v>-20</v>
      </c>
      <c r="CX17" s="380">
        <v>65.3</v>
      </c>
      <c r="CY17" s="380">
        <v>8</v>
      </c>
      <c r="CZ17" s="380"/>
      <c r="DA17" s="380">
        <v>8.5</v>
      </c>
      <c r="DB17" s="380">
        <v>0.3</v>
      </c>
      <c r="DC17" s="380">
        <v>11.6</v>
      </c>
      <c r="DD17" s="380">
        <v>12.5</v>
      </c>
      <c r="DE17" s="380">
        <v>-65.400000000000006</v>
      </c>
      <c r="DF17" s="380">
        <v>3.8</v>
      </c>
      <c r="DG17" s="380"/>
      <c r="DH17" s="382" t="s">
        <v>557</v>
      </c>
      <c r="DI17" s="380">
        <v>3.8</v>
      </c>
      <c r="DJ17" s="380">
        <v>-18.7</v>
      </c>
      <c r="DK17" s="380">
        <v>3</v>
      </c>
      <c r="DL17" s="380">
        <v>12.2</v>
      </c>
      <c r="DM17" s="380"/>
      <c r="DN17" s="380">
        <v>9.6999999999999993</v>
      </c>
      <c r="DO17" s="380">
        <v>-47.2</v>
      </c>
      <c r="DP17" s="380">
        <v>31.4</v>
      </c>
      <c r="DQ17" s="380"/>
      <c r="DR17" s="380">
        <v>-30.5</v>
      </c>
      <c r="DS17" s="380">
        <v>53.1</v>
      </c>
      <c r="DT17" s="380">
        <v>0.3</v>
      </c>
      <c r="DU17" s="380">
        <v>-14.9</v>
      </c>
      <c r="DV17" s="380">
        <v>-23.1</v>
      </c>
      <c r="DW17" s="380">
        <v>8</v>
      </c>
      <c r="DX17" s="380">
        <v>-0.7</v>
      </c>
      <c r="DY17" s="380">
        <v>11.9</v>
      </c>
      <c r="DZ17" s="380">
        <v>7.1</v>
      </c>
      <c r="EA17" s="380"/>
      <c r="EB17" s="380">
        <v>13.4</v>
      </c>
      <c r="EC17" s="380">
        <v>-0.2</v>
      </c>
      <c r="ED17" s="380">
        <v>7.8</v>
      </c>
      <c r="EE17" s="380">
        <v>10.199999999999999</v>
      </c>
      <c r="EF17" s="380">
        <v>17.899999999999999</v>
      </c>
      <c r="EG17" s="380">
        <v>7.6</v>
      </c>
      <c r="EH17" s="380">
        <v>0.2</v>
      </c>
      <c r="EI17" s="380">
        <v>3</v>
      </c>
      <c r="EJ17" s="380">
        <v>-5.2</v>
      </c>
      <c r="EK17" s="380">
        <v>16.600000000000001</v>
      </c>
      <c r="EL17" s="380">
        <v>-5.9</v>
      </c>
      <c r="EM17" s="380">
        <v>3.2</v>
      </c>
      <c r="EN17" s="380">
        <v>9.3000000000000007</v>
      </c>
      <c r="EO17" s="380">
        <v>-4.5</v>
      </c>
      <c r="EP17" s="380"/>
      <c r="EQ17" s="380">
        <v>-33.6</v>
      </c>
      <c r="ER17" s="380">
        <v>-62.2</v>
      </c>
      <c r="ES17" s="382" t="s">
        <v>557</v>
      </c>
      <c r="ET17" s="380"/>
      <c r="EU17" s="380">
        <v>10.6</v>
      </c>
      <c r="EV17" s="382" t="s">
        <v>557</v>
      </c>
      <c r="EW17" s="382" t="s">
        <v>557</v>
      </c>
      <c r="EX17" s="382" t="s">
        <v>557</v>
      </c>
      <c r="EY17" s="380">
        <v>11</v>
      </c>
      <c r="EZ17" s="380">
        <v>-11</v>
      </c>
      <c r="FA17" s="380">
        <v>11.5</v>
      </c>
      <c r="FB17" s="380">
        <v>-6.7</v>
      </c>
      <c r="FC17" s="380">
        <v>-27.9</v>
      </c>
      <c r="FD17" s="380">
        <v>3.3</v>
      </c>
      <c r="FE17" s="380">
        <v>-7.2</v>
      </c>
      <c r="FF17" s="380">
        <v>5.4</v>
      </c>
      <c r="FG17" s="380"/>
      <c r="FH17" s="380">
        <v>5.5</v>
      </c>
      <c r="FI17" s="380">
        <v>-0.2</v>
      </c>
      <c r="FJ17" s="380"/>
      <c r="FK17" s="380">
        <v>9.6999999999999993</v>
      </c>
      <c r="FL17" s="380">
        <v>-3.3</v>
      </c>
      <c r="FM17" s="380">
        <v>-5</v>
      </c>
      <c r="FN17" s="382" t="s">
        <v>557</v>
      </c>
      <c r="FO17" s="380">
        <v>-35.700000000000003</v>
      </c>
      <c r="FP17" s="380">
        <v>62.5</v>
      </c>
      <c r="FQ17" s="380">
        <v>-49.6</v>
      </c>
      <c r="FR17" s="380">
        <v>-30.5</v>
      </c>
      <c r="FS17" s="380"/>
      <c r="FT17" s="380">
        <v>-61</v>
      </c>
      <c r="FU17" s="380">
        <v>-34</v>
      </c>
      <c r="FV17" s="380">
        <v>-10.1</v>
      </c>
      <c r="FW17" s="380">
        <v>-9.6999999999999993</v>
      </c>
      <c r="FX17" s="380">
        <v>3.3</v>
      </c>
      <c r="FY17" s="380">
        <v>206272.5</v>
      </c>
      <c r="FZ17" s="380">
        <v>-7.4</v>
      </c>
      <c r="GA17" s="380"/>
      <c r="GB17" s="380">
        <v>-21.1</v>
      </c>
      <c r="GC17" s="380">
        <v>5.7</v>
      </c>
      <c r="GD17" s="380">
        <v>4.5</v>
      </c>
      <c r="GE17" s="380"/>
      <c r="GF17" s="380">
        <v>7.7</v>
      </c>
      <c r="GG17" s="380">
        <v>4.0999999999999996</v>
      </c>
      <c r="GH17" s="380">
        <v>-27.4</v>
      </c>
      <c r="GI17" s="380">
        <v>196.5</v>
      </c>
      <c r="GJ17" s="380">
        <v>-50.3</v>
      </c>
      <c r="GK17" s="380">
        <v>26.8</v>
      </c>
      <c r="GL17" s="380">
        <v>31.6</v>
      </c>
      <c r="GM17" s="380">
        <v>5.9</v>
      </c>
      <c r="GN17" s="380">
        <v>13</v>
      </c>
      <c r="GO17" s="380">
        <v>0.6</v>
      </c>
      <c r="GP17" s="380">
        <v>12</v>
      </c>
      <c r="GQ17" s="380">
        <v>12.6</v>
      </c>
      <c r="GR17" s="380">
        <v>10.1</v>
      </c>
      <c r="GS17" s="380">
        <v>11.9</v>
      </c>
      <c r="GT17" s="380">
        <v>3.1</v>
      </c>
      <c r="GU17" s="380">
        <v>4.5</v>
      </c>
      <c r="GV17" s="380">
        <v>43.7</v>
      </c>
      <c r="GW17" s="382" t="s">
        <v>557</v>
      </c>
      <c r="GX17" s="380">
        <v>-7.9</v>
      </c>
      <c r="GY17" s="380">
        <v>11.6</v>
      </c>
      <c r="GZ17" s="380">
        <v>9.6</v>
      </c>
      <c r="HA17" s="380"/>
      <c r="HB17" s="380">
        <v>18.899999999999999</v>
      </c>
      <c r="HC17" s="380">
        <v>24.4</v>
      </c>
      <c r="HD17" s="380">
        <v>-2.2000000000000002</v>
      </c>
      <c r="HE17" s="380">
        <v>-3.1</v>
      </c>
      <c r="HF17" s="380"/>
      <c r="HG17" s="380">
        <v>-0.9</v>
      </c>
      <c r="HH17" s="380"/>
      <c r="HI17" s="380">
        <v>-9.1999999999999993</v>
      </c>
      <c r="HJ17" s="380">
        <v>6.3</v>
      </c>
      <c r="HK17" s="380">
        <v>23.7</v>
      </c>
      <c r="HL17" s="380">
        <v>20.3</v>
      </c>
      <c r="HM17" s="380">
        <v>110.1</v>
      </c>
      <c r="HN17" s="380"/>
      <c r="HO17" s="380">
        <v>-29</v>
      </c>
      <c r="HP17" s="380">
        <v>-10.3</v>
      </c>
      <c r="HQ17" s="380">
        <v>1.5</v>
      </c>
      <c r="HR17" s="380">
        <v>-1.7</v>
      </c>
      <c r="HS17" s="380">
        <v>2.5</v>
      </c>
      <c r="HT17" s="380">
        <v>1.6</v>
      </c>
      <c r="HU17" s="380">
        <v>10.4</v>
      </c>
      <c r="HV17" s="380">
        <v>-4.3</v>
      </c>
      <c r="HW17" s="380">
        <v>10.3</v>
      </c>
      <c r="HX17" s="380">
        <v>11.1</v>
      </c>
      <c r="HY17" s="380">
        <v>5.3</v>
      </c>
      <c r="HZ17" s="380">
        <v>5.8</v>
      </c>
      <c r="IA17" s="380">
        <v>7.9</v>
      </c>
      <c r="IB17" s="380"/>
      <c r="IC17" s="380">
        <v>-0.8</v>
      </c>
      <c r="ID17" s="380">
        <v>22.5</v>
      </c>
      <c r="IE17" s="380">
        <v>-5.0999999999999996</v>
      </c>
      <c r="IF17" s="380"/>
      <c r="IG17" s="380">
        <v>-4.8</v>
      </c>
      <c r="IH17" s="380">
        <v>3.8</v>
      </c>
      <c r="II17" s="380">
        <v>7.1</v>
      </c>
      <c r="IJ17" s="380">
        <v>-1.1000000000000001</v>
      </c>
      <c r="IK17" s="380"/>
      <c r="IL17" s="380">
        <v>-16.600000000000001</v>
      </c>
      <c r="IM17" s="380">
        <v>-1.3</v>
      </c>
      <c r="IN17" s="380">
        <v>4.7</v>
      </c>
      <c r="IO17" s="380">
        <v>1.5</v>
      </c>
      <c r="IP17" s="380"/>
      <c r="IQ17" s="380">
        <v>2</v>
      </c>
      <c r="IR17" s="382" t="s">
        <v>557</v>
      </c>
      <c r="IS17" s="380">
        <v>2.5</v>
      </c>
      <c r="IT17" s="382" t="s">
        <v>557</v>
      </c>
      <c r="IU17" s="380">
        <v>8.6</v>
      </c>
      <c r="IV17" s="380">
        <v>5.7</v>
      </c>
      <c r="IW17" s="380">
        <v>-15.3</v>
      </c>
      <c r="IX17" s="380">
        <v>13.1</v>
      </c>
      <c r="IY17" s="380"/>
      <c r="IZ17" s="380">
        <v>6.9</v>
      </c>
      <c r="JA17" s="380">
        <v>18.600000000000001</v>
      </c>
      <c r="JB17" s="380">
        <v>1.6</v>
      </c>
      <c r="JC17" s="380">
        <v>7.8</v>
      </c>
      <c r="JD17" s="380">
        <v>50.6</v>
      </c>
      <c r="JE17" s="380">
        <v>43.1</v>
      </c>
      <c r="JF17" s="380"/>
      <c r="JG17" s="380">
        <v>83.6</v>
      </c>
      <c r="JH17" s="380">
        <v>112.9</v>
      </c>
      <c r="JI17" s="380">
        <v>14</v>
      </c>
      <c r="JJ17" s="380">
        <v>10.4</v>
      </c>
      <c r="JK17" s="380">
        <v>77</v>
      </c>
      <c r="JL17" s="382" t="s">
        <v>557</v>
      </c>
      <c r="JM17" s="380">
        <v>24.5</v>
      </c>
      <c r="JN17" s="380">
        <v>-2</v>
      </c>
      <c r="JO17" s="382" t="s">
        <v>557</v>
      </c>
      <c r="JP17" s="380">
        <v>-2</v>
      </c>
      <c r="JQ17" s="380"/>
      <c r="JR17" s="380">
        <v>-2</v>
      </c>
      <c r="JS17" s="382" t="s">
        <v>557</v>
      </c>
      <c r="JT17" s="380">
        <v>24.6</v>
      </c>
      <c r="JU17" s="380">
        <v>-27.3</v>
      </c>
      <c r="JV17" s="380">
        <v>-17.899999999999999</v>
      </c>
      <c r="JW17" s="380">
        <v>-1.2</v>
      </c>
      <c r="JX17" s="380"/>
      <c r="JY17" s="380">
        <v>0.2</v>
      </c>
      <c r="JZ17" s="382" t="s">
        <v>557</v>
      </c>
      <c r="KA17" s="382" t="s">
        <v>557</v>
      </c>
      <c r="KB17" s="380">
        <v>11.4</v>
      </c>
      <c r="KC17" s="380"/>
      <c r="KD17" s="380">
        <v>-3.7</v>
      </c>
      <c r="KE17" s="380">
        <v>11.7</v>
      </c>
      <c r="KF17" s="380">
        <v>-7.8</v>
      </c>
      <c r="KG17" s="382" t="s">
        <v>557</v>
      </c>
      <c r="KH17" s="382" t="s">
        <v>557</v>
      </c>
      <c r="KI17" s="382" t="s">
        <v>557</v>
      </c>
      <c r="KJ17" s="380">
        <v>11.3</v>
      </c>
      <c r="KK17" s="382" t="s">
        <v>557</v>
      </c>
      <c r="KL17" s="382" t="s">
        <v>557</v>
      </c>
      <c r="KM17" s="380"/>
      <c r="KN17" s="382" t="s">
        <v>557</v>
      </c>
      <c r="KO17" s="380"/>
      <c r="KP17" s="382" t="s">
        <v>557</v>
      </c>
      <c r="KQ17" s="382" t="s">
        <v>557</v>
      </c>
      <c r="KR17" s="380">
        <v>-3.2</v>
      </c>
      <c r="KS17" s="380">
        <v>10.8</v>
      </c>
      <c r="KT17" s="380">
        <v>10.9</v>
      </c>
      <c r="KU17" s="380">
        <v>-4.9000000000000004</v>
      </c>
      <c r="KV17" s="380">
        <v>11.2</v>
      </c>
      <c r="KW17" s="380">
        <v>13.4</v>
      </c>
      <c r="KX17" s="380">
        <v>9.8000000000000007</v>
      </c>
      <c r="KY17" s="380">
        <v>6.5</v>
      </c>
      <c r="KZ17" s="380"/>
      <c r="LA17" s="380">
        <v>3.7</v>
      </c>
      <c r="LB17" s="380"/>
      <c r="LC17" s="380">
        <v>1.8</v>
      </c>
      <c r="LD17" s="380">
        <v>-1.2</v>
      </c>
      <c r="LE17" s="380">
        <v>7.7</v>
      </c>
      <c r="LF17" s="380">
        <v>10.4</v>
      </c>
      <c r="LG17" s="380">
        <v>12.2</v>
      </c>
      <c r="LH17" s="382" t="s">
        <v>557</v>
      </c>
      <c r="LI17" s="380">
        <v>12.5</v>
      </c>
      <c r="LJ17" s="380">
        <v>14.3</v>
      </c>
      <c r="LK17" s="380">
        <v>-1.9</v>
      </c>
      <c r="LL17" s="380">
        <v>-3.6</v>
      </c>
      <c r="LM17" s="382" t="s">
        <v>557</v>
      </c>
      <c r="LN17" s="380">
        <v>17.8</v>
      </c>
      <c r="LO17" s="380">
        <v>5.9</v>
      </c>
      <c r="LP17" s="380">
        <v>12.9</v>
      </c>
      <c r="LQ17" s="380">
        <v>2.9</v>
      </c>
      <c r="LR17" s="380">
        <v>3.4</v>
      </c>
      <c r="LS17" s="380">
        <v>1.2</v>
      </c>
      <c r="LT17" s="382" t="s">
        <v>557</v>
      </c>
      <c r="LU17" s="382" t="s">
        <v>557</v>
      </c>
      <c r="LV17" s="380">
        <v>6</v>
      </c>
      <c r="LW17" s="382" t="s">
        <v>557</v>
      </c>
      <c r="LX17" s="382" t="s">
        <v>557</v>
      </c>
      <c r="LY17" s="382" t="s">
        <v>557</v>
      </c>
      <c r="LZ17" s="382" t="s">
        <v>557</v>
      </c>
      <c r="MA17" s="382" t="s">
        <v>557</v>
      </c>
      <c r="MB17" s="382" t="s">
        <v>557</v>
      </c>
      <c r="MC17" s="382" t="s">
        <v>557</v>
      </c>
      <c r="MD17" s="382" t="s">
        <v>557</v>
      </c>
      <c r="ME17" s="382" t="s">
        <v>557</v>
      </c>
      <c r="MF17" s="382" t="s">
        <v>557</v>
      </c>
      <c r="MG17" s="382" t="s">
        <v>557</v>
      </c>
      <c r="MH17" s="382" t="s">
        <v>557</v>
      </c>
      <c r="MI17" s="380">
        <v>25.5</v>
      </c>
      <c r="MJ17" s="382" t="s">
        <v>557</v>
      </c>
      <c r="MK17" s="382" t="s">
        <v>557</v>
      </c>
    </row>
    <row r="18" spans="2:349" ht="19.5" thickBot="1">
      <c r="B18" s="211" t="s">
        <v>744</v>
      </c>
      <c r="C18" s="380">
        <v>-9.8000000000000007</v>
      </c>
      <c r="D18" s="380">
        <v>-84.8</v>
      </c>
      <c r="E18" s="380">
        <v>17.5</v>
      </c>
      <c r="F18" s="378"/>
      <c r="G18" s="380">
        <v>-79.599999999999994</v>
      </c>
      <c r="H18" s="380">
        <v>4.9000000000000004</v>
      </c>
      <c r="I18" s="380">
        <v>29.2</v>
      </c>
      <c r="J18" s="380">
        <v>7.2</v>
      </c>
      <c r="K18" s="380">
        <v>4.7</v>
      </c>
      <c r="L18" s="378"/>
      <c r="M18" s="380">
        <v>-11.2</v>
      </c>
      <c r="N18" s="380">
        <v>4.7</v>
      </c>
      <c r="O18" s="380">
        <v>-20.2</v>
      </c>
      <c r="P18" s="380">
        <v>-9.6</v>
      </c>
      <c r="Q18" s="380">
        <v>-1.4</v>
      </c>
      <c r="R18" s="380">
        <v>16</v>
      </c>
      <c r="S18" s="378"/>
      <c r="T18" s="380">
        <v>-42.3</v>
      </c>
      <c r="U18" s="380">
        <v>58.5</v>
      </c>
      <c r="V18" s="378"/>
      <c r="W18" s="380">
        <v>61.5</v>
      </c>
      <c r="X18" s="380">
        <v>679.6</v>
      </c>
      <c r="Y18" s="380">
        <v>48.5</v>
      </c>
      <c r="Z18" s="380">
        <v>19.399999999999999</v>
      </c>
      <c r="AA18" s="380">
        <v>-11.4</v>
      </c>
      <c r="AB18" s="380">
        <v>9.6999999999999993</v>
      </c>
      <c r="AC18" s="380"/>
      <c r="AD18" s="380">
        <v>0.6</v>
      </c>
      <c r="AE18" s="380">
        <v>30</v>
      </c>
      <c r="AF18" s="380">
        <v>-1.5</v>
      </c>
      <c r="AG18" s="380"/>
      <c r="AH18" s="380">
        <v>-18.7</v>
      </c>
      <c r="AI18" s="380">
        <v>1.7</v>
      </c>
      <c r="AJ18" s="380">
        <v>13.9</v>
      </c>
      <c r="AK18" s="380">
        <v>-8.1</v>
      </c>
      <c r="AL18" s="380">
        <v>40.6</v>
      </c>
      <c r="AM18" s="380">
        <v>16.899999999999999</v>
      </c>
      <c r="AN18" s="380"/>
      <c r="AO18" s="380">
        <v>0.6</v>
      </c>
      <c r="AP18" s="380">
        <v>21.6</v>
      </c>
      <c r="AQ18" s="380">
        <v>11.5</v>
      </c>
      <c r="AR18" s="380"/>
      <c r="AS18" s="380">
        <v>-13.4</v>
      </c>
      <c r="AT18" s="380">
        <v>21.2</v>
      </c>
      <c r="AU18" s="380">
        <v>39.4</v>
      </c>
      <c r="AV18" s="380"/>
      <c r="AW18" s="380">
        <v>35.1</v>
      </c>
      <c r="AX18" s="380">
        <v>258.60000000000002</v>
      </c>
      <c r="AY18" s="380">
        <v>-14.8</v>
      </c>
      <c r="AZ18" s="380">
        <v>32.5</v>
      </c>
      <c r="BA18" s="380">
        <v>12.1</v>
      </c>
      <c r="BB18" s="380">
        <v>0.6</v>
      </c>
      <c r="BC18" s="380">
        <v>11.3</v>
      </c>
      <c r="BD18" s="380">
        <v>-20.9</v>
      </c>
      <c r="BE18" s="380">
        <v>11.7</v>
      </c>
      <c r="BF18" s="380">
        <v>3.3</v>
      </c>
      <c r="BG18" s="380">
        <v>-7.2</v>
      </c>
      <c r="BH18" s="380">
        <v>-1.3</v>
      </c>
      <c r="BI18" s="380">
        <v>21.3</v>
      </c>
      <c r="BJ18" s="380">
        <v>28.6</v>
      </c>
      <c r="BK18" s="380">
        <v>50.7</v>
      </c>
      <c r="BL18" s="380">
        <v>0.8</v>
      </c>
      <c r="BM18" s="380"/>
      <c r="BN18" s="380">
        <v>14.4</v>
      </c>
      <c r="BO18" s="380">
        <v>-2.6</v>
      </c>
      <c r="BP18" s="380">
        <v>107.7</v>
      </c>
      <c r="BQ18" s="380">
        <v>12.3</v>
      </c>
      <c r="BR18" s="380">
        <v>-8</v>
      </c>
      <c r="BS18" s="380">
        <v>-3.7</v>
      </c>
      <c r="BT18" s="380"/>
      <c r="BU18" s="380">
        <v>-4</v>
      </c>
      <c r="BV18" s="380"/>
      <c r="BW18" s="380">
        <v>-40.1</v>
      </c>
      <c r="BX18" s="380">
        <v>419.1</v>
      </c>
      <c r="BY18" s="380">
        <v>-0.4</v>
      </c>
      <c r="BZ18" s="380">
        <v>-24.2</v>
      </c>
      <c r="CA18" s="380">
        <v>-47.6</v>
      </c>
      <c r="CB18" s="380">
        <v>7.7</v>
      </c>
      <c r="CC18" s="380">
        <v>-0.6</v>
      </c>
      <c r="CD18" s="380">
        <v>3.1</v>
      </c>
      <c r="CE18" s="380">
        <v>6.8</v>
      </c>
      <c r="CF18" s="380">
        <v>-1.7</v>
      </c>
      <c r="CG18" s="380">
        <v>126.2</v>
      </c>
      <c r="CH18" s="380">
        <v>-8</v>
      </c>
      <c r="CI18" s="380">
        <v>23.7</v>
      </c>
      <c r="CJ18" s="380"/>
      <c r="CK18" s="380">
        <v>19.600000000000001</v>
      </c>
      <c r="CL18" s="380">
        <v>38.299999999999997</v>
      </c>
      <c r="CM18" s="380">
        <v>-3</v>
      </c>
      <c r="CN18" s="380">
        <v>13.4</v>
      </c>
      <c r="CO18" s="380">
        <v>-9.1999999999999993</v>
      </c>
      <c r="CP18" s="380">
        <v>59.8</v>
      </c>
      <c r="CQ18" s="380">
        <v>64.7</v>
      </c>
      <c r="CR18" s="380"/>
      <c r="CS18" s="380">
        <v>16.2</v>
      </c>
      <c r="CT18" s="380">
        <v>273.5</v>
      </c>
      <c r="CU18" s="380">
        <v>15.9</v>
      </c>
      <c r="CV18" s="380">
        <v>39.9</v>
      </c>
      <c r="CW18" s="380">
        <v>55.8</v>
      </c>
      <c r="CX18" s="380">
        <v>99.5</v>
      </c>
      <c r="CY18" s="380">
        <v>34.799999999999997</v>
      </c>
      <c r="CZ18" s="380"/>
      <c r="DA18" s="380">
        <v>39.5</v>
      </c>
      <c r="DB18" s="380">
        <v>20.5</v>
      </c>
      <c r="DC18" s="380">
        <v>36.799999999999997</v>
      </c>
      <c r="DD18" s="380">
        <v>60.9</v>
      </c>
      <c r="DE18" s="380">
        <v>-68.099999999999994</v>
      </c>
      <c r="DF18" s="380">
        <v>8.5</v>
      </c>
      <c r="DG18" s="380"/>
      <c r="DH18" s="382" t="s">
        <v>557</v>
      </c>
      <c r="DI18" s="380">
        <v>8.5</v>
      </c>
      <c r="DJ18" s="380">
        <v>-10.5</v>
      </c>
      <c r="DK18" s="380">
        <v>3.1</v>
      </c>
      <c r="DL18" s="380">
        <v>18.5</v>
      </c>
      <c r="DM18" s="380"/>
      <c r="DN18" s="380">
        <v>25.7</v>
      </c>
      <c r="DO18" s="380">
        <v>-10.3</v>
      </c>
      <c r="DP18" s="380">
        <v>43.8</v>
      </c>
      <c r="DQ18" s="380"/>
      <c r="DR18" s="380">
        <v>-8.1999999999999993</v>
      </c>
      <c r="DS18" s="380">
        <v>84.7</v>
      </c>
      <c r="DT18" s="380">
        <v>-2</v>
      </c>
      <c r="DU18" s="380">
        <v>23</v>
      </c>
      <c r="DV18" s="380">
        <v>-8</v>
      </c>
      <c r="DW18" s="380">
        <v>29.3</v>
      </c>
      <c r="DX18" s="380">
        <v>-0.4</v>
      </c>
      <c r="DY18" s="380">
        <v>35.5</v>
      </c>
      <c r="DZ18" s="380">
        <v>13.7</v>
      </c>
      <c r="EA18" s="380"/>
      <c r="EB18" s="380">
        <v>109.5</v>
      </c>
      <c r="EC18" s="380">
        <v>7</v>
      </c>
      <c r="ED18" s="380">
        <v>14.2</v>
      </c>
      <c r="EE18" s="380">
        <v>7</v>
      </c>
      <c r="EF18" s="380">
        <v>23.6</v>
      </c>
      <c r="EG18" s="380">
        <v>11</v>
      </c>
      <c r="EH18" s="380">
        <v>2.4</v>
      </c>
      <c r="EI18" s="380">
        <v>1.4</v>
      </c>
      <c r="EJ18" s="380">
        <v>-2.5</v>
      </c>
      <c r="EK18" s="380">
        <v>32.200000000000003</v>
      </c>
      <c r="EL18" s="380">
        <v>5.8</v>
      </c>
      <c r="EM18" s="380">
        <v>12.9</v>
      </c>
      <c r="EN18" s="380">
        <v>16</v>
      </c>
      <c r="EO18" s="380">
        <v>-1.3</v>
      </c>
      <c r="EP18" s="380"/>
      <c r="EQ18" s="380">
        <v>-29.3</v>
      </c>
      <c r="ER18" s="380">
        <v>-55.9</v>
      </c>
      <c r="ES18" s="380">
        <v>7.4</v>
      </c>
      <c r="ET18" s="380"/>
      <c r="EU18" s="380">
        <v>9.6</v>
      </c>
      <c r="EV18" s="380">
        <v>-1.7</v>
      </c>
      <c r="EW18" s="380">
        <v>-15</v>
      </c>
      <c r="EX18" s="380">
        <v>3.7</v>
      </c>
      <c r="EY18" s="380">
        <v>4</v>
      </c>
      <c r="EZ18" s="380">
        <v>-19.600000000000001</v>
      </c>
      <c r="FA18" s="380">
        <v>10.1</v>
      </c>
      <c r="FB18" s="380">
        <v>5</v>
      </c>
      <c r="FC18" s="380">
        <v>-13.3</v>
      </c>
      <c r="FD18" s="380">
        <v>-18.8</v>
      </c>
      <c r="FE18" s="380">
        <v>-3.6</v>
      </c>
      <c r="FF18" s="380">
        <v>6.2</v>
      </c>
      <c r="FG18" s="380"/>
      <c r="FH18" s="380">
        <v>3.1</v>
      </c>
      <c r="FI18" s="380">
        <v>8.1</v>
      </c>
      <c r="FJ18" s="380"/>
      <c r="FK18" s="380">
        <v>22.5</v>
      </c>
      <c r="FL18" s="380">
        <v>-8.6</v>
      </c>
      <c r="FM18" s="380">
        <v>-2.2999999999999998</v>
      </c>
      <c r="FN18" s="380">
        <v>-26.8</v>
      </c>
      <c r="FO18" s="380">
        <v>-16</v>
      </c>
      <c r="FP18" s="380">
        <v>57.4</v>
      </c>
      <c r="FQ18" s="380">
        <v>-3</v>
      </c>
      <c r="FR18" s="380">
        <v>3.1</v>
      </c>
      <c r="FS18" s="380"/>
      <c r="FT18" s="380">
        <v>-37.200000000000003</v>
      </c>
      <c r="FU18" s="380">
        <v>-7.2</v>
      </c>
      <c r="FV18" s="380">
        <v>22.7</v>
      </c>
      <c r="FW18" s="380">
        <v>9.8000000000000007</v>
      </c>
      <c r="FX18" s="380">
        <v>14.4</v>
      </c>
      <c r="FY18" s="380">
        <v>76057.600000000006</v>
      </c>
      <c r="FZ18" s="380">
        <v>15.1</v>
      </c>
      <c r="GA18" s="380"/>
      <c r="GB18" s="380">
        <v>1.6</v>
      </c>
      <c r="GC18" s="380">
        <v>24.3</v>
      </c>
      <c r="GD18" s="380">
        <v>8.8000000000000007</v>
      </c>
      <c r="GE18" s="380"/>
      <c r="GF18" s="380">
        <v>16.3</v>
      </c>
      <c r="GG18" s="380">
        <v>8.1999999999999993</v>
      </c>
      <c r="GH18" s="380">
        <v>4.2</v>
      </c>
      <c r="GI18" s="380">
        <v>85.4</v>
      </c>
      <c r="GJ18" s="380">
        <v>-43.8</v>
      </c>
      <c r="GK18" s="380">
        <v>26.9</v>
      </c>
      <c r="GL18" s="380">
        <v>51.9</v>
      </c>
      <c r="GM18" s="380">
        <v>14.2</v>
      </c>
      <c r="GN18" s="380">
        <v>21.8</v>
      </c>
      <c r="GO18" s="380">
        <v>17.7</v>
      </c>
      <c r="GP18" s="380">
        <v>14.6</v>
      </c>
      <c r="GQ18" s="380">
        <v>11.2</v>
      </c>
      <c r="GR18" s="380">
        <v>9.3000000000000007</v>
      </c>
      <c r="GS18" s="380">
        <v>19.2</v>
      </c>
      <c r="GT18" s="380">
        <v>-5</v>
      </c>
      <c r="GU18" s="380">
        <v>6.8</v>
      </c>
      <c r="GV18" s="380">
        <v>37.6</v>
      </c>
      <c r="GW18" s="380">
        <v>18.600000000000001</v>
      </c>
      <c r="GX18" s="380">
        <v>-15.7</v>
      </c>
      <c r="GY18" s="380">
        <v>9.5</v>
      </c>
      <c r="GZ18" s="380">
        <v>14.2</v>
      </c>
      <c r="HA18" s="380"/>
      <c r="HB18" s="380">
        <v>22.9</v>
      </c>
      <c r="HC18" s="380">
        <v>23</v>
      </c>
      <c r="HD18" s="380">
        <v>-4.5</v>
      </c>
      <c r="HE18" s="380">
        <v>18.100000000000001</v>
      </c>
      <c r="HF18" s="380"/>
      <c r="HG18" s="380">
        <v>16.600000000000001</v>
      </c>
      <c r="HH18" s="380"/>
      <c r="HI18" s="380">
        <v>0.5</v>
      </c>
      <c r="HJ18" s="380">
        <v>21</v>
      </c>
      <c r="HK18" s="380">
        <v>29.6</v>
      </c>
      <c r="HL18" s="380">
        <v>26.7</v>
      </c>
      <c r="HM18" s="380">
        <v>215.6</v>
      </c>
      <c r="HN18" s="380"/>
      <c r="HO18" s="380">
        <v>-22.7</v>
      </c>
      <c r="HP18" s="380">
        <v>14.3</v>
      </c>
      <c r="HQ18" s="380">
        <v>3.3</v>
      </c>
      <c r="HR18" s="380">
        <v>35.6</v>
      </c>
      <c r="HS18" s="380">
        <v>-3.3</v>
      </c>
      <c r="HT18" s="380">
        <v>2.2999999999999998</v>
      </c>
      <c r="HU18" s="380">
        <v>13.2</v>
      </c>
      <c r="HV18" s="380">
        <v>6.1</v>
      </c>
      <c r="HW18" s="380">
        <v>-28.6</v>
      </c>
      <c r="HX18" s="380">
        <v>6.6</v>
      </c>
      <c r="HY18" s="380">
        <v>7.2</v>
      </c>
      <c r="HZ18" s="380">
        <v>4.8</v>
      </c>
      <c r="IA18" s="380">
        <v>15.9</v>
      </c>
      <c r="IB18" s="380"/>
      <c r="IC18" s="380">
        <v>11.9</v>
      </c>
      <c r="ID18" s="380">
        <v>2.9</v>
      </c>
      <c r="IE18" s="380">
        <v>11</v>
      </c>
      <c r="IF18" s="380"/>
      <c r="IG18" s="380">
        <v>11.3</v>
      </c>
      <c r="IH18" s="380">
        <v>18.600000000000001</v>
      </c>
      <c r="II18" s="380">
        <v>-2.9</v>
      </c>
      <c r="IJ18" s="380">
        <v>1.9</v>
      </c>
      <c r="IK18" s="380"/>
      <c r="IL18" s="380">
        <v>-21.1</v>
      </c>
      <c r="IM18" s="380">
        <v>-1.2</v>
      </c>
      <c r="IN18" s="380">
        <v>-4.0999999999999996</v>
      </c>
      <c r="IO18" s="380">
        <v>16</v>
      </c>
      <c r="IP18" s="380"/>
      <c r="IQ18" s="380">
        <v>16.3</v>
      </c>
      <c r="IR18" s="380">
        <v>-4.9000000000000004</v>
      </c>
      <c r="IS18" s="380">
        <v>16.8</v>
      </c>
      <c r="IT18" s="380">
        <v>4.2</v>
      </c>
      <c r="IU18" s="380">
        <v>11.8</v>
      </c>
      <c r="IV18" s="380">
        <v>12.3</v>
      </c>
      <c r="IW18" s="380">
        <v>2.2999999999999998</v>
      </c>
      <c r="IX18" s="380">
        <v>12.6</v>
      </c>
      <c r="IY18" s="380"/>
      <c r="IZ18" s="380">
        <v>6.4</v>
      </c>
      <c r="JA18" s="380">
        <v>35</v>
      </c>
      <c r="JB18" s="380">
        <v>-42.3</v>
      </c>
      <c r="JC18" s="380">
        <v>8.3000000000000007</v>
      </c>
      <c r="JD18" s="380">
        <v>103.2</v>
      </c>
      <c r="JE18" s="380">
        <v>27.2</v>
      </c>
      <c r="JF18" s="380"/>
      <c r="JG18" s="380">
        <v>82.9</v>
      </c>
      <c r="JH18" s="380">
        <v>49.5</v>
      </c>
      <c r="JI18" s="380">
        <v>-5.9</v>
      </c>
      <c r="JJ18" s="380">
        <v>18</v>
      </c>
      <c r="JK18" s="380">
        <v>24</v>
      </c>
      <c r="JL18" s="380">
        <v>11.9</v>
      </c>
      <c r="JM18" s="380">
        <v>14.7</v>
      </c>
      <c r="JN18" s="380">
        <v>3.6</v>
      </c>
      <c r="JO18" s="380">
        <v>5.4</v>
      </c>
      <c r="JP18" s="380">
        <v>5.8</v>
      </c>
      <c r="JQ18" s="380"/>
      <c r="JR18" s="380">
        <v>40.1</v>
      </c>
      <c r="JS18" s="382" t="s">
        <v>557</v>
      </c>
      <c r="JT18" s="380">
        <v>38.799999999999997</v>
      </c>
      <c r="JU18" s="380">
        <v>-30.7</v>
      </c>
      <c r="JV18" s="380">
        <v>-10</v>
      </c>
      <c r="JW18" s="380">
        <v>15.1</v>
      </c>
      <c r="JX18" s="380"/>
      <c r="JY18" s="380">
        <v>17</v>
      </c>
      <c r="JZ18" s="380">
        <v>10.3</v>
      </c>
      <c r="KA18" s="380">
        <v>10.3</v>
      </c>
      <c r="KB18" s="380">
        <v>-3.6</v>
      </c>
      <c r="KC18" s="380"/>
      <c r="KD18" s="380">
        <v>-30.5</v>
      </c>
      <c r="KE18" s="380">
        <v>-0.1</v>
      </c>
      <c r="KF18" s="380">
        <v>-9.5</v>
      </c>
      <c r="KG18" s="380">
        <v>7.4</v>
      </c>
      <c r="KH18" s="380">
        <v>12.2</v>
      </c>
      <c r="KI18" s="380">
        <v>-2.4</v>
      </c>
      <c r="KJ18" s="380">
        <v>9.9</v>
      </c>
      <c r="KK18" s="380">
        <v>7.5</v>
      </c>
      <c r="KL18" s="380">
        <v>2.2999999999999998</v>
      </c>
      <c r="KM18" s="380"/>
      <c r="KN18" s="380">
        <v>1.6</v>
      </c>
      <c r="KO18" s="380"/>
      <c r="KP18" s="380">
        <v>5.4</v>
      </c>
      <c r="KQ18" s="380">
        <v>-2.2000000000000002</v>
      </c>
      <c r="KR18" s="380">
        <v>-4.4000000000000004</v>
      </c>
      <c r="KS18" s="380">
        <v>11.3</v>
      </c>
      <c r="KT18" s="380">
        <v>11.3</v>
      </c>
      <c r="KU18" s="380">
        <v>-1.4</v>
      </c>
      <c r="KV18" s="380">
        <v>13.7</v>
      </c>
      <c r="KW18" s="380">
        <v>9.1999999999999993</v>
      </c>
      <c r="KX18" s="380">
        <v>2.2999999999999998</v>
      </c>
      <c r="KY18" s="380">
        <v>5</v>
      </c>
      <c r="KZ18" s="380"/>
      <c r="LA18" s="380">
        <v>4.7</v>
      </c>
      <c r="LB18" s="380"/>
      <c r="LC18" s="380">
        <v>3.1</v>
      </c>
      <c r="LD18" s="380">
        <v>-0.6</v>
      </c>
      <c r="LE18" s="380">
        <v>11</v>
      </c>
      <c r="LF18" s="380">
        <v>10.9</v>
      </c>
      <c r="LG18" s="380">
        <v>11.6</v>
      </c>
      <c r="LH18" s="380">
        <v>33.299999999999997</v>
      </c>
      <c r="LI18" s="380">
        <v>34.5</v>
      </c>
      <c r="LJ18" s="380">
        <v>43.7</v>
      </c>
      <c r="LK18" s="380">
        <v>-2.8</v>
      </c>
      <c r="LL18" s="380">
        <v>-4.2</v>
      </c>
      <c r="LM18" s="380">
        <v>-38.9</v>
      </c>
      <c r="LN18" s="380">
        <v>-15</v>
      </c>
      <c r="LO18" s="380">
        <v>-1.3</v>
      </c>
      <c r="LP18" s="380">
        <v>20.8</v>
      </c>
      <c r="LQ18" s="380">
        <v>-2</v>
      </c>
      <c r="LR18" s="380">
        <v>9.8000000000000007</v>
      </c>
      <c r="LS18" s="380">
        <v>3.7</v>
      </c>
      <c r="LT18" s="380">
        <v>6</v>
      </c>
      <c r="LU18" s="380">
        <v>12.1</v>
      </c>
      <c r="LV18" s="380">
        <v>13</v>
      </c>
      <c r="LW18" s="380">
        <v>14.6</v>
      </c>
      <c r="LX18" s="380">
        <v>10.8</v>
      </c>
      <c r="LY18" s="380">
        <v>16.100000000000001</v>
      </c>
      <c r="LZ18" s="380">
        <v>7.3</v>
      </c>
      <c r="MA18" s="380">
        <v>8.3000000000000007</v>
      </c>
      <c r="MB18" s="380">
        <v>13.3</v>
      </c>
      <c r="MC18" s="380">
        <v>13.1</v>
      </c>
      <c r="MD18" s="380">
        <v>15.6</v>
      </c>
      <c r="ME18" s="380">
        <v>4.5</v>
      </c>
      <c r="MF18" s="380">
        <v>14.5</v>
      </c>
      <c r="MG18" s="380">
        <v>10.3</v>
      </c>
      <c r="MH18" s="380">
        <v>18.8</v>
      </c>
      <c r="MI18" s="380">
        <v>18.5</v>
      </c>
      <c r="MJ18" s="380">
        <v>4</v>
      </c>
      <c r="MK18" s="380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topLeftCell="A25" workbookViewId="0">
      <selection activeCell="H13" sqref="H13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43447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133</v>
      </c>
      <c r="K1" s="196" t="s">
        <v>134</v>
      </c>
      <c r="L1" s="196" t="s">
        <v>135</v>
      </c>
      <c r="M1" s="197">
        <f>INDEX(深加工饲料厂库存!A:A,COUNTA(深加工饲料厂库存!A:A))</f>
        <v>43440</v>
      </c>
      <c r="N1" s="197">
        <f>INDEX(深加工饲料厂库存!A:A,COUNTA(深加工饲料厂库存!A:A)-1)</f>
        <v>43432</v>
      </c>
      <c r="O1" s="196" t="s">
        <v>145</v>
      </c>
      <c r="P1" s="196" t="s">
        <v>144</v>
      </c>
      <c r="Q1" s="196" t="s">
        <v>204</v>
      </c>
      <c r="R1" s="197">
        <f>INDEX(深加工饲料厂库存!A:A,COUNTA(深加工饲料厂库存!A:A))</f>
        <v>43440</v>
      </c>
      <c r="S1" s="197">
        <f>INDEX(深加工饲料厂库存!A:A,COUNTA(深加工饲料厂库存!A:A)-1)</f>
        <v>43432</v>
      </c>
      <c r="T1" s="196" t="s">
        <v>193</v>
      </c>
    </row>
    <row r="2" spans="1:20" ht="20.100000000000001" customHeight="1">
      <c r="A2" s="198" t="s">
        <v>117</v>
      </c>
      <c r="B2" s="247">
        <f>LOOKUP(2,1/(价格!T:T&lt;&gt;0),价格!T:T)</f>
        <v>1760</v>
      </c>
      <c r="C2" s="247">
        <f>LOOKUP(2,1/(价格!Y:Y&lt;&gt;0),价格!Y:Y)</f>
        <v>1780</v>
      </c>
      <c r="D2" s="247">
        <f>LOOKUP(2,1/(价格!AE:AE&lt;&gt;0),价格!AE:AE)</f>
        <v>1690</v>
      </c>
      <c r="E2" s="247">
        <f>LOOKUP(2,1/(价格!AH:AH&lt;&gt;0),价格!AH:AH)</f>
        <v>1820</v>
      </c>
      <c r="F2" s="247">
        <f>LOOKUP(2,1/(价格!AK:AK&lt;&gt;0),价格!AK:AK)</f>
        <v>1830</v>
      </c>
      <c r="G2" s="247">
        <f>LOOKUP(2,1/(价格!AQ:AQ&lt;&gt;0),价格!AQ:AQ)</f>
        <v>1850</v>
      </c>
      <c r="H2" s="247">
        <f>LOOKUP(2,1/(价格!AT:AT&lt;&gt;0),价格!AT:AT)</f>
        <v>1850</v>
      </c>
      <c r="J2" s="408" t="s">
        <v>136</v>
      </c>
      <c r="K2" s="199" t="s">
        <v>48</v>
      </c>
      <c r="L2" s="276">
        <f>(M2-N2)/N2</f>
        <v>7.6923076923076927E-2</v>
      </c>
      <c r="M2" s="247">
        <f>INDEX(深加工饲料厂库存!B:B,COUNTA(深加工饲料厂库存!A:A))</f>
        <v>14</v>
      </c>
      <c r="N2" s="247">
        <f>INDEX(深加工饲料厂库存!B:B,COUNTA(深加工饲料厂库存!A:A)-1)</f>
        <v>13</v>
      </c>
      <c r="O2" s="408" t="s">
        <v>151</v>
      </c>
      <c r="P2" s="247" t="s">
        <v>146</v>
      </c>
      <c r="Q2" s="276">
        <f>(R2-S2)/S2</f>
        <v>0</v>
      </c>
      <c r="R2" s="247">
        <f>INDEX(深加工饲料厂库存!S:S,COUNTA(深加工饲料厂库存!A:A))</f>
        <v>75</v>
      </c>
      <c r="S2" s="247">
        <f>INDEX(深加工饲料厂库存!S:S,COUNTA(深加工饲料厂库存!A:A)-1)</f>
        <v>75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126</v>
      </c>
      <c r="D3" s="201" t="s">
        <v>127</v>
      </c>
      <c r="E3" s="201" t="s">
        <v>128</v>
      </c>
      <c r="F3" s="201" t="s">
        <v>129</v>
      </c>
      <c r="G3" s="201" t="s">
        <v>130</v>
      </c>
      <c r="H3" s="201" t="s">
        <v>456</v>
      </c>
      <c r="J3" s="408"/>
      <c r="K3" s="199" t="s">
        <v>32</v>
      </c>
      <c r="L3" s="276">
        <f t="shared" ref="L3:L17" si="0">(M3-N3)/N3</f>
        <v>-0.16666666666666666</v>
      </c>
      <c r="M3" s="247">
        <f>INDEX(深加工饲料厂库存!C:C,COUNTA(深加工饲料厂库存!A:A))</f>
        <v>10</v>
      </c>
      <c r="N3" s="247">
        <f>INDEX(深加工饲料厂库存!C:C,COUNTA(深加工饲料厂库存!A:A)-1)</f>
        <v>12</v>
      </c>
      <c r="O3" s="408"/>
      <c r="P3" s="247" t="s">
        <v>147</v>
      </c>
      <c r="Q3" s="276">
        <f t="shared" ref="Q3:Q9" si="1">(R3-S3)/S3</f>
        <v>0</v>
      </c>
      <c r="R3" s="247">
        <f>INDEX(深加工饲料厂库存!T:T,COUNTA(深加工饲料厂库存!A:A))</f>
        <v>25</v>
      </c>
      <c r="S3" s="247">
        <f>INDEX(深加工饲料厂库存!T:T,COUNTA(深加工饲料厂库存!A:A)-1)</f>
        <v>25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1760</v>
      </c>
      <c r="C4" s="201">
        <f>LOOKUP(2,1/(价格!AA:AA&lt;&gt;0),价格!AA:AA)</f>
        <v>1766</v>
      </c>
      <c r="D4" s="201">
        <f>LOOKUP(2,1/(价格!AG:AG&lt;&gt;0),价格!AG:AG)</f>
        <v>1688</v>
      </c>
      <c r="E4" s="201">
        <f>LOOKUP(2,1/(价格!AJ:AJ&lt;&gt;0),价格!AJ:AJ)</f>
        <v>1800</v>
      </c>
      <c r="F4" s="201">
        <f>LOOKUP(2,1/(价格!AM:AM&lt;&gt;0),价格!AM:AM)</f>
        <v>1650</v>
      </c>
      <c r="G4" s="201">
        <f>LOOKUP(2,1/(价格!AR:AR&lt;&gt;0),价格!AR:AR)</f>
        <v>1870</v>
      </c>
      <c r="H4" s="201">
        <f>LOOKUP(2,1/(价格!AU:AU&lt;&gt;0),价格!AU:AU)</f>
        <v>1860</v>
      </c>
      <c r="J4" s="408"/>
      <c r="K4" s="199" t="s">
        <v>33</v>
      </c>
      <c r="L4" s="276">
        <f t="shared" si="0"/>
        <v>2.6</v>
      </c>
      <c r="M4" s="247">
        <f>INDEX(深加工饲料厂库存!D:D,COUNTA(深加工饲料厂库存!A:A))</f>
        <v>18</v>
      </c>
      <c r="N4" s="247">
        <f>INDEX(深加工饲料厂库存!D:D,COUNTA(深加工饲料厂库存!A:A)-1)</f>
        <v>5</v>
      </c>
      <c r="O4" s="408"/>
      <c r="P4" s="247" t="s">
        <v>148</v>
      </c>
      <c r="Q4" s="276">
        <f t="shared" si="1"/>
        <v>0</v>
      </c>
      <c r="R4" s="247">
        <f>INDEX(深加工饲料厂库存!U:U,COUNTA(深加工饲料厂库存!A:A))</f>
        <v>35</v>
      </c>
      <c r="S4" s="247">
        <f>INDEX(深加工饲料厂库存!U:U,COUNTA(深加工饲料厂库存!A:A)-1)</f>
        <v>35</v>
      </c>
      <c r="T4" s="247"/>
    </row>
    <row r="5" spans="1:20" ht="20.100000000000001" customHeight="1">
      <c r="A5" s="247" t="s">
        <v>251</v>
      </c>
      <c r="B5" s="247">
        <f>LOOKUP(2,1/(价格!U:U&lt;&gt;0),价格!U:U)</f>
        <v>200</v>
      </c>
      <c r="C5" s="247">
        <f>LOOKUP(2,1/(价格!Z:Z&lt;&gt;0),价格!Z:Z)</f>
        <v>140</v>
      </c>
      <c r="D5" s="247">
        <f>C5+120</f>
        <v>260</v>
      </c>
      <c r="E5" s="247">
        <f>LOOKUP(2,1/(价格!AI:AI&lt;&gt;0),价格!AI:AI)</f>
        <v>130</v>
      </c>
      <c r="F5" s="247">
        <f>C5-25</f>
        <v>115</v>
      </c>
      <c r="G5" s="247">
        <f>F5-75</f>
        <v>40</v>
      </c>
      <c r="H5" s="247">
        <v>70</v>
      </c>
      <c r="J5" s="408" t="s">
        <v>137</v>
      </c>
      <c r="K5" s="199" t="s">
        <v>34</v>
      </c>
      <c r="L5" s="276">
        <f t="shared" si="0"/>
        <v>-8.5365853658536592E-2</v>
      </c>
      <c r="M5" s="247">
        <f>INDEX(深加工饲料厂库存!F:F,COUNTA(深加工饲料厂库存!A:A))</f>
        <v>75</v>
      </c>
      <c r="N5" s="247">
        <f>INDEX(深加工饲料厂库存!F:F,COUNTA(深加工饲料厂库存!A:A)-1)</f>
        <v>82</v>
      </c>
      <c r="O5" s="408"/>
      <c r="P5" s="247" t="s">
        <v>149</v>
      </c>
      <c r="Q5" s="276">
        <f t="shared" si="1"/>
        <v>0</v>
      </c>
      <c r="R5" s="247">
        <f>INDEX(深加工饲料厂库存!V:V,COUNTA(深加工饲料厂库存!A:A))</f>
        <v>45</v>
      </c>
      <c r="S5" s="247">
        <f>INDEX(深加工饲料厂库存!V:V,COUNTA(深加工饲料厂库存!A:A)-1)</f>
        <v>45</v>
      </c>
      <c r="T5" s="247"/>
    </row>
    <row r="6" spans="1:20" ht="20.100000000000001" customHeight="1">
      <c r="A6" s="247" t="s">
        <v>114</v>
      </c>
      <c r="B6" s="247">
        <f>B2+B5</f>
        <v>1960</v>
      </c>
      <c r="C6" s="247">
        <f t="shared" ref="C6:H6" si="2">C2+C5</f>
        <v>1920</v>
      </c>
      <c r="D6" s="247">
        <f t="shared" si="2"/>
        <v>1950</v>
      </c>
      <c r="E6" s="247">
        <f t="shared" si="2"/>
        <v>1950</v>
      </c>
      <c r="F6" s="247">
        <f t="shared" si="2"/>
        <v>1945</v>
      </c>
      <c r="G6" s="247">
        <f t="shared" si="2"/>
        <v>1890</v>
      </c>
      <c r="H6" s="247">
        <f t="shared" si="2"/>
        <v>1920</v>
      </c>
      <c r="J6" s="408"/>
      <c r="K6" s="199" t="s">
        <v>35</v>
      </c>
      <c r="L6" s="276">
        <f t="shared" si="0"/>
        <v>-0.19047619047619047</v>
      </c>
      <c r="M6" s="247">
        <f>INDEX(深加工饲料厂库存!G:G,COUNTA(深加工饲料厂库存!A:A))</f>
        <v>34</v>
      </c>
      <c r="N6" s="247">
        <f>INDEX(深加工饲料厂库存!G:G,COUNTA(深加工饲料厂库存!A:A)-1)</f>
        <v>42</v>
      </c>
      <c r="O6" s="408"/>
      <c r="P6" s="247" t="s">
        <v>150</v>
      </c>
      <c r="Q6" s="276">
        <f t="shared" si="1"/>
        <v>0</v>
      </c>
      <c r="R6" s="247">
        <f>INDEX(深加工饲料厂库存!W:W,COUNTA(深加工饲料厂库存!A:A))</f>
        <v>7</v>
      </c>
      <c r="S6" s="247">
        <f>INDEX(深加工饲料厂库存!W:W,COUNTA(深加工饲料厂库存!A:A)-1)</f>
        <v>7</v>
      </c>
      <c r="T6" s="247"/>
    </row>
    <row r="7" spans="1:20" ht="20.100000000000001" customHeight="1">
      <c r="A7" s="247" t="s">
        <v>176</v>
      </c>
      <c r="B7" s="247">
        <f>LOOKUP(2,1/(价格!$B:$B&lt;&gt;0),价格!$B:$B)</f>
        <v>1880</v>
      </c>
      <c r="C7" s="247">
        <f>LOOKUP(2,1/(价格!$B:$B&lt;&gt;0),价格!$B:$B)</f>
        <v>1880</v>
      </c>
      <c r="D7" s="247">
        <f>LOOKUP(2,1/(价格!$D:$D&lt;&gt;0),价格!$D:$D)</f>
        <v>1875</v>
      </c>
      <c r="E7" s="247">
        <f>LOOKUP(2,1/(价格!$B:$B&lt;&gt;0),价格!$B:$B)</f>
        <v>1880</v>
      </c>
      <c r="F7" s="247">
        <f>LOOKUP(2,1/(价格!$D:$D&lt;&gt;0),价格!$D:$D)</f>
        <v>1875</v>
      </c>
      <c r="G7" s="247">
        <f>LOOKUP(2,1/(价格!$D:$D&lt;&gt;0),价格!$D:$D)</f>
        <v>1875</v>
      </c>
      <c r="H7" s="247">
        <f>LOOKUP(2,1/(价格!$B:$B&lt;&gt;0),价格!$B:$B)</f>
        <v>1880</v>
      </c>
      <c r="J7" s="408"/>
      <c r="K7" s="199" t="s">
        <v>36</v>
      </c>
      <c r="L7" s="276">
        <f t="shared" si="0"/>
        <v>-7.2916666666666671E-2</v>
      </c>
      <c r="M7" s="247">
        <f>INDEX(深加工饲料厂库存!H:H,COUNTA(深加工饲料厂库存!A:A))</f>
        <v>89</v>
      </c>
      <c r="N7" s="247">
        <f>INDEX(深加工饲料厂库存!H:H,COUNTA(深加工饲料厂库存!A:A)-1)</f>
        <v>96</v>
      </c>
      <c r="O7" s="408" t="s">
        <v>155</v>
      </c>
      <c r="P7" s="247" t="s">
        <v>152</v>
      </c>
      <c r="Q7" s="276">
        <f t="shared" si="1"/>
        <v>0</v>
      </c>
      <c r="R7" s="247">
        <f>INDEX(深加工饲料厂库存!X:X,COUNTA(深加工饲料厂库存!A:A))</f>
        <v>35</v>
      </c>
      <c r="S7" s="247">
        <f>INDEX(深加工饲料厂库存!X:X,COUNTA(深加工饲料厂库存!A:A)-1)</f>
        <v>35</v>
      </c>
      <c r="T7" s="247"/>
    </row>
    <row r="8" spans="1:20" ht="20.100000000000001" customHeight="1">
      <c r="A8" s="202" t="s">
        <v>115</v>
      </c>
      <c r="B8" s="275">
        <f>B7-B6</f>
        <v>-80</v>
      </c>
      <c r="C8" s="275">
        <f t="shared" ref="C8:H8" si="3">C7-C6</f>
        <v>-40</v>
      </c>
      <c r="D8" s="275">
        <f t="shared" si="3"/>
        <v>-75</v>
      </c>
      <c r="E8" s="275">
        <f t="shared" si="3"/>
        <v>-70</v>
      </c>
      <c r="F8" s="275">
        <f t="shared" si="3"/>
        <v>-70</v>
      </c>
      <c r="G8" s="275">
        <f t="shared" si="3"/>
        <v>-15</v>
      </c>
      <c r="H8" s="275">
        <f t="shared" si="3"/>
        <v>-40</v>
      </c>
      <c r="J8" s="247" t="s">
        <v>139</v>
      </c>
      <c r="K8" s="247" t="s">
        <v>138</v>
      </c>
      <c r="L8" s="276">
        <f t="shared" si="0"/>
        <v>-7.8431372549019607E-2</v>
      </c>
      <c r="M8" s="247">
        <f>INDEX(深加工饲料厂库存!I:I,COUNTA(深加工饲料厂库存!A:A))</f>
        <v>47</v>
      </c>
      <c r="N8" s="247">
        <f>INDEX(深加工饲料厂库存!I:I,COUNTA(深加工饲料厂库存!A:A)-1)</f>
        <v>51</v>
      </c>
      <c r="O8" s="408"/>
      <c r="P8" s="247" t="s">
        <v>153</v>
      </c>
      <c r="Q8" s="276">
        <f t="shared" si="1"/>
        <v>0</v>
      </c>
      <c r="R8" s="247">
        <f>INDEX(深加工饲料厂库存!Y:Y,COUNTA(深加工饲料厂库存!A:A))</f>
        <v>25</v>
      </c>
      <c r="S8" s="247">
        <f>INDEX(深加工饲料厂库存!Y:Y,COUNTA(深加工饲料厂库存!A:A)-1)</f>
        <v>25</v>
      </c>
      <c r="T8" s="247"/>
    </row>
    <row r="9" spans="1:20" ht="20.100000000000001" customHeight="1">
      <c r="J9" s="408" t="s">
        <v>140</v>
      </c>
      <c r="K9" s="199" t="s">
        <v>38</v>
      </c>
      <c r="L9" s="276">
        <f t="shared" si="0"/>
        <v>0.375</v>
      </c>
      <c r="M9" s="247">
        <f>INDEX(深加工饲料厂库存!J:J,COUNTA(深加工饲料厂库存!A:A))</f>
        <v>11</v>
      </c>
      <c r="N9" s="247">
        <f>INDEX(深加工饲料厂库存!J:J,COUNTA(深加工饲料厂库存!A:A)-1)</f>
        <v>8</v>
      </c>
      <c r="O9" s="408"/>
      <c r="P9" s="247" t="s">
        <v>154</v>
      </c>
      <c r="Q9" s="276">
        <f t="shared" si="1"/>
        <v>0</v>
      </c>
      <c r="R9" s="247">
        <f>INDEX(深加工饲料厂库存!Z:Z,COUNTA(深加工饲料厂库存!A:A))</f>
        <v>35</v>
      </c>
      <c r="S9" s="247">
        <f>INDEX(深加工饲料厂库存!Z:Z,COUNTA(深加工饲料厂库存!A:A)-1)</f>
        <v>35</v>
      </c>
      <c r="T9" s="247"/>
    </row>
    <row r="10" spans="1:20" ht="20.100000000000001" customHeight="1">
      <c r="A10" s="196" t="s">
        <v>168</v>
      </c>
      <c r="B10" s="196" t="s">
        <v>169</v>
      </c>
      <c r="C10" s="196" t="s">
        <v>18</v>
      </c>
      <c r="D10" s="196" t="s">
        <v>19</v>
      </c>
      <c r="E10" s="196" t="s">
        <v>170</v>
      </c>
      <c r="F10" s="248"/>
      <c r="G10" s="248"/>
      <c r="J10" s="408"/>
      <c r="K10" s="199" t="s">
        <v>39</v>
      </c>
      <c r="L10" s="276">
        <f t="shared" si="0"/>
        <v>0.1111111111111111</v>
      </c>
      <c r="M10" s="247">
        <f>INDEX(深加工饲料厂库存!K:K,COUNTA(深加工饲料厂库存!A:A))</f>
        <v>10</v>
      </c>
      <c r="N10" s="247">
        <f>INDEX(深加工饲料厂库存!K:K,COUNTA(深加工饲料厂库存!A:A)-1)</f>
        <v>9</v>
      </c>
      <c r="O10" s="408" t="s">
        <v>164</v>
      </c>
      <c r="P10" s="247" t="s">
        <v>161</v>
      </c>
      <c r="Q10" s="276">
        <f t="shared" ref="Q10:Q20" si="4">(R10-S10)/S10</f>
        <v>0</v>
      </c>
      <c r="R10" s="247">
        <f>INDEX(深加工饲料厂库存!AH:AH,COUNTA(深加工饲料厂库存!A:A))</f>
        <v>55</v>
      </c>
      <c r="S10" s="247">
        <f>INDEX(深加工饲料厂库存!AH:AH,COUNTA(深加工饲料厂库存!A:A)-1)</f>
        <v>55</v>
      </c>
      <c r="T10" s="247"/>
    </row>
    <row r="11" spans="1:20" ht="20.100000000000001" customHeight="1">
      <c r="A11" s="247" t="s">
        <v>175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408"/>
      <c r="K11" s="199" t="s">
        <v>40</v>
      </c>
      <c r="L11" s="276">
        <f t="shared" si="0"/>
        <v>-0.1111111111111111</v>
      </c>
      <c r="M11" s="247">
        <f>INDEX(深加工饲料厂库存!L:L,COUNTA(深加工饲料厂库存!A:A))</f>
        <v>8</v>
      </c>
      <c r="N11" s="247">
        <f>INDEX(深加工饲料厂库存!L:L,COUNTA(深加工饲料厂库存!A:A)-1)</f>
        <v>9</v>
      </c>
      <c r="O11" s="408"/>
      <c r="P11" s="247" t="s">
        <v>162</v>
      </c>
      <c r="Q11" s="276">
        <f t="shared" si="4"/>
        <v>0</v>
      </c>
      <c r="R11" s="247">
        <f>INDEX(深加工饲料厂库存!AI:AI,COUNTA(深加工饲料厂库存!A:A))</f>
        <v>10</v>
      </c>
      <c r="S11" s="247">
        <f>INDEX(深加工饲料厂库存!AI:AI,COUNTA(深加工饲料厂库存!A:A)-1)</f>
        <v>10</v>
      </c>
      <c r="T11" s="247"/>
    </row>
    <row r="12" spans="1:20" ht="20.100000000000001" customHeight="1">
      <c r="A12" s="247" t="s">
        <v>171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408" t="s">
        <v>141</v>
      </c>
      <c r="K12" s="199" t="s">
        <v>41</v>
      </c>
      <c r="L12" s="276">
        <f t="shared" si="0"/>
        <v>0.1111111111111111</v>
      </c>
      <c r="M12" s="247">
        <f>INDEX(深加工饲料厂库存!M:M,COUNTA(深加工饲料厂库存!A:A))</f>
        <v>10</v>
      </c>
      <c r="N12" s="247">
        <f>INDEX(深加工饲料厂库存!M:M,COUNTA(深加工饲料厂库存!A:A)-1)</f>
        <v>9</v>
      </c>
      <c r="O12" s="408"/>
      <c r="P12" s="247" t="s">
        <v>163</v>
      </c>
      <c r="Q12" s="276">
        <f t="shared" si="4"/>
        <v>0</v>
      </c>
      <c r="R12" s="247">
        <f>INDEX(深加工饲料厂库存!AJ:AJ,COUNTA(深加工饲料厂库存!A:A))</f>
        <v>7</v>
      </c>
      <c r="S12" s="247">
        <f>INDEX(深加工饲料厂库存!AJ:AJ,COUNTA(深加工饲料厂库存!A:A)-1)</f>
        <v>7</v>
      </c>
      <c r="T12" s="247"/>
    </row>
    <row r="13" spans="1:20" ht="20.100000000000001" customHeight="1">
      <c r="A13" s="247" t="s">
        <v>172</v>
      </c>
      <c r="B13" s="247">
        <f>C5</f>
        <v>140</v>
      </c>
      <c r="C13" s="247">
        <f>F5</f>
        <v>115</v>
      </c>
      <c r="D13" s="247">
        <f>G5</f>
        <v>40</v>
      </c>
      <c r="E13" s="247">
        <f>H5</f>
        <v>70</v>
      </c>
      <c r="F13" s="248"/>
      <c r="G13" s="248"/>
      <c r="J13" s="408"/>
      <c r="K13" s="199" t="s">
        <v>42</v>
      </c>
      <c r="L13" s="276">
        <f t="shared" si="0"/>
        <v>0</v>
      </c>
      <c r="M13" s="247">
        <f>INDEX(深加工饲料厂库存!N:N,COUNTA(深加工饲料厂库存!A:A))</f>
        <v>9</v>
      </c>
      <c r="N13" s="247">
        <f>INDEX(深加工饲料厂库存!N:N,COUNTA(深加工饲料厂库存!A:A)-1)</f>
        <v>9</v>
      </c>
      <c r="O13" s="408"/>
      <c r="P13" s="247" t="s">
        <v>146</v>
      </c>
      <c r="Q13" s="276">
        <f t="shared" si="4"/>
        <v>0</v>
      </c>
      <c r="R13" s="247">
        <f>INDEX(深加工饲料厂库存!AK:AK,COUNTA(深加工饲料厂库存!A:A))</f>
        <v>25</v>
      </c>
      <c r="S13" s="247">
        <f>INDEX(深加工饲料厂库存!AK:AK,COUNTA(深加工饲料厂库存!A:A)-1)</f>
        <v>25</v>
      </c>
      <c r="T13" s="247"/>
    </row>
    <row r="14" spans="1:20" ht="20.100000000000001" customHeight="1">
      <c r="A14" s="247" t="s">
        <v>173</v>
      </c>
      <c r="B14" s="247">
        <f>B11+B12+B13</f>
        <v>1696</v>
      </c>
      <c r="C14" s="247">
        <f t="shared" ref="C14:E14" si="6">C11+C12+C13</f>
        <v>1758</v>
      </c>
      <c r="D14" s="247">
        <f t="shared" si="6"/>
        <v>1800</v>
      </c>
      <c r="E14" s="247">
        <f t="shared" si="6"/>
        <v>1839</v>
      </c>
      <c r="F14" s="248"/>
      <c r="G14" s="248"/>
      <c r="J14" s="408"/>
      <c r="K14" s="199" t="s">
        <v>43</v>
      </c>
      <c r="L14" s="276">
        <f>(M14-N14)/N14</f>
        <v>0.18181818181818182</v>
      </c>
      <c r="M14" s="247">
        <f>INDEX(深加工饲料厂库存!O:O,COUNTA(深加工饲料厂库存!A:A))</f>
        <v>13</v>
      </c>
      <c r="N14" s="247">
        <f>INDEX(深加工饲料厂库存!O:O,COUNTA(深加工饲料厂库存!A:A)-1)</f>
        <v>11</v>
      </c>
      <c r="O14" s="408" t="s">
        <v>160</v>
      </c>
      <c r="P14" s="247" t="s">
        <v>146</v>
      </c>
      <c r="Q14" s="276">
        <f t="shared" si="4"/>
        <v>0</v>
      </c>
      <c r="R14" s="247">
        <f>INDEX(深加工饲料厂库存!AA:AA,COUNTA(深加工饲料厂库存!A:A))</f>
        <v>35</v>
      </c>
      <c r="S14" s="247">
        <f>INDEX(深加工饲料厂库存!AA:AA,COUNTA(深加工饲料厂库存!A:A)-1)</f>
        <v>35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1880</v>
      </c>
      <c r="C15" s="247">
        <f>LOOKUP(2,1/(价格!$D:$D&lt;&gt;0),价格!$D:$D)</f>
        <v>1875</v>
      </c>
      <c r="D15" s="247">
        <f>LOOKUP(2,1/(价格!$D:$D&lt;&gt;0),价格!$D:$D)</f>
        <v>1875</v>
      </c>
      <c r="E15" s="247">
        <f>LOOKUP(2,1/(价格!$B:$B&lt;&gt;0),价格!$B:$B)</f>
        <v>1880</v>
      </c>
      <c r="F15" s="248"/>
      <c r="G15" s="248"/>
      <c r="J15" s="408"/>
      <c r="K15" s="199" t="s">
        <v>44</v>
      </c>
      <c r="L15" s="276">
        <f t="shared" si="0"/>
        <v>0.1111111111111111</v>
      </c>
      <c r="M15" s="247">
        <f>INDEX(深加工饲料厂库存!P:P,COUNTA(深加工饲料厂库存!A:A))</f>
        <v>10</v>
      </c>
      <c r="N15" s="247">
        <f>INDEX(深加工饲料厂库存!P:P,COUNTA(深加工饲料厂库存!A:A)-1)</f>
        <v>9</v>
      </c>
      <c r="O15" s="408"/>
      <c r="P15" s="247" t="s">
        <v>148</v>
      </c>
      <c r="Q15" s="276">
        <f t="shared" si="4"/>
        <v>0</v>
      </c>
      <c r="R15" s="247">
        <f>INDEX(深加工饲料厂库存!AB:AB,COUNTA(深加工饲料厂库存!A:A))</f>
        <v>35</v>
      </c>
      <c r="S15" s="247">
        <f>INDEX(深加工饲料厂库存!AB:AB,COUNTA(深加工饲料厂库存!A:A)-1)</f>
        <v>35</v>
      </c>
      <c r="T15" s="247"/>
    </row>
    <row r="16" spans="1:20" ht="20.100000000000001" customHeight="1">
      <c r="A16" s="202" t="s">
        <v>174</v>
      </c>
      <c r="B16" s="275">
        <f>B15-B14</f>
        <v>184</v>
      </c>
      <c r="C16" s="275">
        <f t="shared" ref="C16:E16" si="7">C15-C14</f>
        <v>117</v>
      </c>
      <c r="D16" s="275">
        <f t="shared" si="7"/>
        <v>75</v>
      </c>
      <c r="E16" s="275">
        <f t="shared" si="7"/>
        <v>41</v>
      </c>
      <c r="F16" s="248"/>
      <c r="G16" s="248"/>
      <c r="J16" s="408"/>
      <c r="K16" s="199" t="s">
        <v>45</v>
      </c>
      <c r="L16" s="276">
        <f t="shared" si="0"/>
        <v>0.16666666666666666</v>
      </c>
      <c r="M16" s="247">
        <f>INDEX(深加工饲料厂库存!Q:Q,COUNTA(深加工饲料厂库存!A:A))</f>
        <v>7</v>
      </c>
      <c r="N16" s="247">
        <f>INDEX(深加工饲料厂库存!Q:Q,COUNTA(深加工饲料厂库存!A:A)-1)</f>
        <v>6</v>
      </c>
      <c r="O16" s="408"/>
      <c r="P16" s="247" t="s">
        <v>156</v>
      </c>
      <c r="Q16" s="276">
        <f t="shared" si="4"/>
        <v>0</v>
      </c>
      <c r="R16" s="247">
        <f>INDEX(深加工饲料厂库存!AC:AC,COUNTA(深加工饲料厂库存!A:A))</f>
        <v>45</v>
      </c>
      <c r="S16" s="247">
        <f>INDEX(深加工饲料厂库存!AC:AC,COUNTA(深加工饲料厂库存!A:A)-1)</f>
        <v>45</v>
      </c>
      <c r="T16" s="247"/>
    </row>
    <row r="17" spans="1:20" ht="20.100000000000001" customHeight="1">
      <c r="A17" s="248"/>
      <c r="B17" s="250"/>
      <c r="C17" s="248"/>
      <c r="D17" s="248"/>
      <c r="E17" s="248"/>
      <c r="F17" s="248"/>
      <c r="G17" s="248"/>
      <c r="J17" s="247" t="s">
        <v>143</v>
      </c>
      <c r="K17" s="247" t="s">
        <v>46</v>
      </c>
      <c r="L17" s="276">
        <f t="shared" si="0"/>
        <v>0</v>
      </c>
      <c r="M17" s="247">
        <f>INDEX(深加工饲料厂库存!R:R,COUNTA(深加工饲料厂库存!A:A))</f>
        <v>9</v>
      </c>
      <c r="N17" s="247">
        <f>INDEX(深加工饲料厂库存!R:R,COUNTA(深加工饲料厂库存!A:A)-1)</f>
        <v>9</v>
      </c>
      <c r="O17" s="408"/>
      <c r="P17" s="247" t="s">
        <v>157</v>
      </c>
      <c r="Q17" s="276">
        <f t="shared" si="4"/>
        <v>0</v>
      </c>
      <c r="R17" s="247">
        <f>INDEX(深加工饲料厂库存!AD:AD,COUNTA(深加工饲料厂库存!A:A))</f>
        <v>30</v>
      </c>
      <c r="S17" s="247">
        <f>INDEX(深加工饲料厂库存!AD:AD,COUNTA(深加工饲料厂库存!A:A)-1)</f>
        <v>30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408"/>
      <c r="P18" s="247" t="s">
        <v>158</v>
      </c>
      <c r="Q18" s="276">
        <f t="shared" si="4"/>
        <v>0</v>
      </c>
      <c r="R18" s="247">
        <f>INDEX(深加工饲料厂库存!AE:AE,COUNTA(深加工饲料厂库存!A:A))</f>
        <v>35</v>
      </c>
      <c r="S18" s="247">
        <f>INDEX(深加工饲料厂库存!AE:AE,COUNTA(深加工饲料厂库存!A:A)-1)</f>
        <v>35</v>
      </c>
      <c r="T18" s="247"/>
    </row>
    <row r="19" spans="1:20">
      <c r="A19" s="248"/>
      <c r="B19" s="250"/>
      <c r="D19" s="248"/>
      <c r="E19" s="248"/>
      <c r="F19" s="248"/>
      <c r="G19" s="248"/>
      <c r="O19" s="408"/>
      <c r="P19" s="247" t="s">
        <v>147</v>
      </c>
      <c r="Q19" s="276">
        <f t="shared" si="4"/>
        <v>0</v>
      </c>
      <c r="R19" s="247">
        <f>INDEX(深加工饲料厂库存!AF:AF,COUNTA(深加工饲料厂库存!A:A))</f>
        <v>45</v>
      </c>
      <c r="S19" s="247">
        <f>INDEX(深加工饲料厂库存!AF:AF,COUNTA(深加工饲料厂库存!A:A)-1)</f>
        <v>45</v>
      </c>
      <c r="T19" s="247"/>
    </row>
    <row r="20" spans="1:20">
      <c r="A20" s="197">
        <f ca="1">TODAY()</f>
        <v>43447</v>
      </c>
      <c r="B20" s="251" t="s">
        <v>312</v>
      </c>
      <c r="C20" s="196" t="s">
        <v>261</v>
      </c>
      <c r="D20" s="196" t="s">
        <v>262</v>
      </c>
      <c r="E20" s="407" t="s">
        <v>333</v>
      </c>
      <c r="F20" s="407"/>
      <c r="G20" s="196" t="s">
        <v>261</v>
      </c>
      <c r="H20" s="196" t="s">
        <v>262</v>
      </c>
      <c r="I20" s="196" t="s">
        <v>327</v>
      </c>
      <c r="O20" s="408"/>
      <c r="P20" s="247" t="s">
        <v>159</v>
      </c>
      <c r="Q20" s="276">
        <f t="shared" si="4"/>
        <v>0</v>
      </c>
      <c r="R20" s="247">
        <f>INDEX(深加工饲料厂库存!AG:AG,COUNTA(深加工饲料厂库存!A:A))</f>
        <v>30</v>
      </c>
      <c r="S20" s="247">
        <f>INDEX(深加工饲料厂库存!AG:AG,COUNTA(深加工饲料厂库存!A:A)-1)</f>
        <v>30</v>
      </c>
      <c r="T20" s="247"/>
    </row>
    <row r="21" spans="1:20">
      <c r="A21" s="409" t="s">
        <v>311</v>
      </c>
      <c r="B21" s="329" t="s">
        <v>263</v>
      </c>
      <c r="C21" s="328">
        <f>LOOKUP(2,1/(价格!W:W&lt;&gt;0),价格!W:W)</f>
        <v>1720</v>
      </c>
      <c r="D21" s="346">
        <f>INDEX(价格!W:W,COUNTA(价格!$A:$A)+1)-INDEX(价格!W:W,COUNTA(价格!$A:$A)-4)</f>
        <v>0</v>
      </c>
      <c r="E21" s="408" t="s">
        <v>305</v>
      </c>
      <c r="F21" s="247" t="s">
        <v>295</v>
      </c>
      <c r="G21" s="247">
        <f>LOOKUP(2,1/(价格!B:B&lt;&gt;0),价格!B:B)</f>
        <v>1880</v>
      </c>
      <c r="H21" s="346">
        <f>INDEX(价格!B:B,COUNTA(价格!$A:$A)+1)-INDEX(价格!B:B,COUNTA(价格!$A:$A)-4)</f>
        <v>10</v>
      </c>
      <c r="I21" s="409"/>
    </row>
    <row r="22" spans="1:20">
      <c r="A22" s="413"/>
      <c r="B22" s="329" t="s">
        <v>264</v>
      </c>
      <c r="C22" s="328">
        <f>LOOKUP(2,1/(价格!$AA:$AA&lt;&gt;0),价格!$AA:$AA)</f>
        <v>1766</v>
      </c>
      <c r="D22" s="346">
        <f>INDEX(价格!AA:AA,COUNTA(价格!A:A)+1)-INDEX(价格!AA:AA,COUNTA(价格!A:A)-4)</f>
        <v>-18</v>
      </c>
      <c r="E22" s="408"/>
      <c r="F22" s="247" t="s">
        <v>296</v>
      </c>
      <c r="G22" s="247">
        <f>LOOKUP(2,1/(价格!C:C&lt;&gt;0),价格!C:C)</f>
        <v>1840</v>
      </c>
      <c r="H22" s="346">
        <f>INDEX(价格!C:C,COUNTA(价格!$A:$A)+1)-INDEX(价格!C:C,COUNTA(价格!$A:$A)-4)</f>
        <v>0</v>
      </c>
      <c r="I22" s="410"/>
    </row>
    <row r="23" spans="1:20">
      <c r="A23" s="413"/>
      <c r="B23" s="329" t="s">
        <v>265</v>
      </c>
      <c r="C23" s="328">
        <f>LOOKUP(2,1/(价格!AB:AB&lt;&gt;0),价格!AB:AB)</f>
        <v>1744</v>
      </c>
      <c r="D23" s="346">
        <f>INDEX(价格!AB:AB,COUNTA(价格!A:A)+1)-INDEX(价格!AB:AB,COUNTA(价格!A:A)-4)</f>
        <v>-6</v>
      </c>
      <c r="E23" s="408"/>
      <c r="F23" s="247" t="s">
        <v>297</v>
      </c>
      <c r="G23" s="247">
        <f>LOOKUP(2,1/(价格!D:D&lt;&gt;0),价格!D:D)</f>
        <v>1875</v>
      </c>
      <c r="H23" s="346">
        <f>INDEX(价格!D:D,COUNTA(价格!$A:$A)+1)-INDEX(价格!D:D,COUNTA(价格!$A:$A)-4)</f>
        <v>10</v>
      </c>
      <c r="I23" s="409"/>
      <c r="P23" s="248"/>
      <c r="Q23" s="204" t="s">
        <v>210</v>
      </c>
      <c r="R23" s="204" t="s">
        <v>211</v>
      </c>
      <c r="S23" s="204" t="s">
        <v>212</v>
      </c>
    </row>
    <row r="24" spans="1:20">
      <c r="A24" s="413"/>
      <c r="B24" s="329" t="s">
        <v>266</v>
      </c>
      <c r="C24" s="328">
        <f>LOOKUP(2,1/(价格!AC:AC&lt;&gt;0),价格!AC:AC)</f>
        <v>1754</v>
      </c>
      <c r="D24" s="346">
        <f>INDEX(价格!AC:AC,COUNTA(价格!A:A)+1)-INDEX(价格!AC:AC,COUNTA(价格!A:A)-4)</f>
        <v>0</v>
      </c>
      <c r="E24" s="408"/>
      <c r="F24" s="247" t="s">
        <v>298</v>
      </c>
      <c r="G24" s="247">
        <f>LOOKUP(2,1/(价格!E:E&lt;&gt;0),价格!E:E)</f>
        <v>1840</v>
      </c>
      <c r="H24" s="346">
        <f>INDEX(价格!E:E,COUNTA(价格!$A:$A)+1)-INDEX(价格!E:E,COUNTA(价格!$A:$A)-4)</f>
        <v>0</v>
      </c>
      <c r="I24" s="410"/>
      <c r="P24" s="248" t="s">
        <v>213</v>
      </c>
      <c r="Q24" s="248">
        <v>1700</v>
      </c>
      <c r="R24" s="248">
        <v>1410</v>
      </c>
      <c r="S24" s="248">
        <v>1650</v>
      </c>
    </row>
    <row r="25" spans="1:20">
      <c r="A25" s="413"/>
      <c r="B25" s="329" t="s">
        <v>388</v>
      </c>
      <c r="C25" s="328">
        <f>LOOKUP(2,1/(价格!AD:AD&lt;&gt;0),价格!AD:AD)</f>
        <v>1703</v>
      </c>
      <c r="D25" s="346">
        <f>INDEX(价格!AD:AD,COUNTA(价格!A:A)+1)-INDEX(价格!AD:AD,COUNTA(价格!A:A)-4)</f>
        <v>-13</v>
      </c>
      <c r="E25" s="408"/>
      <c r="F25" s="328" t="s">
        <v>299</v>
      </c>
      <c r="G25" s="247">
        <f>LOOKUP(2,1/(价格!H:H&lt;&gt;0),价格!H:H)</f>
        <v>1990</v>
      </c>
      <c r="H25" s="346">
        <f>INDEX(价格!H:H,COUNTA(价格!$A:$A)+1)-INDEX(价格!H:H,COUNTA(价格!$A:$A)-4)</f>
        <v>-10</v>
      </c>
      <c r="I25" s="247" t="s">
        <v>454</v>
      </c>
      <c r="K25" s="282" t="s">
        <v>362</v>
      </c>
      <c r="L25" s="282" t="s">
        <v>359</v>
      </c>
      <c r="M25" s="282" t="s">
        <v>360</v>
      </c>
      <c r="N25" s="282" t="s">
        <v>361</v>
      </c>
      <c r="P25" s="195" t="s">
        <v>214</v>
      </c>
      <c r="Q25" s="195">
        <v>1650</v>
      </c>
      <c r="R25" s="195">
        <v>1810</v>
      </c>
      <c r="S25" s="195">
        <v>1790</v>
      </c>
    </row>
    <row r="26" spans="1:20">
      <c r="A26" s="413"/>
      <c r="B26" s="329" t="s">
        <v>365</v>
      </c>
      <c r="C26" s="328">
        <f>LOOKUP(2,1/(价格!$X:$X&lt;&gt;0),价格!$X:$X)</f>
        <v>1720</v>
      </c>
      <c r="D26" s="346">
        <f>INDEX(价格!X:X,COUNTA(价格!A:A)+1)-INDEX(价格!X:X,COUNTA(价格!A:A)-4)</f>
        <v>0</v>
      </c>
      <c r="E26" s="408"/>
      <c r="F26" s="247" t="s">
        <v>300</v>
      </c>
      <c r="G26" s="247">
        <f>LOOKUP(2,1/(价格!L:L&lt;&gt;0),价格!L:L)</f>
        <v>2021</v>
      </c>
      <c r="H26" s="346">
        <f>INDEX(价格!L:L,COUNTA(价格!$A:$A)+1)-INDEX(价格!L:L,COUNTA(价格!$A:$A)-4)</f>
        <v>-9</v>
      </c>
      <c r="I26" s="247"/>
      <c r="K26" s="283" t="s">
        <v>352</v>
      </c>
      <c r="L26" s="283">
        <v>2605.86</v>
      </c>
      <c r="M26" s="359">
        <v>2567.4</v>
      </c>
      <c r="N26" s="360">
        <f>(L26-M26)/M26</f>
        <v>1.4980135545688259E-2</v>
      </c>
      <c r="P26" s="195" t="s">
        <v>215</v>
      </c>
      <c r="Q26" s="195">
        <v>1810</v>
      </c>
      <c r="R26" s="195">
        <v>1750</v>
      </c>
      <c r="S26" s="195">
        <v>1950</v>
      </c>
    </row>
    <row r="27" spans="1:20">
      <c r="A27" s="410"/>
      <c r="B27" s="329" t="s">
        <v>280</v>
      </c>
      <c r="C27" s="328">
        <f>LOOKUP(2,1/(价格!$AG:$AG&lt;&gt;0),价格!$AG:$AG)</f>
        <v>1688</v>
      </c>
      <c r="D27" s="346">
        <f>INDEX(价格!AG:AG,COUNTA(价格!A:A)+1)-INDEX(价格!AG:AG,COUNTA(价格!A:A)-4)</f>
        <v>0</v>
      </c>
      <c r="E27" s="408"/>
      <c r="F27" s="247" t="s">
        <v>301</v>
      </c>
      <c r="G27" s="247">
        <f>LOOKUP(2,1/(价格!J:J&lt;&gt;0),价格!J:J)</f>
        <v>2011</v>
      </c>
      <c r="H27" s="346">
        <f>INDEX(价格!J:J,COUNTA(价格!$A:$A)+1)-INDEX(价格!J:J,COUNTA(价格!$A:$A)-4)</f>
        <v>1</v>
      </c>
      <c r="I27" s="247"/>
      <c r="K27" s="283" t="s">
        <v>353</v>
      </c>
      <c r="L27" s="283">
        <v>2700.06</v>
      </c>
      <c r="M27" s="359">
        <v>2743.8</v>
      </c>
      <c r="N27" s="360">
        <f t="shared" ref="N27:N34" si="8">(L27-M27)/M27</f>
        <v>-1.5941395145418848E-2</v>
      </c>
    </row>
    <row r="28" spans="1:20">
      <c r="A28" s="409" t="s">
        <v>310</v>
      </c>
      <c r="B28" s="329" t="s">
        <v>283</v>
      </c>
      <c r="C28" s="328">
        <f>LOOKUP(2,1/(价格!AN:AN&lt;&gt;0),价格!AN:AN)</f>
        <v>1800</v>
      </c>
      <c r="D28" s="346">
        <f>INDEX(价格!AN:AN,COUNTA(价格!A:A)+1)-INDEX(价格!AN:AN,COUNTA(价格!A:A)-4)</f>
        <v>-10</v>
      </c>
      <c r="E28" s="408"/>
      <c r="F28" s="247" t="s">
        <v>302</v>
      </c>
      <c r="G28" s="247">
        <f>LOOKUP(2,1/(价格!N:N&lt;&gt;0),价格!N:N)</f>
        <v>1991</v>
      </c>
      <c r="H28" s="346">
        <f>INDEX(价格!N:N,COUNTA(价格!$A:$A)+1)-INDEX(价格!N:N,COUNTA(价格!$A:$A)-4)</f>
        <v>1</v>
      </c>
      <c r="I28" s="247"/>
      <c r="K28" s="283" t="s">
        <v>354</v>
      </c>
      <c r="L28" s="283">
        <v>1.1348</v>
      </c>
      <c r="M28" s="359">
        <v>1.1388</v>
      </c>
      <c r="N28" s="360">
        <f t="shared" si="8"/>
        <v>-3.5124692658939265E-3</v>
      </c>
    </row>
    <row r="29" spans="1:20">
      <c r="A29" s="413"/>
      <c r="B29" s="328" t="s">
        <v>282</v>
      </c>
      <c r="C29" s="328">
        <f>LOOKUP(2,1/(价格!AO:AO&lt;&gt;0),价格!AO:AO)</f>
        <v>1810</v>
      </c>
      <c r="D29" s="346">
        <f>INDEX(价格!AO:AO,COUNTA(价格!A:A)+1)-INDEX(价格!AO:AO,COUNTA(价格!A:A)-4)</f>
        <v>-20</v>
      </c>
      <c r="E29" s="196" t="s">
        <v>391</v>
      </c>
      <c r="F29" s="196" t="s">
        <v>320</v>
      </c>
      <c r="G29" s="196" t="s">
        <v>345</v>
      </c>
      <c r="H29" s="196" t="s">
        <v>346</v>
      </c>
      <c r="I29" s="196" t="s">
        <v>321</v>
      </c>
      <c r="K29" s="283" t="s">
        <v>355</v>
      </c>
      <c r="L29" s="283">
        <v>1239.42</v>
      </c>
      <c r="M29" s="359">
        <v>1226.3</v>
      </c>
      <c r="N29" s="360">
        <f t="shared" si="8"/>
        <v>1.0698850199788078E-2</v>
      </c>
    </row>
    <row r="30" spans="1:20">
      <c r="A30" s="413"/>
      <c r="B30" s="328" t="s">
        <v>285</v>
      </c>
      <c r="C30" s="328">
        <f>LOOKUP(2,1/(价格!$AJ:$AJ&lt;&gt;0),价格!$AJ:$AJ)</f>
        <v>1800</v>
      </c>
      <c r="D30" s="346">
        <f>INDEX(价格!AJ:AJ,COUNTA(价格!A:A)+1)-INDEX(价格!AJ:AJ,COUNTA(价格!A:A)-4)</f>
        <v>-50</v>
      </c>
      <c r="E30" s="247" t="s">
        <v>313</v>
      </c>
      <c r="F30" s="247">
        <f>LOOKUP(2,1/(NSPort!B:B&lt;&gt;0),NSPort!B:B)</f>
        <v>114.90000000000003</v>
      </c>
      <c r="G30" s="247">
        <f>LOOKUP(2,1/(NSPort!C:C&lt;&gt;0),NSPort!C:C)</f>
        <v>23.1</v>
      </c>
      <c r="H30" s="247">
        <f>LOOKUP(2,1/(NSPort!D:D&lt;&gt;0),NSPort!D:D)</f>
        <v>29.7</v>
      </c>
      <c r="I30" s="247">
        <f>LOOKUP(2,1/(NSPort!E:E&lt;&gt;0),NSPort!E:E)</f>
        <v>108.30000000000003</v>
      </c>
      <c r="K30" s="283" t="s">
        <v>356</v>
      </c>
      <c r="L30" s="283">
        <v>6.8826000000000001</v>
      </c>
      <c r="M30" s="359">
        <v>6.9356999999999998</v>
      </c>
      <c r="N30" s="360">
        <f t="shared" si="8"/>
        <v>-7.6560404861801554E-3</v>
      </c>
    </row>
    <row r="31" spans="1:20">
      <c r="A31" s="413"/>
      <c r="B31" s="297" t="s">
        <v>389</v>
      </c>
      <c r="C31" s="297">
        <f>LOOKUP(2,1/(价格!AP:AP&lt;&gt;0),价格!AP:AP)</f>
        <v>1810</v>
      </c>
      <c r="D31" s="346">
        <f>INDEX(价格!AP:AP,COUNTA(价格!A:A)+1)-INDEX(价格!AP:AP,COUNTA(价格!A:A)-4)</f>
        <v>-10</v>
      </c>
      <c r="E31" s="247" t="s">
        <v>314</v>
      </c>
      <c r="F31" s="247">
        <f>LOOKUP(2,1/(NSPort!G:G&lt;&gt;0),NSPort!G:G)</f>
        <v>138.6</v>
      </c>
      <c r="G31" s="247">
        <f>LOOKUP(2,1/(NSPort!H:H&lt;&gt;0),NSPort!H:H)</f>
        <v>23.7</v>
      </c>
      <c r="H31" s="247">
        <f>LOOKUP(2,1/(NSPort!I:I&lt;&gt;0),NSPort!I:I)</f>
        <v>18.3</v>
      </c>
      <c r="I31" s="247">
        <f>LOOKUP(2,1/(NSPort!J:J&lt;&gt;0),NSPort!J:J)</f>
        <v>143.99999999999997</v>
      </c>
      <c r="K31" s="283" t="s">
        <v>357</v>
      </c>
      <c r="L31" s="283">
        <v>61.14</v>
      </c>
      <c r="M31" s="359">
        <v>59.18</v>
      </c>
      <c r="N31" s="360">
        <f t="shared" si="8"/>
        <v>3.3119297059817518E-2</v>
      </c>
    </row>
    <row r="32" spans="1:20">
      <c r="A32" s="410"/>
      <c r="B32" s="247" t="s">
        <v>284</v>
      </c>
      <c r="C32" s="247">
        <f>LOOKUP(2,1/(价格!AM:AM&lt;&gt;0),价格!AM:AM)</f>
        <v>1650</v>
      </c>
      <c r="D32" s="346">
        <f>INDEX(价格!AM:AM,COUNTA(价格!A:A)+1)-INDEX(价格!AM:AM,COUNTA(价格!A:A)-4)</f>
        <v>0</v>
      </c>
      <c r="E32" s="247" t="s">
        <v>315</v>
      </c>
      <c r="F32" s="247">
        <f>LOOKUP(2,1/(NSPort!K:K&lt;&gt;0),NSPort!K:K)</f>
        <v>54.40000000000002</v>
      </c>
      <c r="G32" s="247">
        <f>LOOKUP(2,1/(NSPort!L:L&lt;&gt;0),NSPort!L:L)</f>
        <v>7.2</v>
      </c>
      <c r="H32" s="247">
        <f>LOOKUP(2,1/(NSPort!M:M&lt;&gt;0),NSPort!M:M)</f>
        <v>10.4</v>
      </c>
      <c r="I32" s="247">
        <f>LOOKUP(2,1/(NSPort!N:N&lt;&gt;0),NSPort!N:N)</f>
        <v>51.200000000000024</v>
      </c>
      <c r="K32" s="283" t="s">
        <v>358</v>
      </c>
      <c r="L32" s="283">
        <v>3890</v>
      </c>
      <c r="M32" s="359">
        <v>4220.8</v>
      </c>
      <c r="N32" s="360">
        <f t="shared" si="8"/>
        <v>-7.8373768006065242E-2</v>
      </c>
    </row>
    <row r="33" spans="1:14">
      <c r="A33" s="408" t="s">
        <v>309</v>
      </c>
      <c r="B33" s="247" t="s">
        <v>287</v>
      </c>
      <c r="C33" s="247">
        <f>LOOKUP(2,1/(价格!AU:AU&lt;&gt;0),价格!AU:AU)</f>
        <v>1860</v>
      </c>
      <c r="D33" s="346">
        <f>INDEX(价格!AU:AU,COUNTA(价格!A:A)+1)-INDEX(价格!AU:AU,COUNTA(价格!A:A)-4)</f>
        <v>-1890</v>
      </c>
      <c r="E33" s="247" t="s">
        <v>316</v>
      </c>
      <c r="F33" s="247">
        <f>LOOKUP(2,1/(NSPort!O:O&lt;&gt;0),NSPort!O:O)</f>
        <v>15.499999999999996</v>
      </c>
      <c r="G33" s="247">
        <f>LOOKUP(2,1/(NSPort!P:P&lt;&gt;0),NSPort!P:P)</f>
        <v>10</v>
      </c>
      <c r="H33" s="247">
        <f>LOOKUP(2,1/(NSPort!Q:Q&lt;&gt;0),NSPort!Q:Q)</f>
        <v>9</v>
      </c>
      <c r="I33" s="247">
        <f>LOOKUP(2,1/(NSPort!R:R&lt;&gt;0),NSPort!R:R)</f>
        <v>16.499999999999996</v>
      </c>
      <c r="K33" s="283" t="s">
        <v>363</v>
      </c>
      <c r="L33" s="283">
        <v>384.2</v>
      </c>
      <c r="M33" s="359">
        <v>374</v>
      </c>
      <c r="N33" s="360">
        <f t="shared" si="8"/>
        <v>2.7272727272727244E-2</v>
      </c>
    </row>
    <row r="34" spans="1:14">
      <c r="A34" s="408"/>
      <c r="B34" s="247" t="s">
        <v>288</v>
      </c>
      <c r="C34" s="247">
        <f>LOOKUP(2,1/(价格!AV:AV&lt;&gt;0),价格!AV:AV)</f>
        <v>1760</v>
      </c>
      <c r="D34" s="346">
        <f>INDEX(价格!AV:AV,COUNTA(价格!A:A)+1)-INDEX(价格!AV:AV,COUNTA(价格!A:A)-4)</f>
        <v>-1760</v>
      </c>
      <c r="E34" s="247" t="s">
        <v>317</v>
      </c>
      <c r="F34" s="247">
        <f>LOOKUP(2,1/(NSPort!X:X&lt;&gt;0),NSPort!X:X)</f>
        <v>79.59999999999998</v>
      </c>
      <c r="G34" s="247">
        <f>LOOKUP(2,1/(NSPort!Y:Y&lt;&gt;0),NSPort!Y:Y)</f>
        <v>39.1</v>
      </c>
      <c r="H34" s="247">
        <f>LOOKUP(2,1/(NSPort!Z:Z&lt;&gt;0),NSPort!Z:Z)</f>
        <v>29.5</v>
      </c>
      <c r="I34" s="247">
        <f>LOOKUP(2,1/(NSPort!AA:AA&lt;&gt;0),NSPort!AA:AA)</f>
        <v>89.199999999999989</v>
      </c>
      <c r="K34" s="283" t="s">
        <v>364</v>
      </c>
      <c r="L34" s="283">
        <v>1884</v>
      </c>
      <c r="M34" s="359">
        <v>1958</v>
      </c>
      <c r="N34" s="360">
        <f t="shared" si="8"/>
        <v>-3.7793667007150152E-2</v>
      </c>
    </row>
    <row r="35" spans="1:14">
      <c r="A35" s="247" t="s">
        <v>308</v>
      </c>
      <c r="B35" s="247" t="s">
        <v>289</v>
      </c>
      <c r="C35" s="247">
        <f>LOOKUP(2,1/(价格!$AR:$AR&lt;&gt;0),价格!$AR:$AR)</f>
        <v>1870</v>
      </c>
      <c r="D35" s="346">
        <f>INDEX(价格!AR:AR,COUNTA(价格!A:A)+1)-INDEX(价格!AR:AR,COUNTA(价格!A:A)-4)</f>
        <v>-10</v>
      </c>
      <c r="E35" s="247" t="s">
        <v>318</v>
      </c>
      <c r="F35" s="247">
        <f>LOOKUP(2,1/(NSPort!AN:AN&lt;&gt;0),NSPort!AN:AN)</f>
        <v>15.900000000000009</v>
      </c>
      <c r="G35" s="247">
        <f>LOOKUP(2,1/(NSPort!AO:AO&lt;&gt;0),NSPort!AO:AO)</f>
        <v>11.8</v>
      </c>
      <c r="H35" s="247">
        <f>LOOKUP(2,1/(NSPort!AP:AP&lt;&gt;0),NSPort!AP:AP)</f>
        <v>6.2</v>
      </c>
      <c r="I35" s="247">
        <f>LOOKUP(2,1/(NSPort!AQ:AQ&lt;&gt;0),NSPort!AQ:AQ)</f>
        <v>21.500000000000011</v>
      </c>
    </row>
    <row r="36" spans="1:14">
      <c r="A36" s="408" t="s">
        <v>307</v>
      </c>
      <c r="B36" s="247" t="s">
        <v>290</v>
      </c>
      <c r="C36" s="247">
        <f>LOOKUP(2,1/(价格!$AY:$AY&lt;&gt;0),价格!$AY:$AY)</f>
        <v>2054</v>
      </c>
      <c r="D36" s="346">
        <f>INDEX(价格!AY:AY,COUNTA(价格!A:A)+1)-INDEX(价格!AY:AY,COUNTA(价格!A:A)-4)</f>
        <v>-2060</v>
      </c>
      <c r="E36" s="247" t="s">
        <v>319</v>
      </c>
      <c r="F36" s="247">
        <f>LOOKUP(2,1/(NSPort!AJ:AJ&lt;&gt;0),NSPort!AJ:AJ)</f>
        <v>10.999999999999991</v>
      </c>
      <c r="G36" s="247">
        <f>LOOKUP(2,1/(NSPort!AK:AK&lt;&gt;0),NSPort!AK:AK)</f>
        <v>6.6</v>
      </c>
      <c r="H36" s="247">
        <f>LOOKUP(2,1/(NSPort!AL:AL&lt;&gt;0),NSPort!AL:AL)</f>
        <v>3.9</v>
      </c>
      <c r="I36" s="247">
        <f>LOOKUP(2,1/(NSPort!AM:AM&lt;&gt;0),NSPort!AM:AM)</f>
        <v>7.0999999999999908</v>
      </c>
    </row>
    <row r="37" spans="1:14">
      <c r="A37" s="408"/>
      <c r="B37" s="247" t="s">
        <v>291</v>
      </c>
      <c r="C37" s="247">
        <f>LOOKUP(2,1/(价格!$AZ:$AZ&lt;&gt;0),价格!$AZ:$AZ)</f>
        <v>2050</v>
      </c>
      <c r="D37" s="346">
        <f>INDEX(价格!AZ:AZ,COUNTA(价格!A:A)+1)-INDEX(价格!AZ:AZ,COUNTA(价格!A:A)-4)</f>
        <v>-2080</v>
      </c>
      <c r="E37" s="411" t="s">
        <v>383</v>
      </c>
      <c r="F37" s="412"/>
      <c r="G37" s="298" t="s">
        <v>384</v>
      </c>
      <c r="H37" s="298" t="s">
        <v>385</v>
      </c>
      <c r="I37" s="298" t="s">
        <v>386</v>
      </c>
    </row>
    <row r="38" spans="1:14">
      <c r="A38" s="408"/>
      <c r="B38" s="247" t="s">
        <v>292</v>
      </c>
      <c r="C38" s="247">
        <f>LOOKUP(2,1/(价格!$BA:$BA&lt;&gt;0),价格!$BA:$BA)</f>
        <v>2080</v>
      </c>
      <c r="D38" s="346">
        <f>INDEX(价格!BA:BA,COUNTA(价格!A:A)+1)-INDEX(价格!BA:BA,COUNTA(价格!A:A)-4)</f>
        <v>-2080</v>
      </c>
      <c r="E38" s="408" t="s">
        <v>381</v>
      </c>
      <c r="F38" s="408"/>
      <c r="G38" s="297">
        <f>INDEX(NSPort!V:V, COUNTA(NSPort!A:A)+1)</f>
        <v>320.00000000000006</v>
      </c>
      <c r="H38" s="297">
        <f>INDEX(NSPort!V:V, COUNTA(NSPort!A:A)-50)</f>
        <v>440.90000000000003</v>
      </c>
      <c r="I38" s="307">
        <f>(G38-H38)/H38</f>
        <v>-0.27421183941936939</v>
      </c>
    </row>
    <row r="39" spans="1:14">
      <c r="A39" s="408"/>
      <c r="B39" s="247" t="s">
        <v>293</v>
      </c>
      <c r="C39" s="247">
        <f>LOOKUP(2,1/(价格!BB:BB&lt;&gt;0),价格!BB:BB)</f>
        <v>2020</v>
      </c>
      <c r="D39" s="346">
        <f>INDEX(价格!BB:BB,COUNTA(价格!A:A)+1)-INDEX(价格!BB:BB,COUNTA(价格!A:A)-4)</f>
        <v>-2040</v>
      </c>
      <c r="E39" s="408" t="s">
        <v>382</v>
      </c>
      <c r="F39" s="408"/>
      <c r="G39" s="297">
        <f>INDEX(NSPort!AA:AA, COUNTA(NSPort!A:A)+1)+INDEX(NSPort!AM:AM, COUNTA(NSPort!A:A)+1)</f>
        <v>96.299999999999983</v>
      </c>
      <c r="H39" s="297">
        <f>INDEX(NSPort!AA:AA, COUNTA(NSPort!A:A)-50)+INDEX(NSPort!AM:AM, COUNTA(NSPort!A:A)-50)</f>
        <v>76.5</v>
      </c>
      <c r="I39" s="307">
        <f>(G39-H39)/H39</f>
        <v>0.25882352941176451</v>
      </c>
    </row>
    <row r="40" spans="1:14">
      <c r="A40" s="247" t="s">
        <v>306</v>
      </c>
      <c r="B40" s="247" t="s">
        <v>294</v>
      </c>
      <c r="C40" s="247">
        <f>LOOKUP(2,1/(价格!$AW:$AW&lt;&gt;0),价格!$AW:$AW)</f>
        <v>1920</v>
      </c>
      <c r="D40" s="346">
        <f>INDEX(价格!AW:AW,COUNTA(价格!A:A)+1)-INDEX(价格!AW:AW,COUNTA(价格!A:A)-4)</f>
        <v>-1980</v>
      </c>
      <c r="E40" s="196" t="s">
        <v>322</v>
      </c>
      <c r="F40" s="196" t="s">
        <v>420</v>
      </c>
      <c r="G40" s="196" t="s">
        <v>325</v>
      </c>
      <c r="H40" s="196" t="s">
        <v>326</v>
      </c>
      <c r="I40" s="196" t="s">
        <v>335</v>
      </c>
    </row>
    <row r="41" spans="1:14">
      <c r="A41" s="408" t="s">
        <v>304</v>
      </c>
      <c r="B41" s="247" t="s">
        <v>330</v>
      </c>
      <c r="C41" s="247">
        <f>LOOKUP(2,1/(价格!BF:BF&lt;&gt;0),价格!BF:BF)</f>
        <v>2080</v>
      </c>
      <c r="D41" s="346">
        <f>INDEX(价格!BF:BF,COUNTA(价格!A:A)+1)-INDEX(价格!BF:BF,COUNTA(价格!A:A)-4)</f>
        <v>-2080</v>
      </c>
      <c r="E41" s="328" t="s">
        <v>323</v>
      </c>
      <c r="F41" s="247">
        <f>LOOKUP(2,1/(价格!$H:$H&lt;&gt;0),价格!$H:$H)</f>
        <v>1990</v>
      </c>
      <c r="G41" s="247">
        <f>LOOKUP(2,1/(价格!$P:$P&lt;&gt;0),价格!$P:$P)</f>
        <v>55</v>
      </c>
      <c r="H41" s="274">
        <f>LOOKUP(2,1/(价格!$I:$I&lt;&gt;0),价格!$I:$I)</f>
        <v>5</v>
      </c>
      <c r="I41" s="346">
        <f>INDEX(价格!I:I,COUNTA(价格!$A:$A)+1)-INDEX(价格!I:I,COUNTA(价格!$A:$A)-4)</f>
        <v>-10</v>
      </c>
    </row>
    <row r="42" spans="1:14">
      <c r="A42" s="408"/>
      <c r="B42" s="247" t="s">
        <v>303</v>
      </c>
      <c r="C42" s="247">
        <f>LOOKUP(2,1/(价格!BD:BD&lt;&gt;0),价格!BD:BD)</f>
        <v>2080</v>
      </c>
      <c r="D42" s="346">
        <f>INDEX(价格!BD:BD,COUNTA(价格!A:A)+1)-INDEX(价格!BD:BD,COUNTA(价格!A:A)-4)</f>
        <v>-2090</v>
      </c>
      <c r="E42" s="247" t="s">
        <v>324</v>
      </c>
      <c r="F42" s="247">
        <f>LOOKUP(2,1/(价格!$L:$L&lt;&gt;0),价格!$L:$L)</f>
        <v>2021</v>
      </c>
      <c r="G42" s="247">
        <f>LOOKUP(2,1/(价格!$Q:$Q&lt;&gt;0),价格!$Q:$Q)</f>
        <v>65</v>
      </c>
      <c r="H42" s="274">
        <f>LOOKUP(2,1/(价格!$M:$M&lt;&gt;0),价格!$M:$M)</f>
        <v>26</v>
      </c>
      <c r="I42" s="346">
        <f>INDEX(价格!M:M,COUNTA(价格!$A:$A)+1)-INDEX(价格!M:M,COUNTA(价格!$A:$A)-4)</f>
        <v>-9</v>
      </c>
    </row>
    <row r="43" spans="1:14">
      <c r="A43" s="408"/>
      <c r="B43" s="247" t="s">
        <v>331</v>
      </c>
      <c r="C43" s="247">
        <f>LOOKUP(2,1/(价格!BC:BC&lt;&gt;0),价格!BC:BC)</f>
        <v>2250</v>
      </c>
      <c r="D43" s="346">
        <f>INDEX(价格!BC:BC,COUNTA(价格!A:A)+1)-INDEX(价格!BC:BC,COUNTA(价格!A:A)-4)</f>
        <v>-2250</v>
      </c>
      <c r="E43" s="247" t="s">
        <v>328</v>
      </c>
      <c r="F43" s="247">
        <f>LOOKUP(2,1/(价格!$J:$J&lt;&gt;0),价格!$J:$J)</f>
        <v>2011</v>
      </c>
      <c r="G43" s="247">
        <f>LOOKUP(2,1/(价格!$R:$R&lt;&gt;0),价格!$R:$R)</f>
        <v>53</v>
      </c>
      <c r="H43" s="274">
        <f>LOOKUP(2,1/(价格!$K:$K&lt;&gt;0),价格!$K:$K)</f>
        <v>28</v>
      </c>
      <c r="I43" s="346">
        <f>INDEX(价格!K:K,COUNTA(价格!$A:$A)+1)-INDEX(价格!K:K,COUNTA(价格!$A:$A)-4)</f>
        <v>1</v>
      </c>
      <c r="J43" s="195" t="s">
        <v>380</v>
      </c>
    </row>
    <row r="44" spans="1:14">
      <c r="A44" s="408"/>
      <c r="B44" s="247" t="s">
        <v>332</v>
      </c>
      <c r="C44" s="247">
        <f>LOOKUP(2,1/(价格!BE:BE&lt;&gt;0),价格!BE:BE)</f>
        <v>2050</v>
      </c>
      <c r="D44" s="346">
        <f>INDEX(价格!BE:BE,COUNTA(价格!A:A)+1)-INDEX(价格!BE:BE,COUNTA(价格!A:A)-4)</f>
        <v>-2050</v>
      </c>
      <c r="E44" s="247" t="s">
        <v>329</v>
      </c>
      <c r="F44" s="247">
        <f>LOOKUP(2,1/(价格!$N:$N&lt;&gt;0),价格!$N:$N)</f>
        <v>1991</v>
      </c>
      <c r="G44" s="247">
        <f>LOOKUP(2,1/(价格!$S:$S&lt;&gt;0),价格!$S:$S)</f>
        <v>50</v>
      </c>
      <c r="H44" s="274">
        <f>LOOKUP(2,1/(价格!$O:$O&lt;&gt;0),价格!$O:$O)</f>
        <v>11</v>
      </c>
      <c r="I44" s="346">
        <f>INDEX(价格!O:O,COUNTA(价格!$A:$A)+1)-INDEX(价格!O:O,COUNTA(价格!$A:$A)-4)</f>
        <v>1</v>
      </c>
      <c r="J44" s="306">
        <f>(G38-H38)/H38</f>
        <v>-0.27421183941936939</v>
      </c>
    </row>
    <row r="45" spans="1:14">
      <c r="A45" s="248"/>
      <c r="B45" s="248"/>
      <c r="C45" s="248"/>
      <c r="D45" s="308"/>
      <c r="J45" s="306">
        <f>(G39-H39)/H39</f>
        <v>0.25882352941176451</v>
      </c>
    </row>
    <row r="46" spans="1:14">
      <c r="A46" s="195" t="s">
        <v>390</v>
      </c>
      <c r="H46" s="195" t="s">
        <v>378</v>
      </c>
      <c r="I46" s="195" t="s">
        <v>379</v>
      </c>
    </row>
    <row r="47" spans="1:14">
      <c r="A47" s="293" t="s">
        <v>367</v>
      </c>
      <c r="B47" s="197">
        <f ca="1">TODAY()</f>
        <v>43447</v>
      </c>
      <c r="C47" s="293" t="s">
        <v>368</v>
      </c>
      <c r="D47" s="293" t="s">
        <v>369</v>
      </c>
    </row>
    <row r="48" spans="1:14">
      <c r="A48" s="294" t="s">
        <v>370</v>
      </c>
      <c r="B48" s="295">
        <f>INDEX(salerate!BN:BN, COUNTA(salerate!$BM:$BM))</f>
        <v>0.27</v>
      </c>
      <c r="C48" s="295">
        <f>INDEX(salerate!BF:BF, COUNTA(salerate!$BM:$BM))</f>
        <v>0.38</v>
      </c>
      <c r="D48" s="296">
        <f>B48-C48</f>
        <v>-0.10999999999999999</v>
      </c>
    </row>
    <row r="49" spans="1:4">
      <c r="A49" s="294" t="s">
        <v>371</v>
      </c>
      <c r="B49" s="295">
        <f>INDEX(salerate!BO:BO, COUNTA(salerate!$BM:$BM))</f>
        <v>0.15</v>
      </c>
      <c r="C49" s="295">
        <f>INDEX(salerate!BG:BG, COUNTA(salerate!$BM:$BM))</f>
        <v>0.31</v>
      </c>
      <c r="D49" s="296">
        <f t="shared" ref="D49:D54" si="9">B49-C49</f>
        <v>-0.16</v>
      </c>
    </row>
    <row r="50" spans="1:4">
      <c r="A50" s="294" t="s">
        <v>372</v>
      </c>
      <c r="B50" s="295">
        <f>INDEX(salerate!BP:BP, COUNTA(salerate!$BM:$BM))</f>
        <v>0.28000000000000003</v>
      </c>
      <c r="C50" s="295">
        <f>INDEX(salerate!BH:BH, COUNTA(salerate!$BM:$BM))</f>
        <v>0.39</v>
      </c>
      <c r="D50" s="296">
        <f t="shared" si="9"/>
        <v>-0.10999999999999999</v>
      </c>
    </row>
    <row r="51" spans="1:4">
      <c r="A51" s="294" t="s">
        <v>373</v>
      </c>
      <c r="B51" s="295">
        <f>INDEX(salerate!BQ:BQ, COUNTA(salerate!$BM:$BM))</f>
        <v>0.25</v>
      </c>
      <c r="C51" s="295">
        <f>INDEX(salerate!BI:BI, COUNTA(salerate!$BM:$BM))</f>
        <v>0.28999999999999998</v>
      </c>
      <c r="D51" s="296">
        <f t="shared" si="9"/>
        <v>-3.999999999999998E-2</v>
      </c>
    </row>
    <row r="52" spans="1:4">
      <c r="A52" s="294" t="s">
        <v>374</v>
      </c>
      <c r="B52" s="295">
        <f>INDEX(salerate!BR:BR, COUNTA(salerate!$BM:$BM))</f>
        <v>0.24</v>
      </c>
      <c r="C52" s="295">
        <f>INDEX(salerate!BJ:BJ, COUNTA(salerate!$BM:$BM))</f>
        <v>0.21</v>
      </c>
      <c r="D52" s="296">
        <f t="shared" si="9"/>
        <v>0.03</v>
      </c>
    </row>
    <row r="53" spans="1:4">
      <c r="A53" s="294" t="s">
        <v>375</v>
      </c>
      <c r="B53" s="295">
        <f>INDEX(salerate!BS:BS, COUNTA(salerate!$BM:$BM))</f>
        <v>0.35</v>
      </c>
      <c r="C53" s="295">
        <f>INDEX(salerate!BK:BK, COUNTA(salerate!$BM:$BM))</f>
        <v>0.35</v>
      </c>
      <c r="D53" s="296">
        <f t="shared" si="9"/>
        <v>0</v>
      </c>
    </row>
    <row r="54" spans="1:4">
      <c r="A54" s="294" t="s">
        <v>376</v>
      </c>
      <c r="B54" s="295">
        <f>INDEX(salerate!BT:BT, COUNTA(salerate!$BM:$BM))</f>
        <v>0.39</v>
      </c>
      <c r="C54" s="295">
        <f>INDEX(salerate!BL:BL, COUNTA(salerate!$BM:$BM))</f>
        <v>0.33</v>
      </c>
      <c r="D54" s="296">
        <f t="shared" si="9"/>
        <v>0.06</v>
      </c>
    </row>
  </sheetData>
  <mergeCells count="20">
    <mergeCell ref="A41:A44"/>
    <mergeCell ref="I21:I22"/>
    <mergeCell ref="I23:I24"/>
    <mergeCell ref="A36:A39"/>
    <mergeCell ref="A33:A34"/>
    <mergeCell ref="E38:F38"/>
    <mergeCell ref="E39:F39"/>
    <mergeCell ref="E37:F37"/>
    <mergeCell ref="A21:A27"/>
    <mergeCell ref="A28:A32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A7"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9" t="s">
        <v>393</v>
      </c>
      <c r="B1" s="319" t="s">
        <v>438</v>
      </c>
      <c r="C1" s="319" t="s">
        <v>417</v>
      </c>
      <c r="D1" s="319" t="s">
        <v>418</v>
      </c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</row>
    <row r="2" spans="1:32">
      <c r="A2" s="319">
        <v>1870</v>
      </c>
      <c r="B2" s="319">
        <v>1872</v>
      </c>
      <c r="C2" s="321">
        <f ca="1">TODAY()</f>
        <v>43447</v>
      </c>
      <c r="D2" s="321">
        <v>43470</v>
      </c>
      <c r="E2" s="216"/>
      <c r="F2" s="216"/>
      <c r="G2" s="216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</row>
    <row r="3" spans="1:32" ht="16.5">
      <c r="A3" s="414">
        <f ca="1">TODAY()</f>
        <v>43447</v>
      </c>
      <c r="B3" s="415"/>
      <c r="C3" s="416"/>
      <c r="D3" s="422" t="s">
        <v>421</v>
      </c>
      <c r="E3" s="423"/>
      <c r="F3" s="423"/>
      <c r="G3" s="424"/>
      <c r="H3" s="425" t="s">
        <v>114</v>
      </c>
      <c r="I3" s="426"/>
      <c r="J3" s="426"/>
      <c r="K3" s="426"/>
      <c r="L3" s="427"/>
      <c r="M3" s="428" t="s">
        <v>419</v>
      </c>
      <c r="N3" s="429"/>
      <c r="O3" s="430" t="s">
        <v>404</v>
      </c>
      <c r="P3" s="431"/>
      <c r="Q3" s="431"/>
      <c r="R3" s="431"/>
      <c r="S3" s="432"/>
      <c r="T3" s="430" t="s">
        <v>410</v>
      </c>
      <c r="U3" s="431"/>
      <c r="V3" s="431"/>
      <c r="W3" s="431"/>
      <c r="X3" s="431"/>
      <c r="Y3" s="432"/>
      <c r="Z3" s="417" t="s">
        <v>443</v>
      </c>
      <c r="AA3" s="418"/>
      <c r="AB3" s="419"/>
      <c r="AC3" s="420" t="s">
        <v>425</v>
      </c>
      <c r="AD3" s="421"/>
      <c r="AE3" s="421"/>
      <c r="AF3" s="421"/>
    </row>
    <row r="4" spans="1:32" ht="21">
      <c r="A4" s="309"/>
      <c r="B4" s="199" t="s">
        <v>399</v>
      </c>
      <c r="C4" s="199" t="s">
        <v>400</v>
      </c>
      <c r="D4" s="316" t="s">
        <v>134</v>
      </c>
      <c r="E4" s="316" t="s">
        <v>400</v>
      </c>
      <c r="F4" s="316" t="s">
        <v>433</v>
      </c>
      <c r="G4" s="316" t="s">
        <v>434</v>
      </c>
      <c r="H4" s="199" t="s">
        <v>401</v>
      </c>
      <c r="I4" s="199" t="s">
        <v>402</v>
      </c>
      <c r="J4" s="199" t="s">
        <v>403</v>
      </c>
      <c r="K4" s="311" t="s">
        <v>424</v>
      </c>
      <c r="L4" s="312" t="s">
        <v>393</v>
      </c>
      <c r="M4" s="316" t="s">
        <v>134</v>
      </c>
      <c r="N4" s="316" t="s">
        <v>420</v>
      </c>
      <c r="O4" s="199" t="s">
        <v>405</v>
      </c>
      <c r="P4" s="199" t="s">
        <v>406</v>
      </c>
      <c r="Q4" s="199" t="s">
        <v>407</v>
      </c>
      <c r="R4" s="199" t="s">
        <v>408</v>
      </c>
      <c r="S4" s="199" t="s">
        <v>409</v>
      </c>
      <c r="T4" s="199" t="s">
        <v>411</v>
      </c>
      <c r="U4" s="199" t="s">
        <v>412</v>
      </c>
      <c r="V4" s="199" t="s">
        <v>413</v>
      </c>
      <c r="W4" s="199" t="s">
        <v>414</v>
      </c>
      <c r="X4" s="199" t="s">
        <v>415</v>
      </c>
      <c r="Y4" s="199" t="s">
        <v>416</v>
      </c>
      <c r="Z4" s="314" t="s">
        <v>436</v>
      </c>
      <c r="AA4" s="322" t="s">
        <v>394</v>
      </c>
      <c r="AB4" s="323" t="s">
        <v>437</v>
      </c>
      <c r="AC4" s="325" t="s">
        <v>393</v>
      </c>
      <c r="AD4" s="325" t="s">
        <v>201</v>
      </c>
      <c r="AE4" s="136" t="s">
        <v>426</v>
      </c>
      <c r="AF4" s="136" t="s">
        <v>427</v>
      </c>
    </row>
    <row r="5" spans="1:32" ht="21">
      <c r="A5" s="310" t="s">
        <v>395</v>
      </c>
      <c r="B5" s="199">
        <v>1420</v>
      </c>
      <c r="C5" s="199">
        <v>1730</v>
      </c>
      <c r="D5" s="316" t="s">
        <v>422</v>
      </c>
      <c r="E5" s="316">
        <f>LOOKUP(2,1/(价格!20:20&lt;&gt;0),价格!20:20)</f>
        <v>2440</v>
      </c>
      <c r="F5" s="316" t="s">
        <v>435</v>
      </c>
      <c r="G5" s="316">
        <f>LOOKUP(2,1/(价格!$AG:$AG&lt;&gt;0),价格!$AG:$AG)</f>
        <v>1688</v>
      </c>
      <c r="H5" s="199">
        <f>10+12</f>
        <v>22</v>
      </c>
      <c r="I5" s="199">
        <v>150</v>
      </c>
      <c r="J5" s="199">
        <v>15</v>
      </c>
      <c r="K5" s="311">
        <f>C5+H5+I5+J5</f>
        <v>1917</v>
      </c>
      <c r="L5" s="312">
        <f>$A$2</f>
        <v>1870</v>
      </c>
      <c r="M5" s="316" t="s">
        <v>439</v>
      </c>
      <c r="N5" s="316">
        <f>LOOKUP(2,1/(价格!$AW:$AW&lt;&gt;0),价格!$AW:$AW)</f>
        <v>1920</v>
      </c>
      <c r="O5" s="199">
        <v>4</v>
      </c>
      <c r="P5" s="199">
        <v>5</v>
      </c>
      <c r="Q5" s="313">
        <f ca="1">C5*0.1*($D$2-$C$2)/365</f>
        <v>10.901369863013699</v>
      </c>
      <c r="R5" s="313">
        <f ca="1">AA5*0.2*0.1*($D$2-$C$2)/365</f>
        <v>2.359232876712329</v>
      </c>
      <c r="S5" s="313">
        <f ca="1">SUM(O5:R5)</f>
        <v>22.260602739726028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5">
        <f ca="1">K5+S5+Y5</f>
        <v>1966.460602739726</v>
      </c>
      <c r="AA5" s="322">
        <f>$B$2</f>
        <v>1872</v>
      </c>
      <c r="AB5" s="324">
        <f ca="1">AA5-Z5</f>
        <v>-94.460602739726028</v>
      </c>
      <c r="AC5" s="317"/>
      <c r="AD5" s="318"/>
      <c r="AE5" s="320"/>
      <c r="AF5" s="320"/>
    </row>
    <row r="6" spans="1:32" ht="21">
      <c r="A6" s="310" t="s">
        <v>396</v>
      </c>
      <c r="B6" s="199">
        <v>1476</v>
      </c>
      <c r="C6" s="199">
        <v>1810</v>
      </c>
      <c r="D6" s="316" t="s">
        <v>263</v>
      </c>
      <c r="E6" s="316">
        <f>LOOKUP(2,1/(价格!27:27&lt;&gt;0),价格!27:27)</f>
        <v>2440</v>
      </c>
      <c r="F6" s="316" t="s">
        <v>429</v>
      </c>
      <c r="G6" s="316">
        <f>LOOKUP(2,1/(价格!$X:$X&lt;&gt;0),价格!$X:$X)</f>
        <v>1720</v>
      </c>
      <c r="H6" s="199">
        <f>3.5+10+11</f>
        <v>24.5</v>
      </c>
      <c r="I6" s="199">
        <v>86</v>
      </c>
      <c r="J6" s="199">
        <v>15</v>
      </c>
      <c r="K6" s="311">
        <f>C6+H6+I6+J6</f>
        <v>1935.5</v>
      </c>
      <c r="L6" s="312">
        <f>$A$2</f>
        <v>1870</v>
      </c>
      <c r="M6" s="316" t="s">
        <v>440</v>
      </c>
      <c r="N6" s="316">
        <f>LOOKUP(2,1/(价格!$AY:$AY&lt;&gt;0),价格!$AY:$AY)</f>
        <v>2054</v>
      </c>
      <c r="O6" s="199">
        <v>4</v>
      </c>
      <c r="P6" s="199">
        <v>5</v>
      </c>
      <c r="Q6" s="313">
        <f ca="1">C6*0.1*($D$2-$C$2)/365</f>
        <v>11.405479452054795</v>
      </c>
      <c r="R6" s="313">
        <f ca="1">AA6*0.2*0.1*($D$2-$C$2)/365</f>
        <v>2.359232876712329</v>
      </c>
      <c r="S6" s="313">
        <f ca="1">SUM(O6:R6)</f>
        <v>22.764712328767125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5">
        <f ca="1">K6+S6+Y6</f>
        <v>1985.4647123287671</v>
      </c>
      <c r="AA6" s="322">
        <f>$B$2</f>
        <v>1872</v>
      </c>
      <c r="AB6" s="324">
        <f ca="1">AA6-Z6</f>
        <v>-113.46471232876706</v>
      </c>
      <c r="AC6" s="317"/>
      <c r="AD6" s="318"/>
      <c r="AE6" s="320"/>
      <c r="AF6" s="320"/>
    </row>
    <row r="7" spans="1:32" ht="21">
      <c r="A7" s="310" t="s">
        <v>397</v>
      </c>
      <c r="B7" s="199">
        <v>446</v>
      </c>
      <c r="C7" s="199">
        <v>1811</v>
      </c>
      <c r="D7" s="316" t="s">
        <v>119</v>
      </c>
      <c r="E7" s="316">
        <f>LOOKUP(2,1/(价格!$AA:$AA&lt;&gt;0),价格!$AA:$AA)</f>
        <v>1766</v>
      </c>
      <c r="F7" s="316" t="s">
        <v>430</v>
      </c>
      <c r="G7" s="316">
        <f>LOOKUP(2,1/(价格!$AD:$AD&lt;&gt;0),价格!$AD:$AD)</f>
        <v>1703</v>
      </c>
      <c r="H7" s="199">
        <f>20+10+50</f>
        <v>80</v>
      </c>
      <c r="I7" s="199">
        <v>133</v>
      </c>
      <c r="J7" s="199">
        <v>15</v>
      </c>
      <c r="K7" s="311">
        <f>C7+H7+I7+J7</f>
        <v>2039</v>
      </c>
      <c r="L7" s="312">
        <f>$A$2</f>
        <v>1870</v>
      </c>
      <c r="M7" s="316" t="s">
        <v>441</v>
      </c>
      <c r="N7" s="316"/>
      <c r="O7" s="199">
        <v>4</v>
      </c>
      <c r="P7" s="199">
        <v>5</v>
      </c>
      <c r="Q7" s="313">
        <f ca="1">C7*0.1*($D$2-$C$2)/365</f>
        <v>11.411780821917809</v>
      </c>
      <c r="R7" s="313">
        <f ca="1">AA7*0.2*0.1*($D$2-$C$2)/365</f>
        <v>2.359232876712329</v>
      </c>
      <c r="S7" s="313">
        <f ca="1">SUM(O7:R7)</f>
        <v>22.771013698630139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5">
        <f ca="1">K7+S7+Y7</f>
        <v>2088.97101369863</v>
      </c>
      <c r="AA7" s="322">
        <f>$B$2</f>
        <v>1872</v>
      </c>
      <c r="AB7" s="324">
        <f ca="1">AA7-Z7</f>
        <v>-216.97101369863003</v>
      </c>
      <c r="AC7" s="317"/>
      <c r="AD7" s="318"/>
      <c r="AE7" s="320"/>
      <c r="AF7" s="320"/>
    </row>
    <row r="8" spans="1:32" ht="21">
      <c r="A8" s="310" t="s">
        <v>398</v>
      </c>
      <c r="B8" s="199">
        <v>1410</v>
      </c>
      <c r="C8" s="199">
        <v>1769</v>
      </c>
      <c r="D8" s="316"/>
      <c r="E8" s="316"/>
      <c r="F8" s="316" t="s">
        <v>431</v>
      </c>
      <c r="G8" s="316">
        <f>LOOKUP(2,1/(价格!$AU:$AU&lt;&gt;0),价格!$AU:$AU)</f>
        <v>1860</v>
      </c>
      <c r="H8" s="199">
        <f>50+6+15+8.4</f>
        <v>79.400000000000006</v>
      </c>
      <c r="I8" s="199">
        <v>85</v>
      </c>
      <c r="J8" s="199">
        <v>15</v>
      </c>
      <c r="K8" s="311">
        <f>C8+H8+I8+J8</f>
        <v>1948.4</v>
      </c>
      <c r="L8" s="312">
        <f>$A$2</f>
        <v>1870</v>
      </c>
      <c r="M8" s="316" t="s">
        <v>267</v>
      </c>
      <c r="N8" s="316">
        <f>LOOKUP(2,1/(价格!$AZ:$AZ&lt;&gt;0),价格!$AZ:$AZ)</f>
        <v>2050</v>
      </c>
      <c r="O8" s="199">
        <v>4</v>
      </c>
      <c r="P8" s="199">
        <v>5</v>
      </c>
      <c r="Q8" s="313">
        <f ca="1">C8*0.1*($D$2-$C$2)/365</f>
        <v>11.147123287671233</v>
      </c>
      <c r="R8" s="313">
        <f ca="1">AA8*0.2*0.1*($D$2-$C$2)/365</f>
        <v>2.359232876712329</v>
      </c>
      <c r="S8" s="313">
        <f ca="1">SUM(O8:R8)</f>
        <v>22.506356164383565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5">
        <f ca="1">K8+S8+Y8</f>
        <v>1998.1063561643837</v>
      </c>
      <c r="AA8" s="322">
        <f>$B$2</f>
        <v>1872</v>
      </c>
      <c r="AB8" s="324">
        <f ca="1">AA8-Z8</f>
        <v>-126.10635616438367</v>
      </c>
      <c r="AC8" s="317"/>
      <c r="AD8" s="318"/>
      <c r="AE8" s="320"/>
      <c r="AF8" s="320"/>
    </row>
    <row r="9" spans="1:32" ht="21">
      <c r="A9" s="310" t="s">
        <v>423</v>
      </c>
      <c r="B9" s="199">
        <v>1474</v>
      </c>
      <c r="C9" s="199">
        <v>1811</v>
      </c>
      <c r="D9" s="316" t="s">
        <v>128</v>
      </c>
      <c r="E9" s="316">
        <f>LOOKUP(2,1/(价格!$AJ:$AJ&lt;&gt;0),价格!$AJ:$AJ)</f>
        <v>1800</v>
      </c>
      <c r="F9" s="316" t="s">
        <v>432</v>
      </c>
      <c r="G9" s="316">
        <f>LOOKUP(2,1/(价格!$AR:$AR&lt;&gt;0),价格!$AR:$AR)</f>
        <v>1870</v>
      </c>
      <c r="H9" s="199">
        <f>3+20+8.4+50</f>
        <v>81.400000000000006</v>
      </c>
      <c r="I9" s="199">
        <v>75</v>
      </c>
      <c r="J9" s="199">
        <v>15</v>
      </c>
      <c r="K9" s="311">
        <f>C9+H9+I9+J9</f>
        <v>1982.4</v>
      </c>
      <c r="L9" s="312">
        <f>$A$2</f>
        <v>1870</v>
      </c>
      <c r="M9" s="316" t="s">
        <v>442</v>
      </c>
      <c r="N9" s="316">
        <f>LOOKUP(2,1/(价格!$BA:$BA&lt;&gt;0),价格!$BA:$BA)</f>
        <v>2080</v>
      </c>
      <c r="O9" s="199">
        <v>4</v>
      </c>
      <c r="P9" s="199">
        <v>5</v>
      </c>
      <c r="Q9" s="313">
        <f ca="1">C9*0.1*($D$2-$C$2)/365</f>
        <v>11.411780821917809</v>
      </c>
      <c r="R9" s="313">
        <f ca="1">AA9*0.2*0.1*($D$2-$C$2)/365</f>
        <v>2.359232876712329</v>
      </c>
      <c r="S9" s="313">
        <f ca="1">SUM(O9:R9)</f>
        <v>22.771013698630139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5">
        <f ca="1">K9+S9+Y9</f>
        <v>2032.3710136986303</v>
      </c>
      <c r="AA9" s="322">
        <f>$B$2</f>
        <v>1872</v>
      </c>
      <c r="AB9" s="324">
        <f ca="1">AA9-Z9</f>
        <v>-160.37101369863035</v>
      </c>
      <c r="AC9" s="317"/>
      <c r="AD9" s="318"/>
      <c r="AE9" s="320"/>
      <c r="AF9" s="320"/>
    </row>
    <row r="15" spans="1:32">
      <c r="A15" s="216">
        <f ca="1">A3</f>
        <v>43447</v>
      </c>
      <c r="B15" s="326">
        <f t="shared" ref="B15:G15" si="0">B3</f>
        <v>0</v>
      </c>
      <c r="C15" s="326">
        <f t="shared" si="0"/>
        <v>0</v>
      </c>
      <c r="D15" s="326" t="str">
        <f t="shared" si="0"/>
        <v>东北深加工</v>
      </c>
      <c r="E15" s="326">
        <f t="shared" si="0"/>
        <v>0</v>
      </c>
      <c r="F15" s="326">
        <f t="shared" si="0"/>
        <v>0</v>
      </c>
      <c r="G15" s="326">
        <f t="shared" si="0"/>
        <v>0</v>
      </c>
      <c r="H15" s="326" t="str">
        <f>H3</f>
        <v>到港成本</v>
      </c>
    </row>
    <row r="16" spans="1:32">
      <c r="A16" s="326">
        <f t="shared" ref="A16:G20" si="1">A4</f>
        <v>0</v>
      </c>
      <c r="B16" s="326" t="str">
        <f t="shared" si="1"/>
        <v>潮粮价</v>
      </c>
      <c r="C16" s="326" t="str">
        <f t="shared" si="1"/>
        <v>干粮价</v>
      </c>
      <c r="D16" s="326" t="str">
        <f t="shared" si="1"/>
        <v>企业</v>
      </c>
      <c r="E16" s="326" t="str">
        <f t="shared" si="1"/>
        <v>干粮价</v>
      </c>
      <c r="F16" s="326" t="str">
        <f t="shared" si="1"/>
        <v>企业</v>
      </c>
      <c r="G16" s="326" t="str">
        <f t="shared" si="1"/>
        <v>干粮价</v>
      </c>
      <c r="H16" s="326" t="str">
        <f>K4</f>
        <v>我司到港成本</v>
      </c>
      <c r="I16" s="326" t="str">
        <f>L4</f>
        <v>港口价格</v>
      </c>
    </row>
    <row r="17" spans="1:9">
      <c r="A17" s="326" t="str">
        <f t="shared" si="1"/>
        <v>克山天跃</v>
      </c>
      <c r="B17" s="326">
        <f t="shared" si="1"/>
        <v>1420</v>
      </c>
      <c r="C17" s="326">
        <f t="shared" si="1"/>
        <v>1730</v>
      </c>
      <c r="D17" s="326" t="str">
        <f t="shared" si="1"/>
        <v>依安鹏程</v>
      </c>
      <c r="E17" s="326">
        <f t="shared" si="1"/>
        <v>2440</v>
      </c>
      <c r="F17" s="326" t="str">
        <f t="shared" si="1"/>
        <v>富锦象屿</v>
      </c>
      <c r="G17" s="326">
        <f t="shared" si="1"/>
        <v>1688</v>
      </c>
      <c r="H17" s="326">
        <f t="shared" ref="H17:H21" si="2">K5</f>
        <v>1917</v>
      </c>
      <c r="I17" s="326">
        <f t="shared" ref="I17:I21" si="3">L5</f>
        <v>1870</v>
      </c>
    </row>
    <row r="18" spans="1:9">
      <c r="A18" s="326" t="str">
        <f t="shared" si="1"/>
        <v>镇赉益健</v>
      </c>
      <c r="B18" s="326">
        <f t="shared" si="1"/>
        <v>1476</v>
      </c>
      <c r="C18" s="326">
        <f t="shared" si="1"/>
        <v>1810</v>
      </c>
      <c r="D18" s="326" t="str">
        <f t="shared" si="1"/>
        <v>中粮龙江</v>
      </c>
      <c r="E18" s="326">
        <f t="shared" si="1"/>
        <v>2440</v>
      </c>
      <c r="F18" s="326" t="str">
        <f t="shared" si="1"/>
        <v>中粮肇东</v>
      </c>
      <c r="G18" s="326">
        <f t="shared" si="1"/>
        <v>1720</v>
      </c>
      <c r="H18" s="326">
        <f t="shared" si="2"/>
        <v>1935.5</v>
      </c>
      <c r="I18" s="326">
        <f t="shared" si="3"/>
        <v>1870</v>
      </c>
    </row>
    <row r="19" spans="1:9">
      <c r="A19" s="326" t="str">
        <f t="shared" si="1"/>
        <v>安达亿鼎</v>
      </c>
      <c r="B19" s="326">
        <f t="shared" si="1"/>
        <v>446</v>
      </c>
      <c r="C19" s="326">
        <f t="shared" si="1"/>
        <v>1811</v>
      </c>
      <c r="D19" s="326" t="str">
        <f t="shared" si="1"/>
        <v>青冈龙凤</v>
      </c>
      <c r="E19" s="326">
        <f t="shared" si="1"/>
        <v>1766</v>
      </c>
      <c r="F19" s="326" t="str">
        <f t="shared" si="1"/>
        <v>北安象屿</v>
      </c>
      <c r="G19" s="326">
        <f t="shared" si="1"/>
        <v>1703</v>
      </c>
      <c r="H19" s="326">
        <f t="shared" si="2"/>
        <v>2039</v>
      </c>
      <c r="I19" s="326">
        <f t="shared" si="3"/>
        <v>1870</v>
      </c>
    </row>
    <row r="20" spans="1:9">
      <c r="A20" s="326" t="str">
        <f t="shared" si="1"/>
        <v>兴安盟稷丰</v>
      </c>
      <c r="B20" s="326">
        <f t="shared" si="1"/>
        <v>1410</v>
      </c>
      <c r="C20" s="326">
        <f t="shared" si="1"/>
        <v>1769</v>
      </c>
      <c r="D20" s="326">
        <f t="shared" si="1"/>
        <v>0</v>
      </c>
      <c r="E20" s="326">
        <f t="shared" si="1"/>
        <v>0</v>
      </c>
      <c r="F20" s="326" t="str">
        <f t="shared" si="1"/>
        <v>通辽梅花</v>
      </c>
      <c r="G20" s="326">
        <f t="shared" si="1"/>
        <v>1860</v>
      </c>
      <c r="H20" s="326">
        <f t="shared" si="2"/>
        <v>1948.4</v>
      </c>
      <c r="I20" s="326">
        <f t="shared" si="3"/>
        <v>1870</v>
      </c>
    </row>
    <row r="21" spans="1:9">
      <c r="A21" s="326" t="str">
        <f>A9</f>
        <v>大安洵佶</v>
      </c>
      <c r="B21" s="326">
        <f t="shared" ref="B21:G21" si="4">B9</f>
        <v>1474</v>
      </c>
      <c r="C21" s="326">
        <f t="shared" si="4"/>
        <v>1811</v>
      </c>
      <c r="D21" s="326" t="str">
        <f t="shared" si="4"/>
        <v>松原嘉吉</v>
      </c>
      <c r="E21" s="326">
        <f t="shared" si="4"/>
        <v>1800</v>
      </c>
      <c r="F21" s="326" t="str">
        <f t="shared" si="4"/>
        <v>开原益海</v>
      </c>
      <c r="G21" s="326">
        <f t="shared" si="4"/>
        <v>1870</v>
      </c>
      <c r="H21" s="326">
        <f t="shared" si="2"/>
        <v>1982.4</v>
      </c>
      <c r="I21" s="326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D13" workbookViewId="0">
      <selection activeCell="J23" sqref="J23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7" width="9.375" bestFit="1" customWidth="1"/>
    <col min="8" max="8" width="11.25" bestFit="1" customWidth="1"/>
    <col min="9" max="9" width="9.375" bestFit="1" customWidth="1"/>
    <col min="11" max="11" width="12" bestFit="1" customWidth="1"/>
    <col min="12" max="12" width="12.5" customWidth="1"/>
    <col min="13" max="13" width="9.75" customWidth="1"/>
    <col min="17" max="17" width="9.875" customWidth="1"/>
    <col min="19" max="19" width="11.625" bestFit="1" customWidth="1"/>
    <col min="20" max="23" width="9" bestFit="1" customWidth="1"/>
    <col min="24" max="24" width="11" bestFit="1" customWidth="1"/>
  </cols>
  <sheetData>
    <row r="1" spans="1:25" ht="16.5">
      <c r="A1" s="319" t="s">
        <v>393</v>
      </c>
      <c r="B1" s="319">
        <f>INDEX(价格!$B:$B, COUNTA(价格!$A:$A)+1)</f>
        <v>1880</v>
      </c>
      <c r="C1" s="447">
        <f ca="1">TODAY()</f>
        <v>43447</v>
      </c>
      <c r="D1" s="309"/>
      <c r="E1" s="310" t="s">
        <v>395</v>
      </c>
      <c r="F1" s="310" t="s">
        <v>396</v>
      </c>
      <c r="G1" s="310" t="s">
        <v>397</v>
      </c>
      <c r="H1" s="310" t="s">
        <v>398</v>
      </c>
      <c r="I1" s="310" t="s">
        <v>423</v>
      </c>
      <c r="K1" s="447">
        <f ca="1">C1</f>
        <v>43447</v>
      </c>
      <c r="L1" s="332"/>
      <c r="M1" s="332" t="str">
        <f t="shared" ref="M1:O2" si="0">E1</f>
        <v>克山天跃</v>
      </c>
      <c r="N1" s="332" t="str">
        <f t="shared" si="0"/>
        <v>镇赉益健</v>
      </c>
      <c r="O1" s="373" t="str">
        <f t="shared" si="0"/>
        <v>安达亿鼎</v>
      </c>
      <c r="P1" s="373" t="str">
        <f t="shared" ref="P1:P4" si="1">I1</f>
        <v>大安洵佶</v>
      </c>
      <c r="Q1" s="332" t="str">
        <f>H1</f>
        <v>兴安盟稷丰</v>
      </c>
      <c r="S1" t="s">
        <v>452</v>
      </c>
      <c r="T1" t="s">
        <v>395</v>
      </c>
      <c r="U1" t="s">
        <v>396</v>
      </c>
      <c r="V1" t="s">
        <v>397</v>
      </c>
      <c r="W1" t="s">
        <v>453</v>
      </c>
      <c r="X1" t="s">
        <v>398</v>
      </c>
      <c r="Y1" t="s">
        <v>457</v>
      </c>
    </row>
    <row r="2" spans="1:25" ht="16.5">
      <c r="A2" s="319" t="s">
        <v>438</v>
      </c>
      <c r="B2" s="319">
        <v>1884</v>
      </c>
      <c r="C2" s="447"/>
      <c r="D2" s="199" t="s">
        <v>399</v>
      </c>
      <c r="E2" s="199">
        <v>1370</v>
      </c>
      <c r="F2" s="199">
        <v>1416</v>
      </c>
      <c r="G2" s="361">
        <v>1446</v>
      </c>
      <c r="H2" s="361">
        <v>1410</v>
      </c>
      <c r="I2" s="199">
        <v>1394</v>
      </c>
      <c r="K2" s="447"/>
      <c r="L2" s="333" t="str">
        <f t="shared" ref="L2:L4" si="2">D2</f>
        <v>潮粮价</v>
      </c>
      <c r="M2" s="333">
        <f t="shared" ref="M2:M4" si="3">E2</f>
        <v>1370</v>
      </c>
      <c r="N2" s="333">
        <f t="shared" si="0"/>
        <v>1416</v>
      </c>
      <c r="O2" s="374">
        <f t="shared" si="0"/>
        <v>1446</v>
      </c>
      <c r="P2" s="374">
        <f t="shared" ref="P2" si="4">I2</f>
        <v>1394</v>
      </c>
      <c r="Q2" s="333">
        <f t="shared" ref="Q2" si="5">H2</f>
        <v>1410</v>
      </c>
      <c r="S2" s="216">
        <v>43438</v>
      </c>
      <c r="T2">
        <v>1766</v>
      </c>
      <c r="U2">
        <v>1762</v>
      </c>
      <c r="V2">
        <v>1811</v>
      </c>
      <c r="W2">
        <v>1811</v>
      </c>
      <c r="X2">
        <v>1769</v>
      </c>
    </row>
    <row r="3" spans="1:25" ht="16.5">
      <c r="A3" s="319" t="s">
        <v>417</v>
      </c>
      <c r="B3" s="321">
        <f ca="1">TODAY()</f>
        <v>43447</v>
      </c>
      <c r="C3" s="447"/>
      <c r="D3" s="199" t="s">
        <v>400</v>
      </c>
      <c r="E3" s="199">
        <f>LOOKUP(2,1/(T:T&lt;&gt;0),T:T)</f>
        <v>1730</v>
      </c>
      <c r="F3" s="343">
        <f t="shared" ref="F3:G3" si="6">LOOKUP(2,1/(U:U&lt;&gt;0),U:U)</f>
        <v>1739</v>
      </c>
      <c r="G3" s="361">
        <f t="shared" si="6"/>
        <v>1811</v>
      </c>
      <c r="H3" s="361">
        <f>LOOKUP(2,1/(X:X&lt;&gt;0),X:X)</f>
        <v>1710</v>
      </c>
      <c r="I3" s="343">
        <f>LOOKUP(2,1/(W:W&lt;&gt;0),W:W)</f>
        <v>1811</v>
      </c>
      <c r="K3" s="447"/>
      <c r="L3" s="333" t="str">
        <f t="shared" si="2"/>
        <v>干粮价</v>
      </c>
      <c r="M3" s="333">
        <f t="shared" si="3"/>
        <v>1730</v>
      </c>
      <c r="N3" s="333">
        <f t="shared" ref="N3:N4" si="7">F3</f>
        <v>1739</v>
      </c>
      <c r="O3" s="374">
        <f t="shared" ref="O3:O4" si="8">G3</f>
        <v>1811</v>
      </c>
      <c r="P3" s="374">
        <f t="shared" si="1"/>
        <v>1811</v>
      </c>
      <c r="Q3" s="333">
        <f t="shared" ref="Q3:Q4" si="9">H3</f>
        <v>1710</v>
      </c>
      <c r="S3" s="216">
        <v>43439</v>
      </c>
      <c r="T3">
        <v>1753</v>
      </c>
      <c r="U3">
        <v>1762</v>
      </c>
      <c r="X3">
        <v>1769</v>
      </c>
    </row>
    <row r="4" spans="1:25" ht="16.5">
      <c r="A4" s="319" t="s">
        <v>418</v>
      </c>
      <c r="B4" s="321">
        <v>43470</v>
      </c>
      <c r="C4" s="447"/>
      <c r="D4" s="199" t="s">
        <v>445</v>
      </c>
      <c r="E4" s="199">
        <f>E3-INDEX(T:T,COUNTA(T:T)-1)</f>
        <v>0</v>
      </c>
      <c r="F4" s="343">
        <f>F3-INDEX(U:U,COUNTA(U:U)-1)</f>
        <v>0</v>
      </c>
      <c r="G4" s="361">
        <f t="shared" ref="G4" si="10">G3-INDEX(V:V,COUNTA(V:V))</f>
        <v>0</v>
      </c>
      <c r="H4" s="361">
        <f>H3-INDEX(X:X,COUNTA(X:X)-1)</f>
        <v>0</v>
      </c>
      <c r="I4" s="343">
        <f>I3-INDEX(W:W,COUNTA(W:W))</f>
        <v>0</v>
      </c>
      <c r="K4" s="447"/>
      <c r="L4" s="333" t="str">
        <f t="shared" si="2"/>
        <v>较昨日变化</v>
      </c>
      <c r="M4" s="347">
        <f t="shared" si="3"/>
        <v>0</v>
      </c>
      <c r="N4" s="347">
        <f t="shared" si="7"/>
        <v>0</v>
      </c>
      <c r="O4" s="375">
        <f t="shared" si="8"/>
        <v>0</v>
      </c>
      <c r="P4" s="375">
        <f t="shared" si="1"/>
        <v>0</v>
      </c>
      <c r="Q4" s="347">
        <f t="shared" si="9"/>
        <v>0</v>
      </c>
      <c r="S4" s="216">
        <v>43440</v>
      </c>
      <c r="T4">
        <v>1728</v>
      </c>
      <c r="U4">
        <v>1762</v>
      </c>
      <c r="X4">
        <v>1769</v>
      </c>
    </row>
    <row r="5" spans="1:25" ht="16.5">
      <c r="A5" s="345" t="s">
        <v>447</v>
      </c>
      <c r="B5" s="326">
        <v>1871</v>
      </c>
      <c r="C5" s="456" t="s">
        <v>421</v>
      </c>
      <c r="D5" s="316" t="s">
        <v>134</v>
      </c>
      <c r="E5" s="316" t="s">
        <v>422</v>
      </c>
      <c r="F5" s="316" t="s">
        <v>263</v>
      </c>
      <c r="G5" s="316" t="s">
        <v>119</v>
      </c>
      <c r="H5" s="316"/>
      <c r="I5" s="316" t="s">
        <v>128</v>
      </c>
      <c r="K5" s="449" t="str">
        <f>C11</f>
        <v>到港成本</v>
      </c>
      <c r="L5" s="334" t="str">
        <f>D14</f>
        <v>我司到港成本</v>
      </c>
      <c r="M5" s="335">
        <f>E14</f>
        <v>1917</v>
      </c>
      <c r="N5" s="335">
        <f>F14</f>
        <v>1864.5</v>
      </c>
      <c r="O5" s="376">
        <f>G14</f>
        <v>2039</v>
      </c>
      <c r="P5" s="376">
        <f>I14</f>
        <v>1982.4</v>
      </c>
      <c r="Q5" s="335">
        <f>H14</f>
        <v>1889.4</v>
      </c>
      <c r="S5" s="216">
        <v>43441</v>
      </c>
      <c r="T5">
        <v>1716</v>
      </c>
      <c r="U5">
        <v>1762</v>
      </c>
      <c r="X5">
        <v>1769</v>
      </c>
    </row>
    <row r="6" spans="1:25" ht="16.5">
      <c r="A6" s="320"/>
      <c r="B6" s="216"/>
      <c r="C6" s="456"/>
      <c r="D6" s="316" t="s">
        <v>400</v>
      </c>
      <c r="E6" s="316">
        <f>LOOKUP(2,1/(价格!V:V&lt;&gt;0),价格!V:V)</f>
        <v>1760</v>
      </c>
      <c r="F6" s="316">
        <f>LOOKUP(2,1/(价格!W:W&lt;&gt;0),价格!W:W)</f>
        <v>1720</v>
      </c>
      <c r="G6" s="316">
        <f>LOOKUP(2,1/(价格!$AA:$AA&lt;&gt;0),价格!$AA:$AA)</f>
        <v>1766</v>
      </c>
      <c r="H6" s="316"/>
      <c r="I6" s="316">
        <f>LOOKUP(2,1/(价格!$AJ:$AJ&lt;&gt;0),价格!$AJ:$AJ)</f>
        <v>1800</v>
      </c>
      <c r="K6" s="449"/>
      <c r="L6" s="349" t="str">
        <f>D15</f>
        <v>锦州港价格</v>
      </c>
      <c r="M6" s="444">
        <f>E15</f>
        <v>1880</v>
      </c>
      <c r="N6" s="444"/>
      <c r="O6" s="444"/>
      <c r="P6" s="444"/>
      <c r="Q6" s="444"/>
      <c r="S6" s="216">
        <v>43442</v>
      </c>
      <c r="T6">
        <v>1716</v>
      </c>
      <c r="U6">
        <v>1762</v>
      </c>
      <c r="X6">
        <v>1749</v>
      </c>
    </row>
    <row r="7" spans="1:25" s="327" customFormat="1" ht="16.5">
      <c r="B7" s="216"/>
      <c r="C7" s="456"/>
      <c r="D7" s="316" t="s">
        <v>444</v>
      </c>
      <c r="E7" s="316">
        <f>INDEX(价格!$V:$V, COUNTA(价格!$A:$A)+1)-INDEX(价格!$V:$V, COUNTA(价格!$A:$A))</f>
        <v>0</v>
      </c>
      <c r="F7" s="344">
        <f>INDEX(价格!$W:$W, COUNTA(价格!$A:$A)+1)-INDEX(价格!$W:$W, COUNTA(价格!$A:$A))</f>
        <v>0</v>
      </c>
      <c r="G7" s="344">
        <f>INDEX(价格!$AA:$AA, COUNTA(价格!$A:$A)+1)-INDEX(价格!$AA:$AA, COUNTA(价格!$A:$A))</f>
        <v>-4</v>
      </c>
      <c r="H7" s="344"/>
      <c r="I7" s="344">
        <f>INDEX(价格!$AJ:$AJ, COUNTA(价格!$A:$A)+1)-INDEX(价格!$AJ:$AJ, COUNTA(价格!$A:$A))</f>
        <v>0</v>
      </c>
      <c r="K7" s="449"/>
      <c r="L7" s="351" t="str">
        <f>D16</f>
        <v>较昨日变化</v>
      </c>
      <c r="M7" s="445">
        <f>E16</f>
        <v>10</v>
      </c>
      <c r="N7" s="445"/>
      <c r="O7" s="445"/>
      <c r="P7" s="445"/>
      <c r="Q7" s="445"/>
      <c r="S7" s="216">
        <v>43443</v>
      </c>
      <c r="T7" s="327">
        <v>1730</v>
      </c>
      <c r="U7" s="327">
        <v>1762</v>
      </c>
      <c r="X7" s="327">
        <v>1749</v>
      </c>
    </row>
    <row r="8" spans="1:25" ht="16.5">
      <c r="A8" s="320"/>
      <c r="B8" s="216"/>
      <c r="C8" s="456"/>
      <c r="D8" s="316" t="s">
        <v>433</v>
      </c>
      <c r="E8" s="316" t="s">
        <v>435</v>
      </c>
      <c r="F8" s="316" t="s">
        <v>429</v>
      </c>
      <c r="G8" s="316" t="s">
        <v>430</v>
      </c>
      <c r="H8" s="316" t="s">
        <v>431</v>
      </c>
      <c r="I8" s="316" t="s">
        <v>432</v>
      </c>
      <c r="K8" s="450" t="str">
        <f>C31</f>
        <v>期货</v>
      </c>
      <c r="L8" s="342" t="str">
        <f>D31</f>
        <v>我司交割成本</v>
      </c>
      <c r="M8" s="348">
        <f ca="1">E31</f>
        <v>1966.4757260273973</v>
      </c>
      <c r="N8" s="348">
        <f ca="1">F31</f>
        <v>1914.0324383561644</v>
      </c>
      <c r="O8" s="377">
        <f ca="1">G31</f>
        <v>2088.9861369863011</v>
      </c>
      <c r="P8" s="377">
        <f ca="1">I31</f>
        <v>2032.3861369863016</v>
      </c>
      <c r="Q8" s="348">
        <f ca="1">H31</f>
        <v>1938.7496986301371</v>
      </c>
      <c r="S8" s="216">
        <v>43444</v>
      </c>
      <c r="T8">
        <v>1730</v>
      </c>
      <c r="U8">
        <v>1739</v>
      </c>
      <c r="X8">
        <v>1749</v>
      </c>
    </row>
    <row r="9" spans="1:25" ht="16.5">
      <c r="A9" s="320"/>
      <c r="B9" s="320"/>
      <c r="C9" s="456"/>
      <c r="D9" s="316" t="s">
        <v>434</v>
      </c>
      <c r="E9" s="316">
        <f>LOOKUP(2,1/(价格!$AG:$AG&lt;&gt;0),价格!$AG:$AG)</f>
        <v>1688</v>
      </c>
      <c r="F9" s="316">
        <f>LOOKUP(2,1/(价格!$X:$X&lt;&gt;0),价格!$X:$X)</f>
        <v>1720</v>
      </c>
      <c r="G9" s="316">
        <f>LOOKUP(2,1/(价格!$AD:$AD&lt;&gt;0),价格!$AD:$AD)</f>
        <v>1703</v>
      </c>
      <c r="H9" s="316">
        <f>LOOKUP(2,1/(价格!$AU:$AU&lt;&gt;0),价格!$AU:$AU)</f>
        <v>1860</v>
      </c>
      <c r="I9" s="316">
        <f>LOOKUP(2,1/(价格!$AR:$AR&lt;&gt;0),价格!$AR:$AR)</f>
        <v>1870</v>
      </c>
      <c r="K9" s="450"/>
      <c r="L9" s="356" t="str">
        <f t="shared" ref="L9:M11" si="11">D32</f>
        <v>期货价格</v>
      </c>
      <c r="M9" s="446">
        <f t="shared" si="11"/>
        <v>1884</v>
      </c>
      <c r="N9" s="446"/>
      <c r="O9" s="446"/>
      <c r="P9" s="446"/>
      <c r="Q9" s="446"/>
      <c r="S9" s="216">
        <v>43445</v>
      </c>
      <c r="T9" s="370">
        <v>1730</v>
      </c>
      <c r="U9" s="370">
        <v>1739</v>
      </c>
      <c r="X9">
        <v>1710</v>
      </c>
      <c r="Y9" s="371">
        <v>1710</v>
      </c>
    </row>
    <row r="10" spans="1:25" s="327" customFormat="1" ht="16.5">
      <c r="C10" s="456"/>
      <c r="D10" s="316" t="s">
        <v>444</v>
      </c>
      <c r="E10" s="316">
        <f>INDEX(价格!$AG:$AG, COUNTA(价格!$A:$A)+1)-INDEX(价格!$AG:$AG, COUNTA(价格!$A:$A))</f>
        <v>0</v>
      </c>
      <c r="F10" s="316">
        <f>INDEX(价格!$X:$X, COUNTA(价格!$A:$A)+1)-INDEX(价格!$X:$X, COUNTA(价格!$A:$A))</f>
        <v>0</v>
      </c>
      <c r="G10" s="316">
        <f>INDEX(价格!$AD:$AD, COUNTA(价格!$A:$A)+1)-INDEX(价格!$AD:$AD, COUNTA(价格!$A:$A))</f>
        <v>0</v>
      </c>
      <c r="H10" s="316">
        <f>INDEX(价格!$AU:$AU, COUNTA(价格!$A:$A)+1)-INDEX(价格!$AU:$AU, COUNTA(价格!$A:$A))</f>
        <v>-1860</v>
      </c>
      <c r="I10" s="316">
        <f>INDEX(价格!$AR:$AR, COUNTA(价格!$A:$A)+1)-INDEX(价格!$AR:$AR, COUNTA(价格!$A:$A))</f>
        <v>0</v>
      </c>
      <c r="K10" s="450"/>
      <c r="L10" s="355" t="str">
        <f t="shared" si="11"/>
        <v>较昨日变化</v>
      </c>
      <c r="M10" s="445">
        <f t="shared" si="11"/>
        <v>13</v>
      </c>
      <c r="N10" s="445"/>
      <c r="O10" s="445"/>
      <c r="P10" s="445"/>
      <c r="Q10" s="445"/>
      <c r="S10" s="216">
        <v>43446</v>
      </c>
      <c r="T10" s="327">
        <v>1730</v>
      </c>
      <c r="U10" s="327">
        <v>1739</v>
      </c>
      <c r="X10" s="327">
        <v>1710</v>
      </c>
      <c r="Y10" s="371">
        <v>1710</v>
      </c>
    </row>
    <row r="11" spans="1:25" ht="16.5">
      <c r="A11" s="320"/>
      <c r="B11" s="320"/>
      <c r="C11" s="457" t="s">
        <v>114</v>
      </c>
      <c r="D11" s="199" t="s">
        <v>401</v>
      </c>
      <c r="E11" s="199">
        <f>10+12</f>
        <v>22</v>
      </c>
      <c r="F11" s="199">
        <f>3.5+10+11</f>
        <v>24.5</v>
      </c>
      <c r="G11" s="199">
        <f>20+10+50</f>
        <v>80</v>
      </c>
      <c r="H11" s="199">
        <f>50+6+15+8.4</f>
        <v>79.400000000000006</v>
      </c>
      <c r="I11" s="199">
        <f>3+20+8.4+50</f>
        <v>81.400000000000006</v>
      </c>
      <c r="K11" s="450"/>
      <c r="L11" s="357" t="str">
        <f t="shared" si="11"/>
        <v>交割价差</v>
      </c>
      <c r="M11" s="354">
        <f t="shared" ca="1" si="11"/>
        <v>-82.475726027397286</v>
      </c>
      <c r="N11" s="354">
        <f ca="1">F34</f>
        <v>-30.032438356164448</v>
      </c>
      <c r="O11" s="354">
        <f ca="1">G34</f>
        <v>-204.98613698630106</v>
      </c>
      <c r="P11" s="354">
        <f ca="1">I34</f>
        <v>-148.38613698630161</v>
      </c>
      <c r="Q11" s="354">
        <f ca="1">H34</f>
        <v>-54.749698630137118</v>
      </c>
    </row>
    <row r="12" spans="1:25" ht="16.5">
      <c r="A12" s="320"/>
      <c r="B12" s="320"/>
      <c r="C12" s="457"/>
      <c r="D12" s="199" t="s">
        <v>402</v>
      </c>
      <c r="E12" s="199">
        <v>150</v>
      </c>
      <c r="F12" s="199">
        <v>86</v>
      </c>
      <c r="G12" s="199">
        <v>133</v>
      </c>
      <c r="H12" s="199">
        <v>85</v>
      </c>
      <c r="I12" s="199">
        <v>75</v>
      </c>
      <c r="K12" s="448" t="str">
        <f t="shared" ref="K12" si="12">C5</f>
        <v>东北深加工</v>
      </c>
      <c r="L12" s="341" t="str">
        <f t="shared" ref="L12:O14" si="13">D5</f>
        <v>企业</v>
      </c>
      <c r="M12" s="341" t="str">
        <f t="shared" si="13"/>
        <v>依安鹏程</v>
      </c>
      <c r="N12" s="341" t="str">
        <f t="shared" si="13"/>
        <v>中粮龙江</v>
      </c>
      <c r="O12" s="341" t="str">
        <f t="shared" si="13"/>
        <v>青冈龙凤</v>
      </c>
      <c r="P12" s="341" t="str">
        <f>I5</f>
        <v>松原嘉吉</v>
      </c>
      <c r="Q12" s="451" t="s">
        <v>458</v>
      </c>
    </row>
    <row r="13" spans="1:25" ht="16.5">
      <c r="A13" s="320"/>
      <c r="B13" s="320"/>
      <c r="C13" s="457"/>
      <c r="D13" s="199" t="s">
        <v>403</v>
      </c>
      <c r="E13" s="199">
        <v>15</v>
      </c>
      <c r="F13" s="199">
        <v>15</v>
      </c>
      <c r="G13" s="199">
        <v>15</v>
      </c>
      <c r="H13" s="199">
        <v>15</v>
      </c>
      <c r="I13" s="199">
        <v>15</v>
      </c>
      <c r="K13" s="448"/>
      <c r="L13" s="349" t="str">
        <f t="shared" si="13"/>
        <v>干粮价</v>
      </c>
      <c r="M13" s="349">
        <f t="shared" si="13"/>
        <v>1760</v>
      </c>
      <c r="N13" s="349">
        <f t="shared" si="13"/>
        <v>1720</v>
      </c>
      <c r="O13" s="349">
        <f t="shared" si="13"/>
        <v>1766</v>
      </c>
      <c r="P13" s="349">
        <f>I6</f>
        <v>1800</v>
      </c>
      <c r="Q13" s="452"/>
    </row>
    <row r="14" spans="1:25" ht="15" customHeight="1">
      <c r="A14" s="320"/>
      <c r="B14" s="320"/>
      <c r="C14" s="457"/>
      <c r="D14" s="311" t="s">
        <v>424</v>
      </c>
      <c r="E14" s="336">
        <f>E3+E11+E12+E13</f>
        <v>1917</v>
      </c>
      <c r="F14" s="336">
        <f>F3+F11+F12+F13</f>
        <v>1864.5</v>
      </c>
      <c r="G14" s="336">
        <f>G3+G11+G12+G13</f>
        <v>2039</v>
      </c>
      <c r="H14" s="336">
        <f>H3+H11+H12+H13</f>
        <v>1889.4</v>
      </c>
      <c r="I14" s="336">
        <f>I3+I11+I12+I13</f>
        <v>1982.4</v>
      </c>
      <c r="K14" s="448"/>
      <c r="L14" s="349" t="str">
        <f t="shared" si="13"/>
        <v>较昨日变化</v>
      </c>
      <c r="M14" s="350">
        <f t="shared" si="13"/>
        <v>0</v>
      </c>
      <c r="N14" s="350">
        <f t="shared" si="13"/>
        <v>0</v>
      </c>
      <c r="O14" s="350">
        <f t="shared" si="13"/>
        <v>-4</v>
      </c>
      <c r="P14" s="350">
        <f>I7</f>
        <v>0</v>
      </c>
      <c r="Q14" s="452"/>
    </row>
    <row r="15" spans="1:25" ht="16.5">
      <c r="A15" s="320"/>
      <c r="B15" s="320"/>
      <c r="C15" s="457"/>
      <c r="D15" s="312" t="s">
        <v>446</v>
      </c>
      <c r="E15" s="438">
        <f>INDEX(价格!$B:$B, COUNTA(价格!$A:$A)+1)</f>
        <v>1880</v>
      </c>
      <c r="F15" s="439"/>
      <c r="G15" s="439"/>
      <c r="H15" s="439"/>
      <c r="I15" s="440"/>
      <c r="K15" s="448"/>
      <c r="L15" s="341" t="str">
        <f>D8</f>
        <v>企业</v>
      </c>
      <c r="M15" s="341" t="str">
        <f t="shared" ref="M15:N17" si="14">F8</f>
        <v>中粮肇东</v>
      </c>
      <c r="N15" s="341" t="str">
        <f t="shared" si="14"/>
        <v>北安象屿</v>
      </c>
      <c r="O15" s="341" t="str">
        <f>I8</f>
        <v>开原益海</v>
      </c>
      <c r="P15" s="341" t="str">
        <f>H8</f>
        <v>通辽梅花</v>
      </c>
      <c r="Q15" s="452"/>
    </row>
    <row r="16" spans="1:25" s="327" customFormat="1" ht="16.5">
      <c r="C16" s="457"/>
      <c r="D16" s="312" t="s">
        <v>444</v>
      </c>
      <c r="E16" s="438">
        <f>E15-INDEX(价格!$B:$B, COUNTA(价格!$A:$A))</f>
        <v>10</v>
      </c>
      <c r="F16" s="439"/>
      <c r="G16" s="439"/>
      <c r="H16" s="439"/>
      <c r="I16" s="440"/>
      <c r="K16" s="448"/>
      <c r="L16" s="349" t="str">
        <f>D9</f>
        <v>干粮价</v>
      </c>
      <c r="M16" s="349">
        <f t="shared" si="14"/>
        <v>1720</v>
      </c>
      <c r="N16" s="349">
        <f t="shared" si="14"/>
        <v>1703</v>
      </c>
      <c r="O16" s="349">
        <f>I9</f>
        <v>1870</v>
      </c>
      <c r="P16" s="349">
        <f>H9</f>
        <v>1860</v>
      </c>
      <c r="Q16" s="452"/>
    </row>
    <row r="17" spans="1:18" ht="16.5">
      <c r="A17" s="320"/>
      <c r="B17" s="320"/>
      <c r="C17" s="441" t="s">
        <v>419</v>
      </c>
      <c r="D17" s="316" t="s">
        <v>134</v>
      </c>
      <c r="E17" s="316" t="s">
        <v>439</v>
      </c>
      <c r="F17" s="316" t="s">
        <v>440</v>
      </c>
      <c r="G17" s="316" t="s">
        <v>441</v>
      </c>
      <c r="H17" s="316" t="s">
        <v>267</v>
      </c>
      <c r="I17" s="316" t="s">
        <v>442</v>
      </c>
      <c r="K17" s="448"/>
      <c r="L17" s="351" t="str">
        <f>D10</f>
        <v>较昨日变化</v>
      </c>
      <c r="M17" s="353">
        <f t="shared" si="14"/>
        <v>0</v>
      </c>
      <c r="N17" s="353">
        <f t="shared" si="14"/>
        <v>0</v>
      </c>
      <c r="O17" s="353">
        <f>I10</f>
        <v>0</v>
      </c>
      <c r="P17" s="353">
        <f>H10</f>
        <v>-1860</v>
      </c>
      <c r="Q17" s="453"/>
    </row>
    <row r="18" spans="1:18" ht="16.5">
      <c r="A18" s="320"/>
      <c r="B18" s="320"/>
      <c r="C18" s="441"/>
      <c r="D18" s="316" t="s">
        <v>420</v>
      </c>
      <c r="E18" s="316">
        <f>LOOKUP(2,1/(价格!$AW:$AW&lt;&gt;0),价格!$AW:$AW)</f>
        <v>1920</v>
      </c>
      <c r="F18" s="316">
        <f>LOOKUP(2,1/(价格!$AY:$AY&lt;&gt;0),价格!$AY:$AY)</f>
        <v>2054</v>
      </c>
      <c r="G18" s="316">
        <f>LOOKUP(2,1/(价格!$AX:$AX&lt;&gt;0),价格!$AX:$AX)</f>
        <v>1994</v>
      </c>
      <c r="H18" s="316">
        <f>LOOKUP(2,1/(价格!$AZ:$AZ&lt;&gt;0),价格!$AZ:$AZ)</f>
        <v>2050</v>
      </c>
      <c r="I18" s="316">
        <f>LOOKUP(2,1/(价格!$BA:$BA&lt;&gt;0),价格!$BA:$BA)</f>
        <v>2080</v>
      </c>
      <c r="K18" s="441" t="str">
        <f>C17</f>
        <v>华北深加工</v>
      </c>
      <c r="L18" s="344" t="str">
        <f>D17</f>
        <v>企业</v>
      </c>
      <c r="M18" s="344" t="str">
        <f>E17</f>
        <v>秦皇岛骊骅</v>
      </c>
      <c r="N18" s="344" t="str">
        <f>F17</f>
        <v>诸城兴贸</v>
      </c>
      <c r="O18" s="344" t="str">
        <f>G17</f>
        <v>寿光金</v>
      </c>
      <c r="P18" s="344" t="str">
        <f>I17</f>
        <v>滨州西王</v>
      </c>
      <c r="Q18" s="344" t="str">
        <f>H17</f>
        <v>英轩酒精</v>
      </c>
    </row>
    <row r="19" spans="1:18" s="327" customFormat="1" ht="16.5">
      <c r="C19" s="441"/>
      <c r="D19" s="316" t="s">
        <v>444</v>
      </c>
      <c r="E19" s="316">
        <f>E18-INDEX(价格!$AW:$AW, COUNTA(价格!$A:$A))</f>
        <v>0</v>
      </c>
      <c r="F19" s="344">
        <f>F18-INDEX(价格!$AY:$AY, COUNTA(价格!$A:$A))</f>
        <v>0</v>
      </c>
      <c r="G19" s="344">
        <f>G18-INDEX(价格!$AX:$AX, COUNTA(价格!$A:$A))</f>
        <v>0</v>
      </c>
      <c r="H19" s="344">
        <f>H18-INDEX(价格!$AZ:$AZ, COUNTA(价格!$A:$A))</f>
        <v>0</v>
      </c>
      <c r="I19" s="344">
        <f>I18-INDEX(价格!$BA:$BA, COUNTA(价格!$A:$A))</f>
        <v>0</v>
      </c>
      <c r="K19" s="441"/>
      <c r="L19" s="352" t="str">
        <f t="shared" ref="L19:O20" si="15">D18</f>
        <v>价格</v>
      </c>
      <c r="M19" s="352">
        <f t="shared" si="15"/>
        <v>1920</v>
      </c>
      <c r="N19" s="352">
        <f t="shared" si="15"/>
        <v>2054</v>
      </c>
      <c r="O19" s="352">
        <f t="shared" si="15"/>
        <v>1994</v>
      </c>
      <c r="P19" s="352">
        <f>I18</f>
        <v>2080</v>
      </c>
      <c r="Q19" s="352">
        <f>H18</f>
        <v>2050</v>
      </c>
    </row>
    <row r="20" spans="1:18" ht="16.5">
      <c r="A20" s="320"/>
      <c r="B20" s="320"/>
      <c r="C20" s="455" t="s">
        <v>404</v>
      </c>
      <c r="D20" s="199" t="s">
        <v>405</v>
      </c>
      <c r="E20" s="199">
        <v>4</v>
      </c>
      <c r="F20" s="199">
        <v>4</v>
      </c>
      <c r="G20" s="199">
        <v>4</v>
      </c>
      <c r="H20" s="199">
        <v>4</v>
      </c>
      <c r="I20" s="199">
        <v>4</v>
      </c>
      <c r="K20" s="441"/>
      <c r="L20" s="355" t="str">
        <f t="shared" si="15"/>
        <v>较昨日变化</v>
      </c>
      <c r="M20" s="353">
        <f t="shared" si="15"/>
        <v>0</v>
      </c>
      <c r="N20" s="353">
        <f t="shared" si="15"/>
        <v>0</v>
      </c>
      <c r="O20" s="353">
        <f t="shared" si="15"/>
        <v>0</v>
      </c>
      <c r="P20" s="353">
        <f>I19</f>
        <v>0</v>
      </c>
      <c r="Q20" s="353">
        <f>H19</f>
        <v>0</v>
      </c>
    </row>
    <row r="21" spans="1:18" ht="16.5">
      <c r="A21" s="320"/>
      <c r="B21" s="320"/>
      <c r="C21" s="455"/>
      <c r="D21" s="199" t="s">
        <v>406</v>
      </c>
      <c r="E21" s="199">
        <v>5</v>
      </c>
      <c r="F21" s="199">
        <v>5</v>
      </c>
      <c r="G21" s="199">
        <v>5</v>
      </c>
      <c r="H21" s="199">
        <v>5</v>
      </c>
      <c r="I21" s="199">
        <v>5</v>
      </c>
      <c r="K21" s="436" t="str">
        <f t="shared" ref="K21:P21" si="16">C35</f>
        <v>南港</v>
      </c>
      <c r="L21" s="340" t="str">
        <f t="shared" si="16"/>
        <v>港口</v>
      </c>
      <c r="M21" s="340" t="str">
        <f t="shared" si="16"/>
        <v>蛇口</v>
      </c>
      <c r="N21" s="340" t="str">
        <f t="shared" si="16"/>
        <v>钦州</v>
      </c>
      <c r="O21" s="340" t="str">
        <f t="shared" si="16"/>
        <v>漳州</v>
      </c>
      <c r="P21" s="340" t="str">
        <f t="shared" si="16"/>
        <v>南通</v>
      </c>
      <c r="Q21" s="437" t="s">
        <v>459</v>
      </c>
    </row>
    <row r="22" spans="1:18" ht="16.5">
      <c r="A22" s="320"/>
      <c r="B22" s="320"/>
      <c r="C22" s="455"/>
      <c r="D22" s="199" t="s">
        <v>407</v>
      </c>
      <c r="E22" s="313">
        <f ca="1">E3*0.1*($B$4-$B$3)/365</f>
        <v>10.901369863013699</v>
      </c>
      <c r="F22" s="313">
        <f ca="1">F3*0.1*($B$4-$B$3)/365</f>
        <v>10.958082191780823</v>
      </c>
      <c r="G22" s="313">
        <f ca="1">G3*0.1*($B$4-$B$3)/365</f>
        <v>11.411780821917809</v>
      </c>
      <c r="H22" s="313">
        <f ca="1">H3*0.1*($B$4-$B$3)/365</f>
        <v>10.775342465753425</v>
      </c>
      <c r="I22" s="313">
        <f ca="1">I3*0.1*($B$4-$B$3)/365</f>
        <v>11.411780821917809</v>
      </c>
      <c r="K22" s="436"/>
      <c r="L22" s="352" t="str">
        <f t="shared" ref="L22:P25" si="17">D36</f>
        <v>散船运费</v>
      </c>
      <c r="M22" s="352">
        <f t="shared" si="17"/>
        <v>55</v>
      </c>
      <c r="N22" s="352">
        <f t="shared" si="17"/>
        <v>65</v>
      </c>
      <c r="O22" s="352">
        <f t="shared" si="17"/>
        <v>53</v>
      </c>
      <c r="P22" s="352">
        <f t="shared" si="17"/>
        <v>50</v>
      </c>
      <c r="Q22" s="437"/>
    </row>
    <row r="23" spans="1:18" ht="16.5">
      <c r="A23" s="320"/>
      <c r="B23" s="320"/>
      <c r="C23" s="455"/>
      <c r="D23" s="199" t="s">
        <v>408</v>
      </c>
      <c r="E23" s="313">
        <f ca="1">$E$32*0.2*0.1*($B$4-$B$3)/365</f>
        <v>2.3743561643835616</v>
      </c>
      <c r="F23" s="313">
        <f t="shared" ref="F23:I23" ca="1" si="18">$E$32*0.2*0.1*($B$4-$B$3)/365</f>
        <v>2.3743561643835616</v>
      </c>
      <c r="G23" s="313">
        <f t="shared" ca="1" si="18"/>
        <v>2.3743561643835616</v>
      </c>
      <c r="H23" s="313">
        <f t="shared" ca="1" si="18"/>
        <v>2.3743561643835616</v>
      </c>
      <c r="I23" s="313">
        <f t="shared" ca="1" si="18"/>
        <v>2.3743561643835616</v>
      </c>
      <c r="K23" s="436"/>
      <c r="L23" s="352" t="str">
        <f t="shared" si="17"/>
        <v>价格</v>
      </c>
      <c r="M23" s="352">
        <f t="shared" si="17"/>
        <v>1990</v>
      </c>
      <c r="N23" s="352">
        <f t="shared" si="17"/>
        <v>2021</v>
      </c>
      <c r="O23" s="352">
        <f t="shared" si="17"/>
        <v>2011</v>
      </c>
      <c r="P23" s="352">
        <f t="shared" si="17"/>
        <v>1991</v>
      </c>
      <c r="Q23" s="437"/>
      <c r="R23" s="358"/>
    </row>
    <row r="24" spans="1:18" ht="16.5">
      <c r="A24" s="320"/>
      <c r="B24" s="320"/>
      <c r="C24" s="455"/>
      <c r="D24" s="199" t="s">
        <v>409</v>
      </c>
      <c r="E24" s="313">
        <f ca="1">SUM(E20:E23)</f>
        <v>22.275726027397262</v>
      </c>
      <c r="F24" s="313">
        <f ca="1">SUM(F20:F23)</f>
        <v>22.332438356164388</v>
      </c>
      <c r="G24" s="313">
        <f ca="1">SUM(G20:G23)</f>
        <v>22.786136986301372</v>
      </c>
      <c r="H24" s="313">
        <f ca="1">SUM(H20:H23)</f>
        <v>22.149698630136989</v>
      </c>
      <c r="I24" s="313">
        <f ca="1">SUM(I20:I23)</f>
        <v>22.786136986301372</v>
      </c>
      <c r="K24" s="436"/>
      <c r="L24" s="355" t="str">
        <f t="shared" si="17"/>
        <v>较昨日变化</v>
      </c>
      <c r="M24" s="353">
        <f t="shared" si="17"/>
        <v>0</v>
      </c>
      <c r="N24" s="353">
        <f t="shared" si="17"/>
        <v>1</v>
      </c>
      <c r="O24" s="353">
        <f t="shared" si="17"/>
        <v>1</v>
      </c>
      <c r="P24" s="353">
        <f t="shared" si="17"/>
        <v>1</v>
      </c>
      <c r="Q24" s="437"/>
    </row>
    <row r="25" spans="1:18" ht="16.5">
      <c r="A25" s="320"/>
      <c r="B25" s="320"/>
      <c r="C25" s="455" t="s">
        <v>410</v>
      </c>
      <c r="D25" s="199" t="s">
        <v>411</v>
      </c>
      <c r="E25" s="199">
        <v>20</v>
      </c>
      <c r="F25" s="199">
        <v>20</v>
      </c>
      <c r="G25" s="199">
        <v>20</v>
      </c>
      <c r="H25" s="199">
        <v>20</v>
      </c>
      <c r="I25" s="199">
        <v>20</v>
      </c>
      <c r="K25" s="436"/>
      <c r="L25" s="352" t="str">
        <f t="shared" si="17"/>
        <v>南北发运利润</v>
      </c>
      <c r="M25" s="352">
        <f t="shared" si="17"/>
        <v>5</v>
      </c>
      <c r="N25" s="352">
        <f t="shared" si="17"/>
        <v>26</v>
      </c>
      <c r="O25" s="352">
        <f t="shared" si="17"/>
        <v>28</v>
      </c>
      <c r="P25" s="352">
        <f t="shared" si="17"/>
        <v>11</v>
      </c>
      <c r="Q25" s="437"/>
    </row>
    <row r="26" spans="1:18" ht="16.5" customHeight="1">
      <c r="A26" s="320"/>
      <c r="B26" s="320"/>
      <c r="C26" s="455"/>
      <c r="D26" s="199" t="s">
        <v>412</v>
      </c>
      <c r="E26" s="199">
        <v>5</v>
      </c>
      <c r="F26" s="199">
        <v>5</v>
      </c>
      <c r="G26" s="199">
        <v>5</v>
      </c>
      <c r="H26" s="199">
        <v>5</v>
      </c>
      <c r="I26" s="199">
        <v>5</v>
      </c>
      <c r="K26" s="442" t="s">
        <v>460</v>
      </c>
      <c r="L26" s="442"/>
      <c r="M26" s="442"/>
      <c r="N26" s="442"/>
      <c r="O26" s="442"/>
      <c r="P26" s="442"/>
      <c r="Q26" s="442"/>
    </row>
    <row r="27" spans="1:18" ht="16.5">
      <c r="A27" s="320"/>
      <c r="B27" s="320"/>
      <c r="C27" s="455"/>
      <c r="D27" s="199" t="s">
        <v>413</v>
      </c>
      <c r="E27" s="199">
        <v>1</v>
      </c>
      <c r="F27" s="199">
        <v>1</v>
      </c>
      <c r="G27" s="199">
        <v>1</v>
      </c>
      <c r="H27" s="199">
        <v>1</v>
      </c>
      <c r="I27" s="199">
        <v>1</v>
      </c>
      <c r="K27" s="443"/>
      <c r="L27" s="443"/>
      <c r="M27" s="443"/>
      <c r="N27" s="443"/>
      <c r="O27" s="443"/>
      <c r="P27" s="443"/>
      <c r="Q27" s="443"/>
    </row>
    <row r="28" spans="1:18" ht="16.5">
      <c r="A28" s="320"/>
      <c r="B28" s="320"/>
      <c r="C28" s="455"/>
      <c r="D28" s="199" t="s">
        <v>414</v>
      </c>
      <c r="E28" s="199">
        <v>1</v>
      </c>
      <c r="F28" s="199">
        <v>1</v>
      </c>
      <c r="G28" s="199">
        <v>1</v>
      </c>
      <c r="H28" s="199">
        <v>1</v>
      </c>
      <c r="I28" s="199">
        <v>1</v>
      </c>
      <c r="K28" s="443"/>
      <c r="L28" s="443"/>
      <c r="M28" s="443"/>
      <c r="N28" s="443"/>
      <c r="O28" s="443"/>
      <c r="P28" s="443"/>
      <c r="Q28" s="443"/>
    </row>
    <row r="29" spans="1:18" ht="16.5">
      <c r="A29" s="320"/>
      <c r="B29" s="320"/>
      <c r="C29" s="455"/>
      <c r="D29" s="199" t="s">
        <v>415</v>
      </c>
      <c r="E29" s="199">
        <v>0.2</v>
      </c>
      <c r="F29" s="199">
        <v>0.2</v>
      </c>
      <c r="G29" s="199">
        <v>0.2</v>
      </c>
      <c r="H29" s="199">
        <v>0.2</v>
      </c>
      <c r="I29" s="199">
        <v>0.2</v>
      </c>
      <c r="K29" s="443"/>
      <c r="L29" s="443"/>
      <c r="M29" s="443"/>
      <c r="N29" s="443"/>
      <c r="O29" s="443"/>
      <c r="P29" s="443"/>
      <c r="Q29" s="443"/>
    </row>
    <row r="30" spans="1:18" ht="16.5">
      <c r="A30" s="320"/>
      <c r="B30" s="320"/>
      <c r="C30" s="455"/>
      <c r="D30" s="199" t="s">
        <v>416</v>
      </c>
      <c r="E30" s="199">
        <f>SUM(E25:E29)</f>
        <v>27.2</v>
      </c>
      <c r="F30" s="199">
        <f>SUM(F25:F29)</f>
        <v>27.2</v>
      </c>
      <c r="G30" s="199">
        <f>SUM(G25:G29)</f>
        <v>27.2</v>
      </c>
      <c r="H30" s="199">
        <f>SUM(H25:H29)</f>
        <v>27.2</v>
      </c>
      <c r="I30" s="199">
        <f>SUM(I25:I29)</f>
        <v>27.2</v>
      </c>
      <c r="K30" s="443"/>
      <c r="L30" s="443"/>
      <c r="M30" s="443"/>
      <c r="N30" s="443"/>
      <c r="O30" s="443"/>
      <c r="P30" s="443"/>
      <c r="Q30" s="443"/>
    </row>
    <row r="31" spans="1:18" ht="15">
      <c r="A31" s="320"/>
      <c r="B31" s="320"/>
      <c r="C31" s="436" t="s">
        <v>443</v>
      </c>
      <c r="D31" s="314" t="s">
        <v>436</v>
      </c>
      <c r="E31" s="315">
        <f ca="1">E14+E24+E30</f>
        <v>1966.4757260273973</v>
      </c>
      <c r="F31" s="315">
        <f ca="1">F14+F24+F30</f>
        <v>1914.0324383561644</v>
      </c>
      <c r="G31" s="315">
        <f ca="1">G14+G24+G30</f>
        <v>2088.9861369863011</v>
      </c>
      <c r="H31" s="315">
        <f ca="1">H14+H24+H30</f>
        <v>1938.7496986301371</v>
      </c>
      <c r="I31" s="315">
        <f ca="1">I14+I24+I30</f>
        <v>2032.3861369863016</v>
      </c>
    </row>
    <row r="32" spans="1:18" ht="16.5">
      <c r="A32" s="320"/>
      <c r="B32" s="320"/>
      <c r="C32" s="436"/>
      <c r="D32" s="322" t="s">
        <v>394</v>
      </c>
      <c r="E32" s="433">
        <f>$B$2</f>
        <v>1884</v>
      </c>
      <c r="F32" s="434"/>
      <c r="G32" s="434"/>
      <c r="H32" s="434"/>
      <c r="I32" s="435"/>
    </row>
    <row r="33" spans="1:17" s="327" customFormat="1" ht="16.5">
      <c r="C33" s="436"/>
      <c r="D33" s="322" t="s">
        <v>444</v>
      </c>
      <c r="E33" s="433">
        <f>B2-B5</f>
        <v>13</v>
      </c>
      <c r="F33" s="434"/>
      <c r="G33" s="434"/>
      <c r="H33" s="434"/>
      <c r="I33" s="435"/>
      <c r="K33"/>
      <c r="L33"/>
      <c r="M33"/>
      <c r="N33"/>
      <c r="O33"/>
      <c r="P33"/>
      <c r="Q33"/>
    </row>
    <row r="34" spans="1:17" ht="21">
      <c r="A34" s="320"/>
      <c r="B34" s="320"/>
      <c r="C34" s="436"/>
      <c r="D34" s="323" t="s">
        <v>437</v>
      </c>
      <c r="E34" s="324">
        <f ca="1">$E$32-E31</f>
        <v>-82.475726027397286</v>
      </c>
      <c r="F34" s="324">
        <f t="shared" ref="F34:H34" ca="1" si="19">$E$32-F31</f>
        <v>-30.032438356164448</v>
      </c>
      <c r="G34" s="324">
        <f t="shared" ca="1" si="19"/>
        <v>-204.98613698630106</v>
      </c>
      <c r="H34" s="324">
        <f t="shared" ca="1" si="19"/>
        <v>-54.749698630137118</v>
      </c>
      <c r="I34" s="324">
        <f ca="1">$E$32-I31</f>
        <v>-148.38613698630161</v>
      </c>
    </row>
    <row r="35" spans="1:17">
      <c r="A35" s="320"/>
      <c r="B35" s="320"/>
      <c r="C35" s="454" t="s">
        <v>425</v>
      </c>
      <c r="D35" s="132" t="s">
        <v>305</v>
      </c>
      <c r="E35" s="330" t="s">
        <v>448</v>
      </c>
      <c r="F35" s="330" t="s">
        <v>449</v>
      </c>
      <c r="G35" s="330" t="s">
        <v>450</v>
      </c>
      <c r="H35" s="330" t="s">
        <v>451</v>
      </c>
      <c r="I35" s="330"/>
    </row>
    <row r="36" spans="1:17" ht="17.25">
      <c r="A36" s="320"/>
      <c r="B36" s="320"/>
      <c r="C36" s="454"/>
      <c r="D36" s="132" t="s">
        <v>201</v>
      </c>
      <c r="E36" s="339">
        <f>LOOKUP(2,1/(价格!$P:$P&lt;&gt;0),价格!$P:$P)</f>
        <v>55</v>
      </c>
      <c r="F36" s="339">
        <f>LOOKUP(2,1/(价格!$Q:$Q&lt;&gt;0),价格!$Q:$Q)</f>
        <v>65</v>
      </c>
      <c r="G36" s="339">
        <f>LOOKUP(2,1/(价格!$R:$R&lt;&gt;0),价格!$R:$R)</f>
        <v>53</v>
      </c>
      <c r="H36" s="339">
        <f>LOOKUP(2,1/(价格!$S:$S&lt;&gt;0),价格!$S:$S)</f>
        <v>50</v>
      </c>
      <c r="I36" s="330"/>
    </row>
    <row r="37" spans="1:17" ht="17.25">
      <c r="A37" s="320"/>
      <c r="B37" s="320"/>
      <c r="C37" s="454"/>
      <c r="D37" s="132" t="s">
        <v>420</v>
      </c>
      <c r="E37" s="339">
        <f>LOOKUP(2,1/(价格!$H:$H&lt;&gt;0),价格!$H:$H)</f>
        <v>1990</v>
      </c>
      <c r="F37" s="339">
        <f>LOOKUP(2,1/(价格!$L:$L&lt;&gt;0),价格!$L:$L)</f>
        <v>2021</v>
      </c>
      <c r="G37" s="339">
        <f>LOOKUP(2,1/(价格!$J:$J&lt;&gt;0),价格!$J:$J)</f>
        <v>2011</v>
      </c>
      <c r="H37" s="339">
        <f>LOOKUP(2,1/(价格!$N:$N&lt;&gt;0),价格!$N:$N)</f>
        <v>1991</v>
      </c>
      <c r="I37" s="331"/>
    </row>
    <row r="38" spans="1:17" s="327" customFormat="1">
      <c r="C38" s="454"/>
      <c r="D38" s="132" t="s">
        <v>444</v>
      </c>
      <c r="E38" s="331">
        <f>E37-INDEX(价格!H:H, COUNTA(价格!$A:$A))</f>
        <v>0</v>
      </c>
      <c r="F38" s="331">
        <f>F37-INDEX(价格!L:L, COUNTA(价格!$A:$A))</f>
        <v>1</v>
      </c>
      <c r="G38" s="331">
        <f>G37-INDEX(价格!J:J, COUNTA(价格!$A:$A))</f>
        <v>1</v>
      </c>
      <c r="H38" s="331">
        <f>H37-INDEX(价格!N:N, COUNTA(价格!$A:$A))</f>
        <v>1</v>
      </c>
      <c r="I38" s="331"/>
      <c r="K38"/>
      <c r="L38"/>
      <c r="M38"/>
      <c r="N38"/>
      <c r="O38"/>
      <c r="P38"/>
      <c r="Q38"/>
    </row>
    <row r="39" spans="1:17" ht="17.25">
      <c r="C39" s="454"/>
      <c r="D39" s="132" t="s">
        <v>427</v>
      </c>
      <c r="E39" s="274">
        <f>LOOKUP(2,1/(价格!$I:$I&lt;&gt;0),价格!$I:$I)</f>
        <v>5</v>
      </c>
      <c r="F39" s="274">
        <f>LOOKUP(2,1/(价格!$M:$M&lt;&gt;0),价格!$M:$M)</f>
        <v>26</v>
      </c>
      <c r="G39" s="274">
        <f>LOOKUP(2,1/(价格!$K:$K&lt;&gt;0),价格!$K:$K)</f>
        <v>28</v>
      </c>
      <c r="H39" s="274">
        <f>LOOKUP(2,1/(价格!$O:$O&lt;&gt;0),价格!$O:$O)</f>
        <v>11</v>
      </c>
      <c r="I39" s="331"/>
    </row>
    <row r="40" spans="1:17">
      <c r="K40" s="327"/>
      <c r="L40" s="327"/>
      <c r="M40" s="327"/>
      <c r="N40" s="327"/>
      <c r="O40" s="327"/>
      <c r="P40" s="327"/>
      <c r="Q40" s="327"/>
    </row>
    <row r="45" spans="1:17">
      <c r="K45" s="327"/>
      <c r="L45" s="327"/>
      <c r="M45" s="327"/>
      <c r="N45" s="327"/>
      <c r="O45" s="327"/>
      <c r="P45" s="327"/>
      <c r="Q45" s="327"/>
    </row>
  </sheetData>
  <mergeCells count="25">
    <mergeCell ref="C31:C34"/>
    <mergeCell ref="C35:C39"/>
    <mergeCell ref="C20:C24"/>
    <mergeCell ref="C25:C30"/>
    <mergeCell ref="C1:C4"/>
    <mergeCell ref="C5:C10"/>
    <mergeCell ref="C11:C16"/>
    <mergeCell ref="C17:C19"/>
    <mergeCell ref="M6:Q6"/>
    <mergeCell ref="M7:Q7"/>
    <mergeCell ref="M9:Q9"/>
    <mergeCell ref="K1:K4"/>
    <mergeCell ref="K12:K17"/>
    <mergeCell ref="K5:K7"/>
    <mergeCell ref="K8:K11"/>
    <mergeCell ref="Q12:Q17"/>
    <mergeCell ref="M10:Q10"/>
    <mergeCell ref="E32:I32"/>
    <mergeCell ref="E33:I33"/>
    <mergeCell ref="K21:K25"/>
    <mergeCell ref="Q21:Q25"/>
    <mergeCell ref="E15:I15"/>
    <mergeCell ref="E16:I16"/>
    <mergeCell ref="K18:K20"/>
    <mergeCell ref="K26:Q3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459" t="s">
        <v>178</v>
      </c>
      <c r="C1" s="459"/>
      <c r="D1" s="460" t="s">
        <v>179</v>
      </c>
      <c r="E1" s="460"/>
      <c r="F1" s="461" t="s">
        <v>180</v>
      </c>
      <c r="G1" s="461"/>
      <c r="H1" s="462" t="s">
        <v>181</v>
      </c>
      <c r="I1" s="462"/>
      <c r="J1" s="463" t="s">
        <v>182</v>
      </c>
      <c r="K1" s="463"/>
      <c r="L1" s="464" t="s">
        <v>183</v>
      </c>
      <c r="M1" s="464"/>
      <c r="N1" s="458" t="s">
        <v>185</v>
      </c>
      <c r="O1" s="458"/>
      <c r="P1" s="458"/>
      <c r="Q1" s="458"/>
      <c r="R1" s="458"/>
    </row>
    <row r="2" spans="1:18">
      <c r="A2" s="136" t="s">
        <v>184</v>
      </c>
      <c r="B2" s="147" t="s">
        <v>5</v>
      </c>
      <c r="C2" s="147" t="s">
        <v>6</v>
      </c>
      <c r="D2" s="148" t="s">
        <v>185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186</v>
      </c>
      <c r="K2" s="150" t="s">
        <v>6</v>
      </c>
      <c r="L2" s="152" t="s">
        <v>185</v>
      </c>
      <c r="M2" s="153" t="s">
        <v>187</v>
      </c>
      <c r="N2" s="154" t="s">
        <v>188</v>
      </c>
      <c r="O2" s="154" t="s">
        <v>189</v>
      </c>
      <c r="P2" s="154" t="s">
        <v>190</v>
      </c>
      <c r="Q2" s="154" t="s">
        <v>191</v>
      </c>
      <c r="R2" s="154" t="s">
        <v>192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3" activePane="bottomRight" state="frozen"/>
      <selection pane="topRight" activeCell="J1" sqref="J1"/>
      <selection pane="bottomLeft" activeCell="A3" sqref="A3"/>
      <selection pane="bottomRight" activeCell="BF7" sqref="BF7:BH7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465" t="s">
        <v>222</v>
      </c>
      <c r="C1" s="465"/>
      <c r="D1" s="465"/>
      <c r="E1" s="465"/>
      <c r="F1" s="465"/>
      <c r="G1" s="465"/>
      <c r="H1" s="465"/>
      <c r="I1" s="466" t="s">
        <v>216</v>
      </c>
      <c r="J1" s="466"/>
      <c r="K1" s="466"/>
      <c r="L1" s="466"/>
      <c r="M1" s="466"/>
      <c r="N1" s="466"/>
      <c r="O1" s="466"/>
      <c r="P1" s="466"/>
      <c r="Q1" s="465" t="s">
        <v>217</v>
      </c>
      <c r="R1" s="465"/>
      <c r="S1" s="465"/>
      <c r="T1" s="465"/>
      <c r="U1" s="465"/>
      <c r="V1" s="465"/>
      <c r="W1" s="465"/>
      <c r="X1" s="465"/>
      <c r="Y1" s="467" t="s">
        <v>218</v>
      </c>
      <c r="Z1" s="468"/>
      <c r="AA1" s="468"/>
      <c r="AB1" s="468"/>
      <c r="AC1" s="468"/>
      <c r="AD1" s="468"/>
      <c r="AE1" s="468"/>
      <c r="AF1" s="468"/>
      <c r="AG1" s="465" t="s">
        <v>224</v>
      </c>
      <c r="AH1" s="465"/>
      <c r="AI1" s="465"/>
      <c r="AJ1" s="465"/>
      <c r="AK1" s="465"/>
      <c r="AL1" s="465"/>
      <c r="AM1" s="465"/>
      <c r="AN1" s="465"/>
      <c r="AO1" s="465" t="s">
        <v>219</v>
      </c>
      <c r="AP1" s="465"/>
      <c r="AQ1" s="465"/>
      <c r="AR1" s="465"/>
      <c r="AS1" s="465"/>
      <c r="AT1" s="465"/>
      <c r="AU1" s="465"/>
      <c r="AV1" s="465"/>
      <c r="AW1" s="465" t="s">
        <v>220</v>
      </c>
      <c r="AX1" s="465"/>
      <c r="AY1" s="465"/>
      <c r="AZ1" s="465"/>
      <c r="BA1" s="465"/>
      <c r="BB1" s="465"/>
      <c r="BC1" s="465"/>
      <c r="BD1" s="465"/>
      <c r="BE1" s="465" t="s">
        <v>221</v>
      </c>
      <c r="BF1" s="465"/>
      <c r="BG1" s="465"/>
      <c r="BH1" s="465"/>
      <c r="BI1" s="465"/>
      <c r="BJ1" s="465"/>
      <c r="BK1" s="465"/>
      <c r="BL1" s="465"/>
      <c r="BM1" s="465" t="s">
        <v>225</v>
      </c>
      <c r="BN1" s="465"/>
      <c r="BO1" s="465"/>
      <c r="BP1" s="465"/>
      <c r="BQ1" s="465"/>
      <c r="BR1" s="465"/>
      <c r="BS1" s="465"/>
      <c r="BT1" s="465"/>
    </row>
    <row r="2" spans="1:135">
      <c r="A2" s="216" t="s">
        <v>226</v>
      </c>
      <c r="B2" s="215" t="s">
        <v>223</v>
      </c>
      <c r="C2" s="215" t="s">
        <v>227</v>
      </c>
      <c r="D2" s="215" t="s">
        <v>228</v>
      </c>
      <c r="E2" s="215" t="s">
        <v>229</v>
      </c>
      <c r="F2" s="215" t="s">
        <v>230</v>
      </c>
      <c r="G2" s="215" t="s">
        <v>231</v>
      </c>
      <c r="H2" s="80" t="s">
        <v>232</v>
      </c>
      <c r="J2" s="211" t="s">
        <v>233</v>
      </c>
      <c r="K2" s="215" t="s">
        <v>227</v>
      </c>
      <c r="L2" s="215" t="s">
        <v>234</v>
      </c>
      <c r="M2" s="215" t="s">
        <v>235</v>
      </c>
      <c r="N2" s="215" t="s">
        <v>230</v>
      </c>
      <c r="O2" s="215" t="s">
        <v>231</v>
      </c>
      <c r="P2" s="80" t="s">
        <v>232</v>
      </c>
      <c r="R2" s="211" t="s">
        <v>233</v>
      </c>
      <c r="S2" s="215" t="s">
        <v>227</v>
      </c>
      <c r="T2" s="215" t="s">
        <v>234</v>
      </c>
      <c r="U2" s="215" t="s">
        <v>235</v>
      </c>
      <c r="V2" s="215" t="s">
        <v>236</v>
      </c>
      <c r="W2" s="215" t="s">
        <v>237</v>
      </c>
      <c r="X2" s="80" t="s">
        <v>232</v>
      </c>
      <c r="Z2" s="211" t="s">
        <v>233</v>
      </c>
      <c r="AA2" s="215" t="s">
        <v>238</v>
      </c>
      <c r="AB2" s="215" t="s">
        <v>234</v>
      </c>
      <c r="AC2" s="215" t="s">
        <v>239</v>
      </c>
      <c r="AD2" s="215" t="s">
        <v>236</v>
      </c>
      <c r="AE2" s="215" t="s">
        <v>237</v>
      </c>
      <c r="AF2" s="80" t="s">
        <v>232</v>
      </c>
      <c r="AH2" s="211" t="s">
        <v>240</v>
      </c>
      <c r="AI2" s="215" t="s">
        <v>227</v>
      </c>
      <c r="AJ2" s="215" t="s">
        <v>234</v>
      </c>
      <c r="AK2" s="215" t="s">
        <v>235</v>
      </c>
      <c r="AL2" s="215" t="s">
        <v>241</v>
      </c>
      <c r="AM2" s="215" t="s">
        <v>237</v>
      </c>
      <c r="AN2" s="80" t="s">
        <v>232</v>
      </c>
      <c r="AP2" s="211" t="s">
        <v>233</v>
      </c>
      <c r="AQ2" s="215" t="s">
        <v>242</v>
      </c>
      <c r="AR2" s="215" t="s">
        <v>234</v>
      </c>
      <c r="AS2" s="215" t="s">
        <v>235</v>
      </c>
      <c r="AT2" s="215" t="s">
        <v>241</v>
      </c>
      <c r="AU2" s="215" t="s">
        <v>237</v>
      </c>
      <c r="AV2" s="80" t="s">
        <v>243</v>
      </c>
      <c r="AX2" s="211" t="s">
        <v>233</v>
      </c>
      <c r="AY2" s="215" t="s">
        <v>242</v>
      </c>
      <c r="AZ2" s="215" t="s">
        <v>234</v>
      </c>
      <c r="BA2" s="215" t="s">
        <v>229</v>
      </c>
      <c r="BB2" s="215" t="s">
        <v>241</v>
      </c>
      <c r="BC2" s="215" t="s">
        <v>237</v>
      </c>
      <c r="BD2" s="80" t="s">
        <v>232</v>
      </c>
      <c r="BF2" s="211" t="s">
        <v>233</v>
      </c>
      <c r="BG2" s="215" t="s">
        <v>242</v>
      </c>
      <c r="BH2" s="215" t="s">
        <v>234</v>
      </c>
      <c r="BI2" s="215" t="s">
        <v>235</v>
      </c>
      <c r="BJ2" s="215" t="s">
        <v>241</v>
      </c>
      <c r="BK2" s="215" t="s">
        <v>237</v>
      </c>
      <c r="BL2" s="80" t="s">
        <v>232</v>
      </c>
      <c r="BM2" s="205" t="s">
        <v>387</v>
      </c>
      <c r="BN2" s="211" t="s">
        <v>233</v>
      </c>
      <c r="BO2" s="215" t="s">
        <v>242</v>
      </c>
      <c r="BP2" s="215" t="s">
        <v>228</v>
      </c>
      <c r="BQ2" s="215" t="s">
        <v>235</v>
      </c>
      <c r="BR2" s="215" t="s">
        <v>241</v>
      </c>
      <c r="BS2" s="215" t="s">
        <v>237</v>
      </c>
      <c r="BT2" s="208" t="s">
        <v>232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70">
        <v>0.13</v>
      </c>
      <c r="BO3" s="270">
        <v>0.06</v>
      </c>
      <c r="BP3" s="270">
        <v>0.12</v>
      </c>
      <c r="BQ3" s="270">
        <v>0.08</v>
      </c>
      <c r="BR3" s="270">
        <v>0.14000000000000001</v>
      </c>
      <c r="BS3" s="270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09"/>
      <c r="BN8" s="210"/>
      <c r="BO8" s="207"/>
      <c r="BP8" s="207"/>
      <c r="BQ8" s="207"/>
      <c r="BR8" s="207"/>
      <c r="BS8" s="207"/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09"/>
      <c r="BN9" s="210"/>
      <c r="BO9" s="207"/>
      <c r="BP9" s="207"/>
      <c r="BQ9" s="207"/>
      <c r="BR9" s="207"/>
      <c r="BS9" s="207"/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09"/>
      <c r="BN10" s="210"/>
      <c r="BO10" s="207"/>
      <c r="BP10" s="207"/>
      <c r="BQ10" s="207"/>
      <c r="BR10" s="207"/>
      <c r="BS10" s="207"/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09"/>
      <c r="BN11" s="210"/>
      <c r="BO11" s="207"/>
      <c r="BP11" s="207"/>
      <c r="BQ11" s="207"/>
      <c r="BR11" s="207"/>
      <c r="BS11" s="207"/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09"/>
      <c r="BN12" s="210"/>
      <c r="BO12" s="207"/>
      <c r="BP12" s="207"/>
      <c r="BQ12" s="207"/>
      <c r="BR12" s="207"/>
      <c r="BS12" s="207"/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09"/>
      <c r="BN13" s="210"/>
      <c r="BO13" s="207"/>
      <c r="BP13" s="207"/>
      <c r="BQ13" s="207"/>
      <c r="BR13" s="207"/>
      <c r="BS13" s="207"/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09"/>
      <c r="BN14" s="210"/>
      <c r="BO14" s="207"/>
      <c r="BP14" s="207"/>
      <c r="BQ14" s="207"/>
      <c r="BR14" s="207"/>
      <c r="BS14" s="207"/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09"/>
      <c r="BN15" s="210"/>
      <c r="BO15" s="207"/>
      <c r="BP15" s="207"/>
      <c r="BQ15" s="207"/>
      <c r="BR15" s="207"/>
      <c r="BS15" s="207"/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09"/>
      <c r="BN16" s="210"/>
      <c r="BO16" s="207"/>
      <c r="BP16" s="207"/>
      <c r="BQ16" s="207"/>
      <c r="BR16" s="207"/>
      <c r="BS16" s="207"/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09"/>
      <c r="BN17" s="210"/>
      <c r="BO17" s="207"/>
      <c r="BP17" s="207"/>
      <c r="BQ17" s="207"/>
      <c r="BR17" s="207"/>
      <c r="BS17" s="207"/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09"/>
      <c r="BN18" s="210"/>
      <c r="BO18" s="207"/>
      <c r="BP18" s="207"/>
      <c r="BQ18" s="207"/>
      <c r="BR18" s="207"/>
      <c r="BS18" s="207"/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09"/>
      <c r="BN19" s="210"/>
      <c r="BO19" s="207"/>
      <c r="BP19" s="207"/>
      <c r="BQ19" s="207"/>
      <c r="BR19" s="207"/>
      <c r="BS19" s="207"/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09"/>
      <c r="BN20" s="210"/>
      <c r="BO20" s="207"/>
      <c r="BP20" s="207"/>
      <c r="BQ20" s="207"/>
      <c r="BR20" s="207"/>
      <c r="BS20" s="207"/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09"/>
      <c r="BN21" s="210"/>
      <c r="BO21" s="207"/>
      <c r="BP21" s="207"/>
      <c r="BQ21" s="207"/>
      <c r="BR21" s="207"/>
      <c r="BS21" s="207"/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99"/>
  <sheetViews>
    <sheetView tabSelected="1" workbookViewId="0">
      <pane xSplit="1" ySplit="2" topLeftCell="AB15" activePane="bottomRight" state="frozen"/>
      <selection pane="topRight" activeCell="B1" sqref="B1"/>
      <selection pane="bottomLeft" activeCell="A3" sqref="A3"/>
      <selection pane="bottomRight" activeCell="AL32" sqref="AL32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481"/>
      <c r="B1" s="488" t="s">
        <v>5</v>
      </c>
      <c r="C1" s="489"/>
      <c r="D1" s="489"/>
      <c r="E1" s="489"/>
      <c r="F1" s="490"/>
      <c r="G1" s="482" t="s">
        <v>6</v>
      </c>
      <c r="H1" s="483"/>
      <c r="I1" s="483"/>
      <c r="J1" s="484"/>
      <c r="K1" s="485" t="s">
        <v>7</v>
      </c>
      <c r="L1" s="486"/>
      <c r="M1" s="486"/>
      <c r="N1" s="487"/>
      <c r="O1" s="475" t="s">
        <v>8</v>
      </c>
      <c r="P1" s="476"/>
      <c r="Q1" s="476"/>
      <c r="R1" s="477"/>
      <c r="S1" s="478" t="s">
        <v>9</v>
      </c>
      <c r="T1" s="479"/>
      <c r="U1" s="479"/>
      <c r="V1" s="479"/>
      <c r="W1" s="480"/>
      <c r="X1" s="491" t="s">
        <v>49</v>
      </c>
      <c r="Y1" s="492"/>
      <c r="Z1" s="492"/>
      <c r="AA1" s="492"/>
      <c r="AB1" s="492"/>
      <c r="AC1" s="493"/>
      <c r="AD1" s="494" t="s">
        <v>53</v>
      </c>
      <c r="AE1" s="495"/>
      <c r="AF1" s="495"/>
      <c r="AJ1" s="469" t="s">
        <v>51</v>
      </c>
      <c r="AK1" s="470"/>
      <c r="AL1" s="470"/>
      <c r="AM1" s="471"/>
      <c r="AN1" s="472" t="s">
        <v>52</v>
      </c>
      <c r="AO1" s="473"/>
      <c r="AP1" s="473"/>
      <c r="AQ1" s="474"/>
    </row>
    <row r="2" spans="1:43">
      <c r="A2" s="481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132</v>
      </c>
      <c r="AC2" s="28" t="s">
        <v>50</v>
      </c>
      <c r="AD2" s="95" t="s">
        <v>200</v>
      </c>
      <c r="AE2" s="95" t="s">
        <v>201</v>
      </c>
      <c r="AF2" s="161" t="s">
        <v>54</v>
      </c>
      <c r="AG2" s="170" t="s">
        <v>203</v>
      </c>
      <c r="AH2" s="171" t="s">
        <v>202</v>
      </c>
      <c r="AI2" s="171" t="s">
        <v>377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5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6">
        <f t="shared" ref="T94" si="99">C94+H94+L94+P94</f>
        <v>65.8</v>
      </c>
      <c r="U94" s="266">
        <f t="shared" ref="U94" si="100">D94+I94+M94+Q94</f>
        <v>78.899999999999991</v>
      </c>
      <c r="V94" s="266">
        <f t="shared" ref="V94" si="101">E94+J94+N94+R94</f>
        <v>295.90000000000009</v>
      </c>
      <c r="W94" s="73">
        <f t="shared" ref="W94" si="102">V94-V93</f>
        <v>-13.100000000000023</v>
      </c>
      <c r="X94" s="267">
        <f t="shared" si="44"/>
        <v>65.900000000000006</v>
      </c>
      <c r="Y94" s="36">
        <v>26.6</v>
      </c>
      <c r="Z94" s="36">
        <v>26.3</v>
      </c>
      <c r="AA94" s="268">
        <f t="shared" ref="AA94" si="103">X94+Y94-Z94</f>
        <v>66.2</v>
      </c>
      <c r="AB94" s="78">
        <f t="shared" ref="AB94" si="104">AA94-AA93</f>
        <v>0.29999999999999716</v>
      </c>
      <c r="AC94" s="269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4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7">
        <v>24.9</v>
      </c>
      <c r="I95" s="277">
        <v>18.3</v>
      </c>
      <c r="J95" s="278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9">
        <f t="shared" ref="T95" si="115">C95+H95+L95+P95</f>
        <v>72.399999999999991</v>
      </c>
      <c r="U95" s="279">
        <f t="shared" ref="U95" si="116">D95+I95+M95+Q95</f>
        <v>52.8</v>
      </c>
      <c r="V95" s="279">
        <f t="shared" ref="V95" si="117">E95+J95+N95+R95</f>
        <v>315.50000000000006</v>
      </c>
      <c r="W95" s="73">
        <f t="shared" ref="W95" si="118">V95-V94</f>
        <v>19.599999999999966</v>
      </c>
      <c r="X95" s="280">
        <f t="shared" ref="X95" si="119">AA94</f>
        <v>66.2</v>
      </c>
      <c r="Y95" s="281">
        <v>46.9</v>
      </c>
      <c r="Z95" s="281">
        <v>24.5</v>
      </c>
      <c r="AA95" s="281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1">
        <f t="shared" ref="AJ95" si="123">AM94</f>
        <v>10.599999999999994</v>
      </c>
      <c r="AK95" s="272">
        <v>5</v>
      </c>
      <c r="AL95" s="272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3">
        <v>6.3</v>
      </c>
      <c r="AP95" s="273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90">
        <v>17.100000000000001</v>
      </c>
      <c r="I96" s="290">
        <v>17.899999999999999</v>
      </c>
      <c r="J96" s="291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2">
        <f t="shared" ref="T96" si="135">C96+H96+L96+P96</f>
        <v>67.300000000000011</v>
      </c>
      <c r="U96" s="292">
        <f t="shared" ref="U96" si="136">D96+I96+M96+Q96</f>
        <v>60</v>
      </c>
      <c r="V96" s="292">
        <f t="shared" ref="V96" si="137">E96+J96+N96+R96</f>
        <v>322.80000000000007</v>
      </c>
      <c r="W96" s="73">
        <f t="shared" ref="W96" si="138">V96-V95</f>
        <v>7.3000000000000114</v>
      </c>
      <c r="X96" s="287">
        <f t="shared" ref="X96" si="139">AA95</f>
        <v>88.6</v>
      </c>
      <c r="Y96" s="288">
        <v>24.6</v>
      </c>
      <c r="Z96" s="288">
        <v>28.3</v>
      </c>
      <c r="AA96" s="288">
        <f t="shared" ref="AA96" si="140">X96+Y96-Z96</f>
        <v>84.899999999999991</v>
      </c>
      <c r="AB96" s="78">
        <f t="shared" ref="AB96" si="141">AA96-AA95</f>
        <v>-3.7000000000000028</v>
      </c>
      <c r="AC96" s="289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4">
        <f t="shared" ref="AJ96" si="143">AM95</f>
        <v>10.799999999999994</v>
      </c>
      <c r="AK96" s="285">
        <v>6.6</v>
      </c>
      <c r="AL96" s="285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6">
        <v>12.1</v>
      </c>
      <c r="AP96" s="286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7">
        <v>12.5</v>
      </c>
      <c r="I97" s="337">
        <v>12.9</v>
      </c>
      <c r="J97" s="338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302">
        <f t="shared" ref="T97" si="155">C97+H97+L97+P97</f>
        <v>53.5</v>
      </c>
      <c r="U97" s="302">
        <f t="shared" ref="U97" si="156">D97+I97+M97+Q97</f>
        <v>52.9</v>
      </c>
      <c r="V97" s="302">
        <f t="shared" ref="V97" si="157">E97+J97+N97+R97</f>
        <v>323.40000000000003</v>
      </c>
      <c r="W97" s="73">
        <f t="shared" ref="W97" si="158">V97-V96</f>
        <v>0.59999999999996589</v>
      </c>
      <c r="X97" s="303">
        <f t="shared" ref="X97" si="159">AA96</f>
        <v>84.899999999999991</v>
      </c>
      <c r="Y97" s="304">
        <v>20.399999999999999</v>
      </c>
      <c r="Z97" s="304">
        <v>25.7</v>
      </c>
      <c r="AA97" s="304">
        <f t="shared" ref="AA97" si="160">X97+Y97-Z97</f>
        <v>79.59999999999998</v>
      </c>
      <c r="AB97" s="78">
        <f t="shared" ref="AB97" si="161">AA97-AA96</f>
        <v>-5.3000000000000114</v>
      </c>
      <c r="AC97" s="305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9">
        <f t="shared" ref="AJ97" si="163">AM96</f>
        <v>13.999999999999991</v>
      </c>
      <c r="AK97" s="300"/>
      <c r="AL97" s="300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301">
        <v>5.6</v>
      </c>
      <c r="AP97" s="301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" si="166">E97</f>
        <v>114.90000000000003</v>
      </c>
      <c r="C98" s="119">
        <v>23.1</v>
      </c>
      <c r="D98" s="119">
        <v>29.7</v>
      </c>
      <c r="E98" s="119">
        <f t="shared" ref="E98" si="167">B98+C98-D98</f>
        <v>108.30000000000003</v>
      </c>
      <c r="F98" s="120">
        <v>1870</v>
      </c>
      <c r="G98" s="104">
        <f t="shared" ref="G98" si="168">J97</f>
        <v>138.6</v>
      </c>
      <c r="H98" s="364">
        <v>23.7</v>
      </c>
      <c r="I98" s="364">
        <v>18.3</v>
      </c>
      <c r="J98" s="365">
        <f t="shared" ref="J98" si="169">G98+H98-I98</f>
        <v>143.99999999999997</v>
      </c>
      <c r="K98" s="110">
        <f t="shared" ref="K98" si="170">N97</f>
        <v>54.40000000000002</v>
      </c>
      <c r="L98" s="122">
        <v>7.2</v>
      </c>
      <c r="M98" s="122">
        <v>10.4</v>
      </c>
      <c r="N98" s="123">
        <f t="shared" ref="N98" si="171">K98+L98-M98</f>
        <v>51.200000000000024</v>
      </c>
      <c r="O98" s="113">
        <f t="shared" ref="O98" si="172">R97</f>
        <v>15.499999999999996</v>
      </c>
      <c r="P98" s="125">
        <v>10</v>
      </c>
      <c r="Q98" s="125">
        <v>9</v>
      </c>
      <c r="R98" s="126">
        <f t="shared" ref="R98" si="173">O98+P98-Q98</f>
        <v>16.499999999999996</v>
      </c>
      <c r="S98" s="71">
        <f t="shared" ref="S98" si="174">B98+G98+K98+O98</f>
        <v>323.40000000000003</v>
      </c>
      <c r="T98" s="366">
        <f t="shared" ref="T98" si="175">C98+H98+L98+P98</f>
        <v>64</v>
      </c>
      <c r="U98" s="366">
        <f t="shared" ref="U98" si="176">D98+I98+M98+Q98</f>
        <v>67.400000000000006</v>
      </c>
      <c r="V98" s="366">
        <f t="shared" ref="V98" si="177">E98+J98+N98+R98</f>
        <v>320.00000000000006</v>
      </c>
      <c r="W98" s="73">
        <f t="shared" ref="W98" si="178">V98-V97</f>
        <v>-3.3999999999999773</v>
      </c>
      <c r="X98" s="367">
        <f t="shared" ref="X98" si="179">AA97</f>
        <v>79.59999999999998</v>
      </c>
      <c r="Y98" s="368">
        <v>39.1</v>
      </c>
      <c r="Z98" s="368">
        <v>29.5</v>
      </c>
      <c r="AA98" s="368">
        <f t="shared" ref="AA98" si="180">X98+Y98-Z98</f>
        <v>89.199999999999989</v>
      </c>
      <c r="AB98" s="78">
        <f t="shared" ref="AB98" si="181">AA98-AA97</f>
        <v>9.6000000000000085</v>
      </c>
      <c r="AC98" s="369">
        <v>2005</v>
      </c>
      <c r="AD98" s="97">
        <v>90</v>
      </c>
      <c r="AE98" s="97">
        <v>55</v>
      </c>
      <c r="AF98" s="163">
        <f t="shared" ref="AF98" si="182">AC98-AD98-F98-AE98</f>
        <v>-10</v>
      </c>
      <c r="AG98" s="168">
        <v>2193</v>
      </c>
      <c r="AH98" s="169">
        <v>2030</v>
      </c>
      <c r="AI98" s="177">
        <v>1950</v>
      </c>
      <c r="AJ98" s="362">
        <f t="shared" ref="AJ98" si="183">AM97</f>
        <v>10.999999999999991</v>
      </c>
      <c r="AK98" s="363"/>
      <c r="AL98" s="363">
        <v>3.9</v>
      </c>
      <c r="AM98" s="103">
        <f t="shared" ref="AM98" si="184">AJ98+AK98-AL98</f>
        <v>7.0999999999999908</v>
      </c>
      <c r="AN98" s="131">
        <f t="shared" ref="AN98" si="185">AQ97</f>
        <v>15.900000000000009</v>
      </c>
      <c r="AO98" s="364">
        <v>11.8</v>
      </c>
      <c r="AP98" s="364">
        <v>6.2</v>
      </c>
      <c r="AQ98" s="155">
        <f t="shared" ref="AQ98" si="186">AN98+AO98-AP98</f>
        <v>21.500000000000011</v>
      </c>
    </row>
    <row r="99" spans="1:43">
      <c r="A99" s="128">
        <v>43448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6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I81" sqref="I81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496" t="s">
        <v>30</v>
      </c>
      <c r="C1" s="497"/>
      <c r="D1" s="497"/>
      <c r="E1" s="498"/>
      <c r="F1" s="469" t="s">
        <v>26</v>
      </c>
      <c r="G1" s="470"/>
      <c r="H1" s="470"/>
      <c r="I1" s="470"/>
      <c r="J1" s="471"/>
      <c r="K1" s="499" t="s">
        <v>392</v>
      </c>
      <c r="L1" s="500"/>
      <c r="M1" s="501"/>
      <c r="N1" s="502" t="s">
        <v>27</v>
      </c>
      <c r="O1" s="503"/>
      <c r="P1" s="503"/>
      <c r="Q1" s="504"/>
      <c r="R1" s="467" t="s">
        <v>31</v>
      </c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8"/>
      <c r="AF1" s="468"/>
      <c r="AG1" s="468"/>
      <c r="AH1" s="468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142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opLeftCell="W1" workbookViewId="0">
      <selection activeCell="AE23" sqref="AE23"/>
    </sheetView>
  </sheetViews>
  <sheetFormatPr defaultRowHeight="13.5"/>
  <cols>
    <col min="1" max="1" width="11.625" style="136" bestFit="1" customWidth="1"/>
    <col min="2" max="17" width="9" style="136"/>
    <col min="18" max="18" width="9.5" style="187" customWidth="1"/>
    <col min="19" max="19" width="9" style="188"/>
    <col min="20" max="16384" width="9" style="136"/>
  </cols>
  <sheetData>
    <row r="1" spans="1:40" ht="14.25">
      <c r="A1" s="136" t="s">
        <v>205</v>
      </c>
      <c r="B1" s="132" t="s">
        <v>48</v>
      </c>
      <c r="C1" s="132" t="s">
        <v>32</v>
      </c>
      <c r="D1" s="132" t="s">
        <v>33</v>
      </c>
      <c r="E1" s="132" t="s">
        <v>349</v>
      </c>
      <c r="F1" s="132" t="s">
        <v>34</v>
      </c>
      <c r="G1" s="132" t="s">
        <v>35</v>
      </c>
      <c r="H1" s="132" t="s">
        <v>347</v>
      </c>
      <c r="I1" s="179" t="s">
        <v>122</v>
      </c>
      <c r="J1" s="132" t="s">
        <v>38</v>
      </c>
      <c r="K1" s="132" t="s">
        <v>39</v>
      </c>
      <c r="L1" s="132" t="s">
        <v>40</v>
      </c>
      <c r="M1" s="132" t="s">
        <v>41</v>
      </c>
      <c r="N1" s="132" t="s">
        <v>42</v>
      </c>
      <c r="O1" s="132" t="s">
        <v>43</v>
      </c>
      <c r="P1" s="132" t="s">
        <v>44</v>
      </c>
      <c r="Q1" s="132" t="s">
        <v>45</v>
      </c>
      <c r="R1" s="181" t="s">
        <v>46</v>
      </c>
      <c r="S1" s="182" t="s">
        <v>146</v>
      </c>
      <c r="T1" s="178" t="s">
        <v>147</v>
      </c>
      <c r="U1" s="178" t="s">
        <v>148</v>
      </c>
      <c r="V1" s="179" t="s">
        <v>149</v>
      </c>
      <c r="W1" s="179" t="s">
        <v>150</v>
      </c>
      <c r="X1" s="179" t="s">
        <v>152</v>
      </c>
      <c r="Y1" s="179" t="s">
        <v>153</v>
      </c>
      <c r="Z1" s="179" t="s">
        <v>154</v>
      </c>
      <c r="AA1" s="179" t="s">
        <v>146</v>
      </c>
      <c r="AB1" s="179" t="s">
        <v>148</v>
      </c>
      <c r="AC1" s="179" t="s">
        <v>156</v>
      </c>
      <c r="AD1" s="179" t="s">
        <v>157</v>
      </c>
      <c r="AE1" s="179" t="s">
        <v>158</v>
      </c>
      <c r="AF1" s="179" t="s">
        <v>147</v>
      </c>
      <c r="AG1" s="179" t="s">
        <v>159</v>
      </c>
      <c r="AH1" s="179" t="s">
        <v>161</v>
      </c>
      <c r="AI1" s="179" t="s">
        <v>162</v>
      </c>
      <c r="AJ1" s="179" t="s">
        <v>163</v>
      </c>
      <c r="AK1" s="179" t="s">
        <v>146</v>
      </c>
      <c r="AL1" s="136" t="s">
        <v>206</v>
      </c>
      <c r="AM1" s="136" t="s">
        <v>207</v>
      </c>
      <c r="AN1" s="136" t="s">
        <v>208</v>
      </c>
    </row>
    <row r="2" spans="1:40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180">
        <v>12</v>
      </c>
      <c r="J2" s="183">
        <v>11</v>
      </c>
      <c r="K2" s="183">
        <v>10</v>
      </c>
      <c r="L2" s="183">
        <v>9</v>
      </c>
      <c r="M2" s="183">
        <v>11</v>
      </c>
      <c r="N2" s="183">
        <v>10</v>
      </c>
      <c r="O2" s="183">
        <v>11</v>
      </c>
      <c r="P2" s="183">
        <v>9</v>
      </c>
      <c r="Q2" s="183">
        <v>10</v>
      </c>
      <c r="R2" s="184">
        <v>8</v>
      </c>
      <c r="S2" s="185"/>
      <c r="T2" s="186"/>
      <c r="U2" s="186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</row>
    <row r="3" spans="1:40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I3" s="136">
        <v>13</v>
      </c>
      <c r="J3" s="136">
        <v>10</v>
      </c>
      <c r="K3" s="136">
        <v>9</v>
      </c>
      <c r="L3" s="136">
        <v>9</v>
      </c>
      <c r="M3" s="136">
        <v>10</v>
      </c>
      <c r="N3" s="136">
        <v>10</v>
      </c>
      <c r="O3" s="136">
        <v>9</v>
      </c>
      <c r="P3" s="136">
        <v>8</v>
      </c>
      <c r="Q3" s="136">
        <v>10</v>
      </c>
      <c r="R3" s="187">
        <v>8</v>
      </c>
      <c r="S3" s="188">
        <v>115</v>
      </c>
      <c r="T3" s="136">
        <v>45</v>
      </c>
      <c r="U3" s="136">
        <v>45</v>
      </c>
      <c r="V3" s="136">
        <v>50</v>
      </c>
      <c r="W3" s="136">
        <v>7</v>
      </c>
      <c r="X3" s="136">
        <v>30</v>
      </c>
      <c r="Y3" s="136">
        <v>50</v>
      </c>
      <c r="Z3" s="136">
        <v>40</v>
      </c>
      <c r="AH3" s="136">
        <v>70</v>
      </c>
      <c r="AI3" s="136">
        <v>10</v>
      </c>
      <c r="AJ3" s="136">
        <v>90</v>
      </c>
      <c r="AK3" s="136">
        <v>45</v>
      </c>
      <c r="AL3" s="136">
        <v>55</v>
      </c>
      <c r="AM3" s="136">
        <v>110</v>
      </c>
      <c r="AN3" s="136">
        <v>55</v>
      </c>
    </row>
    <row r="4" spans="1:40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I4" s="136">
        <v>12</v>
      </c>
      <c r="J4" s="136">
        <v>9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8</v>
      </c>
      <c r="Q4" s="136">
        <v>9</v>
      </c>
      <c r="R4" s="187">
        <v>8</v>
      </c>
      <c r="S4" s="188">
        <v>115</v>
      </c>
      <c r="T4" s="136">
        <v>45</v>
      </c>
      <c r="U4" s="136">
        <v>45</v>
      </c>
      <c r="V4" s="136">
        <v>50</v>
      </c>
      <c r="W4" s="136">
        <v>5.5</v>
      </c>
      <c r="X4" s="136">
        <v>30</v>
      </c>
      <c r="Y4" s="136">
        <v>50</v>
      </c>
      <c r="Z4" s="136">
        <v>40</v>
      </c>
      <c r="AH4" s="136">
        <v>70</v>
      </c>
      <c r="AI4" s="136">
        <v>10</v>
      </c>
      <c r="AJ4" s="136">
        <v>90</v>
      </c>
      <c r="AK4" s="136">
        <v>45</v>
      </c>
      <c r="AL4" s="136">
        <v>55</v>
      </c>
      <c r="AM4" s="136">
        <v>110</v>
      </c>
      <c r="AN4" s="136">
        <v>55</v>
      </c>
    </row>
    <row r="5" spans="1:40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I5" s="136">
        <v>12</v>
      </c>
      <c r="J5" s="136">
        <v>9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8</v>
      </c>
      <c r="Q5" s="136">
        <v>9</v>
      </c>
      <c r="R5" s="187">
        <v>8</v>
      </c>
      <c r="S5" s="188">
        <v>115</v>
      </c>
      <c r="T5" s="136">
        <v>45</v>
      </c>
      <c r="U5" s="136">
        <v>45</v>
      </c>
      <c r="V5" s="136">
        <v>50</v>
      </c>
      <c r="W5" s="136">
        <v>5.5</v>
      </c>
      <c r="X5" s="136">
        <v>30</v>
      </c>
      <c r="Y5" s="136">
        <v>50</v>
      </c>
      <c r="Z5" s="136">
        <v>40</v>
      </c>
      <c r="AH5" s="136">
        <v>70</v>
      </c>
      <c r="AI5" s="136">
        <v>10</v>
      </c>
      <c r="AJ5" s="136">
        <v>90</v>
      </c>
      <c r="AK5" s="136">
        <v>45</v>
      </c>
      <c r="AL5" s="136">
        <v>55</v>
      </c>
      <c r="AM5" s="136">
        <v>110</v>
      </c>
      <c r="AN5" s="136">
        <v>55</v>
      </c>
    </row>
    <row r="6" spans="1:40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I6" s="136">
        <v>12</v>
      </c>
      <c r="J6" s="136">
        <v>8</v>
      </c>
      <c r="K6" s="136">
        <v>8</v>
      </c>
      <c r="L6" s="136">
        <v>9</v>
      </c>
      <c r="M6" s="136">
        <v>7</v>
      </c>
      <c r="N6" s="136">
        <v>8</v>
      </c>
      <c r="O6" s="136">
        <v>7</v>
      </c>
      <c r="P6" s="136">
        <v>8</v>
      </c>
      <c r="Q6" s="136">
        <v>7</v>
      </c>
      <c r="R6" s="187">
        <v>8</v>
      </c>
      <c r="S6" s="188">
        <v>115</v>
      </c>
      <c r="T6" s="136">
        <v>45</v>
      </c>
      <c r="U6" s="136">
        <v>45</v>
      </c>
      <c r="V6" s="136">
        <v>50</v>
      </c>
      <c r="W6" s="136">
        <v>5.5</v>
      </c>
      <c r="X6" s="136">
        <v>30</v>
      </c>
      <c r="Y6" s="136">
        <v>50</v>
      </c>
      <c r="Z6" s="136">
        <v>40</v>
      </c>
      <c r="AH6" s="136">
        <v>70</v>
      </c>
      <c r="AI6" s="136">
        <v>10</v>
      </c>
      <c r="AJ6" s="136">
        <v>90</v>
      </c>
      <c r="AK6" s="136">
        <v>45</v>
      </c>
      <c r="AL6" s="136">
        <v>55</v>
      </c>
      <c r="AM6" s="136">
        <v>110</v>
      </c>
      <c r="AN6" s="136">
        <v>55</v>
      </c>
    </row>
    <row r="7" spans="1:40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I7" s="136">
        <v>85</v>
      </c>
      <c r="J7" s="136">
        <v>10</v>
      </c>
      <c r="K7" s="136">
        <v>11</v>
      </c>
      <c r="L7" s="136">
        <v>9</v>
      </c>
      <c r="M7" s="136">
        <v>10</v>
      </c>
      <c r="N7" s="136">
        <v>10</v>
      </c>
      <c r="O7" s="136">
        <v>11</v>
      </c>
      <c r="P7" s="136">
        <v>8</v>
      </c>
      <c r="Q7" s="136">
        <v>10</v>
      </c>
      <c r="R7" s="187">
        <v>8</v>
      </c>
      <c r="S7" s="188">
        <v>115</v>
      </c>
      <c r="T7" s="136">
        <v>45</v>
      </c>
      <c r="U7" s="136">
        <v>45</v>
      </c>
      <c r="V7" s="136">
        <v>50</v>
      </c>
      <c r="W7" s="136">
        <v>7</v>
      </c>
      <c r="X7" s="136">
        <v>35</v>
      </c>
      <c r="Y7" s="136">
        <v>30</v>
      </c>
      <c r="Z7" s="136">
        <v>40</v>
      </c>
    </row>
    <row r="8" spans="1:40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I8" s="136">
        <v>83</v>
      </c>
      <c r="J8" s="136">
        <v>10</v>
      </c>
      <c r="K8" s="136">
        <v>11</v>
      </c>
      <c r="L8" s="136">
        <v>8</v>
      </c>
      <c r="M8" s="136">
        <v>9</v>
      </c>
      <c r="N8" s="136">
        <v>8</v>
      </c>
      <c r="O8" s="136">
        <v>10</v>
      </c>
      <c r="P8" s="136">
        <v>8</v>
      </c>
      <c r="Q8" s="136">
        <v>8</v>
      </c>
      <c r="R8" s="187">
        <v>8</v>
      </c>
      <c r="S8" s="188">
        <v>115</v>
      </c>
      <c r="T8" s="136">
        <v>45</v>
      </c>
      <c r="U8" s="136">
        <v>45</v>
      </c>
      <c r="V8" s="136">
        <v>50</v>
      </c>
      <c r="W8" s="136">
        <v>7</v>
      </c>
      <c r="X8" s="136">
        <v>35</v>
      </c>
      <c r="Y8" s="136">
        <v>30</v>
      </c>
      <c r="Z8" s="136">
        <v>40</v>
      </c>
      <c r="AA8" s="136">
        <v>60</v>
      </c>
      <c r="AB8" s="136">
        <v>60</v>
      </c>
      <c r="AC8" s="136">
        <v>55</v>
      </c>
      <c r="AD8" s="136">
        <v>40</v>
      </c>
      <c r="AE8" s="136">
        <v>50</v>
      </c>
      <c r="AF8" s="136">
        <v>60</v>
      </c>
      <c r="AG8" s="136">
        <v>30</v>
      </c>
      <c r="AH8" s="136">
        <v>115</v>
      </c>
      <c r="AI8" s="136">
        <v>10</v>
      </c>
      <c r="AJ8" s="136">
        <v>7</v>
      </c>
      <c r="AK8" s="136">
        <v>45</v>
      </c>
      <c r="AL8" s="136">
        <v>60</v>
      </c>
      <c r="AM8" s="136">
        <v>110</v>
      </c>
      <c r="AN8" s="136">
        <v>55</v>
      </c>
    </row>
    <row r="9" spans="1:40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I9" s="136">
        <v>77</v>
      </c>
      <c r="J9" s="136">
        <v>10</v>
      </c>
      <c r="K9" s="136">
        <v>11</v>
      </c>
      <c r="L9" s="136">
        <v>8</v>
      </c>
      <c r="M9" s="136">
        <v>8</v>
      </c>
      <c r="N9" s="136">
        <v>8</v>
      </c>
      <c r="O9" s="136">
        <v>9</v>
      </c>
      <c r="P9" s="136">
        <v>8</v>
      </c>
      <c r="Q9" s="136">
        <v>7</v>
      </c>
      <c r="R9" s="187">
        <v>8</v>
      </c>
      <c r="S9" s="188">
        <v>115</v>
      </c>
      <c r="T9" s="136">
        <v>45</v>
      </c>
      <c r="U9" s="136">
        <v>45</v>
      </c>
      <c r="V9" s="136">
        <v>50</v>
      </c>
      <c r="W9" s="136">
        <v>7</v>
      </c>
      <c r="X9" s="136">
        <v>35</v>
      </c>
      <c r="Y9" s="136">
        <v>30</v>
      </c>
      <c r="Z9" s="136">
        <v>40</v>
      </c>
      <c r="AA9" s="136">
        <v>60</v>
      </c>
      <c r="AB9" s="136">
        <v>60</v>
      </c>
      <c r="AC9" s="136">
        <v>55</v>
      </c>
      <c r="AD9" s="136">
        <v>40</v>
      </c>
      <c r="AE9" s="136">
        <v>50</v>
      </c>
      <c r="AF9" s="136">
        <v>60</v>
      </c>
      <c r="AG9" s="136">
        <v>30</v>
      </c>
      <c r="AH9" s="136">
        <v>115</v>
      </c>
      <c r="AI9" s="136">
        <v>10</v>
      </c>
      <c r="AJ9" s="136">
        <v>7</v>
      </c>
      <c r="AK9" s="136">
        <v>45</v>
      </c>
      <c r="AL9" s="136">
        <v>60</v>
      </c>
      <c r="AM9" s="136">
        <v>110</v>
      </c>
      <c r="AN9" s="136">
        <v>55</v>
      </c>
    </row>
    <row r="10" spans="1:40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I10" s="136">
        <v>71</v>
      </c>
      <c r="J10" s="136">
        <v>10</v>
      </c>
      <c r="K10" s="136">
        <v>8</v>
      </c>
      <c r="L10" s="136">
        <v>8</v>
      </c>
      <c r="M10" s="136">
        <v>8</v>
      </c>
      <c r="N10" s="136">
        <v>8</v>
      </c>
      <c r="O10" s="136">
        <v>9</v>
      </c>
      <c r="P10" s="136">
        <v>8</v>
      </c>
      <c r="Q10" s="136">
        <v>7</v>
      </c>
      <c r="R10" s="187">
        <v>8</v>
      </c>
      <c r="S10" s="188">
        <v>95</v>
      </c>
      <c r="T10" s="136">
        <v>45</v>
      </c>
      <c r="U10" s="136">
        <v>45</v>
      </c>
      <c r="V10" s="136">
        <v>50</v>
      </c>
      <c r="W10" s="136">
        <v>7</v>
      </c>
      <c r="X10" s="136">
        <v>35</v>
      </c>
      <c r="Y10" s="136">
        <v>30</v>
      </c>
      <c r="Z10" s="136">
        <v>40</v>
      </c>
      <c r="AA10" s="136">
        <v>55</v>
      </c>
      <c r="AB10" s="136">
        <v>60</v>
      </c>
      <c r="AC10" s="136">
        <v>55</v>
      </c>
      <c r="AD10" s="136">
        <v>40</v>
      </c>
      <c r="AE10" s="136">
        <v>50</v>
      </c>
      <c r="AF10" s="136">
        <v>60</v>
      </c>
      <c r="AG10" s="136">
        <v>25</v>
      </c>
      <c r="AH10" s="136">
        <v>95</v>
      </c>
      <c r="AI10" s="136">
        <v>10</v>
      </c>
      <c r="AJ10" s="136">
        <v>7</v>
      </c>
      <c r="AK10" s="136">
        <v>45</v>
      </c>
      <c r="AL10" s="136">
        <v>55</v>
      </c>
      <c r="AM10" s="136">
        <v>110</v>
      </c>
      <c r="AN10" s="136">
        <v>55</v>
      </c>
    </row>
    <row r="11" spans="1:40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I11" s="136">
        <v>65</v>
      </c>
      <c r="J11" s="136">
        <v>10</v>
      </c>
      <c r="K11" s="136">
        <v>10</v>
      </c>
      <c r="L11" s="136">
        <v>9</v>
      </c>
      <c r="M11" s="136">
        <v>9</v>
      </c>
      <c r="N11" s="136">
        <v>9</v>
      </c>
      <c r="O11" s="136">
        <v>10</v>
      </c>
      <c r="P11" s="136">
        <v>8</v>
      </c>
      <c r="Q11" s="136">
        <v>7</v>
      </c>
      <c r="R11" s="187">
        <v>7</v>
      </c>
      <c r="S11" s="188">
        <v>95</v>
      </c>
      <c r="T11" s="136">
        <v>45</v>
      </c>
      <c r="U11" s="136">
        <v>45</v>
      </c>
      <c r="V11" s="136">
        <v>50</v>
      </c>
      <c r="W11" s="136">
        <v>7</v>
      </c>
      <c r="X11" s="136">
        <v>35</v>
      </c>
      <c r="Y11" s="136">
        <v>30</v>
      </c>
      <c r="Z11" s="136">
        <v>40</v>
      </c>
      <c r="AA11" s="136">
        <v>55</v>
      </c>
      <c r="AB11" s="136">
        <v>60</v>
      </c>
      <c r="AC11" s="136">
        <v>55</v>
      </c>
      <c r="AD11" s="136">
        <v>40</v>
      </c>
      <c r="AE11" s="136">
        <v>50</v>
      </c>
      <c r="AF11" s="136">
        <v>60</v>
      </c>
      <c r="AG11" s="136">
        <v>25</v>
      </c>
      <c r="AH11" s="136">
        <v>95</v>
      </c>
      <c r="AI11" s="136">
        <v>15</v>
      </c>
      <c r="AJ11" s="136">
        <v>7</v>
      </c>
      <c r="AK11" s="136">
        <v>45</v>
      </c>
      <c r="AL11" s="136">
        <v>55</v>
      </c>
      <c r="AM11" s="136">
        <v>100</v>
      </c>
      <c r="AN11" s="136">
        <v>55</v>
      </c>
    </row>
    <row r="12" spans="1:40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I12" s="136">
        <v>59</v>
      </c>
      <c r="J12" s="136">
        <v>10</v>
      </c>
      <c r="K12" s="136">
        <v>10</v>
      </c>
      <c r="L12" s="136">
        <v>10</v>
      </c>
      <c r="M12" s="136">
        <v>9</v>
      </c>
      <c r="N12" s="136">
        <v>9</v>
      </c>
      <c r="O12" s="136">
        <v>10</v>
      </c>
      <c r="P12" s="136">
        <v>8</v>
      </c>
      <c r="Q12" s="136">
        <v>6</v>
      </c>
      <c r="R12" s="187">
        <v>6</v>
      </c>
      <c r="S12" s="188">
        <v>95</v>
      </c>
      <c r="T12" s="136">
        <v>45</v>
      </c>
      <c r="U12" s="136">
        <v>45</v>
      </c>
      <c r="V12" s="136">
        <v>50</v>
      </c>
      <c r="W12" s="136">
        <v>7</v>
      </c>
      <c r="X12" s="136">
        <v>35</v>
      </c>
      <c r="Y12" s="136">
        <v>30</v>
      </c>
      <c r="Z12" s="136">
        <v>40</v>
      </c>
      <c r="AA12" s="136">
        <v>55</v>
      </c>
      <c r="AB12" s="136">
        <v>60</v>
      </c>
      <c r="AC12" s="136">
        <v>55</v>
      </c>
      <c r="AD12" s="136">
        <v>40</v>
      </c>
      <c r="AE12" s="136">
        <v>50</v>
      </c>
      <c r="AF12" s="136">
        <v>60</v>
      </c>
      <c r="AG12" s="136">
        <v>25</v>
      </c>
      <c r="AH12" s="136">
        <v>95</v>
      </c>
      <c r="AI12" s="136">
        <v>15</v>
      </c>
      <c r="AJ12" s="136">
        <v>7</v>
      </c>
      <c r="AK12" s="136">
        <v>45</v>
      </c>
      <c r="AL12" s="136">
        <v>55</v>
      </c>
      <c r="AM12" s="136">
        <v>100</v>
      </c>
      <c r="AN12" s="136">
        <v>55</v>
      </c>
    </row>
    <row r="13" spans="1:40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I13" s="136">
        <v>53</v>
      </c>
      <c r="J13" s="136">
        <v>8</v>
      </c>
      <c r="K13" s="136">
        <v>9</v>
      </c>
      <c r="L13" s="136">
        <v>9</v>
      </c>
      <c r="M13" s="136">
        <v>9</v>
      </c>
      <c r="N13" s="136">
        <v>9</v>
      </c>
      <c r="O13" s="136">
        <v>11</v>
      </c>
      <c r="P13" s="136">
        <v>9</v>
      </c>
      <c r="Q13" s="136">
        <v>6</v>
      </c>
      <c r="R13" s="187">
        <v>9</v>
      </c>
      <c r="S13" s="188">
        <v>95</v>
      </c>
      <c r="T13" s="136">
        <v>45</v>
      </c>
      <c r="U13" s="136">
        <v>45</v>
      </c>
      <c r="V13" s="136">
        <v>50</v>
      </c>
      <c r="W13" s="136">
        <v>7</v>
      </c>
      <c r="X13" s="136">
        <v>35</v>
      </c>
      <c r="Y13" s="136">
        <v>30</v>
      </c>
      <c r="Z13" s="136">
        <v>40</v>
      </c>
      <c r="AA13" s="136">
        <v>55</v>
      </c>
      <c r="AB13" s="136">
        <v>60</v>
      </c>
      <c r="AC13" s="136">
        <v>55</v>
      </c>
      <c r="AD13" s="136">
        <v>40</v>
      </c>
      <c r="AE13" s="136">
        <v>50</v>
      </c>
      <c r="AF13" s="136">
        <v>60</v>
      </c>
      <c r="AG13" s="136">
        <v>25</v>
      </c>
      <c r="AH13" s="136">
        <v>95</v>
      </c>
      <c r="AI13" s="136">
        <v>15</v>
      </c>
      <c r="AJ13" s="136">
        <v>7</v>
      </c>
      <c r="AK13" s="136">
        <v>45</v>
      </c>
      <c r="AL13" s="136">
        <v>55</v>
      </c>
      <c r="AM13" s="136">
        <v>100</v>
      </c>
      <c r="AN13" s="136">
        <v>55</v>
      </c>
    </row>
    <row r="14" spans="1:40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I14" s="136">
        <v>51</v>
      </c>
      <c r="J14" s="136">
        <v>8</v>
      </c>
      <c r="K14" s="136">
        <v>9</v>
      </c>
      <c r="L14" s="136">
        <v>9</v>
      </c>
      <c r="M14" s="136">
        <v>9</v>
      </c>
      <c r="N14" s="136">
        <v>9</v>
      </c>
      <c r="O14" s="136">
        <v>11</v>
      </c>
      <c r="P14" s="136">
        <v>9</v>
      </c>
      <c r="Q14" s="136">
        <v>6</v>
      </c>
      <c r="R14" s="187">
        <v>9</v>
      </c>
      <c r="S14" s="188">
        <v>75</v>
      </c>
      <c r="T14" s="136">
        <v>25</v>
      </c>
      <c r="U14" s="136">
        <v>35</v>
      </c>
      <c r="V14" s="136">
        <v>45</v>
      </c>
      <c r="W14" s="136">
        <v>7</v>
      </c>
      <c r="X14" s="136">
        <v>35</v>
      </c>
      <c r="Y14" s="136">
        <v>25</v>
      </c>
      <c r="Z14" s="136">
        <v>35</v>
      </c>
      <c r="AA14" s="136">
        <v>35</v>
      </c>
      <c r="AB14" s="136">
        <v>35</v>
      </c>
      <c r="AC14" s="136">
        <v>45</v>
      </c>
      <c r="AD14" s="136">
        <v>30</v>
      </c>
      <c r="AE14" s="136">
        <v>35</v>
      </c>
      <c r="AF14" s="136">
        <v>45</v>
      </c>
      <c r="AG14" s="136">
        <v>30</v>
      </c>
      <c r="AH14" s="136">
        <v>55</v>
      </c>
      <c r="AI14" s="136">
        <v>10</v>
      </c>
      <c r="AJ14" s="136">
        <v>7</v>
      </c>
      <c r="AK14" s="136">
        <v>25</v>
      </c>
      <c r="AL14" s="136">
        <v>60</v>
      </c>
      <c r="AM14" s="136">
        <v>55</v>
      </c>
      <c r="AN14" s="136">
        <v>25</v>
      </c>
    </row>
    <row r="15" spans="1:40">
      <c r="A15" s="133">
        <v>43440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47</v>
      </c>
      <c r="J15" s="136">
        <v>11</v>
      </c>
      <c r="K15" s="136">
        <v>10</v>
      </c>
      <c r="L15" s="136">
        <v>8</v>
      </c>
      <c r="M15" s="136">
        <v>10</v>
      </c>
      <c r="N15" s="136">
        <v>9</v>
      </c>
      <c r="O15" s="136">
        <v>13</v>
      </c>
      <c r="P15" s="136">
        <v>10</v>
      </c>
      <c r="Q15" s="136">
        <v>7</v>
      </c>
      <c r="R15" s="187">
        <v>9</v>
      </c>
      <c r="S15" s="188">
        <v>75</v>
      </c>
      <c r="T15" s="136">
        <v>25</v>
      </c>
      <c r="U15" s="136">
        <v>35</v>
      </c>
      <c r="V15" s="136">
        <v>45</v>
      </c>
      <c r="W15" s="136">
        <v>7</v>
      </c>
      <c r="X15" s="136">
        <v>35</v>
      </c>
      <c r="Y15" s="136">
        <v>25</v>
      </c>
      <c r="Z15" s="136">
        <v>35</v>
      </c>
      <c r="AA15" s="136">
        <v>35</v>
      </c>
      <c r="AB15" s="136">
        <v>35</v>
      </c>
      <c r="AC15" s="136">
        <v>45</v>
      </c>
      <c r="AD15" s="136">
        <v>30</v>
      </c>
      <c r="AE15" s="136">
        <v>35</v>
      </c>
      <c r="AF15" s="136">
        <v>45</v>
      </c>
      <c r="AG15" s="136">
        <v>30</v>
      </c>
      <c r="AH15" s="136">
        <v>55</v>
      </c>
      <c r="AI15" s="136">
        <v>10</v>
      </c>
      <c r="AJ15" s="136">
        <v>7</v>
      </c>
      <c r="AK15" s="136">
        <v>25</v>
      </c>
      <c r="AL15" s="136">
        <v>60</v>
      </c>
      <c r="AM15" s="136">
        <v>55</v>
      </c>
      <c r="AN15" s="136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2018-12-13T04:11:32Z</dcterms:modified>
</cp:coreProperties>
</file>