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5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657" i="6" l="1"/>
  <c r="K1657" i="6"/>
  <c r="M1657" i="6"/>
  <c r="O1657" i="6"/>
  <c r="E86" i="22" l="1"/>
  <c r="E2" i="22" l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I1656" i="6" l="1"/>
  <c r="K1656" i="6"/>
  <c r="M1656" i="6"/>
  <c r="O1656" i="6"/>
  <c r="F117" i="3" l="1"/>
  <c r="X117" i="3"/>
  <c r="AA117" i="3"/>
  <c r="AB117" i="3"/>
  <c r="AC117" i="3"/>
  <c r="AE117" i="3"/>
  <c r="AJ117" i="3"/>
  <c r="AM117" i="3" s="1"/>
  <c r="AN117" i="3"/>
  <c r="AQ117" i="3" s="1"/>
  <c r="I1655" i="6"/>
  <c r="K1655" i="6"/>
  <c r="M1655" i="6"/>
  <c r="O1655" i="6"/>
  <c r="AF117" i="3" l="1"/>
  <c r="I1654" i="6"/>
  <c r="K1654" i="6"/>
  <c r="M1654" i="6"/>
  <c r="O1654" i="6"/>
  <c r="E75" i="22" l="1"/>
  <c r="S116" i="3" l="1"/>
  <c r="T116" i="3"/>
  <c r="U116" i="3"/>
  <c r="V116" i="3"/>
  <c r="W116" i="3"/>
  <c r="AJ116" i="3"/>
  <c r="AM116" i="3" s="1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AF116" i="3" l="1"/>
  <c r="W9" i="9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4" i="22" l="1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<sst xmlns="http://schemas.openxmlformats.org/spreadsheetml/2006/main" count="741" uniqueCount="518">
  <si>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</si>
  <si>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</si>
  <si>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</si>
  <si>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</si>
  <si>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</si>
  <si>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</si>
  <si>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</si>
  <si>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</si>
  <si>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</si>
  <si>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</si>
  <si>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</si>
  <si>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</si>
  <si>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</si>
  <si>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</si>
  <si>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</si>
  <si>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</si>
  <si>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</si>
  <si>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</si>
  <si>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</si>
  <si>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</si>
  <si>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</si>
  <si>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</si>
  <si>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</si>
  <si>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</si>
  <si>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</si>
  <si>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</si>
  <si>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</si>
  <si>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</si>
  <si>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</si>
  <si>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</si>
  <si>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</si>
  <si>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</si>
  <si>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</si>
  <si>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</si>
  <si>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</si>
  <si>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</si>
  <si>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</si>
  <si>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</si>
  <si>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</si>
  <si>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</si>
  <si>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</si>
  <si>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</si>
  <si>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</si>
  <si>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</si>
  <si>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</si>
  <si>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</si>
  <si>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</si>
  <si>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</si>
  <si>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</si>
  <si>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</si>
  <si>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</si>
  <si>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</si>
  <si>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</si>
  <si>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</si>
  <si>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</si>
  <si>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</si>
  <si>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</si>
  <si>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</si>
  <si>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</si>
  <si>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</si>
  <si>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</si>
  <si>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</si>
  <si>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</si>
  <si>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</si>
  <si>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</si>
  <si>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</si>
  <si>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</si>
  <si>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</si>
  <si>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</si>
  <si>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</si>
  <si>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</si>
  <si>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</si>
  <si>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</si>
  <si>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</si>
  <si>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</si>
  <si>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</si>
  <si>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</si>
  <si>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</si>
  <si>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</si>
  <si>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</si>
  <si>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</si>
  <si>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</si>
  <si>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</si>
  <si>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</si>
  <si>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</si>
  <si>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</si>
  <si>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</si>
  <si>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</si>
  <si>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</si>
  <si>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</si>
  <si>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</si>
  <si>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</si>
  <si>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</si>
  <si>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</si>
  <si>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</si>
  <si>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</si>
  <si>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</si>
  <si>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</si>
  <si>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</si>
  <si>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</si>
  <si>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</si>
  <si>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</si>
  <si>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</si>
  <si>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</si>
  <si>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</si>
  <si>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</si>
  <si>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</si>
  <si>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</si>
  <si>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</si>
  <si>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</si>
  <si>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</si>
  <si>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</si>
  <si>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</si>
  <si>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</si>
  <si>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</si>
  <si>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</si>
  <si>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</si>
  <si>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</si>
  <si>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</si>
  <si>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</si>
  <si>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</si>
  <si>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</si>
  <si>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</si>
  <si>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</si>
  <si>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</si>
  <si>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</si>
  <si>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</si>
  <si>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</si>
  <si>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</si>
  <si>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</si>
  <si>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</si>
  <si>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</si>
  <si>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</si>
  <si>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</si>
  <si>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</si>
  <si>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</si>
  <si>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</si>
  <si>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</si>
  <si>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</si>
  <si>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</si>
  <si>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</si>
  <si>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</si>
  <si>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</si>
  <si>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</si>
  <si>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</si>
  <si>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</si>
  <si>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</si>
  <si>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</si>
  <si>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</si>
  <si>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</si>
  <si>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</si>
  <si>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</si>
  <si>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</si>
  <si>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</si>
  <si>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</si>
  <si>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</si>
  <si>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</si>
  <si>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</si>
  <si>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</si>
  <si>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</si>
  <si>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</si>
  <si>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</si>
  <si>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</si>
  <si>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</si>
  <si>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</si>
  <si>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</si>
  <si>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</si>
  <si>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</si>
  <si>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</si>
  <si>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</si>
  <si>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</si>
  <si>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</si>
  <si>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</si>
  <si>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</si>
  <si>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</si>
  <si>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</si>
  <si>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</si>
  <si>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</si>
  <si>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</si>
  <si>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</si>
  <si>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</si>
  <si>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</si>
  <si>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</si>
  <si>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</si>
  <si>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</si>
  <si>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</si>
  <si>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</si>
  <si>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</si>
  <si>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</si>
  <si>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</si>
  <si>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</si>
  <si>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</si>
  <si>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</si>
  <si>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</si>
  <si>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</si>
  <si>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</si>
  <si>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</si>
  <si>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</si>
  <si>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</si>
  <si>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</si>
  <si>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</si>
  <si>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</si>
  <si>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</si>
  <si>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</si>
  <si>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</si>
  <si>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</si>
  <si>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</si>
  <si>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</si>
  <si>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</si>
  <si>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</si>
  <si>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</si>
  <si>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</si>
  <si>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</si>
  <si>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</si>
  <si>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</si>
  <si>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</si>
  <si>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</si>
  <si>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</si>
  <si>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</si>
  <si>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</si>
  <si>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</si>
  <si>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</si>
  <si>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</si>
  <si>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</si>
  <si>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</si>
  <si>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</si>
  <si>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</si>
  <si>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</si>
  <si>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</si>
  <si>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</si>
  <si>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</si>
  <si>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</si>
  <si>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</si>
  <si>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</si>
  <si>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</si>
  <si>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</si>
  <si>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</si>
  <si>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</si>
  <si>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</si>
  <si>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</si>
  <si>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</si>
  <si>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</si>
  <si>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</si>
  <si>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</si>
  <si>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</si>
  <si>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</si>
  <si>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</si>
  <si>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</si>
  <si>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</si>
  <si>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</si>
  <si>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</si>
  <si>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</si>
  <si>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</si>
  <si>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</si>
  <si>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</si>
  <si>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</si>
  <si>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</si>
  <si>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</si>
  <si>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</si>
  <si>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</si>
  <si>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</si>
  <si>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</si>
  <si>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</si>
  <si>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</si>
  <si>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</si>
  <si>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</si>
  <si>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</si>
  <si>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</si>
  <si>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</si>
  <si>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</si>
  <si>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</si>
  <si>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</si>
  <si>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</si>
  <si>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</si>
  <si>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</si>
  <si>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</si>
  <si>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</si>
  <si>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</si>
  <si>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</si>
  <si>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</si>
  <si>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</si>
  <si>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</si>
  <si>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</si>
  <si>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</si>
  <si>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</si>
  <si>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</si>
  <si>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</si>
  <si>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</si>
  <si>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</si>
  <si>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</si>
  <si>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</si>
  <si>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</si>
  <si>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</si>
  <si>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</si>
  <si>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</si>
  <si>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</si>
  <si>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</si>
  <si>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</si>
  <si>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</si>
  <si>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</si>
  <si>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</si>
  <si>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</si>
  <si>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</si>
  <si>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</si>
  <si>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</si>
  <si>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</si>
  <si>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</si>
  <si>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</si>
  <si>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</si>
  <si>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</si>
  <si>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</si>
  <si>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</si>
  <si>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</si>
  <si>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</si>
  <si>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</si>
  <si>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</si>
  <si>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</si>
  <si>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</si>
  <si>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</si>
  <si>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</si>
  <si>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</si>
  <si>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</si>
  <si>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</si>
  <si>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</si>
  <si>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</si>
  <si>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</si>
  <si>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</si>
  <si>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</si>
  <si>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</si>
  <si>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</si>
  <si>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</si>
  <si>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</si>
  <si>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</si>
  <si>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</si>
  <si>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</si>
  <si>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</si>
  <si>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</si>
  <si>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</si>
  <si>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</si>
  <si>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</si>
  <si>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</si>
  <si>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</si>
  <si>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</si>
  <si>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</si>
  <si>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</si>
  <si>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</si>
  <si>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</si>
  <si>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</si>
  <si>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</si>
  <si>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</si>
  <si>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</si>
  <si>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</si>
  <si>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</si>
  <si>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</si>
  <si>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</si>
  <si>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</si>
  <si>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</si>
  <si>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</si>
  <si>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</si>
  <si>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</si>
  <si>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</si>
  <si>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</si>
  <si>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</si>
  <si>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</si>
  <si>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</si>
  <si>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</si>
  <si>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</si>
  <si>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</si>
  <si>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</si>
  <si>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</si>
  <si>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</si>
  <si>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</si>
  <si>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</si>
  <si>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</si>
  <si>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</si>
  <si>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</si>
  <si>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</si>
  <si>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</si>
  <si>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</si>
  <si>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</si>
  <si>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</si>
  <si>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</si>
  <si>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</si>
  <si>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</si>
  <si>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</si>
  <si>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</si>
  <si>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</si>
  <si>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</si>
  <si>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</si>
  <si>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</si>
  <si>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</si>
  <si>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</si>
  <si>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</si>
  <si>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</si>
  <si>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</si>
  <si>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</si>
  <si>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</si>
  <si>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</si>
  <si>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</si>
  <si>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</si>
  <si>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</si>
  <si>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</si>
  <si>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</si>
  <si>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</si>
  <si>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</si>
  <si>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</si>
  <si>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</si>
  <si>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</si>
  <si>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</si>
  <si>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</si>
  <si>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</si>
  <si>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</si>
  <si>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</si>
  <si>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</si>
  <si>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</si>
  <si>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</si>
  <si>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</si>
  <si>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</si>
  <si>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</si>
  <si>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</si>
  <si>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</si>
  <si>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</si>
  <si>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</si>
  <si>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</si>
  <si>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</si>
  <si>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</si>
  <si>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</si>
  <si>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</si>
  <si>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</si>
  <si>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</si>
  <si>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</si>
  <si>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</si>
  <si>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</si>
  <si>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</si>
  <si>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</si>
  <si>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</si>
  <si>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</si>
  <si>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</si>
  <si>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</si>
  <si>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</si>
  <si>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</si>
  <si>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</si>
  <si>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</si>
  <si>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</si>
  <si>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</si>
  <si>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</si>
  <si>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</si>
  <si>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</si>
  <si>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</si>
  <si>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</si>
  <si>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</si>
  <si>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</si>
  <si>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</si>
  <si>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</si>
  <si>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</si>
  <si>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</si>
  <si>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</si>
  <si>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</si>
  <si>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</si>
  <si>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</si>
  <si>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</si>
  <si>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</si>
  <si>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</si>
  <si>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</si>
  <si>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</si>
  <si>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</si>
  <si>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</si>
  <si>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</si>
  <si>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</si>
  <si>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</si>
  <si>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</si>
  <si>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</si>
  <si>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</si>
  <si>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</si>
  <si>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</si>
  <si>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</si>
  <si>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</si>
  <si>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</si>
  <si>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</si>
  <si>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</si>
  <si>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</si>
  <si>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</si>
  <si>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</si>
  <si>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</si>
  <si>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</si>
  <si>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</si>
  <si>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</si>
  <si>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</si>
  <si>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</si>
  <si>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</si>
  <si>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</si>
  <si>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</si>
  <si>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</si>
  <si>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</si>
  <si>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</si>
  <si>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</si>
  <si>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</si>
  <si>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</si>
  <si>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</si>
  <si>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</si>
  <si>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</si>
  <si>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</si>
  <si>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</si>
  <si>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</si>
  <si>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</si>
  <si>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</si>
  <si>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</si>
  <si>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</si>
  <si>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</si>
  <si>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</si>
  <si>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</si>
  <si>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</si>
  <si>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</si>
  <si>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</si>
  <si>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总费用</t>
    <phoneticPr fontId="1" type="noConversion"/>
  </si>
  <si>
    <t>东北地区厂门收购无量，华北地区报价稳定</t>
    <phoneticPr fontId="1" type="noConversion"/>
  </si>
  <si>
    <t>南方销区港口价格稳中有涨</t>
    <phoneticPr fontId="1" type="noConversion"/>
  </si>
  <si>
    <t>黑龙江部分地区开始春播，土壤煽情尚可。大部分地区包地价格及种药肥价格有所上涨，目前东北产区工厂厂门收购基本无量，华北地区报价稳中上涨，到货依旧不佳，短期供应偏紧，价格仍有上调可能。北方港口价格稳定偏强，锦州港晨间汽运到港约0.9万吨，鲅鱼圈晨间汽运到港约1.3万吨。销区方面，贸易商销售心态坚挺，饲企采购意愿偏弱，即期发运倒挂10-30元/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</si>
</sst>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  <numFmt numFmtId="186" formatCode="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9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6" fontId="0" fillId="0" borderId="0" xfId="0" applyNumberFormat="1" applyAlignment="1">
      <alignment horizontal="center" vertical="center"/>
    </xf>
    <xf numFmtId="186" fontId="0" fillId="0" borderId="15" xfId="0" applyNumberFormat="1" applyBorder="1" applyAlignment="1">
      <alignment horizontal="center" vertical="center"/>
    </xf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13" fillId="38" borderId="12" xfId="0" applyNumberFormat="1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09188864"/>
        <c:axId val="-509191584"/>
      </c:lineChart>
      <c:catAx>
        <c:axId val="-5091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1584"/>
        <c:crosses val="autoZero"/>
        <c:auto val="1"/>
        <c:lblAlgn val="ctr"/>
        <c:lblOffset val="100"/>
        <c:noMultiLvlLbl val="0"/>
      </c:catAx>
      <c:valAx>
        <c:axId val="-509191584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091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9186144"/>
        <c:axId val="-509187776"/>
      </c:lineChart>
      <c:dateAx>
        <c:axId val="-50918614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7776"/>
        <c:crosses val="autoZero"/>
        <c:auto val="1"/>
        <c:lblOffset val="100"/>
        <c:baseTimeUnit val="months"/>
      </c:dateAx>
      <c:valAx>
        <c:axId val="-509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9193216"/>
        <c:axId val="-509182880"/>
      </c:lineChart>
      <c:dateAx>
        <c:axId val="-50919321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2880"/>
        <c:crosses val="autoZero"/>
        <c:auto val="1"/>
        <c:lblOffset val="100"/>
        <c:baseTimeUnit val="months"/>
      </c:dateAx>
      <c:valAx>
        <c:axId val="-5091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  <c:pt idx="83">
                  <c:v>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  <c:pt idx="84">
                  <c:v>20.190000000000001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  <c:pt idx="84">
                  <c:v>84.47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187232"/>
        <c:axId val="-509192672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0">
                  <c:v>1780</c:v>
                </c:pt>
                <c:pt idx="1">
                  <c:v>1780</c:v>
                </c:pt>
                <c:pt idx="2">
                  <c:v>1780</c:v>
                </c:pt>
                <c:pt idx="3">
                  <c:v>1780</c:v>
                </c:pt>
                <c:pt idx="4">
                  <c:v>1780</c:v>
                </c:pt>
                <c:pt idx="5">
                  <c:v>1800</c:v>
                </c:pt>
                <c:pt idx="6">
                  <c:v>1810</c:v>
                </c:pt>
                <c:pt idx="7">
                  <c:v>1800</c:v>
                </c:pt>
                <c:pt idx="8">
                  <c:v>1870</c:v>
                </c:pt>
                <c:pt idx="9">
                  <c:v>1860</c:v>
                </c:pt>
                <c:pt idx="10">
                  <c:v>1860</c:v>
                </c:pt>
                <c:pt idx="11">
                  <c:v>1840</c:v>
                </c:pt>
                <c:pt idx="12">
                  <c:v>1840</c:v>
                </c:pt>
                <c:pt idx="13">
                  <c:v>1845</c:v>
                </c:pt>
                <c:pt idx="14">
                  <c:v>1830</c:v>
                </c:pt>
                <c:pt idx="15">
                  <c:v>1920</c:v>
                </c:pt>
                <c:pt idx="16">
                  <c:v>1950</c:v>
                </c:pt>
                <c:pt idx="17">
                  <c:v>1980</c:v>
                </c:pt>
                <c:pt idx="18">
                  <c:v>1940</c:v>
                </c:pt>
                <c:pt idx="19">
                  <c:v>1930</c:v>
                </c:pt>
                <c:pt idx="20">
                  <c:v>1905</c:v>
                </c:pt>
                <c:pt idx="21">
                  <c:v>1950</c:v>
                </c:pt>
                <c:pt idx="22">
                  <c:v>#N/A</c:v>
                </c:pt>
                <c:pt idx="23">
                  <c:v>#N/A</c:v>
                </c:pt>
                <c:pt idx="24">
                  <c:v>2000</c:v>
                </c:pt>
                <c:pt idx="25">
                  <c:v>2040</c:v>
                </c:pt>
                <c:pt idx="26">
                  <c:v>2020</c:v>
                </c:pt>
                <c:pt idx="27">
                  <c:v>2040</c:v>
                </c:pt>
                <c:pt idx="28">
                  <c:v>2000</c:v>
                </c:pt>
                <c:pt idx="29">
                  <c:v>1940</c:v>
                </c:pt>
                <c:pt idx="30">
                  <c:v>1930</c:v>
                </c:pt>
                <c:pt idx="31">
                  <c:v>1910</c:v>
                </c:pt>
                <c:pt idx="32">
                  <c:v>1880</c:v>
                </c:pt>
                <c:pt idx="33">
                  <c:v>1870</c:v>
                </c:pt>
                <c:pt idx="34">
                  <c:v>1850</c:v>
                </c:pt>
                <c:pt idx="35">
                  <c:v>1870</c:v>
                </c:pt>
                <c:pt idx="36">
                  <c:v>1880</c:v>
                </c:pt>
                <c:pt idx="37">
                  <c:v>1880</c:v>
                </c:pt>
                <c:pt idx="38">
                  <c:v>1880</c:v>
                </c:pt>
                <c:pt idx="39">
                  <c:v>1870</c:v>
                </c:pt>
                <c:pt idx="40">
                  <c:v>1850</c:v>
                </c:pt>
                <c:pt idx="41">
                  <c:v>1850</c:v>
                </c:pt>
                <c:pt idx="42">
                  <c:v>1860</c:v>
                </c:pt>
                <c:pt idx="43">
                  <c:v>1870</c:v>
                </c:pt>
                <c:pt idx="44">
                  <c:v>1870</c:v>
                </c:pt>
                <c:pt idx="45">
                  <c:v>1870</c:v>
                </c:pt>
                <c:pt idx="46">
                  <c:v>1870</c:v>
                </c:pt>
                <c:pt idx="47">
                  <c:v>1860</c:v>
                </c:pt>
                <c:pt idx="48">
                  <c:v>1860</c:v>
                </c:pt>
                <c:pt idx="49">
                  <c:v>1880</c:v>
                </c:pt>
                <c:pt idx="50">
                  <c:v>1880</c:v>
                </c:pt>
                <c:pt idx="51">
                  <c:v>1880</c:v>
                </c:pt>
                <c:pt idx="52">
                  <c:v>1910</c:v>
                </c:pt>
                <c:pt idx="53">
                  <c:v>1920</c:v>
                </c:pt>
                <c:pt idx="54">
                  <c:v>1930</c:v>
                </c:pt>
                <c:pt idx="55">
                  <c:v>#N/A</c:v>
                </c:pt>
                <c:pt idx="56">
                  <c:v>1910</c:v>
                </c:pt>
                <c:pt idx="57">
                  <c:v>1920</c:v>
                </c:pt>
                <c:pt idx="58">
                  <c:v>1950</c:v>
                </c:pt>
                <c:pt idx="59">
                  <c:v>1970</c:v>
                </c:pt>
                <c:pt idx="60">
                  <c:v>1960</c:v>
                </c:pt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  <c:pt idx="84">
                  <c:v>1930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196480"/>
        <c:axId val="-509192128"/>
      </c:lineChart>
      <c:dateAx>
        <c:axId val="-50918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2672"/>
        <c:crosses val="autoZero"/>
        <c:auto val="1"/>
        <c:lblOffset val="100"/>
        <c:baseTimeUnit val="days"/>
      </c:dateAx>
      <c:valAx>
        <c:axId val="-509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7232"/>
        <c:crosses val="autoZero"/>
        <c:crossBetween val="between"/>
      </c:valAx>
      <c:valAx>
        <c:axId val="-50919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6480"/>
        <c:crosses val="max"/>
        <c:crossBetween val="between"/>
      </c:valAx>
      <c:dateAx>
        <c:axId val="-509196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509192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5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9186688"/>
        <c:axId val="-50918995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5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09190496"/>
        <c:axId val="-509191040"/>
      </c:barChart>
      <c:catAx>
        <c:axId val="-509186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9952"/>
        <c:crosses val="autoZero"/>
        <c:auto val="0"/>
        <c:lblAlgn val="ctr"/>
        <c:lblOffset val="100"/>
        <c:noMultiLvlLbl val="0"/>
      </c:catAx>
      <c:valAx>
        <c:axId val="-5091899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6688"/>
        <c:crosses val="autoZero"/>
        <c:crossBetween val="between"/>
      </c:valAx>
      <c:valAx>
        <c:axId val="-509191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0496"/>
        <c:crosses val="max"/>
        <c:crossBetween val="between"/>
      </c:valAx>
      <c:catAx>
        <c:axId val="-50919049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50919104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9195936"/>
        <c:axId val="-50919539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9184512"/>
        <c:axId val="-509185600"/>
      </c:lineChart>
      <c:catAx>
        <c:axId val="-50919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5392"/>
        <c:crosses val="autoZero"/>
        <c:auto val="0"/>
        <c:lblAlgn val="ctr"/>
        <c:lblOffset val="100"/>
        <c:noMultiLvlLbl val="0"/>
      </c:catAx>
      <c:valAx>
        <c:axId val="-5091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95936"/>
        <c:crosses val="autoZero"/>
        <c:crossBetween val="between"/>
      </c:valAx>
      <c:valAx>
        <c:axId val="-50918560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9184512"/>
        <c:crosses val="max"/>
        <c:crossBetween val="between"/>
      </c:valAx>
      <c:catAx>
        <c:axId val="-509184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50918560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10678288"/>
        <c:axId val="-356710048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704064"/>
        <c:axId val="-356698080"/>
      </c:lineChart>
      <c:catAx>
        <c:axId val="-61067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10048"/>
        <c:crosses val="autoZero"/>
        <c:auto val="0"/>
        <c:lblAlgn val="ctr"/>
        <c:lblOffset val="100"/>
        <c:noMultiLvlLbl val="0"/>
      </c:catAx>
      <c:valAx>
        <c:axId val="-3567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0678288"/>
        <c:crosses val="autoZero"/>
        <c:crossBetween val="between"/>
      </c:valAx>
      <c:valAx>
        <c:axId val="-35669808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4064"/>
        <c:crosses val="max"/>
        <c:crossBetween val="between"/>
      </c:valAx>
      <c:dateAx>
        <c:axId val="-356704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56698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6709504"/>
        <c:axId val="-35670297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702432"/>
        <c:axId val="-356708960"/>
      </c:lineChart>
      <c:catAx>
        <c:axId val="-35670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2976"/>
        <c:crosses val="autoZero"/>
        <c:auto val="0"/>
        <c:lblAlgn val="ctr"/>
        <c:lblOffset val="100"/>
        <c:noMultiLvlLbl val="0"/>
      </c:catAx>
      <c:valAx>
        <c:axId val="-356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9504"/>
        <c:crosses val="autoZero"/>
        <c:crossBetween val="between"/>
      </c:valAx>
      <c:valAx>
        <c:axId val="-356708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2432"/>
        <c:crosses val="max"/>
        <c:crossBetween val="between"/>
      </c:valAx>
      <c:dateAx>
        <c:axId val="-356702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56708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6706784"/>
        <c:axId val="-356708416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707872"/>
        <c:axId val="-356704608"/>
      </c:lineChart>
      <c:catAx>
        <c:axId val="-356706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8416"/>
        <c:crosses val="autoZero"/>
        <c:auto val="0"/>
        <c:lblAlgn val="ctr"/>
        <c:lblOffset val="100"/>
        <c:noMultiLvlLbl val="0"/>
      </c:catAx>
      <c:valAx>
        <c:axId val="-356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6784"/>
        <c:crosses val="autoZero"/>
        <c:crossBetween val="between"/>
      </c:valAx>
      <c:valAx>
        <c:axId val="-356704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6707872"/>
        <c:crosses val="max"/>
        <c:crossBetween val="between"/>
      </c:valAx>
      <c:dateAx>
        <c:axId val="-356707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56704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7"/>
  <sheetViews>
    <sheetView workbookViewId="0">
      <pane xSplit="1" ySplit="1" topLeftCell="B1646" activePane="bottomRight" state="frozen"/>
      <selection pane="topRight" activeCell="B1" sqref="B1"/>
      <selection pane="bottomLeft" activeCell="A2" sqref="A2"/>
      <selection pane="bottomRight" activeCell="A1657" sqref="A1657:B1657"/>
    </sheetView>
  </sheetViews>
  <sheetFormatPr defaultRowHeight="13.5"/>
  <cols>
    <col min="1" max="1" width="11.625" style="133" bestFit="1" customWidth="1"/>
    <col min="2" max="2" width="11.625" style="576" customWidth="1"/>
    <col min="3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576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B2" s="576">
        <v>2460</v>
      </c>
      <c r="D2" s="134">
        <v>2500</v>
      </c>
      <c r="F2" s="134">
        <v>2590</v>
      </c>
      <c r="AV2" s="136">
        <v>2420</v>
      </c>
    </row>
    <row r="3" spans="1:64">
      <c r="A3" s="133">
        <v>41123</v>
      </c>
      <c r="B3" s="576">
        <v>2460</v>
      </c>
      <c r="D3" s="134">
        <v>2500</v>
      </c>
      <c r="F3" s="134">
        <v>2600</v>
      </c>
      <c r="Y3" s="136">
        <v>2300</v>
      </c>
      <c r="AV3" s="136">
        <v>2420</v>
      </c>
    </row>
    <row r="4" spans="1:64">
      <c r="A4" s="133">
        <v>41124</v>
      </c>
      <c r="B4" s="576">
        <v>2460</v>
      </c>
      <c r="D4" s="134">
        <v>2500</v>
      </c>
      <c r="F4" s="134">
        <v>2600</v>
      </c>
      <c r="Y4" s="136">
        <v>2300</v>
      </c>
    </row>
    <row r="5" spans="1:64">
      <c r="A5" s="133">
        <v>41127</v>
      </c>
      <c r="B5" s="576">
        <v>2460</v>
      </c>
      <c r="D5" s="134">
        <v>2500</v>
      </c>
      <c r="F5" s="134">
        <v>2610</v>
      </c>
      <c r="Y5" s="136">
        <v>2300</v>
      </c>
    </row>
    <row r="6" spans="1:64">
      <c r="A6" s="133">
        <v>41128</v>
      </c>
      <c r="B6" s="576">
        <v>2460</v>
      </c>
      <c r="D6" s="134">
        <v>2500</v>
      </c>
      <c r="F6" s="134">
        <v>2610</v>
      </c>
      <c r="Y6" s="136">
        <v>2300</v>
      </c>
    </row>
    <row r="7" spans="1:64">
      <c r="A7" s="133">
        <v>41129</v>
      </c>
      <c r="B7" s="576">
        <v>2460</v>
      </c>
      <c r="D7" s="134">
        <v>2500</v>
      </c>
      <c r="F7" s="134">
        <v>2610</v>
      </c>
      <c r="AV7" s="136">
        <v>2420</v>
      </c>
    </row>
    <row r="8" spans="1:64">
      <c r="A8" s="133">
        <v>41130</v>
      </c>
      <c r="B8" s="576">
        <v>2460</v>
      </c>
      <c r="D8" s="134">
        <v>2500</v>
      </c>
      <c r="F8" s="134">
        <v>2610</v>
      </c>
    </row>
    <row r="9" spans="1:64">
      <c r="A9" s="133">
        <v>41131</v>
      </c>
      <c r="B9" s="576">
        <v>2460</v>
      </c>
      <c r="D9" s="134">
        <v>2500</v>
      </c>
    </row>
    <row r="10" spans="1:64">
      <c r="A10" s="133">
        <v>41134</v>
      </c>
      <c r="B10" s="576">
        <v>2480</v>
      </c>
      <c r="D10" s="134">
        <v>2510</v>
      </c>
      <c r="F10" s="134">
        <v>2610</v>
      </c>
    </row>
    <row r="11" spans="1:64">
      <c r="A11" s="133">
        <v>41135</v>
      </c>
      <c r="B11" s="576">
        <v>2480</v>
      </c>
      <c r="D11" s="134">
        <v>2510</v>
      </c>
      <c r="F11" s="134">
        <v>2610</v>
      </c>
    </row>
    <row r="12" spans="1:64">
      <c r="A12" s="133">
        <v>41136</v>
      </c>
      <c r="B12" s="576">
        <v>2480</v>
      </c>
      <c r="D12" s="134">
        <v>2510</v>
      </c>
      <c r="F12" s="134">
        <v>2600</v>
      </c>
    </row>
    <row r="13" spans="1:64">
      <c r="A13" s="133">
        <v>41137</v>
      </c>
      <c r="B13" s="576">
        <v>2480</v>
      </c>
      <c r="D13" s="134">
        <v>2510</v>
      </c>
      <c r="F13" s="134">
        <v>2600</v>
      </c>
      <c r="Y13" s="136">
        <v>2300</v>
      </c>
      <c r="AV13" s="136">
        <v>2440</v>
      </c>
    </row>
    <row r="14" spans="1:64">
      <c r="A14" s="133">
        <v>41138</v>
      </c>
      <c r="B14" s="576">
        <v>2480</v>
      </c>
      <c r="D14" s="134">
        <v>2510</v>
      </c>
      <c r="F14" s="134">
        <v>2600</v>
      </c>
      <c r="Y14" s="136">
        <v>2300</v>
      </c>
      <c r="AV14" s="136">
        <v>2440</v>
      </c>
    </row>
    <row r="15" spans="1:64">
      <c r="A15" s="133">
        <v>41141</v>
      </c>
      <c r="B15" s="576">
        <v>2480</v>
      </c>
      <c r="D15" s="134">
        <v>2510</v>
      </c>
      <c r="F15" s="134">
        <v>2600</v>
      </c>
    </row>
    <row r="16" spans="1:64">
      <c r="A16" s="133">
        <v>41142</v>
      </c>
      <c r="B16" s="576">
        <v>2480</v>
      </c>
      <c r="D16" s="134">
        <v>2510</v>
      </c>
      <c r="F16" s="134">
        <v>2590</v>
      </c>
    </row>
    <row r="17" spans="1:48">
      <c r="A17" s="133">
        <v>41143</v>
      </c>
      <c r="B17" s="576">
        <v>2480</v>
      </c>
      <c r="D17" s="134">
        <v>2510</v>
      </c>
      <c r="F17" s="134">
        <v>2585</v>
      </c>
      <c r="AV17" s="136">
        <v>2440</v>
      </c>
    </row>
    <row r="18" spans="1:48">
      <c r="A18" s="133">
        <v>41144</v>
      </c>
      <c r="B18" s="576">
        <v>2480</v>
      </c>
      <c r="D18" s="134">
        <v>2510</v>
      </c>
      <c r="F18" s="134">
        <v>2585</v>
      </c>
      <c r="Y18" s="136">
        <v>2320</v>
      </c>
      <c r="AV18" s="136">
        <v>2440</v>
      </c>
    </row>
    <row r="19" spans="1:48">
      <c r="A19" s="133">
        <v>41145</v>
      </c>
      <c r="B19" s="576">
        <v>2480</v>
      </c>
      <c r="D19" s="134">
        <v>2510</v>
      </c>
      <c r="F19" s="134">
        <v>2585</v>
      </c>
      <c r="Y19" s="136">
        <v>2320</v>
      </c>
    </row>
    <row r="20" spans="1:48">
      <c r="A20" s="133">
        <v>41148</v>
      </c>
      <c r="B20" s="576">
        <v>2480</v>
      </c>
      <c r="D20" s="134">
        <v>2510</v>
      </c>
      <c r="F20" s="134">
        <v>2595</v>
      </c>
      <c r="Y20" s="136">
        <v>2320</v>
      </c>
      <c r="AV20" s="136">
        <v>2440</v>
      </c>
    </row>
    <row r="21" spans="1:48">
      <c r="A21" s="133">
        <v>41149</v>
      </c>
      <c r="B21" s="576">
        <v>2480</v>
      </c>
      <c r="D21" s="134">
        <v>2510</v>
      </c>
      <c r="F21" s="134">
        <v>2595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B22" s="576">
        <v>2480</v>
      </c>
      <c r="D22" s="134">
        <v>2510</v>
      </c>
      <c r="F22" s="134">
        <v>2595</v>
      </c>
      <c r="Y22" s="136">
        <v>2320</v>
      </c>
      <c r="AS22" s="136">
        <v>2470</v>
      </c>
    </row>
    <row r="23" spans="1:48">
      <c r="A23" s="133">
        <v>41151</v>
      </c>
      <c r="B23" s="576">
        <v>2480</v>
      </c>
      <c r="D23" s="134">
        <v>2510</v>
      </c>
      <c r="F23" s="134">
        <v>2600</v>
      </c>
    </row>
    <row r="24" spans="1:48">
      <c r="A24" s="133">
        <v>41152</v>
      </c>
      <c r="B24" s="576">
        <v>2480</v>
      </c>
      <c r="D24" s="134">
        <v>2510</v>
      </c>
      <c r="F24" s="134">
        <v>2600</v>
      </c>
      <c r="Y24" s="136">
        <v>2320</v>
      </c>
      <c r="AV24" s="136">
        <v>2440</v>
      </c>
    </row>
    <row r="25" spans="1:48">
      <c r="A25" s="133">
        <v>41155</v>
      </c>
      <c r="B25" s="576">
        <v>2480</v>
      </c>
      <c r="D25" s="134">
        <v>2510</v>
      </c>
      <c r="F25" s="134">
        <v>2600</v>
      </c>
      <c r="Y25" s="136">
        <v>2320</v>
      </c>
    </row>
    <row r="26" spans="1:48">
      <c r="A26" s="133">
        <v>41156</v>
      </c>
      <c r="B26" s="576">
        <v>2470</v>
      </c>
      <c r="D26" s="134">
        <v>2500</v>
      </c>
      <c r="F26" s="134">
        <v>2600</v>
      </c>
      <c r="AV26" s="136">
        <v>2440</v>
      </c>
    </row>
    <row r="27" spans="1:48">
      <c r="A27" s="133">
        <v>41157</v>
      </c>
      <c r="B27" s="576">
        <v>-30</v>
      </c>
      <c r="D27" s="134">
        <v>2500</v>
      </c>
      <c r="F27" s="134">
        <v>2600</v>
      </c>
      <c r="AV27" s="136">
        <v>2440</v>
      </c>
    </row>
    <row r="28" spans="1:48">
      <c r="A28" s="133">
        <v>41158</v>
      </c>
      <c r="B28" s="576">
        <v>2470</v>
      </c>
      <c r="D28" s="134">
        <v>2500</v>
      </c>
      <c r="F28" s="134">
        <v>2590</v>
      </c>
    </row>
    <row r="29" spans="1:48">
      <c r="A29" s="133">
        <v>41159</v>
      </c>
      <c r="B29" s="576">
        <v>2470</v>
      </c>
      <c r="D29" s="134">
        <v>2500</v>
      </c>
      <c r="F29" s="134">
        <v>2585</v>
      </c>
      <c r="Y29" s="136">
        <v>2320</v>
      </c>
      <c r="AV29" s="136">
        <v>2440</v>
      </c>
    </row>
    <row r="30" spans="1:48">
      <c r="A30" s="133">
        <v>41162</v>
      </c>
      <c r="B30" s="576">
        <v>2470</v>
      </c>
      <c r="D30" s="134">
        <v>2500</v>
      </c>
      <c r="F30" s="134">
        <v>2580</v>
      </c>
      <c r="Y30" s="136">
        <v>2320</v>
      </c>
    </row>
    <row r="31" spans="1:48">
      <c r="A31" s="133">
        <v>41163</v>
      </c>
      <c r="B31" s="576">
        <v>2470</v>
      </c>
      <c r="D31" s="134">
        <v>2500</v>
      </c>
      <c r="F31" s="134">
        <v>2580</v>
      </c>
    </row>
    <row r="32" spans="1:48">
      <c r="A32" s="133">
        <v>41164</v>
      </c>
      <c r="B32" s="576">
        <v>2470</v>
      </c>
      <c r="D32" s="134">
        <v>2500</v>
      </c>
      <c r="F32" s="134">
        <v>2580</v>
      </c>
    </row>
    <row r="33" spans="1:48">
      <c r="A33" s="133">
        <v>41165</v>
      </c>
      <c r="B33" s="576">
        <v>2470</v>
      </c>
      <c r="D33" s="134">
        <v>2490</v>
      </c>
      <c r="F33" s="134">
        <v>2580</v>
      </c>
    </row>
    <row r="34" spans="1:48">
      <c r="A34" s="133">
        <v>41166</v>
      </c>
      <c r="B34" s="576">
        <v>2460</v>
      </c>
      <c r="D34" s="134">
        <v>2490</v>
      </c>
      <c r="F34" s="134">
        <v>2580</v>
      </c>
      <c r="Y34" s="136">
        <v>2320</v>
      </c>
    </row>
    <row r="35" spans="1:48">
      <c r="A35" s="133">
        <v>41169</v>
      </c>
      <c r="B35" s="576">
        <v>2460</v>
      </c>
      <c r="D35" s="134">
        <v>2490</v>
      </c>
      <c r="F35" s="134">
        <v>2580</v>
      </c>
      <c r="AV35" s="136">
        <v>2400</v>
      </c>
    </row>
    <row r="36" spans="1:48">
      <c r="A36" s="133">
        <v>41170</v>
      </c>
      <c r="B36" s="576">
        <v>2460</v>
      </c>
      <c r="D36" s="134">
        <v>2490</v>
      </c>
      <c r="F36" s="134">
        <v>2570</v>
      </c>
      <c r="AV36" s="136">
        <v>2400</v>
      </c>
    </row>
    <row r="37" spans="1:48">
      <c r="A37" s="133">
        <v>41171</v>
      </c>
      <c r="B37" s="576">
        <v>2460</v>
      </c>
      <c r="D37" s="134">
        <v>2490</v>
      </c>
      <c r="F37" s="134">
        <v>2570</v>
      </c>
    </row>
    <row r="38" spans="1:48">
      <c r="A38" s="133">
        <v>41172</v>
      </c>
      <c r="B38" s="576">
        <v>2460</v>
      </c>
      <c r="D38" s="134">
        <v>2490</v>
      </c>
      <c r="F38" s="134">
        <v>2570</v>
      </c>
      <c r="Y38" s="136">
        <v>2320</v>
      </c>
    </row>
    <row r="39" spans="1:48">
      <c r="A39" s="133">
        <v>41173</v>
      </c>
      <c r="B39" s="576">
        <v>2450</v>
      </c>
      <c r="D39" s="134">
        <v>2480</v>
      </c>
      <c r="F39" s="134">
        <v>2570</v>
      </c>
      <c r="Y39" s="136">
        <v>2320</v>
      </c>
      <c r="AS39" s="136">
        <v>2450</v>
      </c>
    </row>
    <row r="40" spans="1:48">
      <c r="A40" s="133">
        <v>41176</v>
      </c>
      <c r="B40" s="576">
        <v>2440</v>
      </c>
      <c r="D40" s="134">
        <v>2470</v>
      </c>
      <c r="F40" s="134">
        <v>2565</v>
      </c>
      <c r="Y40" s="136">
        <v>2320</v>
      </c>
      <c r="AV40" s="136">
        <v>2400</v>
      </c>
    </row>
    <row r="41" spans="1:48">
      <c r="A41" s="133">
        <v>41177</v>
      </c>
      <c r="B41" s="576">
        <v>2440</v>
      </c>
      <c r="D41" s="134">
        <v>2470</v>
      </c>
      <c r="F41" s="134">
        <v>2565</v>
      </c>
      <c r="Y41" s="136">
        <v>2320</v>
      </c>
      <c r="AV41" s="136">
        <v>2400</v>
      </c>
    </row>
    <row r="42" spans="1:48">
      <c r="A42" s="133">
        <v>41178</v>
      </c>
      <c r="B42" s="576">
        <v>2440</v>
      </c>
      <c r="D42" s="134">
        <v>2470</v>
      </c>
      <c r="F42" s="134">
        <v>2565</v>
      </c>
    </row>
    <row r="43" spans="1:48">
      <c r="A43" s="133">
        <v>41179</v>
      </c>
      <c r="B43" s="576">
        <v>2440</v>
      </c>
      <c r="D43" s="134">
        <v>2470</v>
      </c>
      <c r="F43" s="134">
        <v>2560</v>
      </c>
    </row>
    <row r="44" spans="1:48">
      <c r="A44" s="133">
        <v>41180</v>
      </c>
      <c r="B44" s="576">
        <v>2440</v>
      </c>
      <c r="D44" s="134">
        <v>2470</v>
      </c>
      <c r="F44" s="134">
        <v>2555</v>
      </c>
    </row>
    <row r="45" spans="1:48">
      <c r="A45" s="133">
        <v>41181</v>
      </c>
      <c r="B45" s="576">
        <v>-30</v>
      </c>
      <c r="F45" s="134">
        <v>2555</v>
      </c>
      <c r="Y45" s="136">
        <v>2320</v>
      </c>
    </row>
    <row r="46" spans="1:48">
      <c r="A46" s="133">
        <v>41190</v>
      </c>
      <c r="B46" s="576">
        <v>2380</v>
      </c>
      <c r="D46" s="134">
        <v>2410</v>
      </c>
      <c r="F46" s="134">
        <v>2540</v>
      </c>
    </row>
    <row r="47" spans="1:48">
      <c r="A47" s="133">
        <v>41191</v>
      </c>
      <c r="B47" s="576">
        <v>2380</v>
      </c>
      <c r="D47" s="134">
        <v>2410</v>
      </c>
      <c r="F47" s="134">
        <v>2540</v>
      </c>
    </row>
    <row r="48" spans="1:48">
      <c r="A48" s="133">
        <v>41192</v>
      </c>
      <c r="B48" s="576">
        <v>2380</v>
      </c>
      <c r="D48" s="134">
        <v>2410</v>
      </c>
      <c r="F48" s="134">
        <v>2520</v>
      </c>
    </row>
    <row r="49" spans="1:48">
      <c r="A49" s="133">
        <v>41193</v>
      </c>
      <c r="B49" s="576">
        <v>2380</v>
      </c>
      <c r="D49" s="134">
        <v>2410</v>
      </c>
      <c r="F49" s="134">
        <v>2520</v>
      </c>
    </row>
    <row r="50" spans="1:48">
      <c r="A50" s="133">
        <v>41194</v>
      </c>
      <c r="B50" s="576">
        <v>2380</v>
      </c>
      <c r="D50" s="134">
        <v>2410</v>
      </c>
      <c r="F50" s="134">
        <v>2520</v>
      </c>
      <c r="AV50" s="136">
        <v>2340</v>
      </c>
    </row>
    <row r="51" spans="1:48">
      <c r="A51" s="133">
        <v>41197</v>
      </c>
      <c r="B51" s="576">
        <v>2370</v>
      </c>
      <c r="D51" s="134">
        <v>2400</v>
      </c>
      <c r="F51" s="134">
        <v>2510</v>
      </c>
      <c r="AV51" s="136">
        <v>2320</v>
      </c>
    </row>
    <row r="52" spans="1:48">
      <c r="A52" s="133">
        <v>41198</v>
      </c>
      <c r="B52" s="576">
        <v>2370</v>
      </c>
      <c r="D52" s="134">
        <v>2400</v>
      </c>
      <c r="F52" s="134">
        <v>2510</v>
      </c>
      <c r="AV52" s="136">
        <v>2320</v>
      </c>
    </row>
    <row r="53" spans="1:48">
      <c r="A53" s="133">
        <v>41199</v>
      </c>
      <c r="B53" s="576">
        <v>2370</v>
      </c>
      <c r="D53" s="134">
        <v>2400</v>
      </c>
      <c r="F53" s="134">
        <v>2490</v>
      </c>
    </row>
    <row r="54" spans="1:48">
      <c r="A54" s="133">
        <v>41200</v>
      </c>
      <c r="B54" s="576">
        <v>2370</v>
      </c>
      <c r="D54" s="134">
        <v>2400</v>
      </c>
      <c r="F54" s="134">
        <v>2490</v>
      </c>
    </row>
    <row r="55" spans="1:48">
      <c r="A55" s="133">
        <v>41201</v>
      </c>
      <c r="B55" s="576">
        <v>2370</v>
      </c>
      <c r="D55" s="134">
        <v>2400</v>
      </c>
      <c r="F55" s="134">
        <v>2480</v>
      </c>
      <c r="AV55" s="136">
        <v>2320</v>
      </c>
    </row>
    <row r="56" spans="1:48">
      <c r="A56" s="133">
        <v>41204</v>
      </c>
      <c r="B56" s="576">
        <v>2370</v>
      </c>
      <c r="D56" s="134">
        <v>2400</v>
      </c>
      <c r="F56" s="134">
        <v>2470</v>
      </c>
    </row>
    <row r="57" spans="1:48">
      <c r="A57" s="133">
        <v>41205</v>
      </c>
      <c r="B57" s="576">
        <v>2370</v>
      </c>
      <c r="D57" s="134">
        <v>2400</v>
      </c>
      <c r="F57" s="134">
        <v>2460</v>
      </c>
    </row>
    <row r="58" spans="1:48">
      <c r="A58" s="133">
        <v>41206</v>
      </c>
      <c r="B58" s="576">
        <v>2360</v>
      </c>
      <c r="D58" s="134">
        <v>2390</v>
      </c>
      <c r="F58" s="134">
        <v>2460</v>
      </c>
      <c r="Y58" s="136">
        <v>2200</v>
      </c>
      <c r="AV58" s="136">
        <v>2320</v>
      </c>
    </row>
    <row r="59" spans="1:48">
      <c r="A59" s="133">
        <v>41207</v>
      </c>
      <c r="B59" s="576">
        <v>2360</v>
      </c>
      <c r="D59" s="134">
        <v>2390</v>
      </c>
      <c r="F59" s="134">
        <v>2440</v>
      </c>
      <c r="Y59" s="136">
        <v>2200</v>
      </c>
      <c r="AV59" s="136">
        <v>2330</v>
      </c>
    </row>
    <row r="60" spans="1:48">
      <c r="A60" s="133">
        <v>41208</v>
      </c>
      <c r="B60" s="576">
        <v>2360</v>
      </c>
      <c r="D60" s="134">
        <v>2390</v>
      </c>
      <c r="F60" s="134">
        <v>2430</v>
      </c>
      <c r="AV60" s="136">
        <v>2330</v>
      </c>
    </row>
    <row r="61" spans="1:48">
      <c r="A61" s="133">
        <v>41211</v>
      </c>
      <c r="B61" s="576">
        <v>2360</v>
      </c>
      <c r="D61" s="134">
        <v>2390</v>
      </c>
      <c r="F61" s="134">
        <v>2430</v>
      </c>
    </row>
    <row r="62" spans="1:48">
      <c r="A62" s="133">
        <v>41212</v>
      </c>
      <c r="B62" s="576">
        <v>2340</v>
      </c>
      <c r="D62" s="134">
        <v>2370</v>
      </c>
      <c r="F62" s="134">
        <v>2430</v>
      </c>
      <c r="AV62" s="136">
        <v>2330</v>
      </c>
    </row>
    <row r="63" spans="1:48">
      <c r="A63" s="133">
        <v>41213</v>
      </c>
      <c r="B63" s="576">
        <v>2340</v>
      </c>
      <c r="D63" s="134">
        <v>2370</v>
      </c>
      <c r="F63" s="134">
        <v>2430</v>
      </c>
      <c r="AV63" s="136">
        <v>2330</v>
      </c>
    </row>
    <row r="64" spans="1:48">
      <c r="A64" s="133">
        <v>41214</v>
      </c>
      <c r="B64" s="576">
        <v>2330</v>
      </c>
      <c r="D64" s="134">
        <v>2370</v>
      </c>
      <c r="F64" s="134">
        <v>2430</v>
      </c>
    </row>
    <row r="65" spans="1:48">
      <c r="A65" s="133">
        <v>41215</v>
      </c>
      <c r="B65" s="576">
        <v>2330</v>
      </c>
      <c r="D65" s="134">
        <v>2360</v>
      </c>
      <c r="F65" s="134">
        <v>2430</v>
      </c>
      <c r="Y65" s="136">
        <v>2160</v>
      </c>
    </row>
    <row r="66" spans="1:48">
      <c r="A66" s="133">
        <v>41218</v>
      </c>
      <c r="B66" s="576">
        <v>2330</v>
      </c>
      <c r="D66" s="134">
        <v>2360</v>
      </c>
      <c r="F66" s="134">
        <v>2430</v>
      </c>
      <c r="Y66" s="136">
        <v>2160</v>
      </c>
      <c r="AV66" s="136">
        <v>2340</v>
      </c>
    </row>
    <row r="67" spans="1:48">
      <c r="A67" s="133">
        <v>41219</v>
      </c>
      <c r="B67" s="576">
        <v>2330</v>
      </c>
      <c r="D67" s="134">
        <v>2360</v>
      </c>
      <c r="F67" s="134">
        <v>2430</v>
      </c>
      <c r="Y67" s="136">
        <v>2160</v>
      </c>
      <c r="AV67" s="136">
        <v>2340</v>
      </c>
    </row>
    <row r="68" spans="1:48">
      <c r="A68" s="133">
        <v>41220</v>
      </c>
      <c r="B68" s="576">
        <v>2320</v>
      </c>
      <c r="D68" s="134">
        <v>2350</v>
      </c>
      <c r="F68" s="134">
        <v>2430</v>
      </c>
    </row>
    <row r="69" spans="1:48">
      <c r="A69" s="133">
        <v>41221</v>
      </c>
      <c r="B69" s="576">
        <v>2320</v>
      </c>
      <c r="D69" s="134">
        <v>2350</v>
      </c>
      <c r="F69" s="134">
        <v>2440</v>
      </c>
    </row>
    <row r="70" spans="1:48">
      <c r="A70" s="133">
        <v>41222</v>
      </c>
      <c r="B70" s="576">
        <v>2325</v>
      </c>
      <c r="D70" s="134">
        <v>2355</v>
      </c>
      <c r="F70" s="134">
        <v>2440</v>
      </c>
    </row>
    <row r="71" spans="1:48">
      <c r="A71" s="133">
        <v>41225</v>
      </c>
      <c r="B71" s="576">
        <v>2335</v>
      </c>
      <c r="D71" s="134">
        <v>2365</v>
      </c>
      <c r="F71" s="134">
        <v>2450</v>
      </c>
      <c r="AV71" s="136">
        <v>2280</v>
      </c>
    </row>
    <row r="72" spans="1:48">
      <c r="A72" s="133">
        <v>41226</v>
      </c>
      <c r="B72" s="576">
        <v>2335</v>
      </c>
      <c r="D72" s="134">
        <v>2365</v>
      </c>
      <c r="F72" s="134">
        <v>2450</v>
      </c>
      <c r="AV72" s="136">
        <v>2280</v>
      </c>
    </row>
    <row r="73" spans="1:48">
      <c r="A73" s="133">
        <v>41227</v>
      </c>
      <c r="B73" s="576">
        <v>2345</v>
      </c>
      <c r="D73" s="134">
        <v>2375</v>
      </c>
      <c r="F73" s="134">
        <v>2450</v>
      </c>
      <c r="Y73" s="136">
        <v>2120</v>
      </c>
    </row>
    <row r="74" spans="1:48">
      <c r="A74" s="133">
        <v>41228</v>
      </c>
      <c r="B74" s="576">
        <v>2345</v>
      </c>
      <c r="D74" s="134">
        <v>2375</v>
      </c>
      <c r="F74" s="134">
        <v>2450</v>
      </c>
      <c r="Y74" s="136">
        <v>2120</v>
      </c>
    </row>
    <row r="75" spans="1:48">
      <c r="A75" s="133">
        <v>41229</v>
      </c>
      <c r="B75" s="576">
        <v>2355</v>
      </c>
      <c r="D75" s="134">
        <v>2375</v>
      </c>
      <c r="F75" s="134">
        <v>2450</v>
      </c>
    </row>
    <row r="76" spans="1:48">
      <c r="A76" s="133">
        <v>41232</v>
      </c>
      <c r="B76" s="576">
        <v>2370</v>
      </c>
      <c r="D76" s="134">
        <v>2400</v>
      </c>
      <c r="F76" s="134">
        <v>2540</v>
      </c>
    </row>
    <row r="77" spans="1:48">
      <c r="A77" s="133">
        <v>41233</v>
      </c>
      <c r="B77" s="576">
        <v>2370</v>
      </c>
      <c r="D77" s="134">
        <v>2410</v>
      </c>
      <c r="F77" s="134">
        <v>2540</v>
      </c>
      <c r="Y77" s="136">
        <v>2140</v>
      </c>
    </row>
    <row r="78" spans="1:48">
      <c r="A78" s="133">
        <v>41234</v>
      </c>
      <c r="B78" s="576">
        <v>2380</v>
      </c>
      <c r="D78" s="134">
        <v>2410</v>
      </c>
      <c r="F78" s="134">
        <v>2540</v>
      </c>
      <c r="Y78" s="136">
        <v>2140</v>
      </c>
      <c r="AV78" s="136">
        <v>2260</v>
      </c>
    </row>
    <row r="79" spans="1:48">
      <c r="A79" s="133">
        <v>41235</v>
      </c>
      <c r="B79" s="576">
        <v>2380</v>
      </c>
      <c r="D79" s="134">
        <v>2410</v>
      </c>
      <c r="F79" s="134">
        <v>2530</v>
      </c>
      <c r="AV79" s="136">
        <v>2260</v>
      </c>
    </row>
    <row r="80" spans="1:48">
      <c r="A80" s="133">
        <v>41236</v>
      </c>
      <c r="B80" s="576">
        <v>2370</v>
      </c>
      <c r="D80" s="134">
        <v>2400</v>
      </c>
      <c r="F80" s="134">
        <v>2530</v>
      </c>
    </row>
    <row r="81" spans="1:48">
      <c r="A81" s="133">
        <v>41239</v>
      </c>
      <c r="B81" s="576">
        <v>2360</v>
      </c>
      <c r="D81" s="134">
        <v>2390</v>
      </c>
      <c r="F81" s="134">
        <v>2530</v>
      </c>
      <c r="Y81" s="136">
        <v>2140</v>
      </c>
      <c r="AV81" s="136">
        <v>2270</v>
      </c>
    </row>
    <row r="82" spans="1:48">
      <c r="A82" s="133">
        <v>41240</v>
      </c>
      <c r="B82" s="576">
        <v>2360</v>
      </c>
      <c r="D82" s="134">
        <v>2390</v>
      </c>
      <c r="F82" s="134">
        <v>2520</v>
      </c>
      <c r="Y82" s="136">
        <v>2140</v>
      </c>
      <c r="AV82" s="136">
        <v>2270</v>
      </c>
    </row>
    <row r="83" spans="1:48">
      <c r="A83" s="133">
        <v>41241</v>
      </c>
      <c r="B83" s="576">
        <v>2370</v>
      </c>
      <c r="D83" s="134">
        <v>2400</v>
      </c>
      <c r="F83" s="134">
        <v>2510</v>
      </c>
    </row>
    <row r="84" spans="1:48">
      <c r="A84" s="133">
        <v>41242</v>
      </c>
      <c r="B84" s="576">
        <v>2370</v>
      </c>
      <c r="D84" s="134">
        <v>2400</v>
      </c>
      <c r="F84" s="134">
        <v>2500</v>
      </c>
      <c r="AV84" s="136">
        <v>2260</v>
      </c>
    </row>
    <row r="85" spans="1:48">
      <c r="A85" s="133">
        <v>41243</v>
      </c>
      <c r="B85" s="576">
        <v>2370</v>
      </c>
      <c r="D85" s="134">
        <v>2400</v>
      </c>
      <c r="F85" s="134">
        <v>2490</v>
      </c>
      <c r="AV85" s="136">
        <v>2260</v>
      </c>
    </row>
    <row r="86" spans="1:48">
      <c r="A86" s="133">
        <v>41246</v>
      </c>
      <c r="B86" s="576">
        <v>2380</v>
      </c>
      <c r="D86" s="134">
        <v>2410</v>
      </c>
      <c r="F86" s="134">
        <v>2490</v>
      </c>
      <c r="Y86" s="136">
        <v>2140</v>
      </c>
      <c r="AV86" s="136">
        <v>2280</v>
      </c>
    </row>
    <row r="87" spans="1:48">
      <c r="A87" s="133">
        <v>41247</v>
      </c>
      <c r="B87" s="576">
        <v>2380</v>
      </c>
      <c r="D87" s="134">
        <v>2410</v>
      </c>
      <c r="F87" s="134">
        <v>2490</v>
      </c>
      <c r="AV87" s="136">
        <v>2280</v>
      </c>
    </row>
    <row r="88" spans="1:48">
      <c r="A88" s="133">
        <v>41248</v>
      </c>
      <c r="B88" s="576">
        <v>2385</v>
      </c>
      <c r="D88" s="134">
        <v>2410</v>
      </c>
      <c r="F88" s="134">
        <v>2500</v>
      </c>
    </row>
    <row r="89" spans="1:48">
      <c r="A89" s="133">
        <v>41249</v>
      </c>
      <c r="B89" s="576">
        <v>2390</v>
      </c>
      <c r="D89" s="134">
        <v>2415</v>
      </c>
      <c r="F89" s="134">
        <v>2500</v>
      </c>
    </row>
    <row r="90" spans="1:48">
      <c r="A90" s="133">
        <v>41250</v>
      </c>
      <c r="B90" s="576">
        <v>2390</v>
      </c>
      <c r="D90" s="134">
        <v>2420</v>
      </c>
      <c r="F90" s="134">
        <v>2510</v>
      </c>
      <c r="AV90" s="136">
        <v>2280</v>
      </c>
    </row>
    <row r="91" spans="1:48">
      <c r="A91" s="133">
        <v>41253</v>
      </c>
      <c r="B91" s="576">
        <v>2390</v>
      </c>
      <c r="D91" s="134">
        <v>2425</v>
      </c>
      <c r="F91" s="134">
        <v>2510</v>
      </c>
      <c r="Y91" s="136">
        <v>2140</v>
      </c>
    </row>
    <row r="92" spans="1:48">
      <c r="A92" s="133">
        <v>41254</v>
      </c>
      <c r="B92" s="576">
        <v>2390</v>
      </c>
      <c r="D92" s="134">
        <v>2425</v>
      </c>
      <c r="F92" s="134">
        <v>2510</v>
      </c>
      <c r="Y92" s="136">
        <v>2140</v>
      </c>
      <c r="AV92" s="136">
        <v>2280</v>
      </c>
    </row>
    <row r="93" spans="1:48">
      <c r="A93" s="133">
        <v>41255</v>
      </c>
      <c r="B93" s="576">
        <v>2390</v>
      </c>
      <c r="D93" s="134">
        <v>2425</v>
      </c>
      <c r="F93" s="134">
        <v>2510</v>
      </c>
    </row>
    <row r="94" spans="1:48">
      <c r="A94" s="133">
        <v>41256</v>
      </c>
      <c r="B94" s="576">
        <v>2385</v>
      </c>
      <c r="D94" s="134">
        <v>2420</v>
      </c>
      <c r="F94" s="134">
        <v>2505</v>
      </c>
    </row>
    <row r="95" spans="1:48">
      <c r="A95" s="133">
        <v>41257</v>
      </c>
      <c r="B95" s="576">
        <v>2385</v>
      </c>
      <c r="D95" s="134">
        <v>2420</v>
      </c>
      <c r="F95" s="134">
        <v>2505</v>
      </c>
    </row>
    <row r="96" spans="1:48">
      <c r="A96" s="133">
        <v>41260</v>
      </c>
      <c r="B96" s="576">
        <v>2390</v>
      </c>
      <c r="D96" s="134">
        <v>2420</v>
      </c>
      <c r="F96" s="134">
        <v>2505</v>
      </c>
      <c r="Y96" s="136">
        <v>2140</v>
      </c>
    </row>
    <row r="97" spans="1:48">
      <c r="A97" s="133">
        <v>41261</v>
      </c>
      <c r="B97" s="576">
        <v>2390</v>
      </c>
      <c r="D97" s="134">
        <v>2420</v>
      </c>
      <c r="F97" s="134">
        <v>2505</v>
      </c>
      <c r="Y97" s="136">
        <v>2140</v>
      </c>
      <c r="AV97" s="136">
        <v>2280</v>
      </c>
    </row>
    <row r="98" spans="1:48">
      <c r="A98" s="133">
        <v>41262</v>
      </c>
      <c r="B98" s="576">
        <v>2390</v>
      </c>
      <c r="D98" s="134">
        <v>2420</v>
      </c>
      <c r="F98" s="134">
        <v>2505</v>
      </c>
      <c r="AV98" s="136">
        <v>2280</v>
      </c>
    </row>
    <row r="99" spans="1:48">
      <c r="A99" s="133">
        <v>41263</v>
      </c>
      <c r="B99" s="576">
        <v>2390</v>
      </c>
      <c r="D99" s="134">
        <v>2420</v>
      </c>
      <c r="F99" s="134">
        <v>2505</v>
      </c>
    </row>
    <row r="100" spans="1:48">
      <c r="A100" s="133">
        <v>41264</v>
      </c>
      <c r="B100" s="576">
        <v>2390</v>
      </c>
      <c r="D100" s="134">
        <v>2420</v>
      </c>
      <c r="F100" s="134">
        <v>2490</v>
      </c>
      <c r="AV100" s="136">
        <v>2280</v>
      </c>
    </row>
    <row r="101" spans="1:48">
      <c r="A101" s="133">
        <v>41267</v>
      </c>
      <c r="B101" s="576">
        <v>2385</v>
      </c>
      <c r="D101" s="134">
        <v>2415</v>
      </c>
      <c r="F101" s="134">
        <v>2490</v>
      </c>
    </row>
    <row r="102" spans="1:48">
      <c r="A102" s="133">
        <v>41268</v>
      </c>
      <c r="B102" s="576">
        <v>2375</v>
      </c>
      <c r="D102" s="134">
        <v>2415</v>
      </c>
      <c r="F102" s="134">
        <v>2485</v>
      </c>
      <c r="Y102" s="136">
        <v>2140</v>
      </c>
    </row>
    <row r="103" spans="1:48">
      <c r="A103" s="133">
        <v>41269</v>
      </c>
      <c r="B103" s="576">
        <v>2375</v>
      </c>
      <c r="D103" s="134">
        <v>2410</v>
      </c>
      <c r="F103" s="134">
        <v>2485</v>
      </c>
      <c r="AV103" s="136">
        <v>2280</v>
      </c>
    </row>
    <row r="104" spans="1:48">
      <c r="A104" s="133">
        <v>41270</v>
      </c>
      <c r="B104" s="576">
        <v>2375</v>
      </c>
      <c r="D104" s="134">
        <v>2410</v>
      </c>
      <c r="F104" s="134">
        <v>2485</v>
      </c>
      <c r="AV104" s="136">
        <v>2280</v>
      </c>
    </row>
    <row r="105" spans="1:48">
      <c r="A105" s="133">
        <v>41271</v>
      </c>
      <c r="B105" s="576">
        <v>2375</v>
      </c>
      <c r="D105" s="134">
        <v>2410</v>
      </c>
      <c r="F105" s="134">
        <v>2485</v>
      </c>
      <c r="AS105" s="136">
        <v>2350</v>
      </c>
      <c r="AV105" s="136">
        <v>2280</v>
      </c>
    </row>
    <row r="106" spans="1:48">
      <c r="A106" s="133">
        <v>41274</v>
      </c>
      <c r="B106" s="576">
        <v>2380</v>
      </c>
      <c r="D106" s="134">
        <v>2410</v>
      </c>
      <c r="F106" s="134">
        <v>2500</v>
      </c>
      <c r="Y106" s="136">
        <v>2140</v>
      </c>
      <c r="AS106" s="136">
        <v>2350</v>
      </c>
    </row>
    <row r="107" spans="1:48">
      <c r="A107" s="133">
        <v>41278</v>
      </c>
      <c r="B107" s="576">
        <v>2390</v>
      </c>
      <c r="D107" s="134">
        <v>2420</v>
      </c>
      <c r="F107" s="134">
        <v>2500</v>
      </c>
    </row>
    <row r="108" spans="1:48">
      <c r="A108" s="133">
        <v>41279</v>
      </c>
      <c r="B108" s="576">
        <v>-30</v>
      </c>
      <c r="D108" s="134">
        <v>0</v>
      </c>
      <c r="F108" s="134">
        <v>2500</v>
      </c>
      <c r="Y108" s="136">
        <v>2140</v>
      </c>
      <c r="AV108" s="136">
        <v>2280</v>
      </c>
    </row>
    <row r="109" spans="1:48">
      <c r="A109" s="133">
        <v>41280</v>
      </c>
      <c r="B109" s="576">
        <v>-30</v>
      </c>
      <c r="D109" s="134">
        <v>0</v>
      </c>
      <c r="F109" s="134">
        <v>2500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B110" s="576">
        <v>2405</v>
      </c>
      <c r="D110" s="134">
        <v>2430</v>
      </c>
      <c r="F110" s="134">
        <v>2500</v>
      </c>
      <c r="AS110" s="136">
        <v>2360</v>
      </c>
    </row>
    <row r="111" spans="1:48">
      <c r="A111" s="133">
        <v>41282</v>
      </c>
      <c r="B111" s="576">
        <v>2415</v>
      </c>
      <c r="D111" s="134">
        <v>2430</v>
      </c>
      <c r="F111" s="134">
        <v>2500</v>
      </c>
    </row>
    <row r="112" spans="1:48">
      <c r="A112" s="133">
        <v>41283</v>
      </c>
      <c r="B112" s="576">
        <v>2415</v>
      </c>
      <c r="D112" s="134">
        <v>2435</v>
      </c>
      <c r="F112" s="134">
        <v>2530</v>
      </c>
    </row>
    <row r="113" spans="1:48">
      <c r="A113" s="133">
        <v>41284</v>
      </c>
      <c r="B113" s="576">
        <v>2415</v>
      </c>
      <c r="D113" s="134">
        <v>2435</v>
      </c>
      <c r="F113" s="134">
        <v>2535</v>
      </c>
      <c r="Y113" s="136">
        <v>2140</v>
      </c>
      <c r="AV113" s="136">
        <v>2280</v>
      </c>
    </row>
    <row r="114" spans="1:48">
      <c r="A114" s="133">
        <v>41285</v>
      </c>
      <c r="B114" s="576">
        <v>2415</v>
      </c>
      <c r="D114" s="134">
        <v>2435</v>
      </c>
      <c r="F114" s="134">
        <v>2535</v>
      </c>
      <c r="Y114" s="136">
        <v>2140</v>
      </c>
      <c r="AV114" s="136">
        <v>2280</v>
      </c>
    </row>
    <row r="115" spans="1:48">
      <c r="A115" s="133">
        <v>41288</v>
      </c>
      <c r="B115" s="576">
        <v>2405</v>
      </c>
      <c r="D115" s="134">
        <v>2435</v>
      </c>
      <c r="F115" s="134">
        <v>2535</v>
      </c>
    </row>
    <row r="116" spans="1:48">
      <c r="A116" s="133">
        <v>41289</v>
      </c>
      <c r="B116" s="576">
        <v>2400</v>
      </c>
      <c r="D116" s="134">
        <v>2430</v>
      </c>
      <c r="F116" s="134">
        <v>2535</v>
      </c>
      <c r="Y116" s="136">
        <v>2140</v>
      </c>
    </row>
    <row r="117" spans="1:48">
      <c r="A117" s="133">
        <v>41290</v>
      </c>
      <c r="B117" s="576">
        <v>2395</v>
      </c>
      <c r="D117" s="134">
        <v>2430</v>
      </c>
      <c r="F117" s="134">
        <v>2535</v>
      </c>
      <c r="Y117" s="136">
        <v>2140</v>
      </c>
      <c r="AV117" s="136">
        <v>2280</v>
      </c>
    </row>
    <row r="118" spans="1:48">
      <c r="A118" s="133">
        <v>41291</v>
      </c>
      <c r="B118" s="576">
        <v>2395</v>
      </c>
      <c r="D118" s="134">
        <v>2430</v>
      </c>
      <c r="F118" s="134">
        <v>2535</v>
      </c>
      <c r="AS118" s="136">
        <v>2380</v>
      </c>
      <c r="AV118" s="136">
        <v>2280</v>
      </c>
    </row>
    <row r="119" spans="1:48">
      <c r="A119" s="133">
        <v>41292</v>
      </c>
      <c r="B119" s="576">
        <v>2395</v>
      </c>
      <c r="D119" s="134">
        <v>2425</v>
      </c>
      <c r="F119" s="134">
        <v>2535</v>
      </c>
      <c r="AS119" s="136">
        <v>2380</v>
      </c>
    </row>
    <row r="120" spans="1:48">
      <c r="A120" s="133">
        <v>41295</v>
      </c>
      <c r="B120" s="576">
        <v>2395</v>
      </c>
      <c r="D120" s="134">
        <v>2425</v>
      </c>
      <c r="F120" s="134">
        <v>2535</v>
      </c>
    </row>
    <row r="121" spans="1:48">
      <c r="A121" s="133">
        <v>41296</v>
      </c>
      <c r="B121" s="576">
        <v>2390</v>
      </c>
      <c r="D121" s="134">
        <v>2420</v>
      </c>
      <c r="F121" s="134">
        <v>2520</v>
      </c>
      <c r="Y121" s="136">
        <v>2140</v>
      </c>
    </row>
    <row r="122" spans="1:48">
      <c r="A122" s="133">
        <v>41297</v>
      </c>
      <c r="B122" s="576">
        <v>2385</v>
      </c>
      <c r="D122" s="134">
        <v>2420</v>
      </c>
      <c r="F122" s="134">
        <v>2520</v>
      </c>
      <c r="Y122" s="136">
        <v>2140</v>
      </c>
      <c r="AV122" s="136">
        <v>2260</v>
      </c>
    </row>
    <row r="123" spans="1:48">
      <c r="A123" s="133">
        <v>41298</v>
      </c>
      <c r="B123" s="576">
        <v>2380</v>
      </c>
      <c r="D123" s="134">
        <v>2415</v>
      </c>
      <c r="F123" s="134">
        <v>2515</v>
      </c>
      <c r="AS123" s="136">
        <v>2380</v>
      </c>
      <c r="AV123" s="136">
        <v>2260</v>
      </c>
    </row>
    <row r="124" spans="1:48">
      <c r="A124" s="133">
        <v>41299</v>
      </c>
      <c r="B124" s="576">
        <v>2380</v>
      </c>
      <c r="D124" s="134">
        <v>2410</v>
      </c>
      <c r="F124" s="134">
        <v>2515</v>
      </c>
      <c r="AS124" s="136">
        <v>2380</v>
      </c>
    </row>
    <row r="125" spans="1:48">
      <c r="A125" s="133">
        <v>41302</v>
      </c>
      <c r="B125" s="576">
        <v>2385</v>
      </c>
      <c r="D125" s="134">
        <v>2410</v>
      </c>
      <c r="F125" s="134">
        <v>2500</v>
      </c>
      <c r="Y125" s="136">
        <v>2140</v>
      </c>
      <c r="AS125" s="136">
        <v>2360</v>
      </c>
    </row>
    <row r="126" spans="1:48">
      <c r="A126" s="133">
        <v>41303</v>
      </c>
      <c r="B126" s="576">
        <v>2385</v>
      </c>
      <c r="D126" s="134">
        <v>2410</v>
      </c>
      <c r="F126" s="134">
        <v>2500</v>
      </c>
      <c r="Y126" s="136">
        <v>2140</v>
      </c>
      <c r="AS126" s="136">
        <v>2360</v>
      </c>
    </row>
    <row r="127" spans="1:48">
      <c r="A127" s="133">
        <v>41304</v>
      </c>
      <c r="B127" s="576">
        <v>2385</v>
      </c>
      <c r="D127" s="134">
        <v>2410</v>
      </c>
      <c r="F127" s="134">
        <v>2500</v>
      </c>
    </row>
    <row r="128" spans="1:48">
      <c r="A128" s="133">
        <v>41305</v>
      </c>
      <c r="B128" s="576">
        <v>2385</v>
      </c>
      <c r="D128" s="134">
        <v>2410</v>
      </c>
      <c r="F128" s="134">
        <v>2490</v>
      </c>
      <c r="AV128" s="136">
        <v>2260</v>
      </c>
    </row>
    <row r="129" spans="1:48">
      <c r="A129" s="133">
        <v>41306</v>
      </c>
      <c r="B129" s="576">
        <v>2385</v>
      </c>
      <c r="D129" s="134">
        <v>2410</v>
      </c>
      <c r="F129" s="134">
        <v>2485</v>
      </c>
      <c r="AS129" s="136">
        <v>2360</v>
      </c>
      <c r="AV129" s="136">
        <v>2260</v>
      </c>
    </row>
    <row r="130" spans="1:48">
      <c r="A130" s="133">
        <v>41309</v>
      </c>
      <c r="B130" s="576">
        <v>2385</v>
      </c>
      <c r="D130" s="134">
        <v>2410</v>
      </c>
      <c r="F130" s="134">
        <v>2485</v>
      </c>
      <c r="Y130" s="136">
        <v>2140</v>
      </c>
    </row>
    <row r="131" spans="1:48">
      <c r="A131" s="133">
        <v>41310</v>
      </c>
      <c r="B131" s="576">
        <v>2385</v>
      </c>
      <c r="D131" s="134">
        <v>2410</v>
      </c>
      <c r="F131" s="134">
        <v>2485</v>
      </c>
      <c r="Y131" s="136">
        <v>2140</v>
      </c>
      <c r="AV131" s="136">
        <v>2260</v>
      </c>
    </row>
    <row r="132" spans="1:48">
      <c r="A132" s="133">
        <v>41323</v>
      </c>
      <c r="B132" s="576">
        <v>2385</v>
      </c>
      <c r="D132" s="134">
        <v>2410</v>
      </c>
      <c r="F132" s="134">
        <v>2500</v>
      </c>
    </row>
    <row r="133" spans="1:48">
      <c r="A133" s="133">
        <v>41324</v>
      </c>
      <c r="B133" s="576">
        <v>2380</v>
      </c>
      <c r="D133" s="134">
        <v>2410</v>
      </c>
      <c r="F133" s="134">
        <v>2490</v>
      </c>
      <c r="Y133" s="136">
        <v>2140</v>
      </c>
      <c r="AV133" s="136">
        <v>2260</v>
      </c>
    </row>
    <row r="134" spans="1:48">
      <c r="A134" s="133">
        <v>41325</v>
      </c>
      <c r="B134" s="576">
        <v>2380</v>
      </c>
      <c r="D134" s="134">
        <v>2410</v>
      </c>
      <c r="F134" s="134">
        <v>2490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B135" s="576">
        <v>2380</v>
      </c>
      <c r="D135" s="134">
        <v>2410</v>
      </c>
      <c r="F135" s="134">
        <v>2490</v>
      </c>
      <c r="AS135" s="136">
        <v>2350</v>
      </c>
    </row>
    <row r="136" spans="1:48">
      <c r="A136" s="133">
        <v>41327</v>
      </c>
      <c r="B136" s="576">
        <v>2380</v>
      </c>
      <c r="D136" s="134">
        <v>2415</v>
      </c>
    </row>
    <row r="137" spans="1:48">
      <c r="A137" s="133">
        <v>41330</v>
      </c>
      <c r="B137" s="576">
        <v>2370</v>
      </c>
      <c r="D137" s="134">
        <v>2400</v>
      </c>
      <c r="F137" s="134">
        <v>2490</v>
      </c>
      <c r="AS137" s="136">
        <v>2360</v>
      </c>
    </row>
    <row r="138" spans="1:48">
      <c r="A138" s="133">
        <v>41331</v>
      </c>
      <c r="B138" s="576">
        <v>2370</v>
      </c>
      <c r="D138" s="134">
        <v>2400</v>
      </c>
      <c r="F138" s="134">
        <v>2490</v>
      </c>
      <c r="Y138" s="136">
        <v>2140</v>
      </c>
      <c r="AS138" s="136">
        <v>2360</v>
      </c>
    </row>
    <row r="139" spans="1:48">
      <c r="A139" s="133">
        <v>41332</v>
      </c>
      <c r="B139" s="576">
        <v>2370</v>
      </c>
      <c r="D139" s="134">
        <v>2400</v>
      </c>
      <c r="F139" s="134">
        <v>2490</v>
      </c>
      <c r="Y139" s="136">
        <v>2140</v>
      </c>
      <c r="AV139" s="136">
        <v>2260</v>
      </c>
    </row>
    <row r="140" spans="1:48">
      <c r="A140" s="133">
        <v>41333</v>
      </c>
      <c r="B140" s="576">
        <v>2370</v>
      </c>
      <c r="D140" s="134">
        <v>2400</v>
      </c>
      <c r="F140" s="134">
        <v>2490</v>
      </c>
      <c r="AS140" s="136">
        <v>2320</v>
      </c>
      <c r="AV140" s="136">
        <v>2260</v>
      </c>
    </row>
    <row r="141" spans="1:48">
      <c r="A141" s="133">
        <v>41334</v>
      </c>
      <c r="B141" s="576">
        <v>2370</v>
      </c>
      <c r="D141" s="134">
        <v>2400</v>
      </c>
      <c r="F141" s="134">
        <v>2485</v>
      </c>
      <c r="AS141" s="136">
        <v>2320</v>
      </c>
    </row>
    <row r="142" spans="1:48">
      <c r="A142" s="133">
        <v>41337</v>
      </c>
      <c r="B142" s="576">
        <v>2320</v>
      </c>
      <c r="D142" s="134">
        <v>2350</v>
      </c>
      <c r="F142" s="134">
        <v>2475</v>
      </c>
      <c r="AS142" s="136">
        <v>2320</v>
      </c>
    </row>
    <row r="143" spans="1:48">
      <c r="A143" s="133">
        <v>41338</v>
      </c>
      <c r="B143" s="576">
        <v>2320</v>
      </c>
      <c r="D143" s="134">
        <v>2350</v>
      </c>
      <c r="F143" s="134">
        <v>2475</v>
      </c>
      <c r="Y143" s="136">
        <v>2120</v>
      </c>
      <c r="AV143" s="136">
        <v>2260</v>
      </c>
    </row>
    <row r="144" spans="1:48">
      <c r="A144" s="133">
        <v>41339</v>
      </c>
      <c r="B144" s="576">
        <v>2320</v>
      </c>
      <c r="D144" s="134">
        <v>2350</v>
      </c>
      <c r="F144" s="134">
        <v>2475</v>
      </c>
      <c r="Y144" s="136">
        <v>2120</v>
      </c>
      <c r="AV144" s="136">
        <v>2260</v>
      </c>
    </row>
    <row r="145" spans="1:48">
      <c r="A145" s="133">
        <v>41340</v>
      </c>
      <c r="B145" s="576">
        <v>2335</v>
      </c>
      <c r="D145" s="134">
        <v>2360</v>
      </c>
      <c r="F145" s="134">
        <v>2475</v>
      </c>
      <c r="AS145" s="136">
        <v>2280</v>
      </c>
    </row>
    <row r="146" spans="1:48">
      <c r="A146" s="133">
        <v>41341</v>
      </c>
      <c r="B146" s="576">
        <v>2340</v>
      </c>
      <c r="D146" s="134">
        <v>2370</v>
      </c>
      <c r="F146" s="134">
        <v>2470</v>
      </c>
      <c r="AS146" s="136">
        <v>2280</v>
      </c>
    </row>
    <row r="147" spans="1:48">
      <c r="A147" s="133">
        <v>41344</v>
      </c>
      <c r="B147" s="576">
        <v>2345</v>
      </c>
      <c r="D147" s="134">
        <v>2375</v>
      </c>
      <c r="F147" s="134">
        <v>2480</v>
      </c>
    </row>
    <row r="148" spans="1:48">
      <c r="A148" s="133">
        <v>41345</v>
      </c>
      <c r="B148" s="576">
        <v>2345</v>
      </c>
      <c r="D148" s="134">
        <v>2375</v>
      </c>
      <c r="F148" s="134">
        <v>2480</v>
      </c>
      <c r="AV148" s="136">
        <v>2220</v>
      </c>
    </row>
    <row r="149" spans="1:48">
      <c r="A149" s="133">
        <v>41346</v>
      </c>
      <c r="B149" s="576">
        <v>2335</v>
      </c>
      <c r="D149" s="134">
        <v>2365</v>
      </c>
      <c r="F149" s="134">
        <v>2480</v>
      </c>
      <c r="AV149" s="136">
        <v>2220</v>
      </c>
    </row>
    <row r="150" spans="1:48">
      <c r="A150" s="133">
        <v>41347</v>
      </c>
      <c r="B150" s="576">
        <v>2335</v>
      </c>
      <c r="D150" s="134">
        <v>2365</v>
      </c>
      <c r="F150" s="134">
        <v>2485</v>
      </c>
    </row>
    <row r="151" spans="1:48">
      <c r="A151" s="133">
        <v>41348</v>
      </c>
      <c r="B151" s="576">
        <v>2330</v>
      </c>
      <c r="D151" s="134">
        <v>2360</v>
      </c>
      <c r="F151" s="134">
        <v>2480</v>
      </c>
      <c r="AV151" s="136">
        <v>2220</v>
      </c>
    </row>
    <row r="152" spans="1:48">
      <c r="A152" s="133">
        <v>41351</v>
      </c>
      <c r="B152" s="576">
        <v>2320</v>
      </c>
      <c r="D152" s="134">
        <v>2350</v>
      </c>
      <c r="F152" s="134">
        <v>2480</v>
      </c>
      <c r="AS152" s="136">
        <v>2280</v>
      </c>
    </row>
    <row r="153" spans="1:48">
      <c r="A153" s="133">
        <v>41352</v>
      </c>
      <c r="B153" s="576">
        <v>2320</v>
      </c>
      <c r="D153" s="134">
        <v>2350</v>
      </c>
      <c r="F153" s="134">
        <v>2480</v>
      </c>
      <c r="AS153" s="136">
        <v>2280</v>
      </c>
    </row>
    <row r="154" spans="1:48">
      <c r="A154" s="133">
        <v>41353</v>
      </c>
      <c r="B154" s="576">
        <v>2320</v>
      </c>
      <c r="D154" s="134">
        <v>2350</v>
      </c>
      <c r="F154" s="134">
        <v>2480</v>
      </c>
    </row>
    <row r="155" spans="1:48">
      <c r="A155" s="133">
        <v>41354</v>
      </c>
      <c r="B155" s="576">
        <v>2320</v>
      </c>
      <c r="D155" s="134">
        <v>2360</v>
      </c>
      <c r="F155" s="134">
        <v>2480</v>
      </c>
    </row>
    <row r="156" spans="1:48">
      <c r="A156" s="133">
        <v>41355</v>
      </c>
      <c r="B156" s="576">
        <v>2325</v>
      </c>
      <c r="D156" s="134">
        <v>2360</v>
      </c>
      <c r="F156" s="134">
        <v>2480</v>
      </c>
    </row>
    <row r="157" spans="1:48">
      <c r="A157" s="133">
        <v>41358</v>
      </c>
      <c r="B157" s="576">
        <v>2325</v>
      </c>
      <c r="D157" s="134">
        <v>2360</v>
      </c>
      <c r="F157" s="134">
        <v>2485</v>
      </c>
      <c r="Y157" s="136">
        <v>2040</v>
      </c>
      <c r="AS157" s="136">
        <v>2270</v>
      </c>
    </row>
    <row r="158" spans="1:48">
      <c r="A158" s="133">
        <v>41359</v>
      </c>
      <c r="B158" s="576">
        <v>2325</v>
      </c>
      <c r="D158" s="134">
        <v>2360</v>
      </c>
      <c r="F158" s="134">
        <v>2485</v>
      </c>
      <c r="Y158" s="136">
        <v>2040</v>
      </c>
      <c r="AV158" s="136">
        <v>2220</v>
      </c>
    </row>
    <row r="159" spans="1:48">
      <c r="A159" s="133">
        <v>41360</v>
      </c>
      <c r="B159" s="576">
        <v>2325</v>
      </c>
      <c r="D159" s="134">
        <v>2360</v>
      </c>
      <c r="F159" s="134">
        <v>2480</v>
      </c>
      <c r="AV159" s="136">
        <v>2220</v>
      </c>
    </row>
    <row r="160" spans="1:48">
      <c r="A160" s="133">
        <v>41361</v>
      </c>
      <c r="B160" s="576">
        <v>2325</v>
      </c>
      <c r="D160" s="134">
        <v>2360</v>
      </c>
      <c r="F160" s="134">
        <v>2470</v>
      </c>
    </row>
    <row r="161" spans="1:48">
      <c r="A161" s="133">
        <v>41362</v>
      </c>
      <c r="B161" s="576">
        <v>2320</v>
      </c>
      <c r="D161" s="134">
        <v>2360</v>
      </c>
      <c r="F161" s="134">
        <v>2470</v>
      </c>
    </row>
    <row r="162" spans="1:48">
      <c r="A162" s="133">
        <v>41365</v>
      </c>
      <c r="B162" s="576">
        <v>2315</v>
      </c>
      <c r="D162" s="134">
        <v>2355</v>
      </c>
      <c r="F162" s="134">
        <v>2470</v>
      </c>
    </row>
    <row r="163" spans="1:48">
      <c r="A163" s="133">
        <v>41366</v>
      </c>
      <c r="B163" s="576">
        <v>2315</v>
      </c>
      <c r="D163" s="134">
        <v>2350</v>
      </c>
      <c r="F163" s="134">
        <v>2470</v>
      </c>
      <c r="Y163" s="136">
        <v>2100</v>
      </c>
    </row>
    <row r="164" spans="1:48">
      <c r="A164" s="133">
        <v>41367</v>
      </c>
      <c r="B164" s="576">
        <v>2315</v>
      </c>
      <c r="D164" s="134">
        <v>2350</v>
      </c>
      <c r="F164" s="134">
        <v>2470</v>
      </c>
      <c r="AV164" s="136">
        <v>2240</v>
      </c>
    </row>
    <row r="165" spans="1:48">
      <c r="A165" s="133">
        <v>41371</v>
      </c>
      <c r="B165" s="576">
        <v>-30</v>
      </c>
      <c r="D165" s="134">
        <v>0</v>
      </c>
      <c r="F165" s="134">
        <v>2460</v>
      </c>
    </row>
    <row r="166" spans="1:48">
      <c r="A166" s="133">
        <v>41372</v>
      </c>
      <c r="B166" s="576">
        <v>2315</v>
      </c>
      <c r="D166" s="134">
        <v>2350</v>
      </c>
      <c r="F166" s="134">
        <v>2450</v>
      </c>
      <c r="Y166" s="136">
        <v>2100</v>
      </c>
      <c r="AV166" s="136">
        <v>2240</v>
      </c>
    </row>
    <row r="167" spans="1:48">
      <c r="A167" s="133">
        <v>41373</v>
      </c>
      <c r="B167" s="576">
        <v>2315</v>
      </c>
      <c r="D167" s="134">
        <v>2350</v>
      </c>
      <c r="F167" s="134">
        <v>2450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B168" s="576">
        <v>2315</v>
      </c>
      <c r="D168" s="134">
        <v>2350</v>
      </c>
      <c r="F168" s="134">
        <v>2450</v>
      </c>
      <c r="AS168" s="136">
        <v>2300</v>
      </c>
    </row>
    <row r="169" spans="1:48">
      <c r="A169" s="133">
        <v>41375</v>
      </c>
      <c r="B169" s="576">
        <v>2315</v>
      </c>
      <c r="D169" s="134">
        <v>2350</v>
      </c>
      <c r="F169" s="134">
        <v>2450</v>
      </c>
    </row>
    <row r="170" spans="1:48">
      <c r="A170" s="133">
        <v>41376</v>
      </c>
      <c r="B170" s="576">
        <v>2315</v>
      </c>
      <c r="D170" s="134">
        <v>2350</v>
      </c>
      <c r="F170" s="134">
        <v>2450</v>
      </c>
    </row>
    <row r="171" spans="1:48">
      <c r="A171" s="133">
        <v>41379</v>
      </c>
      <c r="B171" s="576">
        <v>2315</v>
      </c>
      <c r="D171" s="134">
        <v>2350</v>
      </c>
      <c r="F171" s="134">
        <v>2440</v>
      </c>
      <c r="Y171" s="136">
        <v>2100</v>
      </c>
    </row>
    <row r="172" spans="1:48">
      <c r="A172" s="133">
        <v>41380</v>
      </c>
      <c r="B172" s="576">
        <v>2310</v>
      </c>
      <c r="D172" s="134">
        <v>2345</v>
      </c>
      <c r="F172" s="134">
        <v>2430</v>
      </c>
      <c r="Y172" s="136">
        <v>2100</v>
      </c>
    </row>
    <row r="173" spans="1:48">
      <c r="A173" s="133">
        <v>41381</v>
      </c>
      <c r="B173" s="576">
        <v>2300</v>
      </c>
      <c r="D173" s="134">
        <v>2340</v>
      </c>
      <c r="F173" s="134">
        <v>2430</v>
      </c>
    </row>
    <row r="174" spans="1:48">
      <c r="A174" s="133">
        <v>41382</v>
      </c>
      <c r="B174" s="576">
        <v>2290</v>
      </c>
      <c r="D174" s="134">
        <v>2340</v>
      </c>
      <c r="F174" s="134">
        <v>2430</v>
      </c>
      <c r="AV174" s="136">
        <v>2220</v>
      </c>
    </row>
    <row r="175" spans="1:48">
      <c r="A175" s="133">
        <v>41383</v>
      </c>
      <c r="B175" s="576">
        <v>2285</v>
      </c>
      <c r="D175" s="134">
        <v>2335</v>
      </c>
      <c r="F175" s="134">
        <v>2420</v>
      </c>
      <c r="AV175" s="136">
        <v>2220</v>
      </c>
    </row>
    <row r="176" spans="1:48">
      <c r="A176" s="133">
        <v>41386</v>
      </c>
      <c r="B176" s="576">
        <v>2270</v>
      </c>
      <c r="D176" s="134">
        <v>2320</v>
      </c>
      <c r="F176" s="134">
        <v>2420</v>
      </c>
      <c r="Y176" s="136">
        <v>2100</v>
      </c>
      <c r="AV176" s="136">
        <v>2220</v>
      </c>
    </row>
    <row r="177" spans="1:48">
      <c r="A177" s="133">
        <v>41387</v>
      </c>
      <c r="B177" s="576">
        <v>2260</v>
      </c>
      <c r="D177" s="134">
        <v>2320</v>
      </c>
      <c r="F177" s="134">
        <v>2400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B178" s="576">
        <v>2260</v>
      </c>
      <c r="D178" s="134">
        <v>2310</v>
      </c>
      <c r="F178" s="134">
        <v>2390</v>
      </c>
      <c r="AS178" s="136">
        <v>2250</v>
      </c>
    </row>
    <row r="179" spans="1:48">
      <c r="A179" s="133">
        <v>41389</v>
      </c>
      <c r="B179" s="576">
        <v>2260</v>
      </c>
      <c r="D179" s="134">
        <v>2300</v>
      </c>
      <c r="F179" s="134">
        <v>2390</v>
      </c>
    </row>
    <row r="180" spans="1:48">
      <c r="A180" s="133">
        <v>41390</v>
      </c>
      <c r="B180" s="576">
        <v>2260</v>
      </c>
      <c r="D180" s="134">
        <v>2300</v>
      </c>
      <c r="F180" s="134">
        <v>2390</v>
      </c>
      <c r="AS180" s="136">
        <v>2230</v>
      </c>
    </row>
    <row r="181" spans="1:48">
      <c r="A181" s="133">
        <v>41391</v>
      </c>
      <c r="B181" s="576">
        <v>-30</v>
      </c>
      <c r="D181" s="134">
        <v>0</v>
      </c>
      <c r="F181" s="134">
        <v>2390</v>
      </c>
      <c r="AS181" s="136">
        <v>2230</v>
      </c>
    </row>
    <row r="182" spans="1:48">
      <c r="A182" s="133">
        <v>41392</v>
      </c>
      <c r="B182" s="576">
        <v>-30</v>
      </c>
      <c r="D182" s="134">
        <v>0</v>
      </c>
      <c r="F182" s="134">
        <v>2390</v>
      </c>
    </row>
    <row r="183" spans="1:48">
      <c r="A183" s="133">
        <v>41396</v>
      </c>
      <c r="B183" s="576">
        <v>2270</v>
      </c>
      <c r="D183" s="134">
        <v>2310</v>
      </c>
      <c r="F183" s="134">
        <v>2400</v>
      </c>
      <c r="Y183" s="136">
        <v>2100</v>
      </c>
    </row>
    <row r="184" spans="1:48">
      <c r="A184" s="133">
        <v>41397</v>
      </c>
      <c r="B184" s="576">
        <v>2270</v>
      </c>
      <c r="D184" s="134">
        <v>2310</v>
      </c>
      <c r="F184" s="134">
        <v>2400</v>
      </c>
      <c r="Y184" s="136">
        <v>2100</v>
      </c>
      <c r="AS184" s="136">
        <v>2250</v>
      </c>
    </row>
    <row r="185" spans="1:48">
      <c r="A185" s="133">
        <v>41400</v>
      </c>
      <c r="B185" s="576">
        <v>2270</v>
      </c>
      <c r="D185" s="134">
        <v>2310</v>
      </c>
      <c r="F185" s="134">
        <v>2400</v>
      </c>
      <c r="AV185" s="136">
        <v>2220</v>
      </c>
    </row>
    <row r="186" spans="1:48">
      <c r="A186" s="133">
        <v>41401</v>
      </c>
      <c r="B186" s="576">
        <v>2280</v>
      </c>
      <c r="D186" s="134">
        <v>2320</v>
      </c>
      <c r="F186" s="134">
        <v>2410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B187" s="576">
        <v>2290</v>
      </c>
      <c r="D187" s="134">
        <v>2330</v>
      </c>
      <c r="F187" s="134">
        <v>2420</v>
      </c>
      <c r="Y187" s="136">
        <v>2120</v>
      </c>
      <c r="AS187" s="136">
        <v>2230</v>
      </c>
    </row>
    <row r="188" spans="1:48">
      <c r="A188" s="133">
        <v>41403</v>
      </c>
      <c r="B188" s="576">
        <v>2300</v>
      </c>
      <c r="D188" s="134">
        <v>2340</v>
      </c>
      <c r="F188" s="134">
        <v>2460</v>
      </c>
    </row>
    <row r="189" spans="1:48">
      <c r="A189" s="133">
        <v>41404</v>
      </c>
      <c r="B189" s="576">
        <v>2300</v>
      </c>
      <c r="D189" s="134">
        <v>2340</v>
      </c>
      <c r="F189" s="134">
        <v>2460</v>
      </c>
      <c r="AS189" s="136">
        <v>2250</v>
      </c>
      <c r="AV189" s="136">
        <v>2200</v>
      </c>
    </row>
    <row r="190" spans="1:48">
      <c r="A190" s="133">
        <v>41407</v>
      </c>
      <c r="B190" s="576">
        <v>2310</v>
      </c>
      <c r="D190" s="134">
        <v>2350</v>
      </c>
      <c r="F190" s="134">
        <v>2460</v>
      </c>
      <c r="Y190" s="136">
        <v>2120</v>
      </c>
    </row>
    <row r="191" spans="1:48">
      <c r="A191" s="133">
        <v>41408</v>
      </c>
      <c r="B191" s="576">
        <v>2310</v>
      </c>
      <c r="D191" s="134">
        <v>2350</v>
      </c>
      <c r="F191" s="134">
        <v>2470</v>
      </c>
      <c r="Y191" s="136">
        <v>2120</v>
      </c>
    </row>
    <row r="192" spans="1:48">
      <c r="A192" s="133">
        <v>41409</v>
      </c>
      <c r="B192" s="576">
        <v>2320</v>
      </c>
      <c r="D192" s="134">
        <v>2360</v>
      </c>
      <c r="F192" s="134">
        <v>2470</v>
      </c>
      <c r="AV192" s="136">
        <v>2220</v>
      </c>
    </row>
    <row r="193" spans="1:48">
      <c r="A193" s="133">
        <v>41410</v>
      </c>
      <c r="B193" s="576">
        <v>2320</v>
      </c>
      <c r="D193" s="134">
        <v>2360</v>
      </c>
      <c r="F193" s="134">
        <v>2470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B194" s="576">
        <v>2310</v>
      </c>
      <c r="D194" s="134">
        <v>2360</v>
      </c>
      <c r="F194" s="134">
        <v>2470</v>
      </c>
      <c r="Y194" s="136">
        <v>2100</v>
      </c>
      <c r="AS194" s="136">
        <v>2250</v>
      </c>
    </row>
    <row r="195" spans="1:48">
      <c r="A195" s="133">
        <v>41414</v>
      </c>
      <c r="B195" s="576">
        <v>2290</v>
      </c>
      <c r="D195" s="134">
        <v>2350</v>
      </c>
      <c r="F195" s="134">
        <v>2460</v>
      </c>
    </row>
    <row r="196" spans="1:48">
      <c r="A196" s="133">
        <v>41415</v>
      </c>
      <c r="B196" s="576">
        <v>2290</v>
      </c>
      <c r="D196" s="134">
        <v>2340</v>
      </c>
      <c r="F196" s="134">
        <v>2460</v>
      </c>
      <c r="Y196" s="136">
        <v>2100</v>
      </c>
    </row>
    <row r="197" spans="1:48">
      <c r="A197" s="133">
        <v>41416</v>
      </c>
      <c r="B197" s="576">
        <v>2300</v>
      </c>
      <c r="D197" s="134">
        <v>2350</v>
      </c>
      <c r="F197" s="134">
        <v>2450</v>
      </c>
      <c r="Y197" s="136">
        <v>2100</v>
      </c>
      <c r="AV197" s="136">
        <v>2220</v>
      </c>
    </row>
    <row r="198" spans="1:48">
      <c r="A198" s="133">
        <v>41417</v>
      </c>
      <c r="B198" s="576">
        <v>2300</v>
      </c>
      <c r="D198" s="134">
        <v>2350</v>
      </c>
      <c r="F198" s="134">
        <v>2450</v>
      </c>
      <c r="AV198" s="136">
        <v>2220</v>
      </c>
    </row>
    <row r="199" spans="1:48">
      <c r="A199" s="133">
        <v>41418</v>
      </c>
      <c r="B199" s="576">
        <v>2300</v>
      </c>
      <c r="D199" s="134">
        <v>2350</v>
      </c>
      <c r="F199" s="134">
        <v>2420</v>
      </c>
    </row>
    <row r="200" spans="1:48">
      <c r="A200" s="133">
        <v>41421</v>
      </c>
      <c r="B200" s="576">
        <v>2320</v>
      </c>
      <c r="D200" s="134">
        <v>2360</v>
      </c>
      <c r="F200" s="134">
        <v>2430</v>
      </c>
      <c r="AV200" s="136">
        <v>2220</v>
      </c>
    </row>
    <row r="201" spans="1:48">
      <c r="A201" s="133">
        <v>41422</v>
      </c>
      <c r="B201" s="576">
        <v>2320</v>
      </c>
      <c r="D201" s="134">
        <v>2360</v>
      </c>
      <c r="F201" s="134">
        <v>2430</v>
      </c>
      <c r="Y201" s="136">
        <v>2100</v>
      </c>
      <c r="AV201" s="136">
        <v>2220</v>
      </c>
    </row>
    <row r="202" spans="1:48">
      <c r="A202" s="133">
        <v>41423</v>
      </c>
      <c r="B202" s="576">
        <v>2320</v>
      </c>
      <c r="D202" s="134">
        <v>2360</v>
      </c>
      <c r="F202" s="134">
        <v>2440</v>
      </c>
      <c r="Y202" s="136">
        <v>2100</v>
      </c>
    </row>
    <row r="203" spans="1:48">
      <c r="A203" s="133">
        <v>41424</v>
      </c>
      <c r="B203" s="576">
        <v>2320</v>
      </c>
      <c r="D203" s="134">
        <v>2360</v>
      </c>
      <c r="F203" s="134">
        <v>2440</v>
      </c>
      <c r="AS203" s="136">
        <v>2270</v>
      </c>
    </row>
    <row r="204" spans="1:48">
      <c r="A204" s="133">
        <v>41425</v>
      </c>
      <c r="B204" s="576">
        <v>2320</v>
      </c>
      <c r="D204" s="134">
        <v>2360</v>
      </c>
      <c r="F204" s="134">
        <v>2450</v>
      </c>
      <c r="AV204" s="136">
        <v>2240</v>
      </c>
    </row>
    <row r="205" spans="1:48">
      <c r="A205" s="133">
        <v>41428</v>
      </c>
      <c r="B205" s="576">
        <v>2320</v>
      </c>
      <c r="D205" s="134">
        <v>2360</v>
      </c>
      <c r="F205" s="134">
        <v>2470</v>
      </c>
      <c r="Y205" s="136">
        <v>2100</v>
      </c>
    </row>
    <row r="206" spans="1:48">
      <c r="A206" s="133">
        <v>41429</v>
      </c>
      <c r="B206" s="576">
        <v>2330</v>
      </c>
      <c r="D206" s="134">
        <v>2360</v>
      </c>
      <c r="F206" s="134">
        <v>2460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B207" s="576">
        <v>2320</v>
      </c>
      <c r="D207" s="134">
        <v>2360</v>
      </c>
      <c r="F207" s="134">
        <v>2460</v>
      </c>
      <c r="AS207" s="136">
        <v>2280</v>
      </c>
      <c r="AV207" s="136">
        <v>2240</v>
      </c>
    </row>
    <row r="208" spans="1:48">
      <c r="A208" s="133">
        <v>41431</v>
      </c>
      <c r="B208" s="576">
        <v>2320</v>
      </c>
      <c r="D208" s="134">
        <v>2360</v>
      </c>
      <c r="F208" s="134">
        <v>2460</v>
      </c>
    </row>
    <row r="209" spans="1:48">
      <c r="A209" s="133">
        <v>41432</v>
      </c>
      <c r="B209" s="576">
        <v>2320</v>
      </c>
      <c r="D209" s="134">
        <v>2360</v>
      </c>
      <c r="F209" s="134">
        <v>2460</v>
      </c>
      <c r="AS209" s="136">
        <v>2280</v>
      </c>
    </row>
    <row r="210" spans="1:48">
      <c r="A210" s="133">
        <v>41433</v>
      </c>
      <c r="B210" s="576">
        <v>-30</v>
      </c>
      <c r="F210" s="134">
        <v>2460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B211" s="576">
        <v>-30</v>
      </c>
      <c r="F211" s="134">
        <v>2460</v>
      </c>
      <c r="Y211" s="136">
        <v>2100</v>
      </c>
      <c r="AV211" s="136">
        <v>2220</v>
      </c>
    </row>
    <row r="212" spans="1:48">
      <c r="A212" s="133">
        <v>41438</v>
      </c>
      <c r="B212" s="576">
        <v>2320</v>
      </c>
      <c r="D212" s="134">
        <v>2360</v>
      </c>
      <c r="F212" s="134">
        <v>2460</v>
      </c>
      <c r="Y212" s="136">
        <v>2100</v>
      </c>
      <c r="AS212" s="136">
        <v>2300</v>
      </c>
    </row>
    <row r="213" spans="1:48">
      <c r="A213" s="133">
        <v>41439</v>
      </c>
      <c r="B213" s="576">
        <v>2320</v>
      </c>
      <c r="D213" s="134">
        <v>2360</v>
      </c>
      <c r="F213" s="134">
        <v>2460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B214" s="576">
        <v>2320</v>
      </c>
      <c r="D214" s="134">
        <v>2360</v>
      </c>
      <c r="F214" s="134">
        <v>2450</v>
      </c>
      <c r="Y214" s="136">
        <v>2100</v>
      </c>
      <c r="AS214" s="136">
        <v>2300</v>
      </c>
    </row>
    <row r="215" spans="1:48">
      <c r="A215" s="133">
        <v>41443</v>
      </c>
      <c r="B215" s="576">
        <v>2320</v>
      </c>
      <c r="D215" s="134">
        <v>2360</v>
      </c>
      <c r="F215" s="134">
        <v>2445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B216" s="576">
        <v>2320</v>
      </c>
      <c r="D216" s="134">
        <v>2360</v>
      </c>
      <c r="F216" s="134">
        <v>2435</v>
      </c>
      <c r="AV216" s="136">
        <v>2230</v>
      </c>
    </row>
    <row r="217" spans="1:48">
      <c r="A217" s="133">
        <v>41445</v>
      </c>
      <c r="B217" s="576">
        <v>2330</v>
      </c>
      <c r="D217" s="134">
        <v>2370</v>
      </c>
      <c r="F217" s="134">
        <v>2435</v>
      </c>
      <c r="AS217" s="136">
        <v>2300</v>
      </c>
    </row>
    <row r="218" spans="1:48">
      <c r="A218" s="133">
        <v>41446</v>
      </c>
      <c r="B218" s="576">
        <v>2330</v>
      </c>
      <c r="D218" s="134">
        <v>2370</v>
      </c>
      <c r="F218" s="134">
        <v>2435</v>
      </c>
      <c r="AS218" s="136">
        <v>2300</v>
      </c>
    </row>
    <row r="219" spans="1:48">
      <c r="A219" s="133">
        <v>41449</v>
      </c>
      <c r="B219" s="576">
        <v>2330</v>
      </c>
      <c r="D219" s="134">
        <v>2375</v>
      </c>
      <c r="F219" s="134">
        <v>2440</v>
      </c>
      <c r="AS219" s="136">
        <v>2300</v>
      </c>
      <c r="AV219" s="136">
        <v>2230</v>
      </c>
    </row>
    <row r="220" spans="1:48">
      <c r="A220" s="133">
        <v>41450</v>
      </c>
      <c r="B220" s="576">
        <v>2330</v>
      </c>
      <c r="D220" s="134">
        <v>2375</v>
      </c>
      <c r="F220" s="134">
        <v>2440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B221" s="576">
        <v>2335</v>
      </c>
      <c r="D221" s="134">
        <v>2375</v>
      </c>
      <c r="F221" s="134">
        <v>2440</v>
      </c>
      <c r="Y221" s="136">
        <v>2100</v>
      </c>
      <c r="AS221" s="136">
        <v>2300</v>
      </c>
    </row>
    <row r="222" spans="1:48">
      <c r="A222" s="133">
        <v>41452</v>
      </c>
      <c r="B222" s="576">
        <v>2335</v>
      </c>
      <c r="D222" s="134">
        <v>2375</v>
      </c>
      <c r="F222" s="134">
        <v>2440</v>
      </c>
      <c r="AS222" s="136">
        <v>2320</v>
      </c>
      <c r="AV222" s="136">
        <v>2280</v>
      </c>
    </row>
    <row r="223" spans="1:48">
      <c r="A223" s="133">
        <v>41453</v>
      </c>
      <c r="B223" s="576">
        <v>2335</v>
      </c>
      <c r="D223" s="134">
        <v>2375</v>
      </c>
      <c r="F223" s="134">
        <v>2440</v>
      </c>
      <c r="AV223" s="136">
        <v>2280</v>
      </c>
    </row>
    <row r="224" spans="1:48">
      <c r="A224" s="133">
        <v>41456</v>
      </c>
      <c r="B224" s="576">
        <v>2335</v>
      </c>
      <c r="D224" s="134">
        <v>2375</v>
      </c>
      <c r="F224" s="134">
        <v>2440</v>
      </c>
      <c r="AS224" s="136">
        <v>2320</v>
      </c>
    </row>
    <row r="225" spans="1:48">
      <c r="A225" s="133">
        <v>41457</v>
      </c>
      <c r="B225" s="576">
        <v>2335</v>
      </c>
      <c r="D225" s="134">
        <v>2370</v>
      </c>
      <c r="F225" s="134">
        <v>2440</v>
      </c>
      <c r="AS225" s="136">
        <v>2320</v>
      </c>
      <c r="AV225" s="136">
        <v>2280</v>
      </c>
    </row>
    <row r="226" spans="1:48">
      <c r="A226" s="133">
        <v>41458</v>
      </c>
      <c r="B226" s="576">
        <v>2335</v>
      </c>
      <c r="D226" s="134">
        <v>2370</v>
      </c>
      <c r="F226" s="134">
        <v>2440</v>
      </c>
      <c r="Y226" s="136">
        <v>2100</v>
      </c>
      <c r="AV226" s="136">
        <v>2280</v>
      </c>
    </row>
    <row r="227" spans="1:48">
      <c r="A227" s="133">
        <v>41459</v>
      </c>
      <c r="B227" s="576">
        <v>2335</v>
      </c>
      <c r="D227" s="134">
        <v>2370</v>
      </c>
      <c r="F227" s="134">
        <v>2450</v>
      </c>
    </row>
    <row r="228" spans="1:48">
      <c r="A228" s="133">
        <v>41460</v>
      </c>
      <c r="B228" s="576">
        <v>2335</v>
      </c>
      <c r="D228" s="134">
        <v>2370</v>
      </c>
      <c r="F228" s="134">
        <v>2450</v>
      </c>
      <c r="AV228" s="136">
        <v>2300</v>
      </c>
    </row>
    <row r="229" spans="1:48">
      <c r="A229" s="133">
        <v>41463</v>
      </c>
      <c r="B229" s="576">
        <v>2335</v>
      </c>
      <c r="D229" s="134">
        <v>2370</v>
      </c>
      <c r="F229" s="134">
        <v>2480</v>
      </c>
      <c r="Y229" s="136">
        <v>2100</v>
      </c>
      <c r="AV229" s="136">
        <v>2300</v>
      </c>
    </row>
    <row r="230" spans="1:48">
      <c r="A230" s="133">
        <v>41464</v>
      </c>
      <c r="B230" s="576">
        <v>2335</v>
      </c>
      <c r="D230" s="134">
        <v>2370</v>
      </c>
      <c r="F230" s="134">
        <v>2500</v>
      </c>
      <c r="AS230" s="136">
        <v>2320</v>
      </c>
    </row>
    <row r="231" spans="1:48">
      <c r="A231" s="133">
        <v>41465</v>
      </c>
      <c r="B231" s="576">
        <v>2335</v>
      </c>
      <c r="D231" s="134">
        <v>2370</v>
      </c>
      <c r="F231" s="134">
        <v>2500</v>
      </c>
    </row>
    <row r="232" spans="1:48">
      <c r="A232" s="133">
        <v>41466</v>
      </c>
      <c r="B232" s="576">
        <v>2340</v>
      </c>
      <c r="D232" s="134">
        <v>2390</v>
      </c>
      <c r="F232" s="134">
        <v>2500</v>
      </c>
      <c r="AS232" s="136">
        <v>2330</v>
      </c>
    </row>
    <row r="233" spans="1:48">
      <c r="A233" s="133">
        <v>41467</v>
      </c>
      <c r="B233" s="576">
        <v>2340</v>
      </c>
      <c r="D233" s="134">
        <v>2390</v>
      </c>
      <c r="F233" s="134">
        <v>2500</v>
      </c>
      <c r="AS233" s="136">
        <v>2330</v>
      </c>
    </row>
    <row r="234" spans="1:48">
      <c r="A234" s="133">
        <v>41470</v>
      </c>
      <c r="B234" s="576">
        <v>2340</v>
      </c>
      <c r="D234" s="134">
        <v>2390</v>
      </c>
      <c r="F234" s="134">
        <v>2500</v>
      </c>
      <c r="AS234" s="136">
        <v>2330</v>
      </c>
    </row>
    <row r="235" spans="1:48">
      <c r="A235" s="133">
        <v>41471</v>
      </c>
      <c r="B235" s="576">
        <v>2340</v>
      </c>
      <c r="D235" s="134">
        <v>2390</v>
      </c>
      <c r="F235" s="134">
        <v>2500</v>
      </c>
    </row>
    <row r="236" spans="1:48">
      <c r="A236" s="133">
        <v>41472</v>
      </c>
      <c r="B236" s="576">
        <v>2350</v>
      </c>
      <c r="D236" s="134">
        <v>2400</v>
      </c>
      <c r="F236" s="134">
        <v>2500</v>
      </c>
      <c r="AS236" s="136">
        <v>2330</v>
      </c>
    </row>
    <row r="237" spans="1:48">
      <c r="A237" s="133">
        <v>41473</v>
      </c>
      <c r="B237" s="576">
        <v>2350</v>
      </c>
      <c r="D237" s="134">
        <v>2400</v>
      </c>
      <c r="F237" s="134">
        <v>2500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B238" s="576">
        <v>2350</v>
      </c>
      <c r="D238" s="134">
        <v>2400</v>
      </c>
      <c r="F238" s="134">
        <v>2500</v>
      </c>
      <c r="AV238" s="136">
        <v>2320</v>
      </c>
    </row>
    <row r="239" spans="1:48">
      <c r="A239" s="133">
        <v>41477</v>
      </c>
      <c r="B239" s="576">
        <v>2350</v>
      </c>
      <c r="D239" s="134">
        <v>2400</v>
      </c>
      <c r="F239" s="134">
        <v>2500</v>
      </c>
      <c r="AV239" s="136">
        <v>2320</v>
      </c>
    </row>
    <row r="240" spans="1:48">
      <c r="A240" s="133">
        <v>41478</v>
      </c>
      <c r="B240" s="576">
        <v>2360</v>
      </c>
      <c r="D240" s="134">
        <v>2410</v>
      </c>
      <c r="F240" s="134">
        <v>2500</v>
      </c>
      <c r="AS240" s="136">
        <v>2330</v>
      </c>
    </row>
    <row r="241" spans="1:48">
      <c r="A241" s="133">
        <v>41479</v>
      </c>
      <c r="B241" s="576">
        <v>2360</v>
      </c>
      <c r="D241" s="134">
        <v>2410</v>
      </c>
      <c r="F241" s="134">
        <v>2500</v>
      </c>
      <c r="AV241" s="136">
        <v>2320</v>
      </c>
    </row>
    <row r="242" spans="1:48">
      <c r="A242" s="133">
        <v>41480</v>
      </c>
      <c r="B242" s="576">
        <v>2360</v>
      </c>
      <c r="D242" s="134">
        <v>2410</v>
      </c>
      <c r="F242" s="134">
        <v>2495</v>
      </c>
    </row>
    <row r="243" spans="1:48">
      <c r="A243" s="133">
        <v>41481</v>
      </c>
      <c r="B243" s="576">
        <v>2360</v>
      </c>
      <c r="D243" s="134">
        <v>2410</v>
      </c>
      <c r="F243" s="134">
        <v>2485</v>
      </c>
      <c r="AS243" s="136">
        <v>2330</v>
      </c>
    </row>
    <row r="244" spans="1:48">
      <c r="A244" s="133">
        <v>41484</v>
      </c>
      <c r="B244" s="576">
        <v>2350</v>
      </c>
      <c r="D244" s="134">
        <v>2395</v>
      </c>
      <c r="F244" s="134">
        <v>2485</v>
      </c>
      <c r="AS244" s="136">
        <v>2330</v>
      </c>
    </row>
    <row r="245" spans="1:48">
      <c r="A245" s="133">
        <v>41485</v>
      </c>
      <c r="B245" s="576">
        <v>2340</v>
      </c>
      <c r="D245" s="134">
        <v>2390</v>
      </c>
      <c r="F245" s="134">
        <v>2480</v>
      </c>
    </row>
    <row r="246" spans="1:48">
      <c r="A246" s="133">
        <v>41486</v>
      </c>
      <c r="B246" s="576">
        <v>2340</v>
      </c>
      <c r="D246" s="134">
        <v>2390</v>
      </c>
      <c r="F246" s="134">
        <v>2480</v>
      </c>
      <c r="AS246" s="136">
        <v>2330</v>
      </c>
    </row>
    <row r="247" spans="1:48">
      <c r="A247" s="133">
        <v>41487</v>
      </c>
      <c r="B247" s="576">
        <v>2340</v>
      </c>
      <c r="D247" s="134">
        <v>2380</v>
      </c>
      <c r="F247" s="134">
        <v>2480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B248" s="576">
        <v>2340</v>
      </c>
      <c r="D248" s="134">
        <v>2380</v>
      </c>
      <c r="F248" s="134">
        <v>2470</v>
      </c>
      <c r="Y248" s="136">
        <v>2100</v>
      </c>
    </row>
    <row r="249" spans="1:48">
      <c r="A249" s="133">
        <v>41491</v>
      </c>
      <c r="B249" s="576">
        <v>2335</v>
      </c>
      <c r="D249" s="134">
        <v>2365</v>
      </c>
      <c r="F249" s="134">
        <v>2470</v>
      </c>
      <c r="Y249" s="136">
        <v>2100</v>
      </c>
      <c r="AS249" s="136">
        <v>2330</v>
      </c>
    </row>
    <row r="250" spans="1:48">
      <c r="A250" s="133">
        <v>41492</v>
      </c>
      <c r="B250" s="576">
        <v>2335</v>
      </c>
      <c r="D250" s="134">
        <v>2365</v>
      </c>
      <c r="F250" s="134">
        <v>2480</v>
      </c>
      <c r="Y250" s="136">
        <v>2100</v>
      </c>
      <c r="AS250" s="136">
        <v>2330</v>
      </c>
    </row>
    <row r="251" spans="1:48">
      <c r="A251" s="133">
        <v>41493</v>
      </c>
      <c r="B251" s="576">
        <v>2335</v>
      </c>
      <c r="D251" s="134">
        <v>2365</v>
      </c>
      <c r="F251" s="134">
        <v>2480</v>
      </c>
    </row>
    <row r="252" spans="1:48">
      <c r="A252" s="133">
        <v>41494</v>
      </c>
      <c r="B252" s="576">
        <v>2335</v>
      </c>
      <c r="D252" s="134">
        <v>2365</v>
      </c>
      <c r="F252" s="134">
        <v>2480</v>
      </c>
      <c r="Y252" s="136">
        <v>2100</v>
      </c>
    </row>
    <row r="253" spans="1:48">
      <c r="A253" s="133">
        <v>41495</v>
      </c>
      <c r="B253" s="576">
        <v>2335</v>
      </c>
      <c r="D253" s="134">
        <v>2365</v>
      </c>
      <c r="F253" s="134">
        <v>2480</v>
      </c>
      <c r="Y253" s="136">
        <v>2100</v>
      </c>
      <c r="AS253" s="136">
        <v>2330</v>
      </c>
    </row>
    <row r="254" spans="1:48">
      <c r="A254" s="133">
        <v>41498</v>
      </c>
      <c r="B254" s="576">
        <v>2335</v>
      </c>
      <c r="D254" s="134">
        <v>2365</v>
      </c>
      <c r="F254" s="134">
        <v>2480</v>
      </c>
      <c r="Y254" s="136">
        <v>2100</v>
      </c>
      <c r="AS254" s="136">
        <v>2330</v>
      </c>
    </row>
    <row r="255" spans="1:48">
      <c r="A255" s="133">
        <v>41499</v>
      </c>
      <c r="B255" s="576">
        <v>2335</v>
      </c>
      <c r="D255" s="134">
        <v>2365</v>
      </c>
      <c r="F255" s="134">
        <v>2480</v>
      </c>
      <c r="Y255" s="136">
        <v>2100</v>
      </c>
      <c r="AS255" s="136">
        <v>2330</v>
      </c>
    </row>
    <row r="256" spans="1:48">
      <c r="A256" s="133">
        <v>41500</v>
      </c>
      <c r="B256" s="576">
        <v>2335</v>
      </c>
      <c r="D256" s="134">
        <v>2365</v>
      </c>
      <c r="F256" s="134">
        <v>2480</v>
      </c>
      <c r="Y256" s="136">
        <v>2100</v>
      </c>
    </row>
    <row r="257" spans="1:48">
      <c r="A257" s="133">
        <v>41501</v>
      </c>
      <c r="B257" s="576">
        <v>2320</v>
      </c>
      <c r="D257" s="134">
        <v>2350</v>
      </c>
      <c r="F257" s="134">
        <v>2470</v>
      </c>
      <c r="Y257" s="136">
        <v>2100</v>
      </c>
    </row>
    <row r="258" spans="1:48">
      <c r="A258" s="133">
        <v>41502</v>
      </c>
      <c r="B258" s="576">
        <v>2320</v>
      </c>
      <c r="D258" s="134">
        <v>2350</v>
      </c>
      <c r="F258" s="134">
        <v>2460</v>
      </c>
      <c r="Y258" s="136">
        <v>2100</v>
      </c>
      <c r="AV258" s="136">
        <v>2220</v>
      </c>
    </row>
    <row r="259" spans="1:48">
      <c r="A259" s="133">
        <v>41505</v>
      </c>
      <c r="B259" s="576">
        <v>2320</v>
      </c>
      <c r="D259" s="134">
        <v>2350</v>
      </c>
      <c r="F259" s="134">
        <v>2460</v>
      </c>
      <c r="Y259" s="136">
        <v>2100</v>
      </c>
      <c r="AV259" s="136">
        <v>2220</v>
      </c>
    </row>
    <row r="260" spans="1:48">
      <c r="A260" s="133">
        <v>41506</v>
      </c>
      <c r="B260" s="576">
        <v>2320</v>
      </c>
      <c r="D260" s="134">
        <v>2350</v>
      </c>
      <c r="F260" s="134">
        <v>2450</v>
      </c>
      <c r="Y260" s="136">
        <v>2100</v>
      </c>
      <c r="AS260" s="136">
        <v>2310</v>
      </c>
    </row>
    <row r="261" spans="1:48">
      <c r="A261" s="133">
        <v>41507</v>
      </c>
      <c r="B261" s="576">
        <v>2320</v>
      </c>
      <c r="D261" s="134">
        <v>2350</v>
      </c>
      <c r="F261" s="134">
        <v>2450</v>
      </c>
      <c r="Y261" s="136">
        <v>2100</v>
      </c>
      <c r="AS261" s="136">
        <v>2310</v>
      </c>
    </row>
    <row r="262" spans="1:48">
      <c r="A262" s="133">
        <v>41508</v>
      </c>
      <c r="B262" s="576">
        <v>2320</v>
      </c>
      <c r="D262" s="134">
        <v>2350</v>
      </c>
      <c r="F262" s="134">
        <v>2450</v>
      </c>
    </row>
    <row r="263" spans="1:48">
      <c r="A263" s="133">
        <v>41509</v>
      </c>
      <c r="B263" s="576">
        <v>2320</v>
      </c>
      <c r="D263" s="134">
        <v>2350</v>
      </c>
      <c r="F263" s="134">
        <v>2450</v>
      </c>
      <c r="Y263" s="136">
        <v>2100</v>
      </c>
    </row>
    <row r="264" spans="1:48">
      <c r="A264" s="133">
        <v>41512</v>
      </c>
      <c r="B264" s="576">
        <v>2320</v>
      </c>
      <c r="D264" s="134">
        <v>2350</v>
      </c>
      <c r="F264" s="134">
        <v>2460</v>
      </c>
      <c r="Y264" s="136">
        <v>2100</v>
      </c>
    </row>
    <row r="265" spans="1:48">
      <c r="A265" s="133">
        <v>41513</v>
      </c>
      <c r="B265" s="576">
        <v>2320</v>
      </c>
      <c r="D265" s="134">
        <v>2350</v>
      </c>
      <c r="F265" s="134">
        <v>2460</v>
      </c>
      <c r="Y265" s="136">
        <v>2100</v>
      </c>
    </row>
    <row r="266" spans="1:48">
      <c r="A266" s="133">
        <v>41514</v>
      </c>
      <c r="B266" s="576">
        <v>2320</v>
      </c>
      <c r="D266" s="134">
        <v>2350</v>
      </c>
      <c r="F266" s="134">
        <v>2460</v>
      </c>
      <c r="Y266" s="136">
        <v>2100</v>
      </c>
    </row>
    <row r="267" spans="1:48">
      <c r="A267" s="133">
        <v>41515</v>
      </c>
      <c r="B267" s="576">
        <v>2320</v>
      </c>
      <c r="D267" s="134">
        <v>2350</v>
      </c>
      <c r="F267" s="134">
        <v>2460</v>
      </c>
      <c r="AS267" s="136">
        <v>2300</v>
      </c>
    </row>
    <row r="268" spans="1:48">
      <c r="A268" s="133">
        <v>41516</v>
      </c>
      <c r="B268" s="576">
        <v>2320</v>
      </c>
      <c r="D268" s="134">
        <v>2350</v>
      </c>
      <c r="F268" s="134">
        <v>2480</v>
      </c>
      <c r="Y268" s="136">
        <v>2100</v>
      </c>
      <c r="AS268" s="136">
        <v>2300</v>
      </c>
    </row>
    <row r="269" spans="1:48">
      <c r="A269" s="133">
        <v>41519</v>
      </c>
      <c r="B269" s="576">
        <v>2320</v>
      </c>
      <c r="D269" s="134">
        <v>2350</v>
      </c>
      <c r="F269" s="134">
        <v>2480</v>
      </c>
      <c r="Y269" s="136">
        <v>2100</v>
      </c>
    </row>
    <row r="270" spans="1:48">
      <c r="A270" s="133">
        <v>41520</v>
      </c>
      <c r="B270" s="576">
        <v>2320</v>
      </c>
      <c r="D270" s="134">
        <v>2350</v>
      </c>
      <c r="F270" s="134">
        <v>2480</v>
      </c>
    </row>
    <row r="271" spans="1:48">
      <c r="A271" s="133">
        <v>41521</v>
      </c>
      <c r="B271" s="576">
        <v>2320</v>
      </c>
      <c r="D271" s="134">
        <v>2350</v>
      </c>
      <c r="F271" s="134">
        <v>2480</v>
      </c>
      <c r="Y271" s="136">
        <v>2100</v>
      </c>
    </row>
    <row r="272" spans="1:48">
      <c r="A272" s="133">
        <v>41522</v>
      </c>
      <c r="B272" s="576">
        <v>2320</v>
      </c>
      <c r="D272" s="134">
        <v>2350</v>
      </c>
      <c r="F272" s="134">
        <v>2485</v>
      </c>
      <c r="Y272" s="136">
        <v>2100</v>
      </c>
      <c r="AS272" s="136">
        <v>2300</v>
      </c>
    </row>
    <row r="273" spans="1:45">
      <c r="A273" s="133">
        <v>41523</v>
      </c>
      <c r="B273" s="576">
        <v>2330</v>
      </c>
      <c r="D273" s="134">
        <v>2360</v>
      </c>
      <c r="F273" s="134">
        <v>2485</v>
      </c>
      <c r="Y273" s="136">
        <v>2100</v>
      </c>
      <c r="AS273" s="136">
        <v>2300</v>
      </c>
    </row>
    <row r="274" spans="1:45">
      <c r="A274" s="133">
        <v>41526</v>
      </c>
      <c r="B274" s="576">
        <v>2330</v>
      </c>
      <c r="D274" s="134">
        <v>2360</v>
      </c>
      <c r="F274" s="134">
        <v>2475</v>
      </c>
      <c r="Y274" s="136">
        <v>2100</v>
      </c>
    </row>
    <row r="275" spans="1:45">
      <c r="A275" s="133">
        <v>41527</v>
      </c>
      <c r="B275" s="576">
        <v>2330</v>
      </c>
      <c r="D275" s="134">
        <v>2360</v>
      </c>
      <c r="F275" s="134">
        <v>2475</v>
      </c>
      <c r="Y275" s="136">
        <v>2100</v>
      </c>
    </row>
    <row r="276" spans="1:45">
      <c r="A276" s="133">
        <v>41528</v>
      </c>
      <c r="B276" s="576">
        <v>2330</v>
      </c>
      <c r="D276" s="134">
        <v>2360</v>
      </c>
      <c r="F276" s="134">
        <v>2480</v>
      </c>
      <c r="AS276" s="136">
        <v>2300</v>
      </c>
    </row>
    <row r="277" spans="1:45">
      <c r="A277" s="133">
        <v>41529</v>
      </c>
      <c r="B277" s="576">
        <v>2330</v>
      </c>
      <c r="D277" s="134">
        <v>2360</v>
      </c>
      <c r="F277" s="134">
        <v>2480</v>
      </c>
      <c r="AS277" s="136">
        <v>2300</v>
      </c>
    </row>
    <row r="278" spans="1:45">
      <c r="A278" s="133">
        <v>41530</v>
      </c>
      <c r="B278" s="576">
        <v>2330</v>
      </c>
      <c r="D278" s="134">
        <v>2360</v>
      </c>
      <c r="F278" s="134">
        <v>2490</v>
      </c>
      <c r="Y278" s="136">
        <v>2100</v>
      </c>
      <c r="AS278" s="136">
        <v>2300</v>
      </c>
    </row>
    <row r="279" spans="1:45">
      <c r="A279" s="133">
        <v>41533</v>
      </c>
      <c r="B279" s="576">
        <v>2340</v>
      </c>
      <c r="D279" s="134">
        <v>2370</v>
      </c>
      <c r="F279" s="134">
        <v>2570</v>
      </c>
      <c r="Y279" s="136">
        <v>2100</v>
      </c>
      <c r="AS279" s="136">
        <v>2280</v>
      </c>
    </row>
    <row r="280" spans="1:45">
      <c r="A280" s="133">
        <v>41534</v>
      </c>
      <c r="B280" s="576">
        <v>2340</v>
      </c>
      <c r="D280" s="134">
        <v>2380</v>
      </c>
      <c r="F280" s="134">
        <v>2590</v>
      </c>
      <c r="Y280" s="136">
        <v>2100</v>
      </c>
    </row>
    <row r="281" spans="1:45">
      <c r="A281" s="133">
        <v>41535</v>
      </c>
      <c r="B281" s="576">
        <v>2340</v>
      </c>
      <c r="D281" s="134">
        <v>2380</v>
      </c>
      <c r="F281" s="134">
        <v>2590</v>
      </c>
      <c r="Y281" s="136">
        <v>2100</v>
      </c>
    </row>
    <row r="282" spans="1:45">
      <c r="A282" s="133">
        <v>41539</v>
      </c>
      <c r="B282" s="576">
        <v>-30</v>
      </c>
      <c r="F282" s="134">
        <v>2590</v>
      </c>
      <c r="Y282" s="136">
        <v>2100</v>
      </c>
    </row>
    <row r="283" spans="1:45">
      <c r="A283" s="133">
        <v>41540</v>
      </c>
      <c r="B283" s="576">
        <v>2340</v>
      </c>
      <c r="D283" s="134">
        <v>2380</v>
      </c>
      <c r="F283" s="134">
        <v>2590</v>
      </c>
      <c r="Y283" s="136">
        <v>2100</v>
      </c>
    </row>
    <row r="284" spans="1:45">
      <c r="A284" s="133">
        <v>41541</v>
      </c>
      <c r="B284" s="576">
        <v>2350</v>
      </c>
      <c r="D284" s="134">
        <v>2390</v>
      </c>
      <c r="F284" s="134">
        <v>2620</v>
      </c>
      <c r="Y284" s="136">
        <v>2100</v>
      </c>
      <c r="AS284" s="136">
        <v>2300</v>
      </c>
    </row>
    <row r="285" spans="1:45">
      <c r="A285" s="133">
        <v>41542</v>
      </c>
      <c r="B285" s="576">
        <v>2350</v>
      </c>
      <c r="D285" s="134">
        <v>2390</v>
      </c>
      <c r="F285" s="134">
        <v>2620</v>
      </c>
      <c r="Y285" s="136">
        <v>2100</v>
      </c>
      <c r="AS285" s="136">
        <v>2300</v>
      </c>
    </row>
    <row r="286" spans="1:45">
      <c r="A286" s="133">
        <v>41543</v>
      </c>
      <c r="B286" s="576">
        <v>2350</v>
      </c>
      <c r="D286" s="134">
        <v>2390</v>
      </c>
      <c r="F286" s="134">
        <v>2620</v>
      </c>
      <c r="AS286" s="136">
        <v>2300</v>
      </c>
    </row>
    <row r="287" spans="1:45">
      <c r="A287" s="133">
        <v>41544</v>
      </c>
      <c r="B287" s="576">
        <v>2350</v>
      </c>
      <c r="D287" s="134">
        <v>2390</v>
      </c>
      <c r="F287" s="134">
        <v>2600</v>
      </c>
      <c r="Y287" s="136">
        <v>2120</v>
      </c>
    </row>
    <row r="288" spans="1:45">
      <c r="A288" s="133">
        <v>41546</v>
      </c>
      <c r="B288" s="576">
        <v>-30</v>
      </c>
      <c r="F288" s="134">
        <v>2590</v>
      </c>
      <c r="Y288" s="136">
        <v>2120</v>
      </c>
    </row>
    <row r="289" spans="1:45">
      <c r="A289" s="133">
        <v>41547</v>
      </c>
      <c r="B289" s="576">
        <v>2350</v>
      </c>
      <c r="D289" s="134">
        <v>2390</v>
      </c>
      <c r="F289" s="134">
        <v>2570</v>
      </c>
      <c r="Y289" s="136">
        <v>2120</v>
      </c>
    </row>
    <row r="290" spans="1:45">
      <c r="A290" s="133">
        <v>41555</v>
      </c>
      <c r="B290" s="576">
        <v>2310</v>
      </c>
      <c r="D290" s="134">
        <v>2350</v>
      </c>
      <c r="F290" s="134">
        <v>2540</v>
      </c>
      <c r="Y290" s="136">
        <v>2120</v>
      </c>
    </row>
    <row r="291" spans="1:45">
      <c r="A291" s="133">
        <v>41556</v>
      </c>
      <c r="B291" s="576">
        <v>2310</v>
      </c>
      <c r="D291" s="134">
        <v>2350</v>
      </c>
      <c r="F291" s="134">
        <v>2530</v>
      </c>
      <c r="AS291" s="136">
        <v>2280</v>
      </c>
    </row>
    <row r="292" spans="1:45">
      <c r="A292" s="133">
        <v>41557</v>
      </c>
      <c r="B292" s="576">
        <v>2310</v>
      </c>
      <c r="D292" s="134">
        <v>2350</v>
      </c>
      <c r="F292" s="134">
        <v>2510</v>
      </c>
      <c r="AS292" s="136">
        <v>2280</v>
      </c>
    </row>
    <row r="293" spans="1:45">
      <c r="A293" s="133">
        <v>41558</v>
      </c>
      <c r="B293" s="576">
        <v>2310</v>
      </c>
      <c r="D293" s="134">
        <v>2350</v>
      </c>
      <c r="F293" s="134">
        <v>2500</v>
      </c>
    </row>
    <row r="294" spans="1:45">
      <c r="A294" s="133">
        <v>41559</v>
      </c>
      <c r="B294" s="576">
        <v>-30</v>
      </c>
      <c r="F294" s="134">
        <v>2500</v>
      </c>
    </row>
    <row r="295" spans="1:45">
      <c r="A295" s="133">
        <v>41561</v>
      </c>
      <c r="B295" s="576">
        <v>2310</v>
      </c>
      <c r="D295" s="134">
        <v>2350</v>
      </c>
      <c r="F295" s="134">
        <v>2480</v>
      </c>
    </row>
    <row r="296" spans="1:45">
      <c r="A296" s="133">
        <v>41562</v>
      </c>
      <c r="B296" s="576">
        <v>2310</v>
      </c>
      <c r="D296" s="134">
        <v>2350</v>
      </c>
      <c r="F296" s="134">
        <v>2480</v>
      </c>
      <c r="AS296" s="136">
        <v>2250</v>
      </c>
    </row>
    <row r="297" spans="1:45">
      <c r="A297" s="133">
        <v>41563</v>
      </c>
      <c r="B297" s="576">
        <v>2310</v>
      </c>
      <c r="D297" s="134">
        <v>2350</v>
      </c>
      <c r="F297" s="134">
        <v>2470</v>
      </c>
      <c r="AS297" s="136">
        <v>2250</v>
      </c>
    </row>
    <row r="298" spans="1:45">
      <c r="A298" s="133">
        <v>41564</v>
      </c>
      <c r="B298" s="576">
        <v>2310</v>
      </c>
      <c r="D298" s="134">
        <v>2350</v>
      </c>
      <c r="F298" s="134">
        <v>2470</v>
      </c>
      <c r="Y298" s="136">
        <v>2120</v>
      </c>
      <c r="AS298" s="136">
        <v>2250</v>
      </c>
    </row>
    <row r="299" spans="1:45">
      <c r="A299" s="133">
        <v>41565</v>
      </c>
      <c r="B299" s="576">
        <v>2310</v>
      </c>
      <c r="D299" s="134">
        <v>2350</v>
      </c>
      <c r="F299" s="134">
        <v>2450</v>
      </c>
      <c r="Y299" s="136">
        <v>2120</v>
      </c>
    </row>
    <row r="300" spans="1:45">
      <c r="A300" s="133">
        <v>41568</v>
      </c>
      <c r="B300" s="576">
        <v>2310</v>
      </c>
      <c r="D300" s="134">
        <v>2350</v>
      </c>
      <c r="F300" s="134">
        <v>2440</v>
      </c>
      <c r="Y300" s="136">
        <v>2120</v>
      </c>
    </row>
    <row r="301" spans="1:45">
      <c r="A301" s="133">
        <v>41569</v>
      </c>
      <c r="B301" s="576">
        <v>2290</v>
      </c>
      <c r="D301" s="134">
        <v>2330</v>
      </c>
      <c r="F301" s="134">
        <v>2440</v>
      </c>
      <c r="Y301" s="136">
        <v>2120</v>
      </c>
    </row>
    <row r="302" spans="1:45">
      <c r="A302" s="133">
        <v>41570</v>
      </c>
      <c r="B302" s="576">
        <v>2290</v>
      </c>
      <c r="D302" s="134">
        <v>2330</v>
      </c>
      <c r="F302" s="134">
        <v>2430</v>
      </c>
      <c r="AS302" s="136">
        <v>2230</v>
      </c>
    </row>
    <row r="303" spans="1:45">
      <c r="A303" s="133">
        <v>41571</v>
      </c>
      <c r="B303" s="576">
        <v>2280</v>
      </c>
      <c r="D303" s="134">
        <v>2320</v>
      </c>
      <c r="F303" s="134">
        <v>2420</v>
      </c>
    </row>
    <row r="304" spans="1:45">
      <c r="A304" s="133">
        <v>41572</v>
      </c>
      <c r="B304" s="576">
        <v>2280</v>
      </c>
      <c r="D304" s="134">
        <v>2320</v>
      </c>
      <c r="F304" s="134">
        <v>2420</v>
      </c>
      <c r="Y304" s="136">
        <v>2100</v>
      </c>
    </row>
    <row r="305" spans="1:48">
      <c r="A305" s="133">
        <v>41575</v>
      </c>
      <c r="B305" s="576">
        <v>2280</v>
      </c>
      <c r="D305" s="134">
        <v>2320</v>
      </c>
      <c r="F305" s="134">
        <v>2420</v>
      </c>
      <c r="Y305" s="136">
        <v>2100</v>
      </c>
    </row>
    <row r="306" spans="1:48">
      <c r="A306" s="133">
        <v>41576</v>
      </c>
      <c r="B306" s="576">
        <v>2280</v>
      </c>
      <c r="D306" s="134">
        <v>2320</v>
      </c>
      <c r="F306" s="134">
        <v>2420</v>
      </c>
      <c r="Y306" s="136">
        <v>2100</v>
      </c>
    </row>
    <row r="307" spans="1:48">
      <c r="A307" s="133">
        <v>41577</v>
      </c>
      <c r="B307" s="576">
        <v>2270</v>
      </c>
      <c r="D307" s="134">
        <v>2310</v>
      </c>
      <c r="F307" s="134">
        <v>2420</v>
      </c>
      <c r="Y307" s="136">
        <v>2100</v>
      </c>
      <c r="AS307" s="136">
        <v>2230</v>
      </c>
    </row>
    <row r="308" spans="1:48">
      <c r="A308" s="133">
        <v>41578</v>
      </c>
      <c r="B308" s="576">
        <v>2270</v>
      </c>
      <c r="D308" s="134">
        <v>2310</v>
      </c>
      <c r="F308" s="134">
        <v>2430</v>
      </c>
      <c r="Y308" s="136">
        <v>2100</v>
      </c>
      <c r="AS308" s="136">
        <v>2230</v>
      </c>
    </row>
    <row r="309" spans="1:48">
      <c r="A309" s="133">
        <v>41579</v>
      </c>
      <c r="B309" s="576">
        <v>2270</v>
      </c>
      <c r="D309" s="134">
        <v>2310</v>
      </c>
      <c r="F309" s="134">
        <v>2450</v>
      </c>
      <c r="Y309" s="136">
        <v>2100</v>
      </c>
      <c r="AS309" s="136">
        <v>2230</v>
      </c>
    </row>
    <row r="310" spans="1:48">
      <c r="A310" s="133">
        <v>41582</v>
      </c>
      <c r="B310" s="576">
        <v>2270</v>
      </c>
      <c r="D310" s="134">
        <v>2310</v>
      </c>
      <c r="F310" s="134">
        <v>2460</v>
      </c>
      <c r="AS310" s="136">
        <v>2230</v>
      </c>
    </row>
    <row r="311" spans="1:48">
      <c r="A311" s="133">
        <v>41583</v>
      </c>
      <c r="B311" s="576">
        <v>2270</v>
      </c>
      <c r="D311" s="134">
        <v>2310</v>
      </c>
      <c r="F311" s="134">
        <v>2460</v>
      </c>
    </row>
    <row r="312" spans="1:48">
      <c r="A312" s="133">
        <v>41584</v>
      </c>
      <c r="B312" s="576">
        <v>2280</v>
      </c>
      <c r="D312" s="134">
        <v>2310</v>
      </c>
      <c r="F312" s="134">
        <v>2460</v>
      </c>
    </row>
    <row r="313" spans="1:48">
      <c r="A313" s="133">
        <v>41585</v>
      </c>
      <c r="B313" s="576">
        <v>2280</v>
      </c>
      <c r="D313" s="134">
        <v>2320</v>
      </c>
      <c r="F313" s="134">
        <v>2460</v>
      </c>
    </row>
    <row r="314" spans="1:48">
      <c r="A314" s="133">
        <v>41586</v>
      </c>
      <c r="B314" s="576">
        <v>2280</v>
      </c>
      <c r="D314" s="134">
        <v>2320</v>
      </c>
      <c r="F314" s="134">
        <v>2480</v>
      </c>
      <c r="Y314" s="136">
        <v>2100</v>
      </c>
    </row>
    <row r="315" spans="1:48">
      <c r="A315" s="133">
        <v>41589</v>
      </c>
      <c r="B315" s="576">
        <v>2280</v>
      </c>
      <c r="D315" s="134">
        <v>2320</v>
      </c>
      <c r="F315" s="134">
        <v>2480</v>
      </c>
      <c r="Y315" s="136">
        <v>2100</v>
      </c>
      <c r="AV315" s="136">
        <v>2180</v>
      </c>
    </row>
    <row r="316" spans="1:48">
      <c r="A316" s="133">
        <v>41590</v>
      </c>
      <c r="B316" s="576">
        <v>2280</v>
      </c>
      <c r="D316" s="134">
        <v>2320</v>
      </c>
      <c r="F316" s="134">
        <v>2480</v>
      </c>
      <c r="Y316" s="136">
        <v>2100</v>
      </c>
    </row>
    <row r="317" spans="1:48">
      <c r="A317" s="133">
        <v>41591</v>
      </c>
      <c r="B317" s="576">
        <v>2280</v>
      </c>
      <c r="D317" s="134">
        <v>2320</v>
      </c>
      <c r="F317" s="134">
        <v>2480</v>
      </c>
    </row>
    <row r="318" spans="1:48">
      <c r="A318" s="133">
        <v>41592</v>
      </c>
      <c r="B318" s="576">
        <v>2280</v>
      </c>
      <c r="D318" s="134">
        <v>2320</v>
      </c>
      <c r="F318" s="134">
        <v>2480</v>
      </c>
      <c r="Y318" s="136">
        <v>2100</v>
      </c>
    </row>
    <row r="319" spans="1:48">
      <c r="A319" s="133">
        <v>41593</v>
      </c>
      <c r="B319" s="576">
        <v>2280</v>
      </c>
      <c r="D319" s="134">
        <v>2320</v>
      </c>
      <c r="F319" s="134">
        <v>2480</v>
      </c>
      <c r="Y319" s="136">
        <v>2100</v>
      </c>
      <c r="AS319" s="136">
        <v>2220</v>
      </c>
    </row>
    <row r="320" spans="1:48">
      <c r="A320" s="133">
        <v>41596</v>
      </c>
      <c r="B320" s="576">
        <v>2260</v>
      </c>
      <c r="D320" s="134">
        <v>2310</v>
      </c>
      <c r="F320" s="134">
        <v>2500</v>
      </c>
      <c r="Y320" s="136">
        <v>2060</v>
      </c>
      <c r="AS320" s="136">
        <v>2220</v>
      </c>
    </row>
    <row r="321" spans="1:48">
      <c r="A321" s="133">
        <v>41597</v>
      </c>
      <c r="B321" s="576">
        <v>2260</v>
      </c>
      <c r="D321" s="134">
        <v>2310</v>
      </c>
      <c r="F321" s="134">
        <v>2500</v>
      </c>
      <c r="Y321" s="136">
        <v>2060</v>
      </c>
    </row>
    <row r="322" spans="1:48">
      <c r="A322" s="133">
        <v>41598</v>
      </c>
      <c r="B322" s="576">
        <v>2260</v>
      </c>
      <c r="D322" s="134">
        <v>2310</v>
      </c>
      <c r="F322" s="134">
        <v>2500</v>
      </c>
    </row>
    <row r="323" spans="1:48">
      <c r="A323" s="133">
        <v>41599</v>
      </c>
      <c r="B323" s="576">
        <v>2260</v>
      </c>
      <c r="D323" s="134">
        <v>2310</v>
      </c>
      <c r="F323" s="134">
        <v>2500</v>
      </c>
      <c r="AS323" s="136">
        <v>2240</v>
      </c>
      <c r="AV323" s="136">
        <v>2180</v>
      </c>
    </row>
    <row r="324" spans="1:48">
      <c r="A324" s="133">
        <v>41600</v>
      </c>
      <c r="B324" s="576">
        <v>2270</v>
      </c>
      <c r="D324" s="134">
        <v>2310</v>
      </c>
      <c r="F324" s="134">
        <v>2500</v>
      </c>
      <c r="AS324" s="136">
        <v>2240</v>
      </c>
      <c r="AV324" s="136">
        <v>2180</v>
      </c>
    </row>
    <row r="325" spans="1:48">
      <c r="A325" s="133">
        <v>41603</v>
      </c>
      <c r="B325" s="576">
        <v>2280</v>
      </c>
      <c r="D325" s="134">
        <v>2320</v>
      </c>
      <c r="F325" s="134">
        <v>2500</v>
      </c>
    </row>
    <row r="326" spans="1:48">
      <c r="A326" s="133">
        <v>41604</v>
      </c>
      <c r="B326" s="576">
        <v>2280</v>
      </c>
      <c r="D326" s="134">
        <v>2320</v>
      </c>
      <c r="F326" s="134">
        <v>2500</v>
      </c>
    </row>
    <row r="327" spans="1:48">
      <c r="A327" s="133">
        <v>41605</v>
      </c>
      <c r="B327" s="576">
        <v>2290</v>
      </c>
      <c r="D327" s="134">
        <v>2320</v>
      </c>
      <c r="F327" s="134">
        <v>2500</v>
      </c>
    </row>
    <row r="328" spans="1:48">
      <c r="A328" s="133">
        <v>41606</v>
      </c>
      <c r="B328" s="576">
        <v>2290</v>
      </c>
      <c r="D328" s="134">
        <v>2320</v>
      </c>
      <c r="F328" s="134">
        <v>2500</v>
      </c>
    </row>
    <row r="329" spans="1:48">
      <c r="A329" s="133">
        <v>41607</v>
      </c>
      <c r="B329" s="576">
        <v>2290</v>
      </c>
      <c r="D329" s="134">
        <v>2320</v>
      </c>
      <c r="F329" s="134">
        <v>2500</v>
      </c>
      <c r="Y329" s="136">
        <v>2060</v>
      </c>
    </row>
    <row r="330" spans="1:48">
      <c r="A330" s="133">
        <v>41610</v>
      </c>
      <c r="B330" s="576">
        <v>2290</v>
      </c>
      <c r="D330" s="134">
        <v>2330</v>
      </c>
      <c r="F330" s="134">
        <v>2500</v>
      </c>
      <c r="AS330" s="136">
        <v>2240</v>
      </c>
      <c r="AV330" s="136">
        <v>2200</v>
      </c>
    </row>
    <row r="331" spans="1:48">
      <c r="A331" s="133">
        <v>41611</v>
      </c>
      <c r="B331" s="576">
        <v>2290</v>
      </c>
      <c r="D331" s="134">
        <v>2330</v>
      </c>
      <c r="F331" s="134">
        <v>2490</v>
      </c>
      <c r="AS331" s="136">
        <v>2240</v>
      </c>
      <c r="AV331" s="136">
        <v>2200</v>
      </c>
    </row>
    <row r="332" spans="1:48">
      <c r="A332" s="133">
        <v>41612</v>
      </c>
      <c r="B332" s="576">
        <v>2290</v>
      </c>
      <c r="D332" s="134">
        <v>2340</v>
      </c>
      <c r="F332" s="134">
        <v>2490</v>
      </c>
      <c r="AS332" s="136">
        <v>2240</v>
      </c>
    </row>
    <row r="333" spans="1:48">
      <c r="A333" s="133">
        <v>41613</v>
      </c>
      <c r="B333" s="576">
        <v>2290</v>
      </c>
      <c r="D333" s="134">
        <v>2330</v>
      </c>
      <c r="F333" s="134">
        <v>2480</v>
      </c>
    </row>
    <row r="334" spans="1:48">
      <c r="A334" s="133">
        <v>41614</v>
      </c>
      <c r="B334" s="576">
        <v>2290</v>
      </c>
      <c r="D334" s="134">
        <v>2330</v>
      </c>
      <c r="F334" s="134">
        <v>2480</v>
      </c>
    </row>
    <row r="335" spans="1:48">
      <c r="A335" s="133">
        <v>41617</v>
      </c>
      <c r="B335" s="576">
        <v>2290</v>
      </c>
      <c r="D335" s="134">
        <v>2325</v>
      </c>
      <c r="F335" s="134">
        <v>2480</v>
      </c>
      <c r="AS335" s="136">
        <v>2250</v>
      </c>
    </row>
    <row r="336" spans="1:48">
      <c r="A336" s="133">
        <v>41618</v>
      </c>
      <c r="B336" s="576">
        <v>2290</v>
      </c>
      <c r="D336" s="134">
        <v>2330</v>
      </c>
      <c r="F336" s="134">
        <v>2470</v>
      </c>
      <c r="AS336" s="136">
        <v>2250</v>
      </c>
    </row>
    <row r="337" spans="1:45">
      <c r="A337" s="133">
        <v>41619</v>
      </c>
      <c r="B337" s="576">
        <v>2290</v>
      </c>
      <c r="D337" s="134">
        <v>2330</v>
      </c>
      <c r="F337" s="134">
        <v>2470</v>
      </c>
    </row>
    <row r="338" spans="1:45">
      <c r="A338" s="133">
        <v>41620</v>
      </c>
      <c r="B338" s="576">
        <v>2290</v>
      </c>
      <c r="D338" s="134">
        <v>2330</v>
      </c>
      <c r="F338" s="134">
        <v>2470</v>
      </c>
      <c r="AS338" s="136">
        <v>2250</v>
      </c>
    </row>
    <row r="339" spans="1:45">
      <c r="A339" s="133">
        <v>41621</v>
      </c>
      <c r="B339" s="576">
        <v>2290</v>
      </c>
      <c r="D339" s="134">
        <v>2330</v>
      </c>
      <c r="F339" s="134">
        <v>2460</v>
      </c>
      <c r="Y339" s="136">
        <v>2060</v>
      </c>
      <c r="AS339" s="136">
        <v>2250</v>
      </c>
    </row>
    <row r="340" spans="1:45">
      <c r="A340" s="133">
        <v>41624</v>
      </c>
      <c r="B340" s="576">
        <v>2280</v>
      </c>
      <c r="D340" s="134">
        <v>2330</v>
      </c>
      <c r="F340" s="134">
        <v>2460</v>
      </c>
      <c r="Y340" s="136">
        <v>2060</v>
      </c>
      <c r="AS340" s="136">
        <v>2250</v>
      </c>
    </row>
    <row r="341" spans="1:45">
      <c r="A341" s="133">
        <v>41625</v>
      </c>
      <c r="B341" s="576">
        <v>2290</v>
      </c>
      <c r="D341" s="134">
        <v>2330</v>
      </c>
      <c r="F341" s="134">
        <v>2460</v>
      </c>
      <c r="Y341" s="136">
        <v>2060</v>
      </c>
    </row>
    <row r="342" spans="1:45">
      <c r="A342" s="133">
        <v>41626</v>
      </c>
      <c r="B342" s="576">
        <v>2290</v>
      </c>
      <c r="D342" s="134">
        <v>2330</v>
      </c>
      <c r="F342" s="134">
        <v>2460</v>
      </c>
      <c r="Y342" s="136">
        <v>2060</v>
      </c>
      <c r="AS342" s="136">
        <v>2250</v>
      </c>
    </row>
    <row r="343" spans="1:45">
      <c r="A343" s="133">
        <v>41627</v>
      </c>
      <c r="B343" s="576">
        <v>2290</v>
      </c>
      <c r="D343" s="134">
        <v>2330</v>
      </c>
      <c r="F343" s="134">
        <v>2450</v>
      </c>
      <c r="Y343" s="136">
        <v>2060</v>
      </c>
      <c r="AS343" s="136">
        <v>2250</v>
      </c>
    </row>
    <row r="344" spans="1:45">
      <c r="A344" s="133">
        <v>41628</v>
      </c>
      <c r="B344" s="576">
        <v>2290</v>
      </c>
      <c r="D344" s="134">
        <v>2320</v>
      </c>
      <c r="F344" s="134">
        <v>2440</v>
      </c>
      <c r="Y344" s="136">
        <v>2060</v>
      </c>
    </row>
    <row r="345" spans="1:45">
      <c r="A345" s="133">
        <v>41631</v>
      </c>
      <c r="B345" s="576">
        <v>2290</v>
      </c>
      <c r="D345" s="134">
        <v>2320</v>
      </c>
      <c r="F345" s="134">
        <v>2390</v>
      </c>
    </row>
    <row r="346" spans="1:45">
      <c r="A346" s="133">
        <v>41632</v>
      </c>
      <c r="B346" s="576">
        <v>2290</v>
      </c>
      <c r="D346" s="134">
        <v>2320</v>
      </c>
      <c r="F346" s="134">
        <v>2370</v>
      </c>
      <c r="AS346" s="136">
        <v>2240</v>
      </c>
    </row>
    <row r="347" spans="1:45">
      <c r="A347" s="133">
        <v>41633</v>
      </c>
      <c r="B347" s="576">
        <v>2290</v>
      </c>
      <c r="D347" s="134">
        <v>2320</v>
      </c>
      <c r="F347" s="134">
        <v>2360</v>
      </c>
      <c r="AS347" s="136">
        <v>2240</v>
      </c>
    </row>
    <row r="348" spans="1:45">
      <c r="A348" s="133">
        <v>41634</v>
      </c>
      <c r="B348" s="576">
        <v>2290</v>
      </c>
      <c r="D348" s="134">
        <v>2320</v>
      </c>
      <c r="F348" s="134">
        <v>2360</v>
      </c>
      <c r="Y348" s="136">
        <v>2060</v>
      </c>
    </row>
    <row r="349" spans="1:45">
      <c r="A349" s="133">
        <v>41635</v>
      </c>
      <c r="B349" s="576">
        <v>2290</v>
      </c>
      <c r="D349" s="134">
        <v>2320</v>
      </c>
      <c r="F349" s="134">
        <v>2370</v>
      </c>
      <c r="Y349" s="136">
        <v>2060</v>
      </c>
    </row>
    <row r="350" spans="1:45">
      <c r="A350" s="133">
        <v>41638</v>
      </c>
      <c r="B350" s="576">
        <v>2290</v>
      </c>
      <c r="D350" s="134">
        <v>2320</v>
      </c>
      <c r="F350" s="134">
        <v>2370</v>
      </c>
      <c r="Y350" s="136">
        <v>2060</v>
      </c>
      <c r="AS350" s="136">
        <v>2240</v>
      </c>
    </row>
    <row r="351" spans="1:45">
      <c r="A351" s="133">
        <v>41639</v>
      </c>
      <c r="B351" s="576">
        <v>2290</v>
      </c>
      <c r="D351" s="134">
        <v>2320</v>
      </c>
      <c r="F351" s="134">
        <v>2370</v>
      </c>
      <c r="Y351" s="136">
        <v>2020</v>
      </c>
      <c r="AS351" s="136">
        <v>2240</v>
      </c>
    </row>
    <row r="352" spans="1:45">
      <c r="A352" s="133">
        <v>41641</v>
      </c>
      <c r="B352" s="576">
        <v>2290</v>
      </c>
      <c r="D352" s="134">
        <v>2320</v>
      </c>
      <c r="F352" s="134">
        <v>2370</v>
      </c>
      <c r="Y352" s="136">
        <v>2020</v>
      </c>
    </row>
    <row r="353" spans="1:45">
      <c r="A353" s="133">
        <v>41642</v>
      </c>
      <c r="B353" s="576">
        <v>2290</v>
      </c>
      <c r="D353" s="134">
        <v>2320</v>
      </c>
      <c r="F353" s="134">
        <v>2360</v>
      </c>
    </row>
    <row r="354" spans="1:45">
      <c r="A354" s="133">
        <v>41645</v>
      </c>
      <c r="B354" s="576">
        <v>2295</v>
      </c>
      <c r="D354" s="134">
        <v>2325</v>
      </c>
      <c r="F354" s="134">
        <v>2360</v>
      </c>
    </row>
    <row r="355" spans="1:45">
      <c r="A355" s="133">
        <v>41646</v>
      </c>
      <c r="B355" s="576">
        <v>2295</v>
      </c>
      <c r="D355" s="134">
        <v>2325</v>
      </c>
      <c r="F355" s="134">
        <v>2360</v>
      </c>
      <c r="AS355" s="136">
        <v>2240</v>
      </c>
    </row>
    <row r="356" spans="1:45">
      <c r="A356" s="133">
        <v>41647</v>
      </c>
      <c r="B356" s="576">
        <v>2300</v>
      </c>
      <c r="D356" s="134">
        <v>2330</v>
      </c>
      <c r="F356" s="134">
        <v>2360</v>
      </c>
      <c r="AS356" s="136">
        <v>2240</v>
      </c>
    </row>
    <row r="357" spans="1:45">
      <c r="A357" s="133">
        <v>41648</v>
      </c>
      <c r="B357" s="576">
        <v>2305</v>
      </c>
      <c r="D357" s="134">
        <v>2330</v>
      </c>
      <c r="F357" s="134">
        <v>2350</v>
      </c>
    </row>
    <row r="358" spans="1:45">
      <c r="A358" s="133">
        <v>41649</v>
      </c>
      <c r="B358" s="576">
        <v>2305</v>
      </c>
      <c r="D358" s="134">
        <v>2330</v>
      </c>
      <c r="F358" s="134">
        <v>2350</v>
      </c>
      <c r="Y358" s="136">
        <v>2000</v>
      </c>
    </row>
    <row r="359" spans="1:45">
      <c r="A359" s="133">
        <v>41652</v>
      </c>
      <c r="B359" s="576">
        <v>2305</v>
      </c>
      <c r="D359" s="134">
        <v>2330</v>
      </c>
      <c r="F359" s="134">
        <v>2350</v>
      </c>
      <c r="Y359" s="136">
        <v>2000</v>
      </c>
    </row>
    <row r="360" spans="1:45">
      <c r="A360" s="133">
        <v>41653</v>
      </c>
      <c r="B360" s="576">
        <v>2310</v>
      </c>
      <c r="D360" s="134">
        <v>2335</v>
      </c>
      <c r="F360" s="134">
        <v>2350</v>
      </c>
      <c r="Y360" s="136">
        <v>2000</v>
      </c>
    </row>
    <row r="361" spans="1:45">
      <c r="A361" s="133">
        <v>41654</v>
      </c>
      <c r="B361" s="576">
        <v>2310</v>
      </c>
      <c r="D361" s="134">
        <v>2335</v>
      </c>
      <c r="F361" s="134">
        <v>2350</v>
      </c>
      <c r="Y361" s="136">
        <v>2000</v>
      </c>
      <c r="AS361" s="136">
        <v>2240</v>
      </c>
    </row>
    <row r="362" spans="1:45">
      <c r="A362" s="133">
        <v>41655</v>
      </c>
      <c r="B362" s="576">
        <v>2310</v>
      </c>
      <c r="D362" s="134">
        <v>2335</v>
      </c>
      <c r="F362" s="134">
        <v>2350</v>
      </c>
      <c r="Y362" s="136">
        <v>2000</v>
      </c>
      <c r="AS362" s="136">
        <v>2240</v>
      </c>
    </row>
    <row r="363" spans="1:45">
      <c r="A363" s="133">
        <v>41656</v>
      </c>
      <c r="B363" s="576">
        <v>2310</v>
      </c>
      <c r="D363" s="134">
        <v>2335</v>
      </c>
      <c r="F363" s="134">
        <v>2350</v>
      </c>
      <c r="Y363" s="136">
        <v>2020</v>
      </c>
    </row>
    <row r="364" spans="1:45">
      <c r="A364" s="133">
        <v>41659</v>
      </c>
      <c r="B364" s="576">
        <v>2310</v>
      </c>
      <c r="D364" s="134">
        <v>2335</v>
      </c>
      <c r="F364" s="134">
        <v>2350</v>
      </c>
      <c r="Y364" s="136">
        <v>2020</v>
      </c>
    </row>
    <row r="365" spans="1:45">
      <c r="A365" s="133">
        <v>41660</v>
      </c>
      <c r="B365" s="576">
        <v>2310</v>
      </c>
      <c r="D365" s="134">
        <v>2335</v>
      </c>
      <c r="F365" s="134">
        <v>2350</v>
      </c>
    </row>
    <row r="366" spans="1:45">
      <c r="A366" s="133">
        <v>41661</v>
      </c>
      <c r="B366" s="576">
        <v>2310</v>
      </c>
      <c r="D366" s="134">
        <v>2335</v>
      </c>
      <c r="F366" s="134">
        <v>2340</v>
      </c>
      <c r="AS366" s="136">
        <v>2270</v>
      </c>
    </row>
    <row r="367" spans="1:45">
      <c r="A367" s="133">
        <v>41662</v>
      </c>
      <c r="B367" s="576">
        <v>2310</v>
      </c>
      <c r="D367" s="134">
        <v>2340</v>
      </c>
      <c r="F367" s="134">
        <v>2340</v>
      </c>
      <c r="AS367" s="136">
        <v>2270</v>
      </c>
    </row>
    <row r="368" spans="1:45">
      <c r="A368" s="133">
        <v>41663</v>
      </c>
      <c r="B368" s="576">
        <v>2310</v>
      </c>
      <c r="D368" s="134">
        <v>2340</v>
      </c>
      <c r="F368" s="134">
        <v>2340</v>
      </c>
      <c r="AS368" s="136">
        <v>2270</v>
      </c>
    </row>
    <row r="369" spans="1:48">
      <c r="A369" s="133">
        <v>41665</v>
      </c>
      <c r="B369" s="576">
        <v>-30</v>
      </c>
      <c r="D369" s="134">
        <v>0</v>
      </c>
      <c r="F369" s="134">
        <v>2340</v>
      </c>
      <c r="Y369" s="136">
        <v>2020</v>
      </c>
      <c r="AS369" s="136">
        <v>2270</v>
      </c>
    </row>
    <row r="370" spans="1:48">
      <c r="A370" s="133">
        <v>41666</v>
      </c>
      <c r="B370" s="576">
        <v>2310</v>
      </c>
      <c r="D370" s="134">
        <v>2340</v>
      </c>
      <c r="F370" s="134">
        <v>2340</v>
      </c>
      <c r="Y370" s="136">
        <v>2020</v>
      </c>
    </row>
    <row r="371" spans="1:48">
      <c r="A371" s="133">
        <v>41680</v>
      </c>
      <c r="B371" s="576">
        <v>2310</v>
      </c>
      <c r="D371" s="134">
        <v>2340</v>
      </c>
      <c r="F371" s="134">
        <v>2340</v>
      </c>
    </row>
    <row r="372" spans="1:48">
      <c r="A372" s="133">
        <v>41681</v>
      </c>
      <c r="B372" s="576">
        <v>2310</v>
      </c>
      <c r="D372" s="134">
        <v>2340</v>
      </c>
      <c r="F372" s="134">
        <v>2340</v>
      </c>
      <c r="AS372" s="136">
        <v>2270</v>
      </c>
      <c r="AV372" s="136">
        <v>2240</v>
      </c>
    </row>
    <row r="373" spans="1:48">
      <c r="A373" s="133">
        <v>41682</v>
      </c>
      <c r="B373" s="576">
        <v>2310</v>
      </c>
      <c r="D373" s="134">
        <v>2340</v>
      </c>
      <c r="F373" s="134">
        <v>2340</v>
      </c>
      <c r="AS373" s="136">
        <v>2270</v>
      </c>
      <c r="AV373" s="136">
        <v>2240</v>
      </c>
    </row>
    <row r="374" spans="1:48">
      <c r="A374" s="133">
        <v>41683</v>
      </c>
      <c r="B374" s="576">
        <v>2310</v>
      </c>
      <c r="D374" s="134">
        <v>2340</v>
      </c>
      <c r="F374" s="134">
        <v>2340</v>
      </c>
    </row>
    <row r="375" spans="1:48">
      <c r="A375" s="133">
        <v>41684</v>
      </c>
      <c r="B375" s="576">
        <v>2310</v>
      </c>
      <c r="D375" s="134">
        <v>2340</v>
      </c>
      <c r="F375" s="134">
        <v>2340</v>
      </c>
      <c r="Y375" s="136">
        <v>2060</v>
      </c>
      <c r="AV375" s="136">
        <v>2240</v>
      </c>
    </row>
    <row r="376" spans="1:48">
      <c r="A376" s="133">
        <v>41687</v>
      </c>
      <c r="B376" s="576">
        <v>2310</v>
      </c>
      <c r="D376" s="134">
        <v>2345</v>
      </c>
      <c r="F376" s="134">
        <v>2340</v>
      </c>
      <c r="Y376" s="136">
        <v>2060</v>
      </c>
    </row>
    <row r="377" spans="1:48">
      <c r="A377" s="133">
        <v>41688</v>
      </c>
      <c r="B377" s="576">
        <v>2310</v>
      </c>
      <c r="D377" s="134">
        <v>2345</v>
      </c>
      <c r="F377" s="134">
        <v>2340</v>
      </c>
    </row>
    <row r="378" spans="1:48">
      <c r="A378" s="133">
        <v>41689</v>
      </c>
      <c r="B378" s="576">
        <v>2310</v>
      </c>
      <c r="D378" s="134">
        <v>2345</v>
      </c>
      <c r="F378" s="134">
        <v>2340</v>
      </c>
      <c r="Y378" s="136">
        <v>2060</v>
      </c>
    </row>
    <row r="379" spans="1:48">
      <c r="A379" s="133">
        <v>41690</v>
      </c>
      <c r="B379" s="576">
        <v>2310</v>
      </c>
      <c r="D379" s="134">
        <v>2345</v>
      </c>
      <c r="F379" s="134">
        <v>2340</v>
      </c>
      <c r="Y379" s="136">
        <v>2100</v>
      </c>
    </row>
    <row r="380" spans="1:48">
      <c r="A380" s="133">
        <v>41691</v>
      </c>
      <c r="B380" s="576">
        <v>2310</v>
      </c>
      <c r="D380" s="134">
        <v>2345</v>
      </c>
      <c r="F380" s="134">
        <v>2345</v>
      </c>
      <c r="Y380" s="136">
        <v>2100</v>
      </c>
      <c r="AV380" s="136">
        <v>2240</v>
      </c>
    </row>
    <row r="381" spans="1:48">
      <c r="A381" s="133">
        <v>41694</v>
      </c>
      <c r="B381" s="576">
        <v>2310</v>
      </c>
      <c r="D381" s="134">
        <v>2350</v>
      </c>
      <c r="F381" s="134">
        <v>2345</v>
      </c>
      <c r="AS381" s="136">
        <v>2260</v>
      </c>
    </row>
    <row r="382" spans="1:48">
      <c r="A382" s="133">
        <v>41695</v>
      </c>
      <c r="B382" s="576">
        <v>2310</v>
      </c>
      <c r="D382" s="134">
        <v>2350</v>
      </c>
      <c r="F382" s="134">
        <v>2345</v>
      </c>
      <c r="AS382" s="136">
        <v>2260</v>
      </c>
    </row>
    <row r="383" spans="1:48">
      <c r="A383" s="133">
        <v>41696</v>
      </c>
      <c r="B383" s="576">
        <v>2315</v>
      </c>
      <c r="D383" s="134">
        <v>2350</v>
      </c>
      <c r="F383" s="134">
        <v>2345</v>
      </c>
    </row>
    <row r="384" spans="1:48">
      <c r="A384" s="133">
        <v>41697</v>
      </c>
      <c r="B384" s="576">
        <v>2315</v>
      </c>
      <c r="D384" s="134">
        <v>2350</v>
      </c>
      <c r="F384" s="134">
        <v>2345</v>
      </c>
    </row>
    <row r="385" spans="1:48">
      <c r="A385" s="133">
        <v>41698</v>
      </c>
      <c r="B385" s="576">
        <v>2315</v>
      </c>
      <c r="D385" s="134">
        <v>2350</v>
      </c>
      <c r="F385" s="134">
        <v>2345</v>
      </c>
      <c r="Y385" s="136">
        <v>2100</v>
      </c>
    </row>
    <row r="386" spans="1:48">
      <c r="A386" s="133">
        <v>41701</v>
      </c>
      <c r="B386" s="576">
        <v>2320</v>
      </c>
      <c r="D386" s="134">
        <v>2355</v>
      </c>
      <c r="F386" s="134">
        <v>2345</v>
      </c>
      <c r="Y386" s="136">
        <v>2100</v>
      </c>
    </row>
    <row r="387" spans="1:48">
      <c r="A387" s="133">
        <v>41702</v>
      </c>
      <c r="B387" s="576">
        <v>2320</v>
      </c>
      <c r="D387" s="134">
        <v>2355</v>
      </c>
      <c r="F387" s="134">
        <v>2345</v>
      </c>
    </row>
    <row r="388" spans="1:48">
      <c r="A388" s="133">
        <v>41703</v>
      </c>
      <c r="B388" s="576">
        <v>2320</v>
      </c>
      <c r="D388" s="134">
        <v>2355</v>
      </c>
      <c r="F388" s="134">
        <v>2345</v>
      </c>
    </row>
    <row r="389" spans="1:48">
      <c r="A389" s="133">
        <v>41704</v>
      </c>
      <c r="B389" s="576">
        <v>2320</v>
      </c>
      <c r="D389" s="134">
        <v>2355</v>
      </c>
      <c r="F389" s="134">
        <v>2345</v>
      </c>
      <c r="Y389" s="136">
        <v>2100</v>
      </c>
    </row>
    <row r="390" spans="1:48">
      <c r="A390" s="133">
        <v>41705</v>
      </c>
      <c r="B390" s="576">
        <v>2320</v>
      </c>
      <c r="D390" s="134">
        <v>2365</v>
      </c>
      <c r="F390" s="134">
        <v>2355</v>
      </c>
      <c r="Y390" s="136">
        <v>2100</v>
      </c>
    </row>
    <row r="391" spans="1:48">
      <c r="A391" s="133">
        <v>41708</v>
      </c>
      <c r="B391" s="576">
        <v>2300</v>
      </c>
      <c r="D391" s="134">
        <v>2365</v>
      </c>
      <c r="F391" s="134">
        <v>2360</v>
      </c>
    </row>
    <row r="392" spans="1:48">
      <c r="A392" s="133">
        <v>41709</v>
      </c>
      <c r="B392" s="576">
        <v>2310</v>
      </c>
      <c r="D392" s="134">
        <v>2365</v>
      </c>
      <c r="F392" s="134">
        <v>2360</v>
      </c>
    </row>
    <row r="393" spans="1:48">
      <c r="A393" s="133">
        <v>41710</v>
      </c>
      <c r="B393" s="576">
        <v>2310</v>
      </c>
      <c r="D393" s="134">
        <v>2365</v>
      </c>
      <c r="F393" s="134">
        <v>2360</v>
      </c>
    </row>
    <row r="394" spans="1:48">
      <c r="A394" s="133">
        <v>41711</v>
      </c>
      <c r="B394" s="576">
        <v>2320</v>
      </c>
      <c r="D394" s="134">
        <v>2365</v>
      </c>
      <c r="F394" s="134">
        <v>2360</v>
      </c>
      <c r="Y394" s="136">
        <v>2100</v>
      </c>
      <c r="AV394" s="136">
        <v>2260</v>
      </c>
    </row>
    <row r="395" spans="1:48">
      <c r="A395" s="133">
        <v>41712</v>
      </c>
      <c r="B395" s="576">
        <v>2320</v>
      </c>
      <c r="D395" s="134">
        <v>2365</v>
      </c>
      <c r="F395" s="134">
        <v>2360</v>
      </c>
      <c r="Y395" s="136">
        <v>2100</v>
      </c>
    </row>
    <row r="396" spans="1:48">
      <c r="A396" s="133">
        <v>41715</v>
      </c>
      <c r="B396" s="576">
        <v>2320</v>
      </c>
      <c r="D396" s="134">
        <v>0</v>
      </c>
      <c r="F396" s="134">
        <v>2360</v>
      </c>
      <c r="Y396" s="136">
        <v>2100</v>
      </c>
    </row>
    <row r="397" spans="1:48">
      <c r="A397" s="133">
        <v>41716</v>
      </c>
      <c r="B397" s="576">
        <v>2320</v>
      </c>
      <c r="D397" s="134">
        <v>0</v>
      </c>
      <c r="F397" s="134">
        <v>2360</v>
      </c>
    </row>
    <row r="398" spans="1:48">
      <c r="A398" s="133">
        <v>41717</v>
      </c>
      <c r="B398" s="576">
        <v>2320</v>
      </c>
      <c r="D398" s="134">
        <v>2365</v>
      </c>
      <c r="F398" s="134">
        <v>2360</v>
      </c>
    </row>
    <row r="399" spans="1:48">
      <c r="A399" s="133">
        <v>41718</v>
      </c>
      <c r="B399" s="576">
        <v>2320</v>
      </c>
      <c r="D399" s="134">
        <v>2365</v>
      </c>
      <c r="F399" s="134">
        <v>2360</v>
      </c>
      <c r="AS399" s="136">
        <v>2300</v>
      </c>
    </row>
    <row r="400" spans="1:48">
      <c r="A400" s="133">
        <v>41719</v>
      </c>
      <c r="B400" s="576">
        <v>2320</v>
      </c>
      <c r="D400" s="134">
        <v>2365</v>
      </c>
      <c r="F400" s="134">
        <v>2360</v>
      </c>
      <c r="AS400" s="136">
        <v>2300</v>
      </c>
      <c r="AV400" s="136">
        <v>2260</v>
      </c>
    </row>
    <row r="401" spans="1:48">
      <c r="A401" s="133">
        <v>41722</v>
      </c>
      <c r="B401" s="576">
        <v>2320</v>
      </c>
      <c r="D401" s="134">
        <v>2365</v>
      </c>
      <c r="F401" s="134">
        <v>2360</v>
      </c>
      <c r="AS401" s="136">
        <v>2300</v>
      </c>
    </row>
    <row r="402" spans="1:48">
      <c r="A402" s="133">
        <v>41723</v>
      </c>
      <c r="B402" s="576">
        <v>2320</v>
      </c>
      <c r="D402" s="134">
        <v>2365</v>
      </c>
      <c r="F402" s="134">
        <v>2360</v>
      </c>
    </row>
    <row r="403" spans="1:48">
      <c r="A403" s="133">
        <v>41724</v>
      </c>
      <c r="B403" s="576">
        <v>2320</v>
      </c>
      <c r="D403" s="134">
        <v>2360</v>
      </c>
      <c r="F403" s="134">
        <v>2360</v>
      </c>
    </row>
    <row r="404" spans="1:48">
      <c r="A404" s="133">
        <v>41725</v>
      </c>
      <c r="B404" s="576">
        <v>2320</v>
      </c>
      <c r="D404" s="134">
        <v>2360</v>
      </c>
      <c r="F404" s="134">
        <v>2360</v>
      </c>
    </row>
    <row r="405" spans="1:48">
      <c r="A405" s="133">
        <v>41726</v>
      </c>
      <c r="B405" s="576">
        <v>2320</v>
      </c>
      <c r="D405" s="134">
        <v>2360</v>
      </c>
      <c r="F405" s="134">
        <v>2360</v>
      </c>
      <c r="AS405" s="136">
        <v>2330</v>
      </c>
    </row>
    <row r="406" spans="1:48">
      <c r="A406" s="133">
        <v>41729</v>
      </c>
      <c r="B406" s="576">
        <v>2320</v>
      </c>
      <c r="D406" s="134">
        <v>2360</v>
      </c>
      <c r="F406" s="134">
        <v>2360</v>
      </c>
      <c r="AS406" s="136">
        <v>2330</v>
      </c>
    </row>
    <row r="407" spans="1:48">
      <c r="A407" s="133">
        <v>41730</v>
      </c>
      <c r="B407" s="576">
        <v>2320</v>
      </c>
      <c r="D407" s="134">
        <v>2360</v>
      </c>
      <c r="F407" s="134">
        <v>2360</v>
      </c>
      <c r="Y407" s="136">
        <v>2150</v>
      </c>
      <c r="AS407" s="136">
        <v>2330</v>
      </c>
    </row>
    <row r="408" spans="1:48">
      <c r="A408" s="133">
        <v>41731</v>
      </c>
      <c r="B408" s="576">
        <v>2320</v>
      </c>
      <c r="D408" s="134">
        <v>2360</v>
      </c>
      <c r="F408" s="134">
        <v>2360</v>
      </c>
      <c r="Y408" s="136">
        <v>2150</v>
      </c>
      <c r="AV408" s="136">
        <v>2260</v>
      </c>
    </row>
    <row r="409" spans="1:48">
      <c r="A409" s="133">
        <v>41732</v>
      </c>
      <c r="B409" s="576">
        <v>2320</v>
      </c>
      <c r="D409" s="134">
        <v>2360</v>
      </c>
      <c r="F409" s="134">
        <v>2360</v>
      </c>
    </row>
    <row r="410" spans="1:48">
      <c r="A410" s="133">
        <v>41733</v>
      </c>
      <c r="B410" s="576">
        <v>2320</v>
      </c>
      <c r="D410" s="134">
        <v>2360</v>
      </c>
      <c r="F410" s="134">
        <v>2360</v>
      </c>
    </row>
    <row r="411" spans="1:48">
      <c r="A411" s="133">
        <v>41737</v>
      </c>
      <c r="B411" s="576">
        <v>2340</v>
      </c>
      <c r="D411" s="134">
        <v>2360</v>
      </c>
      <c r="F411" s="134">
        <v>2370</v>
      </c>
    </row>
    <row r="412" spans="1:48">
      <c r="A412" s="133">
        <v>41738</v>
      </c>
      <c r="B412" s="576">
        <v>2340</v>
      </c>
      <c r="D412" s="134">
        <v>2370</v>
      </c>
      <c r="F412" s="134">
        <v>2380</v>
      </c>
    </row>
    <row r="413" spans="1:48">
      <c r="A413" s="133">
        <v>41739</v>
      </c>
      <c r="B413" s="576">
        <v>2340</v>
      </c>
      <c r="D413" s="134">
        <v>2370</v>
      </c>
      <c r="F413" s="134">
        <v>2380</v>
      </c>
    </row>
    <row r="414" spans="1:48">
      <c r="A414" s="133">
        <v>41740</v>
      </c>
      <c r="B414" s="576">
        <v>2350</v>
      </c>
      <c r="D414" s="134">
        <v>2380</v>
      </c>
      <c r="F414" s="134">
        <v>2380</v>
      </c>
      <c r="Y414" s="136">
        <v>2100</v>
      </c>
    </row>
    <row r="415" spans="1:48">
      <c r="A415" s="133">
        <v>41743</v>
      </c>
      <c r="B415" s="576">
        <v>2360</v>
      </c>
      <c r="D415" s="134">
        <v>2380</v>
      </c>
      <c r="F415" s="134">
        <v>2380</v>
      </c>
      <c r="Y415" s="136">
        <v>2100</v>
      </c>
    </row>
    <row r="416" spans="1:48">
      <c r="A416" s="133">
        <v>41744</v>
      </c>
      <c r="B416" s="576">
        <v>2360</v>
      </c>
      <c r="D416" s="134">
        <v>2380</v>
      </c>
      <c r="F416" s="134">
        <v>2380</v>
      </c>
    </row>
    <row r="417" spans="1:48">
      <c r="A417" s="133">
        <v>41745</v>
      </c>
      <c r="B417" s="576">
        <v>2360</v>
      </c>
      <c r="D417" s="134">
        <v>2380</v>
      </c>
      <c r="F417" s="134">
        <v>2380</v>
      </c>
    </row>
    <row r="418" spans="1:48">
      <c r="A418" s="133">
        <v>41746</v>
      </c>
      <c r="B418" s="576">
        <v>2360</v>
      </c>
      <c r="D418" s="134">
        <v>2380</v>
      </c>
      <c r="F418" s="134">
        <v>2390</v>
      </c>
      <c r="AS418" s="136">
        <v>2360</v>
      </c>
    </row>
    <row r="419" spans="1:48">
      <c r="A419" s="133">
        <v>41747</v>
      </c>
      <c r="B419" s="576">
        <v>2360</v>
      </c>
      <c r="D419" s="134">
        <v>2380</v>
      </c>
      <c r="F419" s="134">
        <v>2390</v>
      </c>
      <c r="Y419" s="136">
        <v>2100</v>
      </c>
      <c r="AS419" s="136">
        <v>2360</v>
      </c>
    </row>
    <row r="420" spans="1:48">
      <c r="A420" s="133">
        <v>41750</v>
      </c>
      <c r="B420" s="576">
        <v>2360</v>
      </c>
      <c r="D420" s="134">
        <v>2380</v>
      </c>
      <c r="F420" s="134">
        <v>2395</v>
      </c>
      <c r="AS420" s="136">
        <v>2360</v>
      </c>
    </row>
    <row r="421" spans="1:48">
      <c r="A421" s="133">
        <v>41751</v>
      </c>
      <c r="B421" s="576">
        <v>2370</v>
      </c>
      <c r="D421" s="134">
        <v>2400</v>
      </c>
      <c r="F421" s="134">
        <v>2395</v>
      </c>
      <c r="AS421" s="136">
        <v>2360</v>
      </c>
    </row>
    <row r="422" spans="1:48">
      <c r="A422" s="133">
        <v>41752</v>
      </c>
      <c r="B422" s="576">
        <v>2370</v>
      </c>
      <c r="D422" s="134">
        <v>2400</v>
      </c>
      <c r="F422" s="134">
        <v>2430</v>
      </c>
    </row>
    <row r="423" spans="1:48">
      <c r="A423" s="133">
        <v>41753</v>
      </c>
      <c r="B423" s="576">
        <v>2370</v>
      </c>
      <c r="D423" s="134">
        <v>2400</v>
      </c>
      <c r="F423" s="134">
        <v>2430</v>
      </c>
      <c r="Y423" s="136">
        <v>2150</v>
      </c>
    </row>
    <row r="424" spans="1:48">
      <c r="A424" s="133">
        <v>41754</v>
      </c>
      <c r="B424" s="576">
        <v>2370</v>
      </c>
      <c r="D424" s="134">
        <v>2400</v>
      </c>
      <c r="F424" s="134">
        <v>2430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B425" s="576">
        <v>2370</v>
      </c>
      <c r="D425" s="134">
        <v>2400</v>
      </c>
      <c r="F425" s="134">
        <v>2430</v>
      </c>
      <c r="Y425" s="136">
        <v>2160</v>
      </c>
      <c r="AS425" s="136">
        <v>2360</v>
      </c>
    </row>
    <row r="426" spans="1:48">
      <c r="A426" s="133">
        <v>41758</v>
      </c>
      <c r="B426" s="576">
        <v>2370</v>
      </c>
      <c r="D426" s="134">
        <v>2410</v>
      </c>
      <c r="F426" s="134">
        <v>2440</v>
      </c>
      <c r="AS426" s="136">
        <v>2360</v>
      </c>
    </row>
    <row r="427" spans="1:48">
      <c r="A427" s="133">
        <v>41759</v>
      </c>
      <c r="B427" s="576">
        <v>2390</v>
      </c>
      <c r="D427" s="134">
        <v>2420</v>
      </c>
      <c r="F427" s="134">
        <v>2440</v>
      </c>
      <c r="AV427" s="136">
        <v>2280</v>
      </c>
    </row>
    <row r="428" spans="1:48">
      <c r="A428" s="133">
        <v>41763</v>
      </c>
      <c r="B428" s="576">
        <v>-30</v>
      </c>
      <c r="D428" s="134">
        <v>0</v>
      </c>
      <c r="F428" s="134">
        <v>2440</v>
      </c>
      <c r="AS428" s="136">
        <v>2380</v>
      </c>
    </row>
    <row r="429" spans="1:48">
      <c r="A429" s="133">
        <v>41764</v>
      </c>
      <c r="B429" s="576">
        <v>2400</v>
      </c>
      <c r="D429" s="134">
        <v>2435</v>
      </c>
      <c r="F429" s="134">
        <v>2450</v>
      </c>
      <c r="AS429" s="136">
        <v>2380</v>
      </c>
    </row>
    <row r="430" spans="1:48">
      <c r="A430" s="133">
        <v>41765</v>
      </c>
      <c r="B430" s="576">
        <v>2400</v>
      </c>
      <c r="D430" s="134">
        <v>2435</v>
      </c>
      <c r="F430" s="134">
        <v>2450</v>
      </c>
      <c r="AS430" s="136">
        <v>2380</v>
      </c>
    </row>
    <row r="431" spans="1:48">
      <c r="A431" s="133">
        <v>41766</v>
      </c>
      <c r="B431" s="576">
        <v>2400</v>
      </c>
      <c r="D431" s="134">
        <v>2435</v>
      </c>
      <c r="F431" s="134">
        <v>2450</v>
      </c>
      <c r="AS431" s="136">
        <v>2380</v>
      </c>
    </row>
    <row r="432" spans="1:48">
      <c r="A432" s="133">
        <v>41767</v>
      </c>
      <c r="B432" s="576">
        <v>2400</v>
      </c>
      <c r="D432" s="134">
        <v>2435</v>
      </c>
      <c r="F432" s="134">
        <v>2450</v>
      </c>
      <c r="Y432" s="136">
        <v>2200</v>
      </c>
      <c r="AV432" s="136">
        <v>2280</v>
      </c>
    </row>
    <row r="433" spans="1:48">
      <c r="A433" s="133">
        <v>41768</v>
      </c>
      <c r="B433" s="576">
        <v>2400</v>
      </c>
      <c r="D433" s="134">
        <v>2435</v>
      </c>
      <c r="F433" s="134">
        <v>2450</v>
      </c>
      <c r="Y433" s="136">
        <v>2200</v>
      </c>
    </row>
    <row r="434" spans="1:48">
      <c r="A434" s="133">
        <v>41771</v>
      </c>
      <c r="B434" s="576">
        <v>2410</v>
      </c>
      <c r="D434" s="134">
        <v>2440</v>
      </c>
      <c r="F434" s="134">
        <v>2450</v>
      </c>
    </row>
    <row r="435" spans="1:48">
      <c r="A435" s="133">
        <v>41772</v>
      </c>
      <c r="B435" s="576">
        <v>2410</v>
      </c>
      <c r="D435" s="134">
        <v>2445</v>
      </c>
      <c r="F435" s="134">
        <v>2450</v>
      </c>
      <c r="Y435" s="136">
        <v>2240</v>
      </c>
    </row>
    <row r="436" spans="1:48">
      <c r="A436" s="133">
        <v>41773</v>
      </c>
      <c r="B436" s="576">
        <v>2410</v>
      </c>
      <c r="D436" s="134">
        <v>2445</v>
      </c>
      <c r="F436" s="134">
        <v>2450</v>
      </c>
    </row>
    <row r="437" spans="1:48">
      <c r="A437" s="133">
        <v>41774</v>
      </c>
      <c r="B437" s="576">
        <v>2410</v>
      </c>
      <c r="D437" s="134">
        <v>2445</v>
      </c>
      <c r="F437" s="134">
        <v>2450</v>
      </c>
      <c r="Y437" s="136">
        <v>2220</v>
      </c>
    </row>
    <row r="438" spans="1:48">
      <c r="A438" s="133">
        <v>41775</v>
      </c>
      <c r="B438" s="576">
        <v>2410</v>
      </c>
      <c r="D438" s="134">
        <v>2445</v>
      </c>
      <c r="F438" s="134">
        <v>2445</v>
      </c>
      <c r="Y438" s="136">
        <v>2220</v>
      </c>
      <c r="AS438" s="136">
        <v>2390</v>
      </c>
    </row>
    <row r="439" spans="1:48">
      <c r="A439" s="133">
        <v>41778</v>
      </c>
      <c r="B439" s="576">
        <v>2420</v>
      </c>
      <c r="D439" s="134">
        <v>2445</v>
      </c>
      <c r="F439" s="134">
        <v>2445</v>
      </c>
      <c r="AS439" s="136">
        <v>2390</v>
      </c>
    </row>
    <row r="440" spans="1:48">
      <c r="A440" s="133">
        <v>41779</v>
      </c>
      <c r="B440" s="576">
        <v>2420</v>
      </c>
      <c r="D440" s="134">
        <v>2450</v>
      </c>
      <c r="F440" s="134">
        <v>2445</v>
      </c>
      <c r="Y440" s="136">
        <v>2240</v>
      </c>
    </row>
    <row r="441" spans="1:48">
      <c r="A441" s="133">
        <v>41780</v>
      </c>
      <c r="B441" s="576">
        <v>2420</v>
      </c>
      <c r="D441" s="134">
        <v>2450</v>
      </c>
      <c r="F441" s="134">
        <v>2445</v>
      </c>
    </row>
    <row r="442" spans="1:48">
      <c r="A442" s="133">
        <v>41781</v>
      </c>
      <c r="B442" s="576">
        <v>2430</v>
      </c>
      <c r="D442" s="134">
        <v>2460</v>
      </c>
      <c r="F442" s="134">
        <v>2460</v>
      </c>
      <c r="Y442" s="136">
        <v>2240</v>
      </c>
    </row>
    <row r="443" spans="1:48">
      <c r="A443" s="133">
        <v>41782</v>
      </c>
      <c r="B443" s="576">
        <v>2430</v>
      </c>
      <c r="D443" s="134">
        <v>2460</v>
      </c>
      <c r="F443" s="134">
        <v>2480</v>
      </c>
      <c r="Y443" s="136">
        <v>2240</v>
      </c>
      <c r="AS443" s="136">
        <v>2420</v>
      </c>
    </row>
    <row r="444" spans="1:48">
      <c r="A444" s="133">
        <v>41785</v>
      </c>
      <c r="B444" s="576">
        <v>2430</v>
      </c>
      <c r="D444" s="134">
        <v>2470</v>
      </c>
      <c r="F444" s="134">
        <v>2480</v>
      </c>
      <c r="Y444" s="136">
        <v>2240</v>
      </c>
      <c r="AS444" s="136">
        <v>2420</v>
      </c>
    </row>
    <row r="445" spans="1:48">
      <c r="A445" s="133">
        <v>41786</v>
      </c>
      <c r="B445" s="576">
        <v>2430</v>
      </c>
      <c r="D445" s="134">
        <v>2470</v>
      </c>
      <c r="F445" s="134">
        <v>2480</v>
      </c>
      <c r="Y445" s="136">
        <v>2250</v>
      </c>
      <c r="AS445" s="136">
        <v>2420</v>
      </c>
    </row>
    <row r="446" spans="1:48">
      <c r="A446" s="133">
        <v>41787</v>
      </c>
      <c r="B446" s="576">
        <v>2430</v>
      </c>
      <c r="D446" s="134">
        <v>2470</v>
      </c>
      <c r="F446" s="134">
        <v>2490</v>
      </c>
    </row>
    <row r="447" spans="1:48">
      <c r="A447" s="133">
        <v>41788</v>
      </c>
      <c r="B447" s="576">
        <v>2430</v>
      </c>
      <c r="D447" s="134">
        <v>2470</v>
      </c>
      <c r="F447" s="134">
        <v>2490</v>
      </c>
      <c r="AV447" s="136">
        <v>2350</v>
      </c>
    </row>
    <row r="448" spans="1:48">
      <c r="A448" s="133">
        <v>41789</v>
      </c>
      <c r="B448" s="576">
        <v>2430</v>
      </c>
      <c r="D448" s="134">
        <v>2470</v>
      </c>
      <c r="F448" s="134">
        <v>2530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B449" s="576">
        <v>2440</v>
      </c>
      <c r="D449" s="134">
        <v>2470</v>
      </c>
      <c r="F449" s="134">
        <v>2530</v>
      </c>
      <c r="AS449" s="136">
        <v>2420</v>
      </c>
    </row>
    <row r="450" spans="1:48">
      <c r="A450" s="133">
        <v>41794</v>
      </c>
      <c r="B450" s="576">
        <v>2440</v>
      </c>
      <c r="D450" s="134">
        <v>2480</v>
      </c>
      <c r="F450" s="134">
        <v>2530</v>
      </c>
      <c r="Y450" s="136">
        <v>2260</v>
      </c>
      <c r="AS450" s="136">
        <v>2420</v>
      </c>
    </row>
    <row r="451" spans="1:48">
      <c r="A451" s="133">
        <v>41795</v>
      </c>
      <c r="B451" s="576">
        <v>2450</v>
      </c>
      <c r="D451" s="134">
        <v>2480</v>
      </c>
      <c r="F451" s="134">
        <v>2530</v>
      </c>
    </row>
    <row r="452" spans="1:48">
      <c r="A452" s="133">
        <v>41796</v>
      </c>
      <c r="B452" s="576">
        <v>2450</v>
      </c>
      <c r="D452" s="134">
        <v>2480</v>
      </c>
      <c r="F452" s="134">
        <v>2530</v>
      </c>
    </row>
    <row r="453" spans="1:48">
      <c r="A453" s="133">
        <v>41799</v>
      </c>
      <c r="B453" s="576">
        <v>2450</v>
      </c>
      <c r="D453" s="134">
        <v>2480</v>
      </c>
      <c r="F453" s="134">
        <v>2530</v>
      </c>
      <c r="Y453" s="136">
        <v>2250</v>
      </c>
    </row>
    <row r="454" spans="1:48">
      <c r="A454" s="133">
        <v>41800</v>
      </c>
      <c r="B454" s="576">
        <v>2450</v>
      </c>
      <c r="D454" s="134">
        <v>2480</v>
      </c>
      <c r="F454" s="134">
        <v>2550</v>
      </c>
      <c r="Y454" s="136">
        <v>2250</v>
      </c>
    </row>
    <row r="455" spans="1:48">
      <c r="A455" s="133">
        <v>41801</v>
      </c>
      <c r="B455" s="576">
        <v>2450</v>
      </c>
      <c r="D455" s="134">
        <v>2480</v>
      </c>
      <c r="F455" s="134">
        <v>2550</v>
      </c>
      <c r="AS455" s="136">
        <v>2420</v>
      </c>
    </row>
    <row r="456" spans="1:48">
      <c r="A456" s="133">
        <v>41802</v>
      </c>
      <c r="B456" s="576">
        <v>2450</v>
      </c>
      <c r="D456" s="134">
        <v>2480</v>
      </c>
      <c r="F456" s="134">
        <v>2550</v>
      </c>
      <c r="AS456" s="136">
        <v>2420</v>
      </c>
    </row>
    <row r="457" spans="1:48">
      <c r="A457" s="133">
        <v>41803</v>
      </c>
      <c r="B457" s="576">
        <v>2460</v>
      </c>
      <c r="D457" s="134">
        <v>2480</v>
      </c>
      <c r="F457" s="134">
        <v>2550</v>
      </c>
      <c r="Y457" s="136">
        <v>2260</v>
      </c>
      <c r="AV457" s="136">
        <v>2350</v>
      </c>
    </row>
    <row r="458" spans="1:48">
      <c r="A458" s="133">
        <v>41806</v>
      </c>
      <c r="B458" s="576">
        <v>2460</v>
      </c>
      <c r="D458" s="134">
        <v>2480</v>
      </c>
      <c r="F458" s="134">
        <v>2550</v>
      </c>
      <c r="AV458" s="136">
        <v>2350</v>
      </c>
    </row>
    <row r="459" spans="1:48">
      <c r="A459" s="133">
        <v>41807</v>
      </c>
      <c r="B459" s="576">
        <v>2460</v>
      </c>
      <c r="D459" s="134">
        <v>2490</v>
      </c>
      <c r="F459" s="134">
        <v>2550</v>
      </c>
      <c r="Y459" s="136">
        <v>2260</v>
      </c>
      <c r="AV459" s="136">
        <v>2350</v>
      </c>
    </row>
    <row r="460" spans="1:48">
      <c r="A460" s="133">
        <v>41808</v>
      </c>
      <c r="B460" s="576">
        <v>2460</v>
      </c>
      <c r="D460" s="134">
        <v>2490</v>
      </c>
      <c r="F460" s="134">
        <v>2550</v>
      </c>
      <c r="Y460" s="136">
        <v>2260</v>
      </c>
    </row>
    <row r="461" spans="1:48">
      <c r="A461" s="133">
        <v>41809</v>
      </c>
      <c r="B461" s="576">
        <v>2450</v>
      </c>
      <c r="D461" s="134">
        <v>2490</v>
      </c>
      <c r="F461" s="134">
        <v>2550</v>
      </c>
      <c r="AS461" s="136">
        <v>2420</v>
      </c>
    </row>
    <row r="462" spans="1:48">
      <c r="A462" s="133">
        <v>41810</v>
      </c>
      <c r="B462" s="576">
        <v>2450</v>
      </c>
      <c r="D462" s="134">
        <v>2470</v>
      </c>
      <c r="F462" s="134">
        <v>2550</v>
      </c>
      <c r="AS462" s="136">
        <v>2420</v>
      </c>
    </row>
    <row r="463" spans="1:48">
      <c r="A463" s="133">
        <v>41813</v>
      </c>
      <c r="B463" s="576">
        <v>2440</v>
      </c>
      <c r="D463" s="134">
        <v>2470</v>
      </c>
      <c r="F463" s="134">
        <v>2540</v>
      </c>
      <c r="Y463" s="136">
        <v>2260</v>
      </c>
    </row>
    <row r="464" spans="1:48">
      <c r="A464" s="133">
        <v>41814</v>
      </c>
      <c r="B464" s="576">
        <v>2440</v>
      </c>
      <c r="D464" s="134">
        <v>2470</v>
      </c>
      <c r="F464" s="134">
        <v>2550</v>
      </c>
    </row>
    <row r="465" spans="1:45">
      <c r="A465" s="133">
        <v>41815</v>
      </c>
      <c r="B465" s="576">
        <v>2440</v>
      </c>
      <c r="D465" s="134">
        <v>2470</v>
      </c>
      <c r="F465" s="134">
        <v>2560</v>
      </c>
      <c r="Y465" s="136">
        <v>2260</v>
      </c>
    </row>
    <row r="466" spans="1:45">
      <c r="A466" s="133">
        <v>41816</v>
      </c>
      <c r="B466" s="576">
        <v>2440</v>
      </c>
      <c r="D466" s="134">
        <v>2470</v>
      </c>
      <c r="F466" s="134">
        <v>2570</v>
      </c>
      <c r="Y466" s="136">
        <v>2260</v>
      </c>
      <c r="AS466" s="136">
        <v>2420</v>
      </c>
    </row>
    <row r="467" spans="1:45">
      <c r="A467" s="133">
        <v>41817</v>
      </c>
      <c r="B467" s="576">
        <v>2440</v>
      </c>
      <c r="D467" s="134">
        <v>2470</v>
      </c>
      <c r="F467" s="134">
        <v>2570</v>
      </c>
      <c r="AS467" s="136">
        <v>2420</v>
      </c>
    </row>
    <row r="468" spans="1:45">
      <c r="A468" s="133">
        <v>41820</v>
      </c>
      <c r="B468" s="576">
        <v>2440</v>
      </c>
      <c r="D468" s="134">
        <v>2470</v>
      </c>
      <c r="F468" s="134">
        <v>2570</v>
      </c>
    </row>
    <row r="469" spans="1:45">
      <c r="A469" s="133">
        <v>41821</v>
      </c>
      <c r="B469" s="576">
        <v>2440</v>
      </c>
      <c r="D469" s="134">
        <v>2470</v>
      </c>
      <c r="F469" s="134">
        <v>2570</v>
      </c>
      <c r="AS469" s="136">
        <v>2420</v>
      </c>
    </row>
    <row r="470" spans="1:45">
      <c r="A470" s="133">
        <v>41822</v>
      </c>
      <c r="B470" s="576">
        <v>2440</v>
      </c>
      <c r="D470" s="134">
        <v>2470</v>
      </c>
      <c r="F470" s="134">
        <v>2570</v>
      </c>
      <c r="AS470" s="136">
        <v>2420</v>
      </c>
    </row>
    <row r="471" spans="1:45">
      <c r="A471" s="133">
        <v>41823</v>
      </c>
      <c r="B471" s="576">
        <v>2440</v>
      </c>
      <c r="D471" s="134">
        <v>2470</v>
      </c>
      <c r="F471" s="134">
        <v>2570</v>
      </c>
      <c r="AS471" s="136">
        <v>2420</v>
      </c>
    </row>
    <row r="472" spans="1:45">
      <c r="A472" s="133">
        <v>41824</v>
      </c>
      <c r="B472" s="576">
        <v>2440</v>
      </c>
      <c r="D472" s="134">
        <v>2470</v>
      </c>
      <c r="F472" s="134">
        <v>2570</v>
      </c>
    </row>
    <row r="473" spans="1:45">
      <c r="A473" s="133">
        <v>41827</v>
      </c>
      <c r="B473" s="576">
        <v>2440</v>
      </c>
      <c r="D473" s="134">
        <v>2470</v>
      </c>
      <c r="F473" s="134">
        <v>2580</v>
      </c>
      <c r="AS473" s="136">
        <v>2420</v>
      </c>
    </row>
    <row r="474" spans="1:45">
      <c r="A474" s="133">
        <v>41828</v>
      </c>
      <c r="B474" s="576">
        <v>2450</v>
      </c>
      <c r="D474" s="134">
        <v>2480</v>
      </c>
      <c r="F474" s="134">
        <v>2600</v>
      </c>
      <c r="AS474" s="136">
        <v>2420</v>
      </c>
    </row>
    <row r="475" spans="1:45">
      <c r="A475" s="133">
        <v>41829</v>
      </c>
      <c r="B475" s="576">
        <v>2460</v>
      </c>
      <c r="D475" s="134">
        <v>2490</v>
      </c>
      <c r="F475" s="134">
        <v>2600</v>
      </c>
    </row>
    <row r="476" spans="1:45">
      <c r="A476" s="133">
        <v>41830</v>
      </c>
      <c r="B476" s="576">
        <v>2460</v>
      </c>
      <c r="D476" s="134">
        <v>2490</v>
      </c>
      <c r="F476" s="134">
        <v>2600</v>
      </c>
    </row>
    <row r="477" spans="1:45">
      <c r="A477" s="133">
        <v>41831</v>
      </c>
      <c r="B477" s="576">
        <v>2470</v>
      </c>
      <c r="D477" s="134">
        <v>2500</v>
      </c>
      <c r="F477" s="134">
        <v>2600</v>
      </c>
      <c r="Y477" s="136">
        <v>2250</v>
      </c>
      <c r="AS477" s="136">
        <v>2460</v>
      </c>
    </row>
    <row r="478" spans="1:45">
      <c r="A478" s="133">
        <v>41834</v>
      </c>
      <c r="B478" s="576">
        <v>2480</v>
      </c>
      <c r="D478" s="134">
        <v>2500</v>
      </c>
      <c r="F478" s="134">
        <v>2620</v>
      </c>
      <c r="AS478" s="136">
        <v>2460</v>
      </c>
    </row>
    <row r="479" spans="1:45">
      <c r="A479" s="133">
        <v>41835</v>
      </c>
      <c r="B479" s="576">
        <v>2480</v>
      </c>
      <c r="D479" s="134">
        <v>2510</v>
      </c>
      <c r="F479" s="134">
        <v>2620</v>
      </c>
    </row>
    <row r="480" spans="1:45">
      <c r="A480" s="133">
        <v>41836</v>
      </c>
      <c r="B480" s="576">
        <v>2480</v>
      </c>
      <c r="D480" s="134">
        <v>2510</v>
      </c>
      <c r="F480" s="134">
        <v>2620</v>
      </c>
    </row>
    <row r="481" spans="1:45">
      <c r="A481" s="133">
        <v>41837</v>
      </c>
      <c r="B481" s="576">
        <v>2490</v>
      </c>
      <c r="D481" s="134">
        <v>2510</v>
      </c>
      <c r="F481" s="134">
        <v>2620</v>
      </c>
    </row>
    <row r="482" spans="1:45">
      <c r="A482" s="133">
        <v>41838</v>
      </c>
      <c r="B482" s="576">
        <v>2490</v>
      </c>
      <c r="D482" s="134">
        <v>2530</v>
      </c>
      <c r="F482" s="134">
        <v>2640</v>
      </c>
      <c r="AS482" s="136">
        <v>2460</v>
      </c>
    </row>
    <row r="483" spans="1:45">
      <c r="A483" s="133">
        <v>41841</v>
      </c>
      <c r="B483" s="576">
        <v>2500</v>
      </c>
      <c r="D483" s="134">
        <v>2530</v>
      </c>
      <c r="F483" s="134">
        <v>2640</v>
      </c>
    </row>
    <row r="484" spans="1:45">
      <c r="A484" s="133">
        <v>41842</v>
      </c>
      <c r="B484" s="576">
        <v>2500</v>
      </c>
      <c r="D484" s="134">
        <v>2530</v>
      </c>
      <c r="F484" s="134">
        <v>2640</v>
      </c>
    </row>
    <row r="485" spans="1:45">
      <c r="A485" s="133">
        <v>41843</v>
      </c>
      <c r="B485" s="576">
        <v>2500</v>
      </c>
      <c r="D485" s="134">
        <v>2530</v>
      </c>
      <c r="F485" s="134">
        <v>2640</v>
      </c>
    </row>
    <row r="486" spans="1:45">
      <c r="A486" s="133">
        <v>41844</v>
      </c>
      <c r="B486" s="576">
        <v>2500</v>
      </c>
      <c r="D486" s="134">
        <v>2540</v>
      </c>
      <c r="F486" s="134">
        <v>2650</v>
      </c>
      <c r="AS486" s="136">
        <v>2480</v>
      </c>
    </row>
    <row r="487" spans="1:45">
      <c r="A487" s="133">
        <v>41845</v>
      </c>
      <c r="B487" s="576">
        <v>2500</v>
      </c>
      <c r="D487" s="134">
        <v>2540</v>
      </c>
      <c r="F487" s="134">
        <v>2670</v>
      </c>
      <c r="AS487" s="136">
        <v>2480</v>
      </c>
    </row>
    <row r="488" spans="1:45">
      <c r="A488" s="133">
        <v>41848</v>
      </c>
      <c r="B488" s="576">
        <v>2510</v>
      </c>
      <c r="D488" s="134">
        <v>2550</v>
      </c>
      <c r="F488" s="134">
        <v>2670</v>
      </c>
      <c r="AS488" s="136">
        <v>2480</v>
      </c>
    </row>
    <row r="489" spans="1:45">
      <c r="A489" s="133">
        <v>41849</v>
      </c>
      <c r="B489" s="576">
        <v>2520</v>
      </c>
      <c r="D489" s="134">
        <v>2550</v>
      </c>
      <c r="F489" s="134">
        <v>2670</v>
      </c>
      <c r="AS489" s="136">
        <v>2480</v>
      </c>
    </row>
    <row r="490" spans="1:45">
      <c r="A490" s="133">
        <v>41850</v>
      </c>
      <c r="B490" s="576">
        <v>2520</v>
      </c>
      <c r="D490" s="134">
        <v>2560</v>
      </c>
      <c r="F490" s="134">
        <v>2670</v>
      </c>
    </row>
    <row r="491" spans="1:45">
      <c r="A491" s="133">
        <v>41851</v>
      </c>
      <c r="B491" s="576">
        <v>2520</v>
      </c>
      <c r="D491" s="134">
        <v>2560</v>
      </c>
      <c r="F491" s="134">
        <v>2710</v>
      </c>
    </row>
    <row r="492" spans="1:45">
      <c r="A492" s="133">
        <v>41852</v>
      </c>
      <c r="B492" s="576">
        <v>2530</v>
      </c>
      <c r="D492" s="134">
        <v>2560</v>
      </c>
      <c r="F492" s="134">
        <v>2710</v>
      </c>
      <c r="AS492" s="136">
        <v>2520</v>
      </c>
    </row>
    <row r="493" spans="1:45">
      <c r="A493" s="133">
        <v>41855</v>
      </c>
      <c r="B493" s="576">
        <v>2530</v>
      </c>
      <c r="D493" s="134">
        <v>2560</v>
      </c>
      <c r="F493" s="134">
        <v>2720</v>
      </c>
      <c r="AS493" s="136">
        <v>2520</v>
      </c>
    </row>
    <row r="494" spans="1:45">
      <c r="A494" s="133">
        <v>41856</v>
      </c>
      <c r="B494" s="576">
        <v>2530</v>
      </c>
      <c r="D494" s="134">
        <v>2560</v>
      </c>
      <c r="F494" s="134">
        <v>2720</v>
      </c>
      <c r="Y494" s="136">
        <v>2310</v>
      </c>
    </row>
    <row r="495" spans="1:45">
      <c r="A495" s="133">
        <v>41857</v>
      </c>
      <c r="B495" s="576">
        <v>2560</v>
      </c>
      <c r="D495" s="134">
        <v>2580</v>
      </c>
      <c r="F495" s="134">
        <v>2720</v>
      </c>
      <c r="Y495" s="136">
        <v>2310</v>
      </c>
    </row>
    <row r="496" spans="1:45">
      <c r="A496" s="133">
        <v>41858</v>
      </c>
      <c r="B496" s="576">
        <v>2560</v>
      </c>
      <c r="D496" s="134">
        <v>2580</v>
      </c>
      <c r="F496" s="134">
        <v>2750</v>
      </c>
      <c r="Y496" s="136">
        <v>2310</v>
      </c>
    </row>
    <row r="497" spans="1:45">
      <c r="A497" s="133">
        <v>41859</v>
      </c>
      <c r="B497" s="576">
        <v>2560</v>
      </c>
      <c r="D497" s="134">
        <v>2580</v>
      </c>
      <c r="F497" s="134">
        <v>2750</v>
      </c>
    </row>
    <row r="498" spans="1:45">
      <c r="A498" s="133">
        <v>41862</v>
      </c>
      <c r="B498" s="576">
        <v>2560</v>
      </c>
      <c r="D498" s="134">
        <v>2580</v>
      </c>
      <c r="F498" s="134">
        <v>2750</v>
      </c>
    </row>
    <row r="499" spans="1:45">
      <c r="A499" s="133">
        <v>41863</v>
      </c>
      <c r="B499" s="576">
        <v>2570</v>
      </c>
      <c r="D499" s="134">
        <v>2590</v>
      </c>
      <c r="F499" s="134">
        <v>2750</v>
      </c>
      <c r="AS499" s="136">
        <v>2560</v>
      </c>
    </row>
    <row r="500" spans="1:45">
      <c r="A500" s="133">
        <v>41864</v>
      </c>
      <c r="B500" s="576">
        <v>2580</v>
      </c>
      <c r="D500" s="134">
        <v>2600</v>
      </c>
      <c r="F500" s="134">
        <v>2750</v>
      </c>
      <c r="AS500" s="136">
        <v>2560</v>
      </c>
    </row>
    <row r="501" spans="1:45">
      <c r="A501" s="133">
        <v>41865</v>
      </c>
      <c r="B501" s="576">
        <v>2580</v>
      </c>
      <c r="D501" s="134">
        <v>2600</v>
      </c>
      <c r="F501" s="134">
        <v>2750</v>
      </c>
    </row>
    <row r="502" spans="1:45">
      <c r="A502" s="133">
        <v>41866</v>
      </c>
      <c r="B502" s="576">
        <v>2580</v>
      </c>
      <c r="D502" s="134">
        <v>2600</v>
      </c>
      <c r="F502" s="134">
        <v>2750</v>
      </c>
    </row>
    <row r="503" spans="1:45">
      <c r="A503" s="133">
        <v>41869</v>
      </c>
      <c r="B503" s="576">
        <v>2580</v>
      </c>
      <c r="D503" s="134">
        <v>2610</v>
      </c>
      <c r="F503" s="134">
        <v>2750</v>
      </c>
    </row>
    <row r="504" spans="1:45">
      <c r="A504" s="133">
        <v>41870</v>
      </c>
      <c r="B504" s="576">
        <v>2580</v>
      </c>
      <c r="D504" s="134">
        <v>2610</v>
      </c>
      <c r="F504" s="134">
        <v>2750</v>
      </c>
      <c r="Y504" s="136">
        <v>2320</v>
      </c>
    </row>
    <row r="505" spans="1:45">
      <c r="A505" s="133">
        <v>41871</v>
      </c>
      <c r="B505" s="576">
        <v>2580</v>
      </c>
      <c r="D505" s="134">
        <v>2610</v>
      </c>
      <c r="F505" s="134">
        <v>2750</v>
      </c>
      <c r="Y505" s="136">
        <v>2320</v>
      </c>
    </row>
    <row r="506" spans="1:45">
      <c r="A506" s="133">
        <v>41872</v>
      </c>
      <c r="B506" s="576">
        <v>2580</v>
      </c>
      <c r="D506" s="134">
        <v>2610</v>
      </c>
      <c r="F506" s="134">
        <v>2740</v>
      </c>
      <c r="AS506" s="136">
        <v>2560</v>
      </c>
    </row>
    <row r="507" spans="1:45">
      <c r="A507" s="133">
        <v>41873</v>
      </c>
      <c r="B507" s="576">
        <v>2580</v>
      </c>
      <c r="D507" s="134">
        <v>2610</v>
      </c>
      <c r="F507" s="134">
        <v>2720</v>
      </c>
      <c r="AS507" s="136">
        <v>2560</v>
      </c>
    </row>
    <row r="508" spans="1:45">
      <c r="A508" s="133">
        <v>41876</v>
      </c>
      <c r="B508" s="576">
        <v>2560</v>
      </c>
      <c r="D508" s="134">
        <v>2610</v>
      </c>
      <c r="F508" s="134">
        <v>2710</v>
      </c>
      <c r="AS508" s="136">
        <v>2560</v>
      </c>
    </row>
    <row r="509" spans="1:45">
      <c r="A509" s="133">
        <v>41877</v>
      </c>
      <c r="B509" s="576">
        <v>2560</v>
      </c>
      <c r="D509" s="134">
        <v>2610</v>
      </c>
      <c r="F509" s="134">
        <v>2710</v>
      </c>
    </row>
    <row r="510" spans="1:45">
      <c r="A510" s="133">
        <v>41878</v>
      </c>
      <c r="B510" s="576">
        <v>2560</v>
      </c>
      <c r="D510" s="134">
        <v>2610</v>
      </c>
      <c r="F510" s="134">
        <v>2710</v>
      </c>
    </row>
    <row r="511" spans="1:45">
      <c r="A511" s="133">
        <v>41879</v>
      </c>
      <c r="B511" s="576">
        <v>2560</v>
      </c>
      <c r="D511" s="134">
        <v>2610</v>
      </c>
      <c r="F511" s="134">
        <v>2710</v>
      </c>
      <c r="AS511" s="136">
        <v>2580</v>
      </c>
    </row>
    <row r="512" spans="1:45">
      <c r="A512" s="133">
        <v>41880</v>
      </c>
      <c r="B512" s="576">
        <v>2560</v>
      </c>
      <c r="D512" s="134">
        <v>2610</v>
      </c>
      <c r="F512" s="134">
        <v>2710</v>
      </c>
      <c r="AS512" s="136">
        <v>2580</v>
      </c>
    </row>
    <row r="513" spans="1:45">
      <c r="A513" s="133">
        <v>41883</v>
      </c>
      <c r="B513" s="576">
        <v>2560</v>
      </c>
      <c r="D513" s="134">
        <v>2610</v>
      </c>
      <c r="F513" s="134">
        <v>2710</v>
      </c>
    </row>
    <row r="514" spans="1:45">
      <c r="A514" s="133">
        <v>41884</v>
      </c>
      <c r="B514" s="576">
        <v>2560</v>
      </c>
      <c r="D514" s="134">
        <v>2610</v>
      </c>
      <c r="F514" s="134">
        <v>2710</v>
      </c>
    </row>
    <row r="515" spans="1:45">
      <c r="A515" s="133">
        <v>41885</v>
      </c>
      <c r="B515" s="576">
        <v>2560</v>
      </c>
      <c r="D515" s="134">
        <v>2610</v>
      </c>
      <c r="F515" s="134">
        <v>2720</v>
      </c>
    </row>
    <row r="516" spans="1:45">
      <c r="A516" s="133">
        <v>41886</v>
      </c>
      <c r="B516" s="576">
        <v>2560</v>
      </c>
      <c r="D516" s="134">
        <v>2610</v>
      </c>
      <c r="F516" s="134">
        <v>2720</v>
      </c>
      <c r="AS516" s="136">
        <v>2580</v>
      </c>
    </row>
    <row r="517" spans="1:45">
      <c r="A517" s="133">
        <v>41887</v>
      </c>
      <c r="B517" s="576">
        <v>2560</v>
      </c>
      <c r="D517" s="134">
        <v>2610</v>
      </c>
      <c r="F517" s="134">
        <v>2720</v>
      </c>
      <c r="AS517" s="136">
        <v>2580</v>
      </c>
    </row>
    <row r="518" spans="1:45">
      <c r="A518" s="133">
        <v>41891</v>
      </c>
      <c r="B518" s="576">
        <v>2560</v>
      </c>
      <c r="D518" s="134">
        <v>2610</v>
      </c>
      <c r="F518" s="134">
        <v>2720</v>
      </c>
    </row>
    <row r="519" spans="1:45">
      <c r="A519" s="133">
        <v>41892</v>
      </c>
      <c r="B519" s="576">
        <v>2560</v>
      </c>
      <c r="D519" s="134">
        <v>2610</v>
      </c>
      <c r="F519" s="134">
        <v>2720</v>
      </c>
    </row>
    <row r="520" spans="1:45">
      <c r="A520" s="133">
        <v>41893</v>
      </c>
      <c r="B520" s="576">
        <v>2560</v>
      </c>
      <c r="D520" s="134">
        <v>2610</v>
      </c>
      <c r="F520" s="134">
        <v>2720</v>
      </c>
    </row>
    <row r="521" spans="1:45">
      <c r="A521" s="133">
        <v>41894</v>
      </c>
      <c r="B521" s="576">
        <v>2560</v>
      </c>
      <c r="D521" s="134">
        <v>2610</v>
      </c>
      <c r="F521" s="134">
        <v>2720</v>
      </c>
      <c r="AS521" s="136">
        <v>2580</v>
      </c>
    </row>
    <row r="522" spans="1:45">
      <c r="A522" s="133">
        <v>41897</v>
      </c>
      <c r="B522" s="576">
        <v>2525</v>
      </c>
      <c r="D522" s="134">
        <v>2550</v>
      </c>
      <c r="F522" s="134">
        <v>2720</v>
      </c>
      <c r="AS522" s="136">
        <v>2500</v>
      </c>
    </row>
    <row r="523" spans="1:45">
      <c r="A523" s="133">
        <v>41898</v>
      </c>
      <c r="B523" s="576">
        <v>2520</v>
      </c>
      <c r="D523" s="134">
        <v>2550</v>
      </c>
      <c r="F523" s="134">
        <v>2720</v>
      </c>
      <c r="AS523" s="136">
        <v>2500</v>
      </c>
    </row>
    <row r="524" spans="1:45">
      <c r="A524" s="133">
        <v>41899</v>
      </c>
      <c r="B524" s="576">
        <v>2520</v>
      </c>
      <c r="D524" s="134">
        <v>2550</v>
      </c>
      <c r="F524" s="134">
        <v>2720</v>
      </c>
    </row>
    <row r="525" spans="1:45">
      <c r="A525" s="133">
        <v>41900</v>
      </c>
      <c r="B525" s="576">
        <v>2510</v>
      </c>
      <c r="D525" s="134">
        <v>2540</v>
      </c>
      <c r="F525" s="134">
        <v>2720</v>
      </c>
    </row>
    <row r="526" spans="1:45">
      <c r="A526" s="133">
        <v>41901</v>
      </c>
      <c r="B526" s="576">
        <v>2490</v>
      </c>
      <c r="D526" s="134">
        <v>2540</v>
      </c>
      <c r="F526" s="134">
        <v>2720</v>
      </c>
      <c r="AS526" s="136">
        <v>2460</v>
      </c>
    </row>
    <row r="527" spans="1:45">
      <c r="A527" s="133">
        <v>41904</v>
      </c>
      <c r="B527" s="576">
        <v>2430</v>
      </c>
      <c r="D527" s="134">
        <v>2490</v>
      </c>
      <c r="F527" s="134">
        <v>2720</v>
      </c>
      <c r="AS527" s="136">
        <v>2420</v>
      </c>
    </row>
    <row r="528" spans="1:45">
      <c r="A528" s="133">
        <v>41905</v>
      </c>
      <c r="B528" s="576">
        <v>2430</v>
      </c>
      <c r="D528" s="134">
        <v>2480</v>
      </c>
      <c r="F528" s="134">
        <v>2720</v>
      </c>
      <c r="AS528" s="136">
        <v>2420</v>
      </c>
    </row>
    <row r="529" spans="1:48">
      <c r="A529" s="133">
        <v>41906</v>
      </c>
      <c r="B529" s="576">
        <v>2430</v>
      </c>
      <c r="D529" s="134">
        <v>2480</v>
      </c>
      <c r="F529" s="134">
        <v>2720</v>
      </c>
    </row>
    <row r="530" spans="1:48">
      <c r="A530" s="133">
        <v>41907</v>
      </c>
      <c r="B530" s="576">
        <v>2430</v>
      </c>
      <c r="D530" s="134">
        <v>2470</v>
      </c>
      <c r="F530" s="134">
        <v>2700</v>
      </c>
    </row>
    <row r="531" spans="1:48">
      <c r="A531" s="133">
        <v>41908</v>
      </c>
      <c r="B531" s="576">
        <v>2420</v>
      </c>
      <c r="D531" s="134">
        <v>2460</v>
      </c>
      <c r="F531" s="134">
        <v>2690</v>
      </c>
      <c r="AS531" s="136">
        <v>2380</v>
      </c>
      <c r="AV531" s="136">
        <v>2300</v>
      </c>
    </row>
    <row r="532" spans="1:48">
      <c r="A532" s="133">
        <v>41910</v>
      </c>
      <c r="B532" s="576">
        <v>-30</v>
      </c>
      <c r="D532" s="134">
        <v>0</v>
      </c>
      <c r="F532" s="134">
        <v>2690</v>
      </c>
      <c r="AS532" s="136">
        <v>2380</v>
      </c>
    </row>
    <row r="533" spans="1:48">
      <c r="A533" s="133">
        <v>41911</v>
      </c>
      <c r="B533" s="576">
        <v>2430</v>
      </c>
      <c r="D533" s="134">
        <v>2460</v>
      </c>
      <c r="F533" s="134">
        <v>2690</v>
      </c>
    </row>
    <row r="534" spans="1:48">
      <c r="A534" s="133">
        <v>41912</v>
      </c>
      <c r="B534" s="576">
        <v>2430</v>
      </c>
      <c r="D534" s="134">
        <v>2460</v>
      </c>
      <c r="F534" s="134">
        <v>2680</v>
      </c>
      <c r="AS534" s="136">
        <v>2380</v>
      </c>
    </row>
    <row r="535" spans="1:48">
      <c r="A535" s="133">
        <v>41920</v>
      </c>
      <c r="B535" s="576">
        <v>2410</v>
      </c>
      <c r="D535" s="134">
        <v>2430</v>
      </c>
      <c r="F535" s="134">
        <v>2660</v>
      </c>
      <c r="AV535" s="136">
        <v>2360</v>
      </c>
    </row>
    <row r="536" spans="1:48">
      <c r="A536" s="133">
        <v>41921</v>
      </c>
      <c r="B536" s="576">
        <v>2410</v>
      </c>
      <c r="D536" s="134">
        <v>2430</v>
      </c>
      <c r="F536" s="134">
        <v>2650</v>
      </c>
    </row>
    <row r="537" spans="1:48">
      <c r="A537" s="133">
        <v>41922</v>
      </c>
      <c r="B537" s="576">
        <v>2400</v>
      </c>
      <c r="D537" s="134">
        <v>2430</v>
      </c>
      <c r="F537" s="134">
        <v>2630</v>
      </c>
      <c r="AS537" s="136">
        <v>2370</v>
      </c>
    </row>
    <row r="538" spans="1:48">
      <c r="A538" s="133">
        <v>41923</v>
      </c>
      <c r="B538" s="576">
        <v>-30</v>
      </c>
      <c r="D538" s="134">
        <v>0</v>
      </c>
      <c r="F538" s="134">
        <v>2620</v>
      </c>
      <c r="AS538" s="136">
        <v>2370</v>
      </c>
    </row>
    <row r="539" spans="1:48">
      <c r="A539" s="133">
        <v>41925</v>
      </c>
      <c r="B539" s="576">
        <v>2390</v>
      </c>
      <c r="D539" s="134">
        <v>2420</v>
      </c>
      <c r="F539" s="134">
        <v>2610</v>
      </c>
      <c r="AS539" s="136">
        <v>2370</v>
      </c>
      <c r="AV539" s="136">
        <v>2300</v>
      </c>
    </row>
    <row r="540" spans="1:48">
      <c r="A540" s="133">
        <v>41926</v>
      </c>
      <c r="B540" s="576">
        <v>2380</v>
      </c>
      <c r="D540" s="134">
        <v>2420</v>
      </c>
      <c r="F540" s="134">
        <v>2610</v>
      </c>
      <c r="AS540" s="136">
        <v>2370</v>
      </c>
    </row>
    <row r="541" spans="1:48">
      <c r="A541" s="133">
        <v>41927</v>
      </c>
      <c r="B541" s="576">
        <v>2380</v>
      </c>
      <c r="D541" s="134">
        <v>2420</v>
      </c>
      <c r="F541" s="134">
        <v>2600</v>
      </c>
    </row>
    <row r="542" spans="1:48">
      <c r="A542" s="133">
        <v>41928</v>
      </c>
      <c r="B542" s="576">
        <v>2380</v>
      </c>
      <c r="D542" s="134">
        <v>2410</v>
      </c>
      <c r="F542" s="134">
        <v>2580</v>
      </c>
      <c r="AV542" s="136">
        <v>2260</v>
      </c>
    </row>
    <row r="543" spans="1:48">
      <c r="A543" s="133">
        <v>41929</v>
      </c>
      <c r="B543" s="576">
        <v>2370</v>
      </c>
      <c r="D543" s="134">
        <v>2400</v>
      </c>
      <c r="F543" s="134">
        <v>2570</v>
      </c>
      <c r="AS543" s="136">
        <v>2340</v>
      </c>
      <c r="AV543" s="136">
        <v>2260</v>
      </c>
    </row>
    <row r="544" spans="1:48">
      <c r="A544" s="133">
        <v>41932</v>
      </c>
      <c r="B544" s="576">
        <v>2350</v>
      </c>
      <c r="D544" s="134">
        <v>2380</v>
      </c>
      <c r="F544" s="134">
        <v>2560</v>
      </c>
      <c r="AS544" s="136">
        <v>2340</v>
      </c>
    </row>
    <row r="545" spans="1:48">
      <c r="A545" s="133">
        <v>41933</v>
      </c>
      <c r="B545" s="576">
        <v>2330</v>
      </c>
      <c r="D545" s="134">
        <v>2350</v>
      </c>
      <c r="F545" s="134">
        <v>2530</v>
      </c>
      <c r="AV545" s="136">
        <v>2240</v>
      </c>
    </row>
    <row r="546" spans="1:48">
      <c r="A546" s="133">
        <v>41934</v>
      </c>
      <c r="B546" s="576">
        <v>2330</v>
      </c>
      <c r="D546" s="134">
        <v>2350</v>
      </c>
      <c r="F546" s="134">
        <v>2530</v>
      </c>
    </row>
    <row r="547" spans="1:48">
      <c r="A547" s="133">
        <v>41935</v>
      </c>
      <c r="B547" s="576">
        <v>2310</v>
      </c>
      <c r="D547" s="134">
        <v>2340</v>
      </c>
      <c r="F547" s="134">
        <v>2530</v>
      </c>
    </row>
    <row r="548" spans="1:48">
      <c r="A548" s="133">
        <v>41936</v>
      </c>
      <c r="B548" s="576">
        <v>2310</v>
      </c>
      <c r="D548" s="134">
        <v>2340</v>
      </c>
      <c r="F548" s="134">
        <v>2530</v>
      </c>
      <c r="AV548" s="136">
        <v>2200</v>
      </c>
    </row>
    <row r="549" spans="1:48">
      <c r="A549" s="133">
        <v>41939</v>
      </c>
      <c r="B549" s="576">
        <v>2310</v>
      </c>
      <c r="D549" s="134">
        <v>2350</v>
      </c>
      <c r="F549" s="134">
        <v>2530</v>
      </c>
      <c r="AS549" s="136">
        <v>2290</v>
      </c>
      <c r="AV549" s="136">
        <v>2200</v>
      </c>
    </row>
    <row r="550" spans="1:48">
      <c r="A550" s="133">
        <v>41940</v>
      </c>
      <c r="B550" s="576">
        <v>2320</v>
      </c>
      <c r="D550" s="134">
        <v>2360</v>
      </c>
      <c r="F550" s="134">
        <v>2480</v>
      </c>
      <c r="AS550" s="136">
        <v>2290</v>
      </c>
      <c r="AV550" s="136">
        <v>2200</v>
      </c>
    </row>
    <row r="551" spans="1:48">
      <c r="A551" s="133">
        <v>41941</v>
      </c>
      <c r="B551" s="576">
        <v>2320</v>
      </c>
      <c r="D551" s="134">
        <v>2360</v>
      </c>
      <c r="F551" s="134">
        <v>2460</v>
      </c>
      <c r="AS551" s="136">
        <v>2290</v>
      </c>
    </row>
    <row r="552" spans="1:48">
      <c r="A552" s="133">
        <v>41942</v>
      </c>
      <c r="B552" s="576">
        <v>2320</v>
      </c>
      <c r="D552" s="134">
        <v>2370</v>
      </c>
      <c r="F552" s="134">
        <v>2460</v>
      </c>
      <c r="AV552" s="136">
        <v>2200</v>
      </c>
    </row>
    <row r="553" spans="1:48">
      <c r="A553" s="133">
        <v>41943</v>
      </c>
      <c r="B553" s="576">
        <v>2320</v>
      </c>
      <c r="D553" s="134">
        <v>2370</v>
      </c>
      <c r="F553" s="134">
        <v>2460</v>
      </c>
      <c r="AV553" s="136">
        <v>2200</v>
      </c>
    </row>
    <row r="554" spans="1:48">
      <c r="A554" s="133">
        <v>41946</v>
      </c>
      <c r="B554" s="576">
        <v>2330</v>
      </c>
      <c r="D554" s="134">
        <v>2360</v>
      </c>
      <c r="F554" s="134">
        <v>2460</v>
      </c>
      <c r="AS554" s="136">
        <v>2300</v>
      </c>
      <c r="AV554" s="136">
        <v>2220</v>
      </c>
    </row>
    <row r="555" spans="1:48">
      <c r="A555" s="133">
        <v>41947</v>
      </c>
      <c r="B555" s="576">
        <v>2330</v>
      </c>
      <c r="D555" s="134">
        <v>2360</v>
      </c>
      <c r="F555" s="134">
        <v>2460</v>
      </c>
      <c r="AS555" s="136">
        <v>2300</v>
      </c>
      <c r="AV555" s="136">
        <v>2220</v>
      </c>
    </row>
    <row r="556" spans="1:48">
      <c r="A556" s="133">
        <v>41948</v>
      </c>
      <c r="B556" s="576">
        <v>2330</v>
      </c>
      <c r="D556" s="134">
        <v>2360</v>
      </c>
      <c r="F556" s="134">
        <v>2460</v>
      </c>
      <c r="AS556" s="136">
        <v>2300</v>
      </c>
      <c r="AV556" s="136">
        <v>2240</v>
      </c>
    </row>
    <row r="557" spans="1:48">
      <c r="A557" s="133">
        <v>41949</v>
      </c>
      <c r="B557" s="576">
        <v>2330</v>
      </c>
      <c r="D557" s="134">
        <v>2360</v>
      </c>
      <c r="F557" s="134">
        <v>2470</v>
      </c>
    </row>
    <row r="558" spans="1:48">
      <c r="A558" s="133">
        <v>41950</v>
      </c>
      <c r="B558" s="576">
        <v>2330</v>
      </c>
      <c r="D558" s="134">
        <v>2360</v>
      </c>
      <c r="F558" s="134">
        <v>2470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  <c r="B559" s="576">
        <v>2320</v>
      </c>
      <c r="D559" s="134">
        <v>2360</v>
      </c>
      <c r="F559" s="134">
        <v>2470</v>
      </c>
    </row>
    <row r="560" spans="1:48">
      <c r="A560" s="133">
        <v>41954</v>
      </c>
      <c r="B560" s="576">
        <v>2320</v>
      </c>
      <c r="D560" s="134">
        <v>2360</v>
      </c>
      <c r="F560" s="134">
        <v>2500</v>
      </c>
    </row>
    <row r="561" spans="1:48">
      <c r="A561" s="133">
        <v>41955</v>
      </c>
      <c r="B561" s="576">
        <v>2310</v>
      </c>
      <c r="D561" s="134">
        <v>2360</v>
      </c>
      <c r="F561" s="134">
        <v>2500</v>
      </c>
    </row>
    <row r="562" spans="1:48">
      <c r="A562" s="133">
        <v>41956</v>
      </c>
      <c r="B562" s="576">
        <v>2310</v>
      </c>
      <c r="D562" s="134">
        <v>2360</v>
      </c>
      <c r="F562" s="134">
        <v>2500</v>
      </c>
    </row>
    <row r="563" spans="1:48">
      <c r="A563" s="133">
        <v>41957</v>
      </c>
      <c r="B563" s="576">
        <v>2310</v>
      </c>
      <c r="D563" s="134">
        <v>2360</v>
      </c>
      <c r="F563" s="134">
        <v>2500</v>
      </c>
      <c r="AS563" s="136">
        <v>2300</v>
      </c>
      <c r="AV563" s="136">
        <v>2220</v>
      </c>
    </row>
    <row r="564" spans="1:48">
      <c r="A564" s="133">
        <v>41960</v>
      </c>
      <c r="B564" s="576">
        <v>2320</v>
      </c>
      <c r="D564" s="134">
        <v>2360</v>
      </c>
      <c r="F564" s="134">
        <v>2490</v>
      </c>
      <c r="AS564" s="136">
        <v>2300</v>
      </c>
    </row>
    <row r="565" spans="1:48">
      <c r="A565" s="133">
        <v>41961</v>
      </c>
      <c r="B565" s="576">
        <v>2320</v>
      </c>
      <c r="D565" s="134">
        <v>2370</v>
      </c>
      <c r="F565" s="134">
        <v>2490</v>
      </c>
      <c r="AS565" s="136">
        <v>2300</v>
      </c>
      <c r="AV565" s="136">
        <v>2220</v>
      </c>
    </row>
    <row r="566" spans="1:48">
      <c r="A566" s="133">
        <v>41962</v>
      </c>
      <c r="B566" s="576">
        <v>2320</v>
      </c>
      <c r="D566" s="134">
        <v>2370</v>
      </c>
      <c r="F566" s="134">
        <v>2490</v>
      </c>
      <c r="AV566" s="136">
        <v>2220</v>
      </c>
    </row>
    <row r="567" spans="1:48">
      <c r="A567" s="133">
        <v>41963</v>
      </c>
      <c r="B567" s="576">
        <v>2320</v>
      </c>
      <c r="D567" s="134">
        <v>2370</v>
      </c>
      <c r="F567" s="134">
        <v>2480</v>
      </c>
    </row>
    <row r="568" spans="1:48">
      <c r="A568" s="133">
        <v>41964</v>
      </c>
      <c r="B568" s="576">
        <v>2320</v>
      </c>
      <c r="D568" s="134">
        <v>2370</v>
      </c>
      <c r="F568" s="134">
        <v>2480</v>
      </c>
      <c r="Y568" s="136">
        <v>2080</v>
      </c>
      <c r="AS568" s="136">
        <v>2300</v>
      </c>
    </row>
    <row r="569" spans="1:48">
      <c r="A569" s="133">
        <v>41967</v>
      </c>
      <c r="B569" s="576">
        <v>2310</v>
      </c>
      <c r="D569" s="134">
        <v>2350</v>
      </c>
      <c r="F569" s="134">
        <v>2480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B570" s="576">
        <v>2300</v>
      </c>
      <c r="D570" s="134">
        <v>2340</v>
      </c>
      <c r="F570" s="134">
        <v>2470</v>
      </c>
      <c r="AS570" s="136">
        <v>2300</v>
      </c>
      <c r="AV570" s="136">
        <v>2200</v>
      </c>
    </row>
    <row r="571" spans="1:48">
      <c r="A571" s="133">
        <v>41969</v>
      </c>
      <c r="B571" s="576">
        <v>2300</v>
      </c>
      <c r="D571" s="134">
        <v>2340</v>
      </c>
      <c r="F571" s="134">
        <v>2470</v>
      </c>
      <c r="AS571" s="136">
        <v>2300</v>
      </c>
      <c r="AV571" s="136">
        <v>2200</v>
      </c>
    </row>
    <row r="572" spans="1:48">
      <c r="A572" s="133">
        <v>41970</v>
      </c>
      <c r="B572" s="576">
        <v>2300</v>
      </c>
      <c r="D572" s="134">
        <v>2340</v>
      </c>
      <c r="F572" s="134">
        <v>2470</v>
      </c>
    </row>
    <row r="573" spans="1:48">
      <c r="A573" s="133">
        <v>41971</v>
      </c>
      <c r="B573" s="576">
        <v>2300</v>
      </c>
      <c r="D573" s="134">
        <v>2340</v>
      </c>
      <c r="F573" s="134">
        <v>2470</v>
      </c>
      <c r="Y573" s="136">
        <v>2080</v>
      </c>
      <c r="AS573" s="136">
        <v>2300</v>
      </c>
    </row>
    <row r="574" spans="1:48">
      <c r="A574" s="133">
        <v>41974</v>
      </c>
      <c r="B574" s="576">
        <v>2310</v>
      </c>
      <c r="D574" s="134">
        <v>2340</v>
      </c>
      <c r="F574" s="134">
        <v>2470</v>
      </c>
      <c r="AS574" s="136">
        <v>2300</v>
      </c>
    </row>
    <row r="575" spans="1:48">
      <c r="A575" s="133">
        <v>41975</v>
      </c>
      <c r="B575" s="576">
        <v>2310</v>
      </c>
      <c r="D575" s="134">
        <v>2340</v>
      </c>
      <c r="F575" s="134">
        <v>2460</v>
      </c>
    </row>
    <row r="576" spans="1:48">
      <c r="A576" s="133">
        <v>41976</v>
      </c>
      <c r="B576" s="576">
        <v>2310</v>
      </c>
      <c r="D576" s="134">
        <v>2340</v>
      </c>
      <c r="F576" s="134">
        <v>2460</v>
      </c>
      <c r="AS576" s="136">
        <v>2300</v>
      </c>
    </row>
    <row r="577" spans="1:48">
      <c r="A577" s="133">
        <v>41977</v>
      </c>
      <c r="B577" s="576">
        <v>2310</v>
      </c>
      <c r="D577" s="134">
        <v>2340</v>
      </c>
      <c r="F577" s="134">
        <v>2460</v>
      </c>
      <c r="Y577" s="136">
        <v>2080</v>
      </c>
      <c r="AS577" s="136">
        <v>2300</v>
      </c>
    </row>
    <row r="578" spans="1:48">
      <c r="A578" s="133">
        <v>41978</v>
      </c>
      <c r="B578" s="576">
        <v>2310</v>
      </c>
      <c r="D578" s="134">
        <v>2340</v>
      </c>
      <c r="F578" s="134">
        <v>2450</v>
      </c>
      <c r="Y578" s="136">
        <v>2080</v>
      </c>
    </row>
    <row r="579" spans="1:48">
      <c r="A579" s="133">
        <v>41981</v>
      </c>
      <c r="B579" s="576">
        <v>2290</v>
      </c>
      <c r="D579" s="134">
        <v>2340</v>
      </c>
      <c r="F579" s="134">
        <v>2445</v>
      </c>
      <c r="AS579" s="136">
        <v>2300</v>
      </c>
    </row>
    <row r="580" spans="1:48">
      <c r="A580" s="133">
        <v>41982</v>
      </c>
      <c r="B580" s="576">
        <v>2290</v>
      </c>
      <c r="D580" s="134">
        <v>2340</v>
      </c>
      <c r="F580" s="134">
        <v>2445</v>
      </c>
    </row>
    <row r="581" spans="1:48">
      <c r="A581" s="133">
        <v>41983</v>
      </c>
      <c r="B581" s="576">
        <v>2290</v>
      </c>
      <c r="D581" s="134">
        <v>2340</v>
      </c>
      <c r="F581" s="134">
        <v>2445</v>
      </c>
    </row>
    <row r="582" spans="1:48">
      <c r="A582" s="133">
        <v>41984</v>
      </c>
      <c r="B582" s="576">
        <v>2300</v>
      </c>
      <c r="D582" s="134">
        <v>2340</v>
      </c>
      <c r="F582" s="134">
        <v>2445</v>
      </c>
      <c r="Y582" s="136">
        <v>2080</v>
      </c>
      <c r="AV582" s="136">
        <v>2190</v>
      </c>
    </row>
    <row r="583" spans="1:48">
      <c r="A583" s="133">
        <v>41985</v>
      </c>
      <c r="B583" s="576">
        <v>2310</v>
      </c>
      <c r="D583" s="134">
        <v>2340</v>
      </c>
      <c r="F583" s="134">
        <v>2445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  <c r="B584" s="576">
        <v>2300</v>
      </c>
      <c r="D584" s="134">
        <v>2340</v>
      </c>
      <c r="F584" s="134">
        <v>2445</v>
      </c>
    </row>
    <row r="585" spans="1:48">
      <c r="A585" s="133">
        <v>41989</v>
      </c>
      <c r="B585" s="576">
        <v>2300</v>
      </c>
      <c r="D585" s="134">
        <v>2340</v>
      </c>
      <c r="F585" s="134">
        <v>2435</v>
      </c>
    </row>
    <row r="586" spans="1:48">
      <c r="A586" s="133">
        <v>41990</v>
      </c>
      <c r="B586" s="576">
        <v>2300</v>
      </c>
      <c r="D586" s="134">
        <v>2340</v>
      </c>
      <c r="F586" s="134">
        <v>2435</v>
      </c>
    </row>
    <row r="587" spans="1:48">
      <c r="A587" s="133">
        <v>41991</v>
      </c>
      <c r="B587" s="576">
        <v>2300</v>
      </c>
      <c r="D587" s="134">
        <v>2340</v>
      </c>
      <c r="F587" s="134">
        <v>2435</v>
      </c>
    </row>
    <row r="588" spans="1:48">
      <c r="A588" s="133">
        <v>41992</v>
      </c>
      <c r="B588" s="576">
        <v>2290</v>
      </c>
      <c r="D588" s="134">
        <v>2340</v>
      </c>
      <c r="F588" s="134">
        <v>2435</v>
      </c>
      <c r="Y588" s="136">
        <v>2080</v>
      </c>
      <c r="AV588" s="136">
        <v>2190</v>
      </c>
    </row>
    <row r="589" spans="1:48">
      <c r="A589" s="133">
        <v>41995</v>
      </c>
      <c r="B589" s="576">
        <v>2280</v>
      </c>
      <c r="D589" s="134">
        <v>2320</v>
      </c>
      <c r="F589" s="134">
        <v>2435</v>
      </c>
      <c r="AV589" s="136">
        <v>2190</v>
      </c>
    </row>
    <row r="590" spans="1:48">
      <c r="A590" s="133">
        <v>41996</v>
      </c>
      <c r="B590" s="576">
        <v>2280</v>
      </c>
      <c r="D590" s="134">
        <v>2320</v>
      </c>
      <c r="F590" s="134">
        <v>2435</v>
      </c>
      <c r="AV590" s="136">
        <v>2190</v>
      </c>
    </row>
    <row r="591" spans="1:48">
      <c r="A591" s="133">
        <v>41997</v>
      </c>
      <c r="B591" s="576">
        <v>2280</v>
      </c>
      <c r="D591" s="134">
        <v>2320</v>
      </c>
      <c r="F591" s="134">
        <v>2430</v>
      </c>
      <c r="AS591" s="136">
        <v>2290</v>
      </c>
    </row>
    <row r="592" spans="1:48">
      <c r="A592" s="133">
        <v>41998</v>
      </c>
      <c r="B592" s="576">
        <v>2280</v>
      </c>
      <c r="D592" s="134">
        <v>2310</v>
      </c>
      <c r="F592" s="134">
        <v>2430</v>
      </c>
      <c r="AS592" s="136">
        <v>2290</v>
      </c>
    </row>
    <row r="593" spans="1:48">
      <c r="A593" s="133">
        <v>41999</v>
      </c>
      <c r="B593" s="576">
        <v>2280</v>
      </c>
      <c r="D593" s="134">
        <v>2310</v>
      </c>
      <c r="F593" s="134">
        <v>2430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  <c r="B594" s="576">
        <v>2280</v>
      </c>
      <c r="D594" s="134">
        <v>2310</v>
      </c>
      <c r="F594" s="134">
        <v>2420</v>
      </c>
    </row>
    <row r="595" spans="1:48">
      <c r="A595" s="133">
        <v>42003</v>
      </c>
      <c r="B595" s="576">
        <v>2280</v>
      </c>
      <c r="D595" s="134">
        <v>2310</v>
      </c>
      <c r="F595" s="134">
        <v>2420</v>
      </c>
    </row>
    <row r="596" spans="1:48">
      <c r="A596" s="133">
        <v>42004</v>
      </c>
      <c r="B596" s="576">
        <v>2280</v>
      </c>
      <c r="D596" s="134">
        <v>2300</v>
      </c>
      <c r="F596" s="134">
        <v>2420</v>
      </c>
      <c r="Y596" s="136">
        <v>2080</v>
      </c>
      <c r="AV596" s="136">
        <v>2180</v>
      </c>
    </row>
    <row r="597" spans="1:48">
      <c r="A597" s="133">
        <v>42008</v>
      </c>
      <c r="B597" s="576">
        <v>-30</v>
      </c>
      <c r="F597" s="134">
        <v>2420</v>
      </c>
      <c r="AS597" s="136">
        <v>2290</v>
      </c>
      <c r="AV597" s="136">
        <v>2230</v>
      </c>
    </row>
    <row r="598" spans="1:48">
      <c r="A598" s="133">
        <v>42009</v>
      </c>
      <c r="B598" s="576">
        <v>2280</v>
      </c>
      <c r="D598" s="134">
        <v>2300</v>
      </c>
      <c r="F598" s="134">
        <v>2420</v>
      </c>
      <c r="AS598" s="136">
        <v>2290</v>
      </c>
    </row>
    <row r="599" spans="1:48">
      <c r="A599" s="133">
        <v>42010</v>
      </c>
      <c r="B599" s="576">
        <v>2280</v>
      </c>
      <c r="D599" s="134">
        <v>2300</v>
      </c>
      <c r="F599" s="134">
        <v>2420</v>
      </c>
    </row>
    <row r="600" spans="1:48">
      <c r="A600" s="133">
        <v>42011</v>
      </c>
      <c r="B600" s="576">
        <v>2280</v>
      </c>
      <c r="D600" s="134">
        <v>2310</v>
      </c>
      <c r="F600" s="134">
        <v>2420</v>
      </c>
      <c r="AS600" s="136">
        <v>2280</v>
      </c>
    </row>
    <row r="601" spans="1:48">
      <c r="A601" s="133">
        <v>42012</v>
      </c>
      <c r="B601" s="576">
        <v>2290</v>
      </c>
      <c r="D601" s="134">
        <v>2310</v>
      </c>
      <c r="F601" s="134">
        <v>2420</v>
      </c>
      <c r="AS601" s="136">
        <v>2280</v>
      </c>
    </row>
    <row r="602" spans="1:48">
      <c r="A602" s="133">
        <v>42013</v>
      </c>
      <c r="B602" s="576">
        <v>2290</v>
      </c>
      <c r="D602" s="134">
        <v>2320</v>
      </c>
      <c r="F602" s="134">
        <v>2420</v>
      </c>
      <c r="Y602" s="136">
        <v>2080</v>
      </c>
      <c r="AV602" s="136">
        <v>2230</v>
      </c>
    </row>
    <row r="603" spans="1:48">
      <c r="A603" s="133">
        <v>42016</v>
      </c>
      <c r="B603" s="576">
        <v>2300</v>
      </c>
      <c r="D603" s="134">
        <v>2330</v>
      </c>
      <c r="F603" s="134">
        <v>2425</v>
      </c>
      <c r="AS603" s="136">
        <v>2300</v>
      </c>
      <c r="AV603" s="136">
        <v>2230</v>
      </c>
    </row>
    <row r="604" spans="1:48">
      <c r="A604" s="133">
        <v>42017</v>
      </c>
      <c r="B604" s="576">
        <v>2300</v>
      </c>
      <c r="D604" s="134">
        <v>2330</v>
      </c>
      <c r="F604" s="134">
        <v>2430</v>
      </c>
      <c r="AS604" s="136">
        <v>2300</v>
      </c>
    </row>
    <row r="605" spans="1:48">
      <c r="A605" s="133">
        <v>42018</v>
      </c>
      <c r="B605" s="576">
        <v>2300</v>
      </c>
      <c r="D605" s="134">
        <v>2330</v>
      </c>
      <c r="F605" s="134">
        <v>2430</v>
      </c>
    </row>
    <row r="606" spans="1:48">
      <c r="A606" s="133">
        <v>42019</v>
      </c>
      <c r="B606" s="576">
        <v>2300</v>
      </c>
      <c r="D606" s="134">
        <v>2330</v>
      </c>
      <c r="F606" s="134">
        <v>2430</v>
      </c>
    </row>
    <row r="607" spans="1:48">
      <c r="A607" s="133">
        <v>42020</v>
      </c>
      <c r="B607" s="576">
        <v>2300</v>
      </c>
      <c r="D607" s="134">
        <v>2330</v>
      </c>
      <c r="F607" s="134">
        <v>2430</v>
      </c>
      <c r="Y607" s="136">
        <v>2080</v>
      </c>
      <c r="AV607" s="136">
        <v>2230</v>
      </c>
    </row>
    <row r="608" spans="1:48">
      <c r="A608" s="133">
        <v>42023</v>
      </c>
      <c r="B608" s="576">
        <v>2300</v>
      </c>
      <c r="D608" s="134">
        <v>2330</v>
      </c>
      <c r="F608" s="134">
        <v>2430</v>
      </c>
      <c r="AS608" s="136">
        <v>2300</v>
      </c>
      <c r="AV608" s="136">
        <v>2200</v>
      </c>
    </row>
    <row r="609" spans="1:48">
      <c r="A609" s="133">
        <v>42024</v>
      </c>
      <c r="B609" s="576">
        <v>2300</v>
      </c>
      <c r="D609" s="134">
        <v>2330</v>
      </c>
      <c r="F609" s="134">
        <v>2440</v>
      </c>
      <c r="AS609" s="136">
        <v>2300</v>
      </c>
    </row>
    <row r="610" spans="1:48">
      <c r="A610" s="133">
        <v>42025</v>
      </c>
      <c r="B610" s="576">
        <v>2290</v>
      </c>
      <c r="D610" s="134">
        <v>2320</v>
      </c>
      <c r="F610" s="134">
        <v>2440</v>
      </c>
      <c r="AS610" s="136">
        <v>2300</v>
      </c>
    </row>
    <row r="611" spans="1:48">
      <c r="A611" s="133">
        <v>42026</v>
      </c>
      <c r="B611" s="576">
        <v>2290</v>
      </c>
      <c r="D611" s="134">
        <v>2320</v>
      </c>
      <c r="F611" s="134">
        <v>2430</v>
      </c>
      <c r="Y611" s="136">
        <v>2080</v>
      </c>
    </row>
    <row r="612" spans="1:48">
      <c r="A612" s="133">
        <v>42027</v>
      </c>
      <c r="B612" s="576">
        <v>2290</v>
      </c>
      <c r="D612" s="134">
        <v>2320</v>
      </c>
      <c r="F612" s="134">
        <v>2430</v>
      </c>
      <c r="Y612" s="136">
        <v>2080</v>
      </c>
    </row>
    <row r="613" spans="1:48">
      <c r="A613" s="133">
        <v>42030</v>
      </c>
      <c r="B613" s="576">
        <v>2290</v>
      </c>
      <c r="D613" s="134">
        <v>2320</v>
      </c>
      <c r="F613" s="134">
        <v>2430</v>
      </c>
    </row>
    <row r="614" spans="1:48">
      <c r="A614" s="133">
        <v>42031</v>
      </c>
      <c r="B614" s="576">
        <v>2290</v>
      </c>
      <c r="D614" s="134">
        <v>2320</v>
      </c>
      <c r="F614" s="134">
        <v>2420</v>
      </c>
      <c r="AS614" s="136">
        <v>2300</v>
      </c>
    </row>
    <row r="615" spans="1:48">
      <c r="A615" s="133">
        <v>42032</v>
      </c>
      <c r="B615" s="576">
        <v>2290</v>
      </c>
      <c r="D615" s="134">
        <v>2320</v>
      </c>
      <c r="F615" s="134">
        <v>2420</v>
      </c>
      <c r="AS615" s="136">
        <v>2300</v>
      </c>
    </row>
    <row r="616" spans="1:48">
      <c r="A616" s="133">
        <v>42033</v>
      </c>
      <c r="B616" s="576">
        <v>2290</v>
      </c>
      <c r="D616" s="134">
        <v>2320</v>
      </c>
      <c r="F616" s="134">
        <v>2420</v>
      </c>
      <c r="Y616" s="136">
        <v>2120</v>
      </c>
      <c r="AV616" s="136">
        <v>2260</v>
      </c>
    </row>
    <row r="617" spans="1:48">
      <c r="A617" s="133">
        <v>42034</v>
      </c>
      <c r="B617" s="576">
        <v>2290</v>
      </c>
      <c r="D617" s="134">
        <v>2320</v>
      </c>
      <c r="F617" s="134">
        <v>2420</v>
      </c>
      <c r="Y617" s="136">
        <v>2120</v>
      </c>
      <c r="AV617" s="136">
        <v>2260</v>
      </c>
    </row>
    <row r="618" spans="1:48">
      <c r="A618" s="133">
        <v>42037</v>
      </c>
      <c r="B618" s="576">
        <v>2290</v>
      </c>
      <c r="D618" s="134">
        <v>2320</v>
      </c>
      <c r="F618" s="134">
        <v>2420</v>
      </c>
    </row>
    <row r="619" spans="1:48">
      <c r="A619" s="133">
        <v>42038</v>
      </c>
      <c r="B619" s="576">
        <v>2290</v>
      </c>
      <c r="D619" s="134">
        <v>2320</v>
      </c>
      <c r="F619" s="134">
        <v>2420</v>
      </c>
    </row>
    <row r="620" spans="1:48">
      <c r="A620" s="133">
        <v>42039</v>
      </c>
      <c r="B620" s="576">
        <v>2290</v>
      </c>
      <c r="D620" s="134">
        <v>2320</v>
      </c>
      <c r="F620" s="134">
        <v>2420</v>
      </c>
    </row>
    <row r="621" spans="1:48">
      <c r="A621" s="133">
        <v>42040</v>
      </c>
      <c r="B621" s="576">
        <v>2300</v>
      </c>
      <c r="D621" s="134">
        <v>2320</v>
      </c>
      <c r="F621" s="134">
        <v>2420</v>
      </c>
      <c r="Y621" s="136">
        <v>2140</v>
      </c>
      <c r="AV621" s="136">
        <v>2260</v>
      </c>
    </row>
    <row r="622" spans="1:48">
      <c r="A622" s="133">
        <v>42041</v>
      </c>
      <c r="B622" s="576">
        <v>2300</v>
      </c>
      <c r="D622" s="134">
        <v>2330</v>
      </c>
      <c r="F622" s="134">
        <v>2420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B623" s="576" t="e">
        <v>#N/A</v>
      </c>
      <c r="D623" s="134" t="e">
        <v>#N/A</v>
      </c>
      <c r="F623" s="134" t="e">
        <v>#N/A</v>
      </c>
      <c r="AS623" s="136">
        <v>2300</v>
      </c>
      <c r="AV623" s="136">
        <v>2260</v>
      </c>
    </row>
    <row r="624" spans="1:48">
      <c r="A624" s="133">
        <v>42044</v>
      </c>
      <c r="B624" s="576">
        <v>2300</v>
      </c>
      <c r="D624" s="134">
        <v>2330</v>
      </c>
      <c r="F624" s="134">
        <v>2420</v>
      </c>
      <c r="AS624" s="136">
        <v>2300</v>
      </c>
      <c r="AV624" s="136">
        <v>2280</v>
      </c>
    </row>
    <row r="625" spans="1:48">
      <c r="A625" s="133">
        <v>42045</v>
      </c>
      <c r="B625" s="576">
        <v>2300</v>
      </c>
      <c r="D625" s="134">
        <v>2330</v>
      </c>
      <c r="F625" s="134">
        <v>2420</v>
      </c>
      <c r="AV625" s="136">
        <v>2280</v>
      </c>
    </row>
    <row r="626" spans="1:48">
      <c r="A626" s="133">
        <v>42046</v>
      </c>
      <c r="B626" s="576">
        <v>2300</v>
      </c>
      <c r="D626" s="134">
        <v>2330</v>
      </c>
      <c r="F626" s="134">
        <v>2410</v>
      </c>
    </row>
    <row r="627" spans="1:48">
      <c r="A627" s="133">
        <v>42047</v>
      </c>
      <c r="B627" s="576">
        <v>2300</v>
      </c>
      <c r="D627" s="134">
        <v>2330</v>
      </c>
      <c r="F627" s="134">
        <v>2400</v>
      </c>
      <c r="Y627" s="136">
        <v>2140</v>
      </c>
    </row>
    <row r="628" spans="1:48">
      <c r="A628" s="133">
        <v>42048</v>
      </c>
      <c r="B628" s="576">
        <v>2300</v>
      </c>
      <c r="D628" s="134">
        <v>2330</v>
      </c>
      <c r="F628" s="134">
        <v>2400</v>
      </c>
      <c r="Y628" s="136">
        <v>2140</v>
      </c>
      <c r="AS628" s="136">
        <v>2320</v>
      </c>
    </row>
    <row r="629" spans="1:48">
      <c r="A629" s="133">
        <v>42049</v>
      </c>
      <c r="B629" s="576" t="e">
        <v>#N/A</v>
      </c>
      <c r="D629" s="134" t="e">
        <v>#N/A</v>
      </c>
      <c r="F629" s="134" t="e">
        <v>#N/A</v>
      </c>
      <c r="AS629" s="136">
        <v>2320</v>
      </c>
    </row>
    <row r="630" spans="1:48">
      <c r="A630" s="133">
        <v>42061</v>
      </c>
      <c r="B630" s="576">
        <v>2300</v>
      </c>
      <c r="D630" s="134">
        <v>2330</v>
      </c>
      <c r="F630" s="134">
        <v>2420</v>
      </c>
      <c r="AS630" s="136">
        <v>2320</v>
      </c>
    </row>
    <row r="631" spans="1:48">
      <c r="A631" s="133">
        <v>42062</v>
      </c>
      <c r="B631" s="576">
        <v>2300</v>
      </c>
      <c r="D631" s="134">
        <v>2330</v>
      </c>
      <c r="F631" s="134">
        <v>2440</v>
      </c>
      <c r="AS631" s="136">
        <v>2320</v>
      </c>
    </row>
    <row r="632" spans="1:48">
      <c r="A632" s="133">
        <v>42063</v>
      </c>
      <c r="B632" s="576">
        <v>-30</v>
      </c>
      <c r="F632" s="134">
        <v>2440</v>
      </c>
    </row>
    <row r="633" spans="1:48">
      <c r="A633" s="133">
        <v>42065</v>
      </c>
      <c r="B633" s="576">
        <v>2300</v>
      </c>
      <c r="D633" s="134">
        <v>2340</v>
      </c>
      <c r="F633" s="134">
        <v>2460</v>
      </c>
      <c r="AS633" s="136">
        <v>2320</v>
      </c>
    </row>
    <row r="634" spans="1:48">
      <c r="A634" s="133">
        <v>42066</v>
      </c>
      <c r="B634" s="576">
        <v>2310</v>
      </c>
      <c r="D634" s="134">
        <v>2340</v>
      </c>
      <c r="F634" s="134">
        <v>2470</v>
      </c>
      <c r="AS634" s="136">
        <v>2320</v>
      </c>
    </row>
    <row r="635" spans="1:48">
      <c r="A635" s="133">
        <v>42067</v>
      </c>
      <c r="B635" s="576">
        <v>2310</v>
      </c>
      <c r="D635" s="134">
        <v>2350</v>
      </c>
      <c r="F635" s="134">
        <v>2470</v>
      </c>
      <c r="AS635" s="136">
        <v>2320</v>
      </c>
    </row>
    <row r="636" spans="1:48">
      <c r="A636" s="133">
        <v>42068</v>
      </c>
      <c r="B636" s="576">
        <v>2310</v>
      </c>
      <c r="D636" s="134">
        <v>2350</v>
      </c>
      <c r="F636" s="134">
        <v>2500</v>
      </c>
      <c r="AS636" s="136">
        <v>2320</v>
      </c>
    </row>
    <row r="637" spans="1:48">
      <c r="A637" s="133">
        <v>42069</v>
      </c>
      <c r="B637" s="576">
        <v>2320</v>
      </c>
      <c r="D637" s="134">
        <v>2350</v>
      </c>
      <c r="F637" s="134">
        <v>2500</v>
      </c>
      <c r="AV637" s="136">
        <v>2280</v>
      </c>
    </row>
    <row r="638" spans="1:48">
      <c r="A638" s="133">
        <v>42072</v>
      </c>
      <c r="B638" s="576">
        <v>2360</v>
      </c>
      <c r="D638" s="134">
        <v>2370</v>
      </c>
      <c r="F638" s="134">
        <v>2500</v>
      </c>
      <c r="AS638" s="136">
        <v>2320</v>
      </c>
      <c r="AV638" s="136">
        <v>2310</v>
      </c>
    </row>
    <row r="639" spans="1:48">
      <c r="A639" s="133">
        <v>42073</v>
      </c>
      <c r="B639" s="576">
        <v>2380</v>
      </c>
      <c r="D639" s="134">
        <v>2390</v>
      </c>
      <c r="F639" s="134">
        <v>2500</v>
      </c>
      <c r="AV639" s="136">
        <v>2340</v>
      </c>
    </row>
    <row r="640" spans="1:48">
      <c r="A640" s="133">
        <v>42074</v>
      </c>
      <c r="B640" s="576">
        <v>2380</v>
      </c>
      <c r="D640" s="134">
        <v>2400</v>
      </c>
      <c r="F640" s="134">
        <v>2500</v>
      </c>
    </row>
    <row r="641" spans="1:48">
      <c r="A641" s="133">
        <v>42075</v>
      </c>
      <c r="B641" s="576">
        <v>2390</v>
      </c>
      <c r="D641" s="134">
        <v>2410</v>
      </c>
      <c r="F641" s="134">
        <v>2500</v>
      </c>
    </row>
    <row r="642" spans="1:48">
      <c r="A642" s="133">
        <v>42076</v>
      </c>
      <c r="B642" s="576">
        <v>2390</v>
      </c>
      <c r="D642" s="134">
        <v>2410</v>
      </c>
      <c r="F642" s="134">
        <v>2500</v>
      </c>
      <c r="AS642" s="136">
        <v>2320</v>
      </c>
      <c r="AV642" s="136">
        <v>2370</v>
      </c>
    </row>
    <row r="643" spans="1:48">
      <c r="A643" s="133">
        <v>42079</v>
      </c>
      <c r="B643" s="576">
        <v>2400</v>
      </c>
      <c r="D643" s="134">
        <v>2420</v>
      </c>
      <c r="F643" s="134">
        <v>2500</v>
      </c>
      <c r="AS643" s="136">
        <v>2360</v>
      </c>
      <c r="AV643" s="136">
        <v>2370</v>
      </c>
    </row>
    <row r="644" spans="1:48">
      <c r="A644" s="133">
        <v>42080</v>
      </c>
      <c r="B644" s="576">
        <v>2400</v>
      </c>
      <c r="D644" s="134">
        <v>2420</v>
      </c>
      <c r="F644" s="134">
        <v>2500</v>
      </c>
      <c r="Y644" s="136">
        <v>2180</v>
      </c>
      <c r="AS644" s="136">
        <v>2360</v>
      </c>
    </row>
    <row r="645" spans="1:48">
      <c r="A645" s="133">
        <v>42081</v>
      </c>
      <c r="B645" s="576">
        <v>2400</v>
      </c>
      <c r="D645" s="134">
        <v>2430</v>
      </c>
      <c r="F645" s="134">
        <v>2500</v>
      </c>
      <c r="Y645" s="136">
        <v>2180</v>
      </c>
    </row>
    <row r="646" spans="1:48">
      <c r="A646" s="133">
        <v>42082</v>
      </c>
      <c r="B646" s="576">
        <v>2400</v>
      </c>
      <c r="D646" s="134">
        <v>2420</v>
      </c>
      <c r="F646" s="134">
        <v>2500</v>
      </c>
      <c r="AS646" s="136">
        <v>2360</v>
      </c>
      <c r="AV646" s="136">
        <v>2340</v>
      </c>
    </row>
    <row r="647" spans="1:48">
      <c r="A647" s="133">
        <v>42083</v>
      </c>
      <c r="B647" s="576">
        <v>2400</v>
      </c>
      <c r="D647" s="134">
        <v>2420</v>
      </c>
      <c r="F647" s="134">
        <v>2500</v>
      </c>
      <c r="AS647" s="136">
        <v>2360</v>
      </c>
    </row>
    <row r="648" spans="1:48">
      <c r="A648" s="133">
        <v>42086</v>
      </c>
      <c r="B648" s="576">
        <v>2410</v>
      </c>
      <c r="D648" s="134">
        <v>2430</v>
      </c>
      <c r="F648" s="134">
        <v>2500</v>
      </c>
    </row>
    <row r="649" spans="1:48">
      <c r="A649" s="133">
        <v>42087</v>
      </c>
      <c r="B649" s="576">
        <v>2430</v>
      </c>
      <c r="D649" s="134">
        <v>2440</v>
      </c>
      <c r="F649" s="134">
        <v>2530</v>
      </c>
    </row>
    <row r="650" spans="1:48">
      <c r="A650" s="133">
        <v>42088</v>
      </c>
      <c r="B650" s="576">
        <v>2430</v>
      </c>
      <c r="D650" s="134">
        <v>2440</v>
      </c>
      <c r="F650" s="134">
        <v>2540</v>
      </c>
    </row>
    <row r="651" spans="1:48">
      <c r="A651" s="133">
        <v>42089</v>
      </c>
      <c r="B651" s="576">
        <v>2420</v>
      </c>
      <c r="D651" s="134">
        <v>2440</v>
      </c>
      <c r="F651" s="134">
        <v>2540</v>
      </c>
      <c r="AS651" s="136">
        <v>2380</v>
      </c>
      <c r="AV651" s="136">
        <v>2380</v>
      </c>
    </row>
    <row r="652" spans="1:48">
      <c r="A652" s="133">
        <v>42090</v>
      </c>
      <c r="B652" s="576">
        <v>2420</v>
      </c>
      <c r="D652" s="134">
        <v>2440</v>
      </c>
      <c r="F652" s="134">
        <v>2540</v>
      </c>
      <c r="AS652" s="136">
        <v>2380</v>
      </c>
      <c r="AV652" s="136">
        <v>2340</v>
      </c>
    </row>
    <row r="653" spans="1:48">
      <c r="A653" s="133">
        <v>42093</v>
      </c>
      <c r="B653" s="576">
        <v>2420</v>
      </c>
      <c r="D653" s="134">
        <v>2440</v>
      </c>
      <c r="F653" s="134">
        <v>2540</v>
      </c>
      <c r="AV653" s="136">
        <v>2340</v>
      </c>
    </row>
    <row r="654" spans="1:48">
      <c r="A654" s="133">
        <v>42094</v>
      </c>
      <c r="B654" s="576">
        <v>2410</v>
      </c>
      <c r="D654" s="134">
        <v>2440</v>
      </c>
      <c r="F654" s="134">
        <v>2540</v>
      </c>
    </row>
    <row r="655" spans="1:48">
      <c r="A655" s="133">
        <v>42095</v>
      </c>
      <c r="B655" s="576">
        <v>2410</v>
      </c>
      <c r="D655" s="134">
        <v>2440</v>
      </c>
      <c r="F655" s="134">
        <v>2540</v>
      </c>
    </row>
    <row r="656" spans="1:48">
      <c r="A656" s="133">
        <v>42096</v>
      </c>
      <c r="B656" s="576">
        <v>2410</v>
      </c>
      <c r="D656" s="134">
        <v>2440</v>
      </c>
      <c r="F656" s="134">
        <v>2540</v>
      </c>
    </row>
    <row r="657" spans="1:48">
      <c r="A657" s="133">
        <v>42097</v>
      </c>
      <c r="B657" s="576">
        <v>2410</v>
      </c>
      <c r="D657" s="134">
        <v>2440</v>
      </c>
      <c r="F657" s="134">
        <v>2540</v>
      </c>
      <c r="Y657" s="136">
        <v>2240</v>
      </c>
      <c r="AS657" s="136">
        <v>2360</v>
      </c>
    </row>
    <row r="658" spans="1:48">
      <c r="A658" s="133">
        <v>42101</v>
      </c>
      <c r="B658" s="576">
        <v>2410</v>
      </c>
      <c r="D658" s="134">
        <v>2430</v>
      </c>
      <c r="F658" s="134">
        <v>2540</v>
      </c>
      <c r="Y658" s="136">
        <v>2240</v>
      </c>
      <c r="AV658" s="136">
        <v>2340</v>
      </c>
    </row>
    <row r="659" spans="1:48">
      <c r="A659" s="133">
        <v>42102</v>
      </c>
      <c r="B659" s="576">
        <v>2410</v>
      </c>
      <c r="D659" s="134">
        <v>2430</v>
      </c>
      <c r="F659" s="134">
        <v>2530</v>
      </c>
      <c r="AV659" s="136">
        <v>2340</v>
      </c>
    </row>
    <row r="660" spans="1:48">
      <c r="A660" s="133">
        <v>42103</v>
      </c>
      <c r="B660" s="576">
        <v>2410</v>
      </c>
      <c r="D660" s="134">
        <v>2440</v>
      </c>
      <c r="F660" s="134">
        <v>2530</v>
      </c>
      <c r="AV660" s="136">
        <v>2340</v>
      </c>
    </row>
    <row r="661" spans="1:48">
      <c r="A661" s="133">
        <v>42104</v>
      </c>
      <c r="B661" s="576">
        <v>2410</v>
      </c>
      <c r="D661" s="134">
        <v>2440</v>
      </c>
      <c r="F661" s="134">
        <v>2530</v>
      </c>
      <c r="Y661" s="136">
        <v>2240</v>
      </c>
      <c r="AS661" s="136">
        <v>2370</v>
      </c>
    </row>
    <row r="662" spans="1:48">
      <c r="A662" s="133">
        <v>42107</v>
      </c>
      <c r="B662" s="576">
        <v>2410</v>
      </c>
      <c r="D662" s="134">
        <v>2440</v>
      </c>
      <c r="F662" s="134">
        <v>2520</v>
      </c>
    </row>
    <row r="663" spans="1:48">
      <c r="A663" s="133">
        <v>42108</v>
      </c>
      <c r="B663" s="576">
        <v>2410</v>
      </c>
      <c r="D663" s="134">
        <v>2440</v>
      </c>
      <c r="F663" s="134">
        <v>2510</v>
      </c>
      <c r="AS663" s="136">
        <v>2370</v>
      </c>
    </row>
    <row r="664" spans="1:48">
      <c r="A664" s="133">
        <v>42109</v>
      </c>
      <c r="B664" s="576">
        <v>2410</v>
      </c>
      <c r="D664" s="134">
        <v>2440</v>
      </c>
      <c r="F664" s="134">
        <v>2510</v>
      </c>
      <c r="AS664" s="136">
        <v>2370</v>
      </c>
    </row>
    <row r="665" spans="1:48">
      <c r="A665" s="133">
        <v>42110</v>
      </c>
      <c r="B665" s="576">
        <v>2410</v>
      </c>
      <c r="D665" s="134">
        <v>2440</v>
      </c>
      <c r="F665" s="134">
        <v>2510</v>
      </c>
      <c r="Y665" s="136">
        <v>2240</v>
      </c>
      <c r="AV665" s="136">
        <v>2350</v>
      </c>
    </row>
    <row r="666" spans="1:48">
      <c r="A666" s="133">
        <v>42111</v>
      </c>
      <c r="B666" s="576">
        <v>2410</v>
      </c>
      <c r="D666" s="134">
        <v>2430</v>
      </c>
      <c r="F666" s="134">
        <v>2510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B667" s="576">
        <v>2390</v>
      </c>
      <c r="D667" s="134">
        <v>2420</v>
      </c>
      <c r="F667" s="134">
        <v>2500</v>
      </c>
      <c r="Y667" s="136">
        <v>2240</v>
      </c>
      <c r="AV667" s="136">
        <v>2350</v>
      </c>
    </row>
    <row r="668" spans="1:48">
      <c r="A668" s="133">
        <v>42115</v>
      </c>
      <c r="B668" s="576">
        <v>2390</v>
      </c>
      <c r="D668" s="134">
        <v>2420</v>
      </c>
      <c r="F668" s="134">
        <v>2480</v>
      </c>
      <c r="AV668" s="136">
        <v>2350</v>
      </c>
    </row>
    <row r="669" spans="1:48">
      <c r="A669" s="133">
        <v>42116</v>
      </c>
      <c r="B669" s="576">
        <v>2390</v>
      </c>
      <c r="D669" s="134">
        <v>2420</v>
      </c>
      <c r="F669" s="134">
        <v>2480</v>
      </c>
    </row>
    <row r="670" spans="1:48">
      <c r="A670" s="133">
        <v>42117</v>
      </c>
      <c r="B670" s="576">
        <v>2385</v>
      </c>
      <c r="D670" s="134">
        <v>2415</v>
      </c>
      <c r="F670" s="134">
        <v>2480</v>
      </c>
      <c r="Y670" s="136">
        <v>2280</v>
      </c>
      <c r="AS670" s="136">
        <v>2360</v>
      </c>
    </row>
    <row r="671" spans="1:48">
      <c r="A671" s="133">
        <v>42118</v>
      </c>
      <c r="B671" s="576">
        <v>2385</v>
      </c>
      <c r="D671" s="134">
        <v>2415</v>
      </c>
      <c r="F671" s="134">
        <v>2470</v>
      </c>
      <c r="Y671" s="136">
        <v>2280</v>
      </c>
      <c r="AV671" s="136">
        <v>2370</v>
      </c>
    </row>
    <row r="672" spans="1:48">
      <c r="A672" s="133">
        <v>42121</v>
      </c>
      <c r="B672" s="576">
        <v>2385</v>
      </c>
      <c r="D672" s="134">
        <v>2415</v>
      </c>
      <c r="F672" s="134">
        <v>2470</v>
      </c>
    </row>
    <row r="673" spans="1:48">
      <c r="A673" s="133">
        <v>42122</v>
      </c>
      <c r="B673" s="576">
        <v>2385</v>
      </c>
      <c r="D673" s="134">
        <v>2415</v>
      </c>
      <c r="F673" s="134">
        <v>2460</v>
      </c>
    </row>
    <row r="674" spans="1:48">
      <c r="A674" s="133">
        <v>42123</v>
      </c>
      <c r="B674" s="576">
        <v>2385</v>
      </c>
      <c r="D674" s="134">
        <v>2415</v>
      </c>
      <c r="F674" s="134">
        <v>2460</v>
      </c>
      <c r="AS674" s="136">
        <v>2360</v>
      </c>
    </row>
    <row r="675" spans="1:48">
      <c r="A675" s="133">
        <v>42124</v>
      </c>
      <c r="B675" s="576">
        <v>2385</v>
      </c>
      <c r="D675" s="134">
        <v>2415</v>
      </c>
      <c r="F675" s="134">
        <v>2460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  <c r="B676" s="576">
        <v>2380</v>
      </c>
      <c r="D676" s="134">
        <v>2410</v>
      </c>
      <c r="F676" s="134">
        <v>2460</v>
      </c>
    </row>
    <row r="677" spans="1:48">
      <c r="A677" s="133">
        <v>42129</v>
      </c>
      <c r="B677" s="576">
        <v>2380</v>
      </c>
      <c r="D677" s="134">
        <v>2410</v>
      </c>
      <c r="F677" s="134">
        <v>2490</v>
      </c>
    </row>
    <row r="678" spans="1:48">
      <c r="A678" s="133">
        <v>42130</v>
      </c>
      <c r="B678" s="576">
        <v>2380</v>
      </c>
      <c r="D678" s="134">
        <v>2410</v>
      </c>
      <c r="F678" s="134">
        <v>2490</v>
      </c>
    </row>
    <row r="679" spans="1:48">
      <c r="A679" s="133">
        <v>42131</v>
      </c>
      <c r="B679" s="576">
        <v>2370</v>
      </c>
      <c r="D679" s="134">
        <v>2410</v>
      </c>
      <c r="F679" s="134">
        <v>2490</v>
      </c>
      <c r="Y679" s="136">
        <v>2260</v>
      </c>
    </row>
    <row r="680" spans="1:48">
      <c r="A680" s="133">
        <v>42132</v>
      </c>
      <c r="B680" s="576">
        <v>2370</v>
      </c>
      <c r="D680" s="134">
        <v>2410</v>
      </c>
      <c r="F680" s="134">
        <v>2490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B681" s="576">
        <v>2370</v>
      </c>
      <c r="D681" s="134">
        <v>2410</v>
      </c>
      <c r="F681" s="134">
        <v>2490</v>
      </c>
      <c r="AS681" s="136">
        <v>2360</v>
      </c>
    </row>
    <row r="682" spans="1:48">
      <c r="A682" s="133">
        <v>42136</v>
      </c>
      <c r="B682" s="576">
        <v>2370</v>
      </c>
      <c r="D682" s="134">
        <v>2410</v>
      </c>
      <c r="F682" s="134">
        <v>2490</v>
      </c>
      <c r="AS682" s="136">
        <v>2360</v>
      </c>
    </row>
    <row r="683" spans="1:48">
      <c r="A683" s="133">
        <v>42137</v>
      </c>
      <c r="B683" s="576">
        <v>2370</v>
      </c>
      <c r="D683" s="134">
        <v>2410</v>
      </c>
      <c r="F683" s="134">
        <v>2520</v>
      </c>
    </row>
    <row r="684" spans="1:48">
      <c r="A684" s="133">
        <v>42138</v>
      </c>
      <c r="B684" s="576">
        <v>2370</v>
      </c>
      <c r="D684" s="134">
        <v>2410</v>
      </c>
      <c r="F684" s="134">
        <v>2520</v>
      </c>
      <c r="Y684" s="136">
        <v>2260</v>
      </c>
    </row>
    <row r="685" spans="1:48">
      <c r="A685" s="133">
        <v>42139</v>
      </c>
      <c r="B685" s="576">
        <v>2370</v>
      </c>
      <c r="D685" s="134">
        <v>2410</v>
      </c>
      <c r="F685" s="134">
        <v>2520</v>
      </c>
      <c r="Y685" s="136">
        <v>2260</v>
      </c>
    </row>
    <row r="686" spans="1:48">
      <c r="A686" s="133">
        <v>42142</v>
      </c>
      <c r="B686" s="576">
        <v>2390</v>
      </c>
      <c r="D686" s="134">
        <v>2420</v>
      </c>
      <c r="F686" s="134">
        <v>2540</v>
      </c>
    </row>
    <row r="687" spans="1:48">
      <c r="A687" s="133">
        <v>42143</v>
      </c>
      <c r="B687" s="576">
        <v>2410</v>
      </c>
      <c r="D687" s="134">
        <v>2430</v>
      </c>
      <c r="F687" s="134">
        <v>2540</v>
      </c>
      <c r="AS687" s="136">
        <v>2360</v>
      </c>
    </row>
    <row r="688" spans="1:48">
      <c r="A688" s="133">
        <v>42144</v>
      </c>
      <c r="B688" s="576">
        <v>2410</v>
      </c>
      <c r="D688" s="134">
        <v>2430</v>
      </c>
      <c r="F688" s="134">
        <v>2540</v>
      </c>
      <c r="AS688" s="136">
        <v>2360</v>
      </c>
    </row>
    <row r="689" spans="1:45">
      <c r="A689" s="133">
        <v>42145</v>
      </c>
      <c r="B689" s="576">
        <v>2410</v>
      </c>
      <c r="D689" s="134">
        <v>2430</v>
      </c>
      <c r="F689" s="134">
        <v>2540</v>
      </c>
      <c r="Y689" s="136">
        <v>2260</v>
      </c>
    </row>
    <row r="690" spans="1:45">
      <c r="A690" s="133">
        <v>42146</v>
      </c>
      <c r="B690" s="576">
        <v>2410</v>
      </c>
      <c r="D690" s="134">
        <v>2430</v>
      </c>
      <c r="F690" s="134">
        <v>2540</v>
      </c>
      <c r="Y690" s="136">
        <v>2260</v>
      </c>
      <c r="AS690" s="136">
        <v>2360</v>
      </c>
    </row>
    <row r="691" spans="1:45">
      <c r="A691" s="133">
        <v>42149</v>
      </c>
      <c r="B691" s="576">
        <v>2400</v>
      </c>
      <c r="D691" s="134">
        <v>2430</v>
      </c>
      <c r="F691" s="134">
        <v>2540</v>
      </c>
      <c r="AS691" s="136">
        <v>2360</v>
      </c>
    </row>
    <row r="692" spans="1:45">
      <c r="A692" s="133">
        <v>42150</v>
      </c>
      <c r="B692" s="576">
        <v>2410</v>
      </c>
      <c r="D692" s="134">
        <v>2430</v>
      </c>
      <c r="F692" s="134">
        <v>2540</v>
      </c>
      <c r="Y692" s="136">
        <v>2260</v>
      </c>
      <c r="AS692" s="136">
        <v>2360</v>
      </c>
    </row>
    <row r="693" spans="1:45">
      <c r="A693" s="133">
        <v>42151</v>
      </c>
      <c r="B693" s="576">
        <v>2410</v>
      </c>
      <c r="D693" s="134">
        <v>2430</v>
      </c>
      <c r="F693" s="134">
        <v>2540</v>
      </c>
      <c r="Y693" s="136">
        <v>2260</v>
      </c>
    </row>
    <row r="694" spans="1:45">
      <c r="A694" s="133">
        <v>42152</v>
      </c>
      <c r="B694" s="576">
        <v>2410</v>
      </c>
      <c r="D694" s="134">
        <v>2430</v>
      </c>
      <c r="F694" s="134">
        <v>2540</v>
      </c>
      <c r="Y694" s="136">
        <v>2260</v>
      </c>
    </row>
    <row r="695" spans="1:45">
      <c r="A695" s="133">
        <v>42153</v>
      </c>
      <c r="B695" s="576">
        <v>2410</v>
      </c>
      <c r="D695" s="134">
        <v>2430</v>
      </c>
      <c r="F695" s="134">
        <v>2540</v>
      </c>
      <c r="Y695" s="136">
        <v>2260</v>
      </c>
      <c r="AS695" s="136">
        <v>2360</v>
      </c>
    </row>
    <row r="696" spans="1:45">
      <c r="A696" s="133">
        <v>42156</v>
      </c>
      <c r="B696" s="576">
        <v>2400</v>
      </c>
      <c r="D696" s="134">
        <v>2430</v>
      </c>
      <c r="F696" s="134">
        <v>2540</v>
      </c>
      <c r="Y696" s="136">
        <v>2260</v>
      </c>
      <c r="AS696" s="136">
        <v>2360</v>
      </c>
    </row>
    <row r="697" spans="1:45">
      <c r="A697" s="133">
        <v>42157</v>
      </c>
      <c r="B697" s="576">
        <v>2400</v>
      </c>
      <c r="D697" s="134">
        <v>2420</v>
      </c>
      <c r="F697" s="134">
        <v>2520</v>
      </c>
      <c r="Y697" s="136">
        <v>2260</v>
      </c>
    </row>
    <row r="698" spans="1:45">
      <c r="A698" s="133">
        <v>42158</v>
      </c>
      <c r="B698" s="576">
        <v>2390</v>
      </c>
      <c r="D698" s="134">
        <v>2420</v>
      </c>
      <c r="F698" s="134">
        <v>2510</v>
      </c>
    </row>
    <row r="699" spans="1:45">
      <c r="A699" s="133">
        <v>42159</v>
      </c>
      <c r="B699" s="576">
        <v>2380</v>
      </c>
      <c r="D699" s="134">
        <v>2420</v>
      </c>
      <c r="F699" s="134">
        <v>2500</v>
      </c>
      <c r="Y699" s="136">
        <v>2260</v>
      </c>
    </row>
    <row r="700" spans="1:45">
      <c r="A700" s="133">
        <v>42160</v>
      </c>
      <c r="B700" s="576">
        <v>2380</v>
      </c>
      <c r="D700" s="134">
        <v>2420</v>
      </c>
      <c r="F700" s="134">
        <v>2500</v>
      </c>
      <c r="Y700" s="136">
        <v>2260</v>
      </c>
      <c r="AS700" s="136">
        <v>2360</v>
      </c>
    </row>
    <row r="701" spans="1:45">
      <c r="A701" s="133">
        <v>42163</v>
      </c>
      <c r="B701" s="576">
        <v>2380</v>
      </c>
      <c r="D701" s="134">
        <v>2410</v>
      </c>
      <c r="F701" s="134">
        <v>2500</v>
      </c>
      <c r="Y701" s="136">
        <v>2260</v>
      </c>
      <c r="AS701" s="136">
        <v>2360</v>
      </c>
    </row>
    <row r="702" spans="1:45">
      <c r="A702" s="133">
        <v>42164</v>
      </c>
      <c r="B702" s="576">
        <v>2380</v>
      </c>
      <c r="D702" s="134">
        <v>2410</v>
      </c>
      <c r="F702" s="134">
        <v>2490</v>
      </c>
      <c r="AS702" s="136">
        <v>2360</v>
      </c>
    </row>
    <row r="703" spans="1:45">
      <c r="A703" s="133">
        <v>42165</v>
      </c>
      <c r="B703" s="576">
        <v>2370</v>
      </c>
      <c r="D703" s="134">
        <v>2410</v>
      </c>
      <c r="F703" s="134">
        <v>2490</v>
      </c>
      <c r="Y703" s="136">
        <v>2260</v>
      </c>
    </row>
    <row r="704" spans="1:45">
      <c r="A704" s="133">
        <v>42166</v>
      </c>
      <c r="B704" s="576">
        <v>2370</v>
      </c>
      <c r="D704" s="134">
        <v>2410</v>
      </c>
      <c r="F704" s="134">
        <v>2490</v>
      </c>
      <c r="Y704" s="136">
        <v>2260</v>
      </c>
    </row>
    <row r="705" spans="1:48">
      <c r="A705" s="133">
        <v>42167</v>
      </c>
      <c r="B705" s="576">
        <v>2370</v>
      </c>
      <c r="D705" s="134">
        <v>2410</v>
      </c>
      <c r="F705" s="134">
        <v>2490</v>
      </c>
      <c r="Y705" s="136">
        <v>2260</v>
      </c>
    </row>
    <row r="706" spans="1:48">
      <c r="A706" s="133">
        <v>42170</v>
      </c>
      <c r="B706" s="576">
        <v>2380</v>
      </c>
      <c r="D706" s="134">
        <v>2410</v>
      </c>
      <c r="F706" s="134">
        <v>2490</v>
      </c>
      <c r="Y706" s="136">
        <v>2260</v>
      </c>
    </row>
    <row r="707" spans="1:48">
      <c r="A707" s="133">
        <v>42171</v>
      </c>
      <c r="B707" s="576">
        <v>2370</v>
      </c>
      <c r="D707" s="134">
        <v>2410</v>
      </c>
      <c r="F707" s="134">
        <v>2490</v>
      </c>
      <c r="Y707" s="136">
        <v>2260</v>
      </c>
    </row>
    <row r="708" spans="1:48">
      <c r="A708" s="133">
        <v>42172</v>
      </c>
      <c r="B708" s="576">
        <v>2370</v>
      </c>
      <c r="D708" s="134">
        <v>2410</v>
      </c>
      <c r="F708" s="134">
        <v>2490</v>
      </c>
    </row>
    <row r="709" spans="1:48">
      <c r="A709" s="133">
        <v>42173</v>
      </c>
      <c r="B709" s="576">
        <v>2370</v>
      </c>
      <c r="D709" s="134">
        <v>2410</v>
      </c>
      <c r="F709" s="134">
        <v>2480</v>
      </c>
      <c r="Y709" s="136">
        <v>2260</v>
      </c>
    </row>
    <row r="710" spans="1:48">
      <c r="A710" s="133">
        <v>42174</v>
      </c>
      <c r="B710" s="576">
        <v>2370</v>
      </c>
      <c r="D710" s="134">
        <v>2410</v>
      </c>
      <c r="F710" s="134">
        <v>2480</v>
      </c>
      <c r="Y710" s="136">
        <v>2260</v>
      </c>
    </row>
    <row r="711" spans="1:48">
      <c r="A711" s="133">
        <v>42178</v>
      </c>
      <c r="B711" s="576">
        <v>2350</v>
      </c>
      <c r="D711" s="134">
        <v>2380</v>
      </c>
      <c r="F711" s="134">
        <v>2460</v>
      </c>
      <c r="Y711" s="136">
        <v>2260</v>
      </c>
    </row>
    <row r="712" spans="1:48">
      <c r="A712" s="133">
        <v>42179</v>
      </c>
      <c r="B712" s="576">
        <v>2350</v>
      </c>
      <c r="D712" s="134">
        <v>2390</v>
      </c>
      <c r="F712" s="134">
        <v>2460</v>
      </c>
      <c r="Y712" s="136">
        <v>2260</v>
      </c>
    </row>
    <row r="713" spans="1:48">
      <c r="A713" s="133">
        <v>42180</v>
      </c>
      <c r="B713" s="576">
        <v>2350</v>
      </c>
      <c r="D713" s="134">
        <v>2390</v>
      </c>
      <c r="F713" s="134">
        <v>2450</v>
      </c>
      <c r="Y713" s="136">
        <v>2260</v>
      </c>
    </row>
    <row r="714" spans="1:48">
      <c r="A714" s="133">
        <v>42181</v>
      </c>
      <c r="B714" s="576">
        <v>2350</v>
      </c>
      <c r="D714" s="134">
        <v>2390</v>
      </c>
      <c r="F714" s="134">
        <v>2450</v>
      </c>
      <c r="Y714" s="136">
        <v>2200</v>
      </c>
    </row>
    <row r="715" spans="1:48">
      <c r="A715" s="133">
        <v>42184</v>
      </c>
      <c r="B715" s="576">
        <v>2330</v>
      </c>
      <c r="D715" s="134">
        <v>2360</v>
      </c>
      <c r="F715" s="134">
        <v>2440</v>
      </c>
      <c r="Y715" s="136">
        <v>2200</v>
      </c>
    </row>
    <row r="716" spans="1:48">
      <c r="A716" s="133">
        <v>42185</v>
      </c>
      <c r="B716" s="576">
        <v>2330</v>
      </c>
      <c r="D716" s="134">
        <v>2360</v>
      </c>
      <c r="F716" s="134">
        <v>2430</v>
      </c>
    </row>
    <row r="717" spans="1:48">
      <c r="A717" s="133">
        <v>42186</v>
      </c>
      <c r="B717" s="576">
        <v>2340</v>
      </c>
      <c r="D717" s="134">
        <v>2360</v>
      </c>
      <c r="F717" s="134">
        <v>2430</v>
      </c>
    </row>
    <row r="718" spans="1:48">
      <c r="A718" s="133">
        <v>42187</v>
      </c>
      <c r="B718" s="576">
        <v>2340</v>
      </c>
      <c r="D718" s="134">
        <v>2360</v>
      </c>
      <c r="F718" s="134">
        <v>2430</v>
      </c>
      <c r="AV718" s="136">
        <v>2350</v>
      </c>
    </row>
    <row r="719" spans="1:48">
      <c r="A719" s="133">
        <v>42188</v>
      </c>
      <c r="B719" s="576">
        <v>2340</v>
      </c>
      <c r="D719" s="134">
        <v>2360</v>
      </c>
      <c r="F719" s="134">
        <v>2410</v>
      </c>
      <c r="Y719" s="136">
        <v>2200</v>
      </c>
      <c r="AV719" s="136">
        <v>2350</v>
      </c>
    </row>
    <row r="720" spans="1:48">
      <c r="A720" s="133">
        <v>42191</v>
      </c>
      <c r="B720" s="576">
        <v>2340</v>
      </c>
      <c r="D720" s="134">
        <v>2360</v>
      </c>
      <c r="F720" s="134">
        <v>2410</v>
      </c>
      <c r="Y720" s="136">
        <v>2200</v>
      </c>
    </row>
    <row r="721" spans="1:48">
      <c r="A721" s="133">
        <v>42192</v>
      </c>
      <c r="B721" s="576">
        <v>2340</v>
      </c>
      <c r="D721" s="134">
        <v>2360</v>
      </c>
      <c r="F721" s="134">
        <v>2410</v>
      </c>
      <c r="Y721" s="136">
        <v>2200</v>
      </c>
    </row>
    <row r="722" spans="1:48">
      <c r="A722" s="133">
        <v>42193</v>
      </c>
      <c r="B722" s="576">
        <v>2330</v>
      </c>
      <c r="D722" s="134">
        <v>2360</v>
      </c>
      <c r="F722" s="134">
        <v>2410</v>
      </c>
    </row>
    <row r="723" spans="1:48">
      <c r="A723" s="133">
        <v>42194</v>
      </c>
      <c r="B723" s="576">
        <v>2330</v>
      </c>
      <c r="D723" s="134">
        <v>2360</v>
      </c>
      <c r="F723" s="134">
        <v>2410</v>
      </c>
      <c r="AS723" s="136">
        <v>2330</v>
      </c>
    </row>
    <row r="724" spans="1:48">
      <c r="A724" s="133">
        <v>42195</v>
      </c>
      <c r="B724" s="576">
        <v>2330</v>
      </c>
      <c r="D724" s="134">
        <v>2360</v>
      </c>
      <c r="F724" s="134">
        <v>2410</v>
      </c>
      <c r="Y724" s="136">
        <v>2200</v>
      </c>
      <c r="AS724" s="136">
        <v>2330</v>
      </c>
    </row>
    <row r="725" spans="1:48">
      <c r="A725" s="133">
        <v>42198</v>
      </c>
      <c r="B725" s="576">
        <v>2310</v>
      </c>
      <c r="D725" s="134">
        <v>2350</v>
      </c>
      <c r="F725" s="134">
        <v>2410</v>
      </c>
      <c r="AS725" s="136">
        <v>2330</v>
      </c>
    </row>
    <row r="726" spans="1:48">
      <c r="A726" s="133">
        <v>42199</v>
      </c>
      <c r="B726" s="576">
        <v>2310</v>
      </c>
      <c r="D726" s="134">
        <v>2350</v>
      </c>
      <c r="F726" s="134">
        <v>2430</v>
      </c>
      <c r="Y726" s="136">
        <v>2200</v>
      </c>
      <c r="AS726" s="136">
        <v>2330</v>
      </c>
    </row>
    <row r="727" spans="1:48">
      <c r="A727" s="133">
        <v>42200</v>
      </c>
      <c r="B727" s="576">
        <v>2310</v>
      </c>
      <c r="D727" s="134">
        <v>2350</v>
      </c>
      <c r="F727" s="134">
        <v>2480</v>
      </c>
      <c r="Y727" s="136">
        <v>2200</v>
      </c>
    </row>
    <row r="728" spans="1:48">
      <c r="A728" s="133">
        <v>42201</v>
      </c>
      <c r="B728" s="576">
        <v>2310</v>
      </c>
      <c r="D728" s="134">
        <v>2350</v>
      </c>
      <c r="F728" s="134">
        <v>2480</v>
      </c>
      <c r="Y728" s="136">
        <v>2200</v>
      </c>
    </row>
    <row r="729" spans="1:48">
      <c r="A729" s="133">
        <v>42202</v>
      </c>
      <c r="B729" s="576">
        <v>2320</v>
      </c>
      <c r="D729" s="134">
        <v>2360</v>
      </c>
      <c r="F729" s="134">
        <v>2480</v>
      </c>
      <c r="Y729" s="136">
        <v>2200</v>
      </c>
      <c r="AS729" s="136">
        <v>2320</v>
      </c>
    </row>
    <row r="730" spans="1:48">
      <c r="A730" s="133">
        <v>42205</v>
      </c>
      <c r="B730" s="576">
        <v>2330</v>
      </c>
      <c r="D730" s="134">
        <v>2360</v>
      </c>
      <c r="F730" s="134">
        <v>2530</v>
      </c>
      <c r="Y730" s="136">
        <v>2200</v>
      </c>
      <c r="AS730" s="136">
        <v>2320</v>
      </c>
    </row>
    <row r="731" spans="1:48">
      <c r="A731" s="133">
        <v>42206</v>
      </c>
      <c r="B731" s="576">
        <v>2350</v>
      </c>
      <c r="D731" s="134">
        <v>2380</v>
      </c>
      <c r="F731" s="134">
        <v>2530</v>
      </c>
      <c r="AS731" s="136">
        <v>2320</v>
      </c>
    </row>
    <row r="732" spans="1:48">
      <c r="A732" s="133">
        <v>42207</v>
      </c>
      <c r="B732" s="576">
        <v>2350</v>
      </c>
      <c r="D732" s="134">
        <v>2380</v>
      </c>
      <c r="F732" s="134">
        <v>2530</v>
      </c>
      <c r="Y732" s="136">
        <v>2200</v>
      </c>
    </row>
    <row r="733" spans="1:48">
      <c r="A733" s="133">
        <v>42208</v>
      </c>
      <c r="B733" s="576">
        <v>2360</v>
      </c>
      <c r="D733" s="134">
        <v>2380</v>
      </c>
      <c r="F733" s="134">
        <v>2530</v>
      </c>
      <c r="Y733" s="136">
        <v>2200</v>
      </c>
      <c r="AV733" s="136">
        <v>2300</v>
      </c>
    </row>
    <row r="734" spans="1:48">
      <c r="A734" s="133">
        <v>42209</v>
      </c>
      <c r="B734" s="576">
        <v>2360</v>
      </c>
      <c r="D734" s="134">
        <v>2380</v>
      </c>
      <c r="F734" s="134">
        <v>2530</v>
      </c>
      <c r="Y734" s="136">
        <v>2200</v>
      </c>
      <c r="AV734" s="136">
        <v>2300</v>
      </c>
    </row>
    <row r="735" spans="1:48">
      <c r="A735" s="133">
        <v>42212</v>
      </c>
      <c r="B735" s="576">
        <v>2360</v>
      </c>
      <c r="D735" s="134">
        <v>2380</v>
      </c>
      <c r="F735" s="134">
        <v>2510</v>
      </c>
      <c r="Y735" s="136">
        <v>2200</v>
      </c>
    </row>
    <row r="736" spans="1:48">
      <c r="A736" s="133">
        <v>42213</v>
      </c>
      <c r="B736" s="576">
        <v>2360</v>
      </c>
      <c r="D736" s="134">
        <v>2380</v>
      </c>
      <c r="F736" s="134">
        <v>2500</v>
      </c>
      <c r="AS736" s="136">
        <v>2320</v>
      </c>
    </row>
    <row r="737" spans="1:45">
      <c r="A737" s="133">
        <v>42214</v>
      </c>
      <c r="B737" s="576">
        <v>2360</v>
      </c>
      <c r="D737" s="134">
        <v>2380</v>
      </c>
      <c r="F737" s="134">
        <v>2490</v>
      </c>
      <c r="Y737" s="136">
        <v>2200</v>
      </c>
      <c r="AS737" s="136">
        <v>2320</v>
      </c>
    </row>
    <row r="738" spans="1:45">
      <c r="A738" s="133">
        <v>42215</v>
      </c>
      <c r="B738" s="576">
        <v>2360</v>
      </c>
      <c r="D738" s="134">
        <v>2380</v>
      </c>
      <c r="F738" s="134">
        <v>2490</v>
      </c>
      <c r="Y738" s="136">
        <v>2200</v>
      </c>
    </row>
    <row r="739" spans="1:45">
      <c r="A739" s="133">
        <v>42216</v>
      </c>
      <c r="B739" s="576">
        <v>2360</v>
      </c>
      <c r="D739" s="134">
        <v>2380</v>
      </c>
      <c r="F739" s="134">
        <v>2490</v>
      </c>
      <c r="AS739" s="136">
        <v>2330</v>
      </c>
    </row>
    <row r="740" spans="1:45">
      <c r="A740" s="133">
        <v>42219</v>
      </c>
      <c r="B740" s="576">
        <v>2350</v>
      </c>
      <c r="D740" s="134">
        <v>2370</v>
      </c>
      <c r="F740" s="134">
        <v>2490</v>
      </c>
      <c r="Y740" s="136">
        <v>2200</v>
      </c>
    </row>
    <row r="741" spans="1:45">
      <c r="A741" s="133">
        <v>42220</v>
      </c>
      <c r="B741" s="576">
        <v>2350</v>
      </c>
      <c r="D741" s="134">
        <v>2370</v>
      </c>
      <c r="F741" s="134">
        <v>2490</v>
      </c>
      <c r="Y741" s="136">
        <v>2200</v>
      </c>
    </row>
    <row r="742" spans="1:45">
      <c r="A742" s="133">
        <v>42221</v>
      </c>
      <c r="B742" s="576">
        <v>2350</v>
      </c>
      <c r="D742" s="134">
        <v>2370</v>
      </c>
      <c r="F742" s="134">
        <v>2490</v>
      </c>
      <c r="Y742" s="136">
        <v>2200</v>
      </c>
    </row>
    <row r="743" spans="1:45">
      <c r="A743" s="133">
        <v>42222</v>
      </c>
      <c r="B743" s="576">
        <v>2350</v>
      </c>
      <c r="D743" s="134">
        <v>2370</v>
      </c>
      <c r="F743" s="134">
        <v>2480</v>
      </c>
      <c r="Y743" s="136">
        <v>2200</v>
      </c>
    </row>
    <row r="744" spans="1:45">
      <c r="A744" s="133">
        <v>42223</v>
      </c>
      <c r="B744" s="576">
        <v>2350</v>
      </c>
      <c r="D744" s="134">
        <v>2370</v>
      </c>
      <c r="F744" s="134">
        <v>2480</v>
      </c>
      <c r="Y744" s="136">
        <v>2200</v>
      </c>
      <c r="AS744" s="136">
        <v>2320</v>
      </c>
    </row>
    <row r="745" spans="1:45">
      <c r="A745" s="133">
        <v>42226</v>
      </c>
      <c r="B745" s="576">
        <v>2330</v>
      </c>
      <c r="D745" s="134">
        <v>2370</v>
      </c>
      <c r="F745" s="134">
        <v>2460</v>
      </c>
      <c r="Y745" s="136">
        <v>2200</v>
      </c>
      <c r="AS745" s="136">
        <v>2320</v>
      </c>
    </row>
    <row r="746" spans="1:45">
      <c r="A746" s="133">
        <v>42227</v>
      </c>
      <c r="B746" s="576">
        <v>2320</v>
      </c>
      <c r="D746" s="134">
        <v>2360</v>
      </c>
      <c r="F746" s="134">
        <v>2450</v>
      </c>
      <c r="Y746" s="136">
        <v>2200</v>
      </c>
      <c r="AS746" s="136">
        <v>2320</v>
      </c>
    </row>
    <row r="747" spans="1:45">
      <c r="A747" s="133">
        <v>42228</v>
      </c>
      <c r="B747" s="576">
        <v>2320</v>
      </c>
      <c r="D747" s="134">
        <v>2360</v>
      </c>
      <c r="F747" s="134">
        <v>2450</v>
      </c>
    </row>
    <row r="748" spans="1:45">
      <c r="A748" s="133">
        <v>42229</v>
      </c>
      <c r="B748" s="576">
        <v>2320</v>
      </c>
      <c r="D748" s="134">
        <v>2350</v>
      </c>
      <c r="F748" s="134">
        <v>2500</v>
      </c>
      <c r="Y748" s="136">
        <v>2140</v>
      </c>
    </row>
    <row r="749" spans="1:45">
      <c r="A749" s="133">
        <v>42230</v>
      </c>
      <c r="B749" s="576">
        <v>2320</v>
      </c>
      <c r="D749" s="134">
        <v>2350</v>
      </c>
      <c r="F749" s="134">
        <v>2500</v>
      </c>
      <c r="Y749" s="136">
        <v>2140</v>
      </c>
    </row>
    <row r="750" spans="1:45">
      <c r="A750" s="133">
        <v>42233</v>
      </c>
      <c r="B750" s="576">
        <v>2320</v>
      </c>
      <c r="D750" s="134">
        <v>2350</v>
      </c>
      <c r="F750" s="134">
        <v>2490</v>
      </c>
    </row>
    <row r="751" spans="1:45">
      <c r="A751" s="133">
        <v>42234</v>
      </c>
      <c r="B751" s="576">
        <v>2320</v>
      </c>
      <c r="D751" s="134">
        <v>2350</v>
      </c>
      <c r="F751" s="134">
        <v>2490</v>
      </c>
      <c r="AS751" s="136">
        <v>2320</v>
      </c>
    </row>
    <row r="752" spans="1:45">
      <c r="A752" s="133">
        <v>42235</v>
      </c>
      <c r="B752" s="576">
        <v>2320</v>
      </c>
      <c r="D752" s="134">
        <v>2360</v>
      </c>
      <c r="F752" s="134">
        <v>2490</v>
      </c>
      <c r="AS752" s="136">
        <v>2320</v>
      </c>
    </row>
    <row r="753" spans="1:45">
      <c r="A753" s="133">
        <v>42236</v>
      </c>
      <c r="B753" s="576">
        <v>2320</v>
      </c>
      <c r="D753" s="134">
        <v>2360</v>
      </c>
      <c r="F753" s="134">
        <v>2490</v>
      </c>
      <c r="Y753" s="136">
        <v>2140</v>
      </c>
    </row>
    <row r="754" spans="1:45">
      <c r="A754" s="133">
        <v>42237</v>
      </c>
      <c r="B754" s="576">
        <v>2320</v>
      </c>
      <c r="D754" s="134">
        <v>2360</v>
      </c>
      <c r="F754" s="134">
        <v>2490</v>
      </c>
      <c r="Y754" s="136">
        <v>2140</v>
      </c>
    </row>
    <row r="755" spans="1:45">
      <c r="A755" s="133">
        <v>42240</v>
      </c>
      <c r="B755" s="576">
        <v>2320</v>
      </c>
      <c r="D755" s="134">
        <v>2360</v>
      </c>
      <c r="F755" s="134">
        <v>2490</v>
      </c>
      <c r="AS755" s="136">
        <v>2340</v>
      </c>
    </row>
    <row r="756" spans="1:45">
      <c r="A756" s="133">
        <v>42241</v>
      </c>
      <c r="B756" s="576">
        <v>2310</v>
      </c>
      <c r="D756" s="134">
        <v>2350</v>
      </c>
      <c r="F756" s="134">
        <v>2490</v>
      </c>
      <c r="AS756" s="136">
        <v>2340</v>
      </c>
    </row>
    <row r="757" spans="1:45">
      <c r="A757" s="133">
        <v>42242</v>
      </c>
      <c r="B757" s="576">
        <v>2310</v>
      </c>
      <c r="D757" s="134">
        <v>2350</v>
      </c>
      <c r="F757" s="134">
        <v>2490</v>
      </c>
    </row>
    <row r="758" spans="1:45">
      <c r="A758" s="133">
        <v>42243</v>
      </c>
      <c r="B758" s="576">
        <v>2310</v>
      </c>
      <c r="D758" s="134">
        <v>2350</v>
      </c>
      <c r="F758" s="134">
        <v>2480</v>
      </c>
      <c r="Y758" s="136">
        <v>2040</v>
      </c>
    </row>
    <row r="759" spans="1:45">
      <c r="A759" s="133">
        <v>42244</v>
      </c>
      <c r="B759" s="576">
        <v>2310</v>
      </c>
      <c r="D759" s="134">
        <v>2350</v>
      </c>
      <c r="F759" s="134">
        <v>2470</v>
      </c>
      <c r="Y759" s="136">
        <v>2040</v>
      </c>
      <c r="AS759" s="136">
        <v>2340</v>
      </c>
    </row>
    <row r="760" spans="1:45">
      <c r="A760" s="133">
        <v>42247</v>
      </c>
      <c r="B760" s="576">
        <v>2310</v>
      </c>
      <c r="D760" s="134">
        <v>2350</v>
      </c>
      <c r="F760" s="134">
        <v>2460</v>
      </c>
      <c r="AS760" s="136">
        <v>2340</v>
      </c>
    </row>
    <row r="761" spans="1:45">
      <c r="A761" s="133">
        <v>42248</v>
      </c>
      <c r="B761" s="576">
        <v>2270</v>
      </c>
      <c r="D761" s="134">
        <v>2320</v>
      </c>
      <c r="F761" s="134">
        <v>2460</v>
      </c>
      <c r="AS761" s="136">
        <v>2340</v>
      </c>
    </row>
    <row r="762" spans="1:45">
      <c r="A762" s="133">
        <v>42249</v>
      </c>
      <c r="B762" s="576">
        <v>2270</v>
      </c>
      <c r="D762" s="134">
        <v>2310</v>
      </c>
      <c r="F762" s="134">
        <v>2460</v>
      </c>
    </row>
    <row r="763" spans="1:45">
      <c r="A763" s="133">
        <v>42253</v>
      </c>
      <c r="B763" s="576">
        <v>-30</v>
      </c>
      <c r="D763" s="134">
        <v>0</v>
      </c>
      <c r="F763" s="134">
        <v>2450</v>
      </c>
    </row>
    <row r="764" spans="1:45">
      <c r="A764" s="133">
        <v>42254</v>
      </c>
      <c r="B764" s="576">
        <v>2270</v>
      </c>
      <c r="D764" s="134">
        <v>2310</v>
      </c>
      <c r="F764" s="134">
        <v>2430</v>
      </c>
    </row>
    <row r="765" spans="1:45">
      <c r="A765" s="133">
        <v>42255</v>
      </c>
      <c r="B765" s="576">
        <v>2260</v>
      </c>
      <c r="D765" s="134">
        <v>2290</v>
      </c>
      <c r="F765" s="134">
        <v>2430</v>
      </c>
    </row>
    <row r="766" spans="1:45">
      <c r="A766" s="133">
        <v>42256</v>
      </c>
      <c r="B766" s="576">
        <v>2260</v>
      </c>
      <c r="D766" s="134">
        <v>2290</v>
      </c>
      <c r="F766" s="134">
        <v>2430</v>
      </c>
    </row>
    <row r="767" spans="1:45">
      <c r="A767" s="133">
        <v>42257</v>
      </c>
      <c r="B767" s="576">
        <v>2240</v>
      </c>
      <c r="D767" s="134">
        <v>2290</v>
      </c>
      <c r="F767" s="134">
        <v>2430</v>
      </c>
      <c r="Y767" s="136">
        <v>2100</v>
      </c>
      <c r="AS767" s="136">
        <v>2300</v>
      </c>
    </row>
    <row r="768" spans="1:45">
      <c r="A768" s="133">
        <v>42258</v>
      </c>
      <c r="B768" s="576">
        <v>2230</v>
      </c>
      <c r="D768" s="134">
        <v>2280</v>
      </c>
      <c r="F768" s="134">
        <v>2410</v>
      </c>
      <c r="Y768" s="136">
        <v>2100</v>
      </c>
    </row>
    <row r="769" spans="1:48">
      <c r="A769" s="133">
        <v>42261</v>
      </c>
      <c r="B769" s="576">
        <v>2200</v>
      </c>
      <c r="D769" s="134">
        <v>2250</v>
      </c>
      <c r="F769" s="134">
        <v>2370</v>
      </c>
      <c r="Y769" s="136">
        <v>2100</v>
      </c>
    </row>
    <row r="770" spans="1:48">
      <c r="A770" s="133">
        <v>42262</v>
      </c>
      <c r="B770" s="576">
        <v>2150</v>
      </c>
      <c r="D770" s="134">
        <v>2240</v>
      </c>
      <c r="F770" s="134">
        <v>2350</v>
      </c>
    </row>
    <row r="771" spans="1:48">
      <c r="A771" s="133">
        <v>42263</v>
      </c>
      <c r="B771" s="576">
        <v>2130</v>
      </c>
      <c r="D771" s="134">
        <v>2190</v>
      </c>
      <c r="F771" s="134">
        <v>2330</v>
      </c>
    </row>
    <row r="772" spans="1:48">
      <c r="A772" s="133">
        <v>42264</v>
      </c>
      <c r="B772" s="576">
        <v>2130</v>
      </c>
      <c r="D772" s="134">
        <v>2190</v>
      </c>
      <c r="F772" s="134">
        <v>2310</v>
      </c>
    </row>
    <row r="773" spans="1:48">
      <c r="A773" s="133">
        <v>42265</v>
      </c>
      <c r="B773" s="576">
        <v>2120</v>
      </c>
      <c r="D773" s="134">
        <v>2310</v>
      </c>
      <c r="F773" s="134">
        <v>2300</v>
      </c>
    </row>
    <row r="774" spans="1:48">
      <c r="A774" s="133">
        <v>42268</v>
      </c>
      <c r="B774" s="576">
        <v>2050</v>
      </c>
      <c r="D774" s="134">
        <v>2090</v>
      </c>
      <c r="F774" s="134">
        <v>2300</v>
      </c>
      <c r="Y774" s="136">
        <v>2100</v>
      </c>
    </row>
    <row r="775" spans="1:48">
      <c r="A775" s="133">
        <v>42269</v>
      </c>
      <c r="B775" s="576">
        <v>2050</v>
      </c>
      <c r="D775" s="134">
        <v>2090</v>
      </c>
      <c r="F775" s="134">
        <v>2280</v>
      </c>
    </row>
    <row r="776" spans="1:48">
      <c r="A776" s="133">
        <v>42270</v>
      </c>
      <c r="B776" s="576">
        <v>2050</v>
      </c>
      <c r="D776" s="134">
        <v>2090</v>
      </c>
      <c r="F776" s="134">
        <v>2260</v>
      </c>
    </row>
    <row r="777" spans="1:48">
      <c r="A777" s="133">
        <v>42271</v>
      </c>
      <c r="B777" s="576">
        <v>2050</v>
      </c>
      <c r="D777" s="134">
        <v>2090</v>
      </c>
      <c r="F777" s="134">
        <v>2250</v>
      </c>
    </row>
    <row r="778" spans="1:48">
      <c r="A778" s="133">
        <v>42272</v>
      </c>
      <c r="B778" s="576">
        <v>2050</v>
      </c>
      <c r="D778" s="134">
        <v>2080</v>
      </c>
      <c r="F778" s="134">
        <v>2250</v>
      </c>
    </row>
    <row r="779" spans="1:48">
      <c r="A779" s="133">
        <v>42275</v>
      </c>
      <c r="B779" s="576">
        <v>2050</v>
      </c>
      <c r="D779" s="134">
        <v>2080</v>
      </c>
      <c r="F779" s="134">
        <v>2240</v>
      </c>
      <c r="AS779" s="136">
        <v>2000</v>
      </c>
    </row>
    <row r="780" spans="1:48">
      <c r="A780" s="133">
        <v>42276</v>
      </c>
      <c r="B780" s="576">
        <v>2060</v>
      </c>
      <c r="D780" s="134">
        <v>2080</v>
      </c>
      <c r="F780" s="134">
        <v>2240</v>
      </c>
      <c r="AS780" s="136">
        <v>2020</v>
      </c>
    </row>
    <row r="781" spans="1:48">
      <c r="A781" s="133">
        <v>42277</v>
      </c>
      <c r="B781" s="576">
        <v>2050</v>
      </c>
      <c r="D781" s="134">
        <v>2060</v>
      </c>
      <c r="F781" s="134">
        <v>2240</v>
      </c>
    </row>
    <row r="782" spans="1:48">
      <c r="A782" s="133">
        <v>42285</v>
      </c>
      <c r="B782" s="576">
        <v>1950</v>
      </c>
      <c r="D782" s="134">
        <v>1990</v>
      </c>
      <c r="F782" s="134">
        <v>2220</v>
      </c>
    </row>
    <row r="783" spans="1:48">
      <c r="A783" s="133">
        <v>42286</v>
      </c>
      <c r="B783" s="576">
        <v>1970</v>
      </c>
      <c r="D783" s="134">
        <v>1990</v>
      </c>
      <c r="F783" s="134">
        <v>2220</v>
      </c>
    </row>
    <row r="784" spans="1:48">
      <c r="A784" s="133">
        <v>42287</v>
      </c>
      <c r="B784" s="576">
        <v>-30</v>
      </c>
      <c r="D784" s="134">
        <v>0</v>
      </c>
      <c r="F784" s="134">
        <v>2220</v>
      </c>
      <c r="AV784" s="136">
        <v>1940</v>
      </c>
    </row>
    <row r="785" spans="1:48">
      <c r="A785" s="133">
        <v>42289</v>
      </c>
      <c r="B785" s="576">
        <v>2000</v>
      </c>
      <c r="D785" s="134">
        <v>2000</v>
      </c>
      <c r="F785" s="134">
        <v>2220</v>
      </c>
    </row>
    <row r="786" spans="1:48">
      <c r="A786" s="133">
        <v>42290</v>
      </c>
      <c r="B786" s="576">
        <v>2000</v>
      </c>
      <c r="D786" s="134">
        <v>2000</v>
      </c>
      <c r="F786" s="134">
        <v>2220</v>
      </c>
    </row>
    <row r="787" spans="1:48">
      <c r="A787" s="133">
        <v>42291</v>
      </c>
      <c r="B787" s="576">
        <v>2010</v>
      </c>
      <c r="D787" s="134">
        <v>2020</v>
      </c>
      <c r="F787" s="134">
        <v>2220</v>
      </c>
      <c r="AS787" s="136">
        <v>1950</v>
      </c>
    </row>
    <row r="788" spans="1:48">
      <c r="A788" s="133">
        <v>42292</v>
      </c>
      <c r="B788" s="576">
        <v>2010</v>
      </c>
      <c r="D788" s="134">
        <v>2020</v>
      </c>
      <c r="F788" s="134">
        <v>2220</v>
      </c>
      <c r="AS788" s="136">
        <v>1950</v>
      </c>
    </row>
    <row r="789" spans="1:48">
      <c r="A789" s="133">
        <v>42293</v>
      </c>
      <c r="B789" s="576">
        <v>2010</v>
      </c>
      <c r="D789" s="134">
        <v>2020</v>
      </c>
      <c r="F789" s="134">
        <v>2220</v>
      </c>
      <c r="AV789" s="136">
        <v>1930</v>
      </c>
    </row>
    <row r="790" spans="1:48">
      <c r="A790" s="133">
        <v>42296</v>
      </c>
      <c r="B790" s="576">
        <v>1980</v>
      </c>
      <c r="D790" s="134">
        <v>2020</v>
      </c>
      <c r="F790" s="134">
        <v>2220</v>
      </c>
    </row>
    <row r="791" spans="1:48">
      <c r="A791" s="133">
        <v>42297</v>
      </c>
      <c r="B791" s="576">
        <v>1980</v>
      </c>
      <c r="D791" s="134">
        <v>2020</v>
      </c>
      <c r="F791" s="134">
        <v>2210</v>
      </c>
    </row>
    <row r="792" spans="1:48">
      <c r="A792" s="133">
        <v>42298</v>
      </c>
      <c r="B792" s="576">
        <v>1980</v>
      </c>
      <c r="D792" s="134">
        <v>2020</v>
      </c>
      <c r="F792" s="134">
        <v>2210</v>
      </c>
    </row>
    <row r="793" spans="1:48">
      <c r="A793" s="133">
        <v>42299</v>
      </c>
      <c r="B793" s="576">
        <v>1980</v>
      </c>
      <c r="D793" s="134">
        <v>2020</v>
      </c>
      <c r="F793" s="134">
        <v>2210</v>
      </c>
      <c r="AS793" s="136">
        <v>1960</v>
      </c>
    </row>
    <row r="794" spans="1:48">
      <c r="A794" s="133">
        <v>42300</v>
      </c>
      <c r="B794" s="576">
        <v>1980</v>
      </c>
      <c r="D794" s="134">
        <v>2000</v>
      </c>
      <c r="F794" s="134">
        <v>2210</v>
      </c>
      <c r="AS794" s="136">
        <v>1960</v>
      </c>
    </row>
    <row r="795" spans="1:48">
      <c r="A795" s="133">
        <v>42303</v>
      </c>
      <c r="B795" s="576">
        <v>1960</v>
      </c>
      <c r="D795" s="134">
        <v>1990</v>
      </c>
      <c r="F795" s="134">
        <v>2210</v>
      </c>
    </row>
    <row r="796" spans="1:48">
      <c r="A796" s="133">
        <v>42304</v>
      </c>
      <c r="B796" s="576">
        <v>1950</v>
      </c>
      <c r="D796" s="134">
        <v>1980</v>
      </c>
      <c r="F796" s="134">
        <v>2210</v>
      </c>
    </row>
    <row r="797" spans="1:48">
      <c r="A797" s="133">
        <v>42305</v>
      </c>
      <c r="B797" s="576">
        <v>1930</v>
      </c>
      <c r="D797" s="134">
        <v>1960</v>
      </c>
      <c r="F797" s="134">
        <v>2150</v>
      </c>
    </row>
    <row r="798" spans="1:48">
      <c r="A798" s="133">
        <v>42306</v>
      </c>
      <c r="B798" s="576">
        <v>1930</v>
      </c>
      <c r="D798" s="134">
        <v>1970</v>
      </c>
      <c r="F798" s="134">
        <v>2140</v>
      </c>
    </row>
    <row r="799" spans="1:48">
      <c r="A799" s="133">
        <v>42307</v>
      </c>
      <c r="B799" s="576">
        <v>1940</v>
      </c>
      <c r="D799" s="134">
        <v>1970</v>
      </c>
      <c r="F799" s="134">
        <v>2140</v>
      </c>
      <c r="AS799" s="136">
        <v>1950</v>
      </c>
    </row>
    <row r="800" spans="1:48">
      <c r="A800" s="133">
        <v>42310</v>
      </c>
      <c r="B800" s="576">
        <v>1950</v>
      </c>
      <c r="D800" s="134">
        <v>1970</v>
      </c>
      <c r="F800" s="134">
        <v>2120</v>
      </c>
      <c r="AS800" s="136">
        <v>1950</v>
      </c>
    </row>
    <row r="801" spans="1:48">
      <c r="A801" s="133">
        <v>42311</v>
      </c>
      <c r="B801" s="576">
        <v>1970</v>
      </c>
      <c r="D801" s="134">
        <v>1980</v>
      </c>
      <c r="F801" s="134">
        <v>2120</v>
      </c>
    </row>
    <row r="802" spans="1:48">
      <c r="A802" s="133">
        <v>42312</v>
      </c>
      <c r="B802" s="576">
        <v>1970</v>
      </c>
      <c r="D802" s="134">
        <v>1980</v>
      </c>
      <c r="F802" s="134">
        <v>2120</v>
      </c>
    </row>
    <row r="803" spans="1:48">
      <c r="A803" s="133">
        <v>42313</v>
      </c>
      <c r="B803" s="576">
        <v>1960</v>
      </c>
      <c r="D803" s="134">
        <v>1980</v>
      </c>
      <c r="F803" s="134">
        <v>2120</v>
      </c>
    </row>
    <row r="804" spans="1:48">
      <c r="A804" s="133">
        <v>42314</v>
      </c>
      <c r="B804" s="576">
        <v>1960</v>
      </c>
      <c r="D804" s="134">
        <v>1980</v>
      </c>
      <c r="F804" s="134">
        <v>2100</v>
      </c>
    </row>
    <row r="805" spans="1:48">
      <c r="A805" s="133">
        <v>42317</v>
      </c>
      <c r="B805" s="576">
        <v>1960</v>
      </c>
      <c r="D805" s="134">
        <v>2000</v>
      </c>
      <c r="F805" s="134">
        <v>2100</v>
      </c>
    </row>
    <row r="806" spans="1:48">
      <c r="A806" s="133">
        <v>42318</v>
      </c>
      <c r="B806" s="576">
        <v>1960</v>
      </c>
      <c r="D806" s="134">
        <v>2000</v>
      </c>
      <c r="F806" s="134">
        <v>2100</v>
      </c>
      <c r="Y806" s="136">
        <v>1910</v>
      </c>
    </row>
    <row r="807" spans="1:48">
      <c r="A807" s="133">
        <v>42319</v>
      </c>
      <c r="B807" s="576">
        <v>1970</v>
      </c>
      <c r="D807" s="134">
        <v>2010</v>
      </c>
      <c r="F807" s="134">
        <v>2110</v>
      </c>
      <c r="Y807" s="136">
        <v>1910</v>
      </c>
    </row>
    <row r="808" spans="1:48">
      <c r="A808" s="133">
        <v>42320</v>
      </c>
      <c r="B808" s="576">
        <v>1990</v>
      </c>
      <c r="D808" s="134">
        <v>2010</v>
      </c>
      <c r="F808" s="134">
        <v>2120</v>
      </c>
      <c r="Y808" s="136">
        <v>1910</v>
      </c>
    </row>
    <row r="809" spans="1:48">
      <c r="A809" s="133">
        <v>42321</v>
      </c>
      <c r="B809" s="576">
        <v>2000</v>
      </c>
      <c r="D809" s="134">
        <v>2030</v>
      </c>
      <c r="F809" s="134">
        <v>2120</v>
      </c>
      <c r="AS809" s="136">
        <v>1960</v>
      </c>
    </row>
    <row r="810" spans="1:48">
      <c r="A810" s="133">
        <v>42324</v>
      </c>
      <c r="B810" s="576">
        <v>1990</v>
      </c>
      <c r="D810" s="134">
        <v>2040</v>
      </c>
      <c r="F810" s="134">
        <v>2120</v>
      </c>
      <c r="AV810" s="136">
        <v>1920</v>
      </c>
    </row>
    <row r="811" spans="1:48">
      <c r="A811" s="133">
        <v>42325</v>
      </c>
      <c r="B811" s="576">
        <v>1990</v>
      </c>
      <c r="D811" s="134">
        <v>2040</v>
      </c>
      <c r="F811" s="134">
        <v>2120</v>
      </c>
    </row>
    <row r="812" spans="1:48">
      <c r="A812" s="133">
        <v>42326</v>
      </c>
      <c r="B812" s="576">
        <v>2000</v>
      </c>
      <c r="D812" s="134">
        <v>2040</v>
      </c>
      <c r="F812" s="134">
        <v>2120</v>
      </c>
    </row>
    <row r="813" spans="1:48">
      <c r="A813" s="133">
        <v>42327</v>
      </c>
      <c r="B813" s="576">
        <v>2010</v>
      </c>
      <c r="D813" s="134">
        <v>2040</v>
      </c>
      <c r="F813" s="134">
        <v>2120</v>
      </c>
    </row>
    <row r="814" spans="1:48">
      <c r="A814" s="133">
        <v>42328</v>
      </c>
      <c r="B814" s="576">
        <v>2020</v>
      </c>
      <c r="D814" s="134">
        <v>2050</v>
      </c>
      <c r="F814" s="134">
        <v>2140</v>
      </c>
      <c r="AS814" s="136">
        <v>1975</v>
      </c>
    </row>
    <row r="815" spans="1:48">
      <c r="A815" s="133">
        <v>42331</v>
      </c>
      <c r="B815" s="576">
        <v>2030</v>
      </c>
      <c r="D815" s="134">
        <v>2050</v>
      </c>
      <c r="F815" s="134">
        <v>2140</v>
      </c>
      <c r="Y815" s="136">
        <v>1920</v>
      </c>
    </row>
    <row r="816" spans="1:48">
      <c r="A816" s="133">
        <v>42332</v>
      </c>
      <c r="B816" s="576">
        <v>2030</v>
      </c>
      <c r="D816" s="134">
        <v>2050</v>
      </c>
      <c r="F816" s="134">
        <v>2140</v>
      </c>
    </row>
    <row r="817" spans="1:48">
      <c r="A817" s="133">
        <v>42333</v>
      </c>
      <c r="B817" s="576">
        <v>2030</v>
      </c>
      <c r="D817" s="134">
        <v>2050</v>
      </c>
      <c r="F817" s="134">
        <v>2160</v>
      </c>
    </row>
    <row r="818" spans="1:48">
      <c r="A818" s="133">
        <v>42334</v>
      </c>
      <c r="B818" s="576">
        <v>2040</v>
      </c>
      <c r="D818" s="134">
        <v>2070</v>
      </c>
      <c r="F818" s="134">
        <v>2160</v>
      </c>
    </row>
    <row r="819" spans="1:48">
      <c r="A819" s="133">
        <v>42335</v>
      </c>
      <c r="B819" s="576">
        <v>2050</v>
      </c>
      <c r="D819" s="134">
        <v>2080</v>
      </c>
      <c r="F819" s="134">
        <v>2190</v>
      </c>
      <c r="AS819" s="136">
        <v>1980</v>
      </c>
      <c r="AV819" s="136">
        <v>1990</v>
      </c>
    </row>
    <row r="820" spans="1:48">
      <c r="A820" s="133">
        <v>42338</v>
      </c>
      <c r="B820" s="576">
        <v>2070</v>
      </c>
      <c r="D820" s="134">
        <v>2100</v>
      </c>
      <c r="F820" s="134">
        <v>2210</v>
      </c>
      <c r="AS820" s="136">
        <v>2000</v>
      </c>
      <c r="AV820" s="136">
        <v>1990</v>
      </c>
    </row>
    <row r="821" spans="1:48">
      <c r="A821" s="133">
        <v>42339</v>
      </c>
      <c r="B821" s="576">
        <v>2070</v>
      </c>
      <c r="D821" s="134">
        <v>2100</v>
      </c>
      <c r="F821" s="134">
        <v>2210</v>
      </c>
      <c r="Y821" s="136">
        <v>1940</v>
      </c>
    </row>
    <row r="822" spans="1:48">
      <c r="A822" s="133">
        <v>42340</v>
      </c>
      <c r="B822" s="576">
        <v>2070</v>
      </c>
      <c r="D822" s="134">
        <v>2100</v>
      </c>
      <c r="F822" s="134">
        <v>2210</v>
      </c>
      <c r="Y822" s="136">
        <v>1940</v>
      </c>
    </row>
    <row r="823" spans="1:48">
      <c r="A823" s="133">
        <v>42341</v>
      </c>
      <c r="B823" s="576">
        <v>2080</v>
      </c>
      <c r="D823" s="134">
        <v>2100</v>
      </c>
      <c r="F823" s="134">
        <v>2210</v>
      </c>
    </row>
    <row r="824" spans="1:48">
      <c r="A824" s="133">
        <v>42342</v>
      </c>
      <c r="B824" s="576">
        <v>2080</v>
      </c>
      <c r="D824" s="134">
        <v>2100</v>
      </c>
      <c r="F824" s="134">
        <v>2210</v>
      </c>
      <c r="Y824" s="136">
        <v>1940</v>
      </c>
    </row>
    <row r="825" spans="1:48">
      <c r="A825" s="133">
        <v>42345</v>
      </c>
      <c r="B825" s="576">
        <v>2050</v>
      </c>
      <c r="D825" s="134">
        <v>2080</v>
      </c>
      <c r="F825" s="134">
        <v>2210</v>
      </c>
    </row>
    <row r="826" spans="1:48">
      <c r="A826" s="133">
        <v>42346</v>
      </c>
      <c r="B826" s="576">
        <v>2060</v>
      </c>
      <c r="D826" s="134">
        <v>2080</v>
      </c>
      <c r="F826" s="134">
        <v>2210</v>
      </c>
      <c r="AS826" s="136">
        <v>2030</v>
      </c>
    </row>
    <row r="827" spans="1:48">
      <c r="A827" s="133">
        <v>42347</v>
      </c>
      <c r="B827" s="576">
        <v>2060</v>
      </c>
      <c r="D827" s="134">
        <v>2080</v>
      </c>
      <c r="F827" s="134">
        <v>2200</v>
      </c>
      <c r="Y827" s="136">
        <v>1920</v>
      </c>
      <c r="AV827" s="136">
        <v>1985</v>
      </c>
    </row>
    <row r="828" spans="1:48">
      <c r="A828" s="133">
        <v>42348</v>
      </c>
      <c r="B828" s="576">
        <v>2060</v>
      </c>
      <c r="D828" s="134">
        <v>2080</v>
      </c>
      <c r="F828" s="134">
        <v>2200</v>
      </c>
      <c r="Y828" s="136">
        <v>1920</v>
      </c>
      <c r="AV828" s="136">
        <v>1985</v>
      </c>
    </row>
    <row r="829" spans="1:48">
      <c r="A829" s="133">
        <v>42349</v>
      </c>
      <c r="B829" s="576">
        <v>2060</v>
      </c>
      <c r="D829" s="134">
        <v>2080</v>
      </c>
      <c r="F829" s="134">
        <v>2160</v>
      </c>
    </row>
    <row r="830" spans="1:48">
      <c r="A830" s="133">
        <v>42352</v>
      </c>
      <c r="B830" s="576">
        <v>2060</v>
      </c>
      <c r="D830" s="134">
        <v>2080</v>
      </c>
      <c r="F830" s="134">
        <v>2160</v>
      </c>
      <c r="Y830" s="136">
        <v>1920</v>
      </c>
    </row>
    <row r="831" spans="1:48">
      <c r="A831" s="133">
        <v>42353</v>
      </c>
      <c r="B831" s="576">
        <v>2050</v>
      </c>
      <c r="D831" s="134">
        <v>2080</v>
      </c>
      <c r="F831" s="134">
        <v>2160</v>
      </c>
      <c r="Y831" s="136">
        <v>1920</v>
      </c>
    </row>
    <row r="832" spans="1:48">
      <c r="A832" s="133">
        <v>42354</v>
      </c>
      <c r="B832" s="576">
        <v>2050</v>
      </c>
      <c r="D832" s="134">
        <v>2080</v>
      </c>
      <c r="F832" s="134">
        <v>2180</v>
      </c>
      <c r="AS832" s="136">
        <v>2030</v>
      </c>
    </row>
    <row r="833" spans="1:48">
      <c r="A833" s="133">
        <v>42355</v>
      </c>
      <c r="B833" s="576">
        <v>2060</v>
      </c>
      <c r="D833" s="134">
        <v>2080</v>
      </c>
      <c r="F833" s="134">
        <v>2200</v>
      </c>
      <c r="AS833" s="136">
        <v>2030</v>
      </c>
    </row>
    <row r="834" spans="1:48">
      <c r="A834" s="133">
        <v>42356</v>
      </c>
      <c r="B834" s="576">
        <v>2070</v>
      </c>
      <c r="D834" s="134">
        <v>2080</v>
      </c>
      <c r="F834" s="134">
        <v>2200</v>
      </c>
    </row>
    <row r="835" spans="1:48">
      <c r="A835" s="133">
        <v>42359</v>
      </c>
      <c r="B835" s="576">
        <v>2070</v>
      </c>
      <c r="D835" s="134">
        <v>2090</v>
      </c>
      <c r="F835" s="134">
        <v>2200</v>
      </c>
    </row>
    <row r="836" spans="1:48">
      <c r="A836" s="133">
        <v>42360</v>
      </c>
      <c r="B836" s="576">
        <v>2070</v>
      </c>
      <c r="D836" s="134">
        <v>2090</v>
      </c>
      <c r="F836" s="134">
        <v>2200</v>
      </c>
    </row>
    <row r="837" spans="1:48">
      <c r="A837" s="133">
        <v>42361</v>
      </c>
      <c r="B837" s="576">
        <v>2080</v>
      </c>
      <c r="D837" s="134">
        <v>2090</v>
      </c>
      <c r="F837" s="134">
        <v>2200</v>
      </c>
    </row>
    <row r="838" spans="1:48">
      <c r="A838" s="133">
        <v>42362</v>
      </c>
      <c r="B838" s="576">
        <v>2080</v>
      </c>
      <c r="D838" s="134">
        <v>2100</v>
      </c>
      <c r="F838" s="134">
        <v>2200</v>
      </c>
    </row>
    <row r="839" spans="1:48">
      <c r="A839" s="133">
        <v>42363</v>
      </c>
      <c r="B839" s="576">
        <v>2080</v>
      </c>
      <c r="D839" s="134">
        <v>2100</v>
      </c>
      <c r="F839" s="134">
        <v>2200</v>
      </c>
      <c r="Y839" s="136">
        <v>1920</v>
      </c>
      <c r="AV839" s="136">
        <v>2010</v>
      </c>
    </row>
    <row r="840" spans="1:48">
      <c r="A840" s="133">
        <v>42366</v>
      </c>
      <c r="B840" s="576">
        <v>2080</v>
      </c>
      <c r="D840" s="134">
        <v>2110</v>
      </c>
      <c r="F840" s="134">
        <v>2200</v>
      </c>
      <c r="AS840" s="136">
        <v>2030</v>
      </c>
      <c r="AV840" s="136">
        <v>2010</v>
      </c>
    </row>
    <row r="841" spans="1:48">
      <c r="A841" s="133">
        <v>42367</v>
      </c>
      <c r="B841" s="576">
        <v>2080</v>
      </c>
      <c r="D841" s="134">
        <v>2110</v>
      </c>
      <c r="F841" s="134">
        <v>2200</v>
      </c>
      <c r="AS841" s="136">
        <v>2030</v>
      </c>
    </row>
    <row r="842" spans="1:48">
      <c r="A842" s="133">
        <v>42368</v>
      </c>
      <c r="B842" s="576">
        <v>2080</v>
      </c>
      <c r="D842" s="134">
        <v>2110</v>
      </c>
      <c r="F842" s="134">
        <v>2200</v>
      </c>
      <c r="AS842" s="136">
        <v>2030</v>
      </c>
    </row>
    <row r="843" spans="1:48">
      <c r="A843" s="133">
        <v>42369</v>
      </c>
      <c r="B843" s="576">
        <v>2080</v>
      </c>
      <c r="D843" s="134">
        <v>2110</v>
      </c>
      <c r="F843" s="134">
        <v>2220</v>
      </c>
      <c r="Y843" s="136">
        <v>1920</v>
      </c>
      <c r="AS843" s="136">
        <v>2030</v>
      </c>
    </row>
    <row r="844" spans="1:48">
      <c r="A844" s="133">
        <v>42373</v>
      </c>
      <c r="B844" s="576">
        <v>2080</v>
      </c>
      <c r="D844" s="134">
        <v>2100</v>
      </c>
      <c r="F844" s="134">
        <v>2230</v>
      </c>
    </row>
    <row r="845" spans="1:48">
      <c r="A845" s="133">
        <v>42374</v>
      </c>
      <c r="B845" s="576">
        <v>2080</v>
      </c>
      <c r="D845" s="134">
        <v>2100</v>
      </c>
      <c r="F845" s="134">
        <v>2230</v>
      </c>
      <c r="Y845" s="136">
        <v>1920</v>
      </c>
      <c r="AV845" s="136">
        <v>2000</v>
      </c>
    </row>
    <row r="846" spans="1:48">
      <c r="A846" s="133">
        <v>42375</v>
      </c>
      <c r="B846" s="576">
        <v>2080</v>
      </c>
      <c r="D846" s="134">
        <v>2100</v>
      </c>
      <c r="F846" s="134">
        <v>2220</v>
      </c>
      <c r="Y846" s="136">
        <v>1920</v>
      </c>
      <c r="AV846" s="136">
        <v>2000</v>
      </c>
    </row>
    <row r="847" spans="1:48">
      <c r="A847" s="133">
        <v>42376</v>
      </c>
      <c r="B847" s="576">
        <v>2070</v>
      </c>
      <c r="D847" s="134">
        <v>2090</v>
      </c>
      <c r="F847" s="134">
        <v>2210</v>
      </c>
      <c r="AS847" s="136">
        <v>2030</v>
      </c>
    </row>
    <row r="848" spans="1:48">
      <c r="A848" s="133">
        <v>42377</v>
      </c>
      <c r="B848" s="576">
        <v>2060</v>
      </c>
      <c r="D848" s="134">
        <v>2090</v>
      </c>
      <c r="F848" s="134">
        <v>2200</v>
      </c>
    </row>
    <row r="849" spans="1:48">
      <c r="A849" s="133">
        <v>42380</v>
      </c>
      <c r="B849" s="576">
        <v>2040</v>
      </c>
      <c r="D849" s="134">
        <v>2060</v>
      </c>
      <c r="F849" s="134">
        <v>2190</v>
      </c>
      <c r="AS849" s="136">
        <v>2030</v>
      </c>
      <c r="AV849" s="136">
        <v>2040</v>
      </c>
    </row>
    <row r="850" spans="1:48">
      <c r="A850" s="133">
        <v>42381</v>
      </c>
      <c r="B850" s="576">
        <v>2030</v>
      </c>
      <c r="D850" s="134">
        <v>2060</v>
      </c>
      <c r="F850" s="134">
        <v>2190</v>
      </c>
      <c r="AS850" s="136">
        <v>2030</v>
      </c>
    </row>
    <row r="851" spans="1:48">
      <c r="A851" s="133">
        <v>42382</v>
      </c>
      <c r="B851" s="576">
        <v>2030</v>
      </c>
      <c r="D851" s="134">
        <v>2060</v>
      </c>
      <c r="F851" s="134">
        <v>2180</v>
      </c>
    </row>
    <row r="852" spans="1:48">
      <c r="A852" s="133">
        <v>42383</v>
      </c>
      <c r="B852" s="576">
        <v>2030</v>
      </c>
      <c r="D852" s="134">
        <v>2060</v>
      </c>
      <c r="F852" s="134">
        <v>2180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B853" s="576">
        <v>2030</v>
      </c>
      <c r="D853" s="134">
        <v>2060</v>
      </c>
      <c r="F853" s="134">
        <v>2170</v>
      </c>
      <c r="AS853" s="136">
        <v>2030</v>
      </c>
      <c r="AV853" s="136">
        <v>2040</v>
      </c>
    </row>
    <row r="854" spans="1:48">
      <c r="A854" s="133">
        <v>42387</v>
      </c>
      <c r="B854" s="576">
        <v>2030</v>
      </c>
      <c r="D854" s="134">
        <v>2060</v>
      </c>
      <c r="F854" s="134">
        <v>2160</v>
      </c>
    </row>
    <row r="855" spans="1:48">
      <c r="A855" s="133">
        <v>42388</v>
      </c>
      <c r="B855" s="576">
        <v>2020</v>
      </c>
      <c r="D855" s="134">
        <v>2060</v>
      </c>
      <c r="F855" s="134">
        <v>2160</v>
      </c>
      <c r="Y855" s="136">
        <v>1920</v>
      </c>
    </row>
    <row r="856" spans="1:48">
      <c r="A856" s="133">
        <v>42389</v>
      </c>
      <c r="B856" s="576">
        <v>2000</v>
      </c>
      <c r="D856" s="134">
        <v>2050</v>
      </c>
      <c r="F856" s="134">
        <v>2160</v>
      </c>
    </row>
    <row r="857" spans="1:48">
      <c r="A857" s="133">
        <v>42390</v>
      </c>
      <c r="B857" s="576">
        <v>2000</v>
      </c>
      <c r="D857" s="134">
        <v>2050</v>
      </c>
      <c r="F857" s="134">
        <v>2160</v>
      </c>
      <c r="AS857" s="136">
        <v>2030</v>
      </c>
    </row>
    <row r="858" spans="1:48">
      <c r="A858" s="133">
        <v>42391</v>
      </c>
      <c r="B858" s="576">
        <v>2000</v>
      </c>
      <c r="D858" s="134">
        <v>2040</v>
      </c>
      <c r="F858" s="134">
        <v>2150</v>
      </c>
      <c r="AS858" s="136">
        <v>2030</v>
      </c>
    </row>
    <row r="859" spans="1:48">
      <c r="A859" s="133">
        <v>42394</v>
      </c>
      <c r="B859" s="576">
        <v>2030</v>
      </c>
      <c r="D859" s="134">
        <v>2050</v>
      </c>
      <c r="F859" s="134">
        <v>2150</v>
      </c>
    </row>
    <row r="860" spans="1:48">
      <c r="A860" s="133">
        <v>42395</v>
      </c>
      <c r="B860" s="576">
        <v>2030</v>
      </c>
      <c r="D860" s="134">
        <v>2050</v>
      </c>
      <c r="F860" s="134">
        <v>2150</v>
      </c>
      <c r="Y860" s="136">
        <v>1900</v>
      </c>
    </row>
    <row r="861" spans="1:48">
      <c r="A861" s="133">
        <v>42396</v>
      </c>
      <c r="B861" s="576">
        <v>2030</v>
      </c>
      <c r="D861" s="134">
        <v>2050</v>
      </c>
      <c r="F861" s="134">
        <v>2140</v>
      </c>
    </row>
    <row r="862" spans="1:48">
      <c r="A862" s="133">
        <v>42397</v>
      </c>
      <c r="B862" s="576">
        <v>2030</v>
      </c>
      <c r="D862" s="134">
        <v>2050</v>
      </c>
      <c r="F862" s="134">
        <v>2140</v>
      </c>
    </row>
    <row r="863" spans="1:48">
      <c r="A863" s="133">
        <v>42398</v>
      </c>
      <c r="B863" s="576">
        <v>2000</v>
      </c>
      <c r="D863" s="134">
        <v>2040</v>
      </c>
      <c r="F863" s="134">
        <v>2140</v>
      </c>
    </row>
    <row r="864" spans="1:48">
      <c r="A864" s="133">
        <v>42401</v>
      </c>
      <c r="B864" s="576">
        <v>2000</v>
      </c>
      <c r="D864" s="134">
        <v>2040</v>
      </c>
      <c r="F864" s="134">
        <v>2140</v>
      </c>
    </row>
    <row r="865" spans="1:48">
      <c r="A865" s="133">
        <v>42402</v>
      </c>
      <c r="B865" s="576">
        <v>2000</v>
      </c>
      <c r="D865" s="134">
        <v>2040</v>
      </c>
      <c r="F865" s="134">
        <v>2140</v>
      </c>
    </row>
    <row r="866" spans="1:48">
      <c r="A866" s="133">
        <v>42403</v>
      </c>
      <c r="B866" s="576">
        <v>2000</v>
      </c>
      <c r="D866" s="134">
        <v>2040</v>
      </c>
      <c r="F866" s="134">
        <v>2140</v>
      </c>
    </row>
    <row r="867" spans="1:48">
      <c r="A867" s="133">
        <v>42404</v>
      </c>
      <c r="B867" s="576">
        <v>2000</v>
      </c>
      <c r="D867" s="134">
        <v>2040</v>
      </c>
      <c r="F867" s="134">
        <v>2140</v>
      </c>
    </row>
    <row r="868" spans="1:48">
      <c r="A868" s="133">
        <v>42416</v>
      </c>
      <c r="B868" s="576">
        <v>2000</v>
      </c>
      <c r="D868" s="134">
        <v>2040</v>
      </c>
      <c r="F868" s="134">
        <v>2140</v>
      </c>
    </row>
    <row r="869" spans="1:48">
      <c r="A869" s="133">
        <v>42417</v>
      </c>
      <c r="B869" s="576">
        <v>2000</v>
      </c>
      <c r="D869" s="134">
        <v>2040</v>
      </c>
      <c r="F869" s="134">
        <v>2160</v>
      </c>
    </row>
    <row r="870" spans="1:48">
      <c r="A870" s="133">
        <v>42418</v>
      </c>
      <c r="B870" s="576">
        <v>2000</v>
      </c>
      <c r="D870" s="134">
        <v>2050</v>
      </c>
      <c r="F870" s="134">
        <v>2160</v>
      </c>
    </row>
    <row r="871" spans="1:48">
      <c r="A871" s="133">
        <v>42419</v>
      </c>
      <c r="B871" s="576">
        <v>2000</v>
      </c>
      <c r="D871" s="134">
        <v>2050</v>
      </c>
      <c r="F871" s="134">
        <v>2160</v>
      </c>
      <c r="AS871" s="136">
        <v>2040</v>
      </c>
    </row>
    <row r="872" spans="1:48">
      <c r="A872" s="133">
        <v>42422</v>
      </c>
      <c r="B872" s="576">
        <v>2000</v>
      </c>
      <c r="D872" s="134">
        <v>2060</v>
      </c>
      <c r="F872" s="134">
        <v>2160</v>
      </c>
      <c r="AS872" s="136">
        <v>2040</v>
      </c>
    </row>
    <row r="873" spans="1:48">
      <c r="A873" s="133">
        <v>42423</v>
      </c>
      <c r="B873" s="576">
        <v>2000</v>
      </c>
      <c r="D873" s="134">
        <v>2060</v>
      </c>
      <c r="F873" s="134">
        <v>2160</v>
      </c>
    </row>
    <row r="874" spans="1:48">
      <c r="A874" s="133">
        <v>42424</v>
      </c>
      <c r="B874" s="576">
        <v>2000</v>
      </c>
      <c r="D874" s="134">
        <v>2060</v>
      </c>
      <c r="F874" s="134">
        <v>2150</v>
      </c>
    </row>
    <row r="875" spans="1:48">
      <c r="A875" s="133">
        <v>42425</v>
      </c>
      <c r="B875" s="576">
        <v>1990</v>
      </c>
      <c r="D875" s="134">
        <v>2050</v>
      </c>
      <c r="F875" s="134">
        <v>2140</v>
      </c>
    </row>
    <row r="876" spans="1:48">
      <c r="A876" s="133">
        <v>42426</v>
      </c>
      <c r="B876" s="576">
        <v>1990</v>
      </c>
      <c r="D876" s="134">
        <v>2050</v>
      </c>
      <c r="F876" s="134">
        <v>2140</v>
      </c>
      <c r="AS876" s="136">
        <v>2020</v>
      </c>
    </row>
    <row r="877" spans="1:48">
      <c r="A877" s="133">
        <v>42429</v>
      </c>
      <c r="B877" s="576">
        <v>2010</v>
      </c>
      <c r="D877" s="134">
        <v>2050</v>
      </c>
      <c r="F877" s="134">
        <v>2140</v>
      </c>
      <c r="AS877" s="136">
        <v>2020</v>
      </c>
      <c r="AV877" s="136">
        <v>1960</v>
      </c>
    </row>
    <row r="878" spans="1:48">
      <c r="A878" s="133">
        <v>42430</v>
      </c>
      <c r="B878" s="576">
        <v>1990</v>
      </c>
      <c r="D878" s="134">
        <v>2040</v>
      </c>
      <c r="F878" s="134">
        <v>2140</v>
      </c>
      <c r="AS878" s="136">
        <v>2020</v>
      </c>
    </row>
    <row r="879" spans="1:48">
      <c r="A879" s="133">
        <v>42431</v>
      </c>
      <c r="B879" s="576">
        <v>1990</v>
      </c>
      <c r="D879" s="134">
        <v>2040</v>
      </c>
      <c r="F879" s="134">
        <v>2140</v>
      </c>
      <c r="AS879" s="136">
        <v>2000</v>
      </c>
    </row>
    <row r="880" spans="1:48">
      <c r="A880" s="133">
        <v>42432</v>
      </c>
      <c r="B880" s="576">
        <v>1980</v>
      </c>
      <c r="D880" s="134">
        <v>2030</v>
      </c>
      <c r="F880" s="134">
        <v>2130</v>
      </c>
      <c r="AS880" s="136">
        <v>2000</v>
      </c>
    </row>
    <row r="881" spans="1:48">
      <c r="A881" s="133">
        <v>42433</v>
      </c>
      <c r="B881" s="576">
        <v>1970</v>
      </c>
      <c r="D881" s="134">
        <v>2030</v>
      </c>
      <c r="F881" s="134">
        <v>2120</v>
      </c>
      <c r="AS881" s="136">
        <v>1940</v>
      </c>
      <c r="AV881" s="136">
        <v>1950</v>
      </c>
    </row>
    <row r="882" spans="1:48">
      <c r="A882" s="133">
        <v>42436</v>
      </c>
      <c r="B882" s="576">
        <v>1970</v>
      </c>
      <c r="D882" s="134">
        <v>2030</v>
      </c>
      <c r="F882" s="134">
        <v>2110</v>
      </c>
    </row>
    <row r="883" spans="1:48">
      <c r="A883" s="133">
        <v>42437</v>
      </c>
      <c r="B883" s="576">
        <v>1960</v>
      </c>
      <c r="D883" s="134">
        <v>2010</v>
      </c>
      <c r="F883" s="134">
        <v>2100</v>
      </c>
      <c r="AV883" s="136">
        <v>1900</v>
      </c>
    </row>
    <row r="884" spans="1:48">
      <c r="A884" s="133">
        <v>42438</v>
      </c>
      <c r="B884" s="576">
        <v>1930</v>
      </c>
      <c r="D884" s="134">
        <v>1980</v>
      </c>
      <c r="F884" s="134">
        <v>2100</v>
      </c>
      <c r="AV884" s="136">
        <v>1900</v>
      </c>
    </row>
    <row r="885" spans="1:48">
      <c r="A885" s="133">
        <v>42439</v>
      </c>
      <c r="B885" s="576">
        <v>1930</v>
      </c>
      <c r="D885" s="134">
        <v>1980</v>
      </c>
      <c r="F885" s="134">
        <v>2100</v>
      </c>
    </row>
    <row r="886" spans="1:48">
      <c r="A886" s="133">
        <v>42440</v>
      </c>
      <c r="B886" s="576">
        <v>1890</v>
      </c>
      <c r="D886" s="134">
        <v>1960</v>
      </c>
      <c r="F886" s="134">
        <v>2100</v>
      </c>
      <c r="Y886" s="136">
        <v>1880</v>
      </c>
      <c r="AS886" s="136">
        <v>1900</v>
      </c>
    </row>
    <row r="887" spans="1:48">
      <c r="A887" s="133">
        <v>42443</v>
      </c>
      <c r="B887" s="576">
        <v>1890</v>
      </c>
      <c r="D887" s="134">
        <v>1930</v>
      </c>
      <c r="F887" s="134">
        <v>2090</v>
      </c>
      <c r="AS887" s="136">
        <v>1900</v>
      </c>
    </row>
    <row r="888" spans="1:48">
      <c r="A888" s="133">
        <v>42444</v>
      </c>
      <c r="B888" s="576">
        <v>1890</v>
      </c>
      <c r="D888" s="134">
        <v>1900</v>
      </c>
      <c r="F888" s="134">
        <v>2070</v>
      </c>
      <c r="AV888" s="136">
        <v>1900</v>
      </c>
    </row>
    <row r="889" spans="1:48">
      <c r="A889" s="133">
        <v>42445</v>
      </c>
      <c r="B889" s="576">
        <v>1890</v>
      </c>
      <c r="D889" s="134">
        <v>1900</v>
      </c>
      <c r="F889" s="134">
        <v>2070</v>
      </c>
      <c r="AV889" s="136">
        <v>1900</v>
      </c>
    </row>
    <row r="890" spans="1:48">
      <c r="A890" s="133">
        <v>42446</v>
      </c>
      <c r="B890" s="576">
        <v>1890</v>
      </c>
      <c r="D890" s="134">
        <v>1900</v>
      </c>
      <c r="F890" s="134">
        <v>2050</v>
      </c>
      <c r="AS890" s="136">
        <v>1900</v>
      </c>
    </row>
    <row r="891" spans="1:48">
      <c r="A891" s="133">
        <v>42447</v>
      </c>
      <c r="B891" s="576">
        <v>1890</v>
      </c>
      <c r="D891" s="134">
        <v>1900</v>
      </c>
      <c r="F891" s="134">
        <v>2050</v>
      </c>
      <c r="AS891" s="136">
        <v>1900</v>
      </c>
    </row>
    <row r="892" spans="1:48">
      <c r="A892" s="133">
        <v>42450</v>
      </c>
      <c r="B892" s="576">
        <v>1860</v>
      </c>
      <c r="D892" s="134">
        <v>1900</v>
      </c>
      <c r="F892" s="134">
        <v>2020</v>
      </c>
      <c r="AS892" s="136">
        <v>1900</v>
      </c>
    </row>
    <row r="893" spans="1:48">
      <c r="A893" s="133">
        <v>42451</v>
      </c>
      <c r="B893" s="576">
        <v>1860</v>
      </c>
      <c r="D893" s="134">
        <v>1900</v>
      </c>
      <c r="F893" s="134">
        <v>2020</v>
      </c>
    </row>
    <row r="894" spans="1:48">
      <c r="A894" s="133">
        <v>42452</v>
      </c>
      <c r="B894" s="576">
        <v>1860</v>
      </c>
      <c r="D894" s="134">
        <v>1900</v>
      </c>
      <c r="F894" s="134">
        <v>1990</v>
      </c>
      <c r="AV894" s="136">
        <v>1880</v>
      </c>
    </row>
    <row r="895" spans="1:48">
      <c r="A895" s="133">
        <v>42453</v>
      </c>
      <c r="B895" s="576">
        <v>1860</v>
      </c>
      <c r="D895" s="134">
        <v>1900</v>
      </c>
      <c r="F895" s="134">
        <v>1990</v>
      </c>
      <c r="AS895" s="136">
        <v>1900</v>
      </c>
      <c r="AV895" s="136">
        <v>1880</v>
      </c>
    </row>
    <row r="896" spans="1:48">
      <c r="A896" s="133">
        <v>42454</v>
      </c>
      <c r="B896" s="576">
        <v>1860</v>
      </c>
      <c r="D896" s="134">
        <v>1900</v>
      </c>
      <c r="F896" s="134">
        <v>1980</v>
      </c>
      <c r="AS896" s="136">
        <v>1900</v>
      </c>
      <c r="AV896" s="136">
        <v>1880</v>
      </c>
    </row>
    <row r="897" spans="1:48">
      <c r="A897" s="133">
        <v>42457</v>
      </c>
      <c r="B897" s="576">
        <v>1860</v>
      </c>
      <c r="D897" s="134">
        <v>1900</v>
      </c>
      <c r="F897" s="134">
        <v>1980</v>
      </c>
      <c r="AS897" s="136">
        <v>1900</v>
      </c>
    </row>
    <row r="898" spans="1:48">
      <c r="A898" s="133">
        <v>42458</v>
      </c>
      <c r="B898" s="576">
        <v>1860</v>
      </c>
      <c r="D898" s="134">
        <v>1900</v>
      </c>
      <c r="F898" s="134">
        <v>1960</v>
      </c>
    </row>
    <row r="899" spans="1:48">
      <c r="A899" s="133">
        <v>42459</v>
      </c>
      <c r="B899" s="576">
        <v>1860</v>
      </c>
      <c r="D899" s="134">
        <v>1900</v>
      </c>
      <c r="F899" s="134">
        <v>1960</v>
      </c>
      <c r="AV899" s="136">
        <v>1880</v>
      </c>
    </row>
    <row r="900" spans="1:48">
      <c r="A900" s="133">
        <v>42460</v>
      </c>
      <c r="B900" s="576">
        <v>1860</v>
      </c>
      <c r="D900" s="134">
        <v>1900</v>
      </c>
      <c r="F900" s="134">
        <v>1960</v>
      </c>
      <c r="Y900" s="136">
        <v>1880</v>
      </c>
      <c r="AV900" s="136">
        <v>1880</v>
      </c>
    </row>
    <row r="901" spans="1:48">
      <c r="A901" s="133">
        <v>42461</v>
      </c>
      <c r="B901" s="576">
        <v>1860</v>
      </c>
      <c r="D901" s="134">
        <v>1900</v>
      </c>
      <c r="F901" s="134">
        <v>1940</v>
      </c>
      <c r="Y901" s="136">
        <v>1880</v>
      </c>
      <c r="AV901" s="136">
        <v>1880</v>
      </c>
    </row>
    <row r="902" spans="1:48">
      <c r="A902" s="133">
        <v>42465</v>
      </c>
      <c r="B902" s="576">
        <v>1830</v>
      </c>
      <c r="D902" s="134">
        <v>1850</v>
      </c>
      <c r="F902" s="134">
        <v>1930</v>
      </c>
      <c r="Y902" s="136">
        <v>1880</v>
      </c>
    </row>
    <row r="903" spans="1:48">
      <c r="A903" s="133">
        <v>42466</v>
      </c>
      <c r="B903" s="576">
        <v>1830</v>
      </c>
      <c r="D903" s="134">
        <v>1850</v>
      </c>
      <c r="F903" s="134">
        <v>1920</v>
      </c>
      <c r="AS903" s="136">
        <v>1840</v>
      </c>
    </row>
    <row r="904" spans="1:48">
      <c r="A904" s="133">
        <v>42467</v>
      </c>
      <c r="B904" s="576">
        <v>1830</v>
      </c>
      <c r="D904" s="134">
        <v>1850</v>
      </c>
      <c r="F904" s="134">
        <v>1920</v>
      </c>
      <c r="AS904" s="136">
        <v>1840</v>
      </c>
      <c r="AV904" s="136">
        <v>1860</v>
      </c>
    </row>
    <row r="905" spans="1:48">
      <c r="A905" s="133">
        <v>42468</v>
      </c>
      <c r="B905" s="576">
        <v>1830</v>
      </c>
      <c r="D905" s="134">
        <v>1850</v>
      </c>
      <c r="F905" s="134">
        <v>1910</v>
      </c>
      <c r="AS905" s="136">
        <v>1840</v>
      </c>
      <c r="AV905" s="136">
        <v>1860</v>
      </c>
    </row>
    <row r="906" spans="1:48">
      <c r="A906" s="133">
        <v>42471</v>
      </c>
      <c r="B906" s="576">
        <v>1850</v>
      </c>
      <c r="D906" s="134">
        <v>1850</v>
      </c>
      <c r="F906" s="134">
        <v>1910</v>
      </c>
    </row>
    <row r="907" spans="1:48">
      <c r="A907" s="133">
        <v>42472</v>
      </c>
      <c r="B907" s="576">
        <v>1860</v>
      </c>
      <c r="D907" s="134">
        <v>1850</v>
      </c>
      <c r="F907" s="134">
        <v>1910</v>
      </c>
      <c r="AV907" s="136">
        <v>1860</v>
      </c>
    </row>
    <row r="908" spans="1:48">
      <c r="A908" s="133">
        <v>42473</v>
      </c>
      <c r="B908" s="576">
        <v>1860</v>
      </c>
      <c r="D908" s="134">
        <v>1850</v>
      </c>
      <c r="F908" s="134">
        <v>1910</v>
      </c>
      <c r="AV908" s="136">
        <v>1840</v>
      </c>
    </row>
    <row r="909" spans="1:48">
      <c r="A909" s="133">
        <v>42474</v>
      </c>
      <c r="B909" s="576">
        <v>1860</v>
      </c>
      <c r="D909" s="134">
        <v>1870</v>
      </c>
      <c r="F909" s="134">
        <v>1940</v>
      </c>
      <c r="Y909" s="136">
        <v>1860</v>
      </c>
      <c r="AV909" s="136">
        <v>1840</v>
      </c>
    </row>
    <row r="910" spans="1:48">
      <c r="A910" s="133">
        <v>42475</v>
      </c>
      <c r="B910" s="576">
        <v>1870</v>
      </c>
      <c r="D910" s="134">
        <v>1870</v>
      </c>
      <c r="F910" s="134">
        <v>1950</v>
      </c>
    </row>
    <row r="911" spans="1:48">
      <c r="A911" s="133">
        <v>42478</v>
      </c>
      <c r="B911" s="576">
        <v>1880</v>
      </c>
      <c r="D911" s="134">
        <v>1870</v>
      </c>
      <c r="F911" s="134">
        <v>1950</v>
      </c>
    </row>
    <row r="912" spans="1:48">
      <c r="A912" s="133">
        <v>42479</v>
      </c>
      <c r="B912" s="576">
        <v>1880</v>
      </c>
      <c r="D912" s="134">
        <v>1870</v>
      </c>
      <c r="F912" s="134">
        <v>1950</v>
      </c>
      <c r="AS912" s="136">
        <v>1840</v>
      </c>
    </row>
    <row r="913" spans="1:48">
      <c r="A913" s="133">
        <v>42480</v>
      </c>
      <c r="B913" s="576">
        <v>1880</v>
      </c>
      <c r="D913" s="134">
        <v>1870</v>
      </c>
      <c r="F913" s="134">
        <v>1950</v>
      </c>
      <c r="AS913" s="136">
        <v>1840</v>
      </c>
    </row>
    <row r="914" spans="1:48">
      <c r="A914" s="133">
        <v>42481</v>
      </c>
      <c r="B914" s="576">
        <v>1880</v>
      </c>
      <c r="D914" s="134">
        <v>1870</v>
      </c>
      <c r="F914" s="134">
        <v>1950</v>
      </c>
    </row>
    <row r="915" spans="1:48">
      <c r="A915" s="133">
        <v>42482</v>
      </c>
      <c r="B915" s="576">
        <v>1880</v>
      </c>
      <c r="D915" s="134">
        <v>1870</v>
      </c>
      <c r="F915" s="134">
        <v>1950</v>
      </c>
      <c r="AS915" s="136">
        <v>1840</v>
      </c>
    </row>
    <row r="916" spans="1:48">
      <c r="A916" s="133">
        <v>42485</v>
      </c>
      <c r="B916" s="576">
        <v>1900</v>
      </c>
      <c r="D916" s="134">
        <v>1870</v>
      </c>
      <c r="F916" s="134">
        <v>1950</v>
      </c>
      <c r="AS916" s="136">
        <v>1840</v>
      </c>
    </row>
    <row r="917" spans="1:48">
      <c r="A917" s="133">
        <v>42486</v>
      </c>
      <c r="B917" s="576">
        <v>1900</v>
      </c>
      <c r="D917" s="134">
        <v>1870</v>
      </c>
      <c r="F917" s="134">
        <v>1950</v>
      </c>
    </row>
    <row r="918" spans="1:48">
      <c r="A918" s="133">
        <v>42487</v>
      </c>
      <c r="B918" s="576">
        <v>1900</v>
      </c>
      <c r="D918" s="134">
        <v>1870</v>
      </c>
      <c r="F918" s="134">
        <v>1950</v>
      </c>
    </row>
    <row r="919" spans="1:48">
      <c r="A919" s="133">
        <v>42488</v>
      </c>
      <c r="B919" s="576">
        <v>1900</v>
      </c>
      <c r="D919" s="134">
        <v>1870</v>
      </c>
      <c r="F919" s="134">
        <v>1950</v>
      </c>
    </row>
    <row r="920" spans="1:48">
      <c r="A920" s="133">
        <v>42489</v>
      </c>
      <c r="B920" s="576">
        <v>1880</v>
      </c>
      <c r="D920" s="134">
        <v>1870</v>
      </c>
      <c r="F920" s="134">
        <v>1950</v>
      </c>
      <c r="AS920" s="136">
        <v>1860</v>
      </c>
    </row>
    <row r="921" spans="1:48">
      <c r="A921" s="133">
        <v>42493</v>
      </c>
      <c r="B921" s="576">
        <v>1880</v>
      </c>
      <c r="D921" s="134">
        <v>1870</v>
      </c>
      <c r="F921" s="134">
        <v>1950</v>
      </c>
      <c r="AS921" s="136">
        <v>1860</v>
      </c>
    </row>
    <row r="922" spans="1:48">
      <c r="A922" s="133">
        <v>42494</v>
      </c>
      <c r="B922" s="576">
        <v>1880</v>
      </c>
      <c r="D922" s="134">
        <v>1870</v>
      </c>
      <c r="F922" s="134">
        <v>1950</v>
      </c>
      <c r="Y922" s="136">
        <v>1800</v>
      </c>
    </row>
    <row r="923" spans="1:48">
      <c r="A923" s="133">
        <v>42495</v>
      </c>
      <c r="B923" s="576">
        <v>1880</v>
      </c>
      <c r="D923" s="134">
        <v>1870</v>
      </c>
      <c r="F923" s="134">
        <v>1950</v>
      </c>
      <c r="Y923" s="136">
        <v>1800</v>
      </c>
    </row>
    <row r="924" spans="1:48">
      <c r="A924" s="133">
        <v>42496</v>
      </c>
      <c r="B924" s="576">
        <v>1880</v>
      </c>
      <c r="D924" s="134">
        <v>1870</v>
      </c>
      <c r="F924" s="134">
        <v>1950</v>
      </c>
      <c r="AS924" s="136">
        <v>1860</v>
      </c>
    </row>
    <row r="925" spans="1:48">
      <c r="A925" s="133">
        <v>42499</v>
      </c>
      <c r="B925" s="576">
        <v>1880</v>
      </c>
      <c r="D925" s="134">
        <v>1870</v>
      </c>
      <c r="F925" s="134">
        <v>1930</v>
      </c>
      <c r="AS925" s="136">
        <v>1860</v>
      </c>
    </row>
    <row r="926" spans="1:48">
      <c r="A926" s="133">
        <v>42500</v>
      </c>
      <c r="B926" s="576">
        <v>1880</v>
      </c>
      <c r="D926" s="134">
        <v>1870</v>
      </c>
      <c r="F926" s="134">
        <v>1930</v>
      </c>
    </row>
    <row r="927" spans="1:48">
      <c r="A927" s="133">
        <v>42501</v>
      </c>
      <c r="B927" s="576">
        <v>1880</v>
      </c>
      <c r="D927" s="134">
        <v>1870</v>
      </c>
      <c r="F927" s="134">
        <v>1930</v>
      </c>
      <c r="AV927" s="136">
        <v>1900</v>
      </c>
    </row>
    <row r="928" spans="1:48">
      <c r="A928" s="133">
        <v>42502</v>
      </c>
      <c r="B928" s="576">
        <v>1880</v>
      </c>
      <c r="D928" s="134">
        <v>1870</v>
      </c>
      <c r="F928" s="134">
        <v>1930</v>
      </c>
      <c r="AV928" s="136">
        <v>1900</v>
      </c>
    </row>
    <row r="929" spans="1:48">
      <c r="A929" s="133">
        <v>42503</v>
      </c>
      <c r="B929" s="576">
        <v>1880</v>
      </c>
      <c r="D929" s="134">
        <v>1870</v>
      </c>
      <c r="F929" s="134">
        <v>1930</v>
      </c>
      <c r="AS929" s="136">
        <v>1870</v>
      </c>
    </row>
    <row r="930" spans="1:48">
      <c r="A930" s="133">
        <v>42506</v>
      </c>
      <c r="B930" s="576">
        <v>1880</v>
      </c>
      <c r="D930" s="134">
        <v>1870</v>
      </c>
      <c r="F930" s="134">
        <v>1930</v>
      </c>
      <c r="AS930" s="136">
        <v>1870</v>
      </c>
    </row>
    <row r="931" spans="1:48">
      <c r="A931" s="133">
        <v>42507</v>
      </c>
      <c r="B931" s="576">
        <v>1880</v>
      </c>
      <c r="D931" s="134">
        <v>1870</v>
      </c>
      <c r="F931" s="134">
        <v>1930</v>
      </c>
    </row>
    <row r="932" spans="1:48">
      <c r="A932" s="133">
        <v>42508</v>
      </c>
      <c r="B932" s="576">
        <v>1880</v>
      </c>
      <c r="D932" s="134">
        <v>1870</v>
      </c>
      <c r="F932" s="134">
        <v>1930</v>
      </c>
    </row>
    <row r="933" spans="1:48">
      <c r="A933" s="133">
        <v>42509</v>
      </c>
      <c r="B933" s="576">
        <v>1880</v>
      </c>
      <c r="D933" s="134">
        <v>1870</v>
      </c>
      <c r="F933" s="134">
        <v>1930</v>
      </c>
    </row>
    <row r="934" spans="1:48">
      <c r="A934" s="133">
        <v>42510</v>
      </c>
      <c r="B934" s="576">
        <v>1880</v>
      </c>
      <c r="D934" s="134">
        <v>1870</v>
      </c>
      <c r="F934" s="134">
        <v>1930</v>
      </c>
    </row>
    <row r="935" spans="1:48">
      <c r="A935" s="133">
        <v>42513</v>
      </c>
      <c r="B935" s="576">
        <v>1880</v>
      </c>
      <c r="D935" s="134">
        <v>1870</v>
      </c>
      <c r="F935" s="134">
        <v>1910</v>
      </c>
      <c r="AS935" s="136">
        <v>1870</v>
      </c>
    </row>
    <row r="936" spans="1:48">
      <c r="A936" s="133">
        <v>42514</v>
      </c>
      <c r="B936" s="576">
        <v>1840</v>
      </c>
      <c r="D936" s="134">
        <v>1870</v>
      </c>
      <c r="F936" s="134">
        <v>1910</v>
      </c>
      <c r="AS936" s="136">
        <v>1870</v>
      </c>
    </row>
    <row r="937" spans="1:48">
      <c r="A937" s="133">
        <v>42515</v>
      </c>
      <c r="B937" s="576">
        <v>1840</v>
      </c>
      <c r="D937" s="134">
        <v>1870</v>
      </c>
      <c r="F937" s="134">
        <v>1910</v>
      </c>
      <c r="AS937" s="136">
        <v>1870</v>
      </c>
    </row>
    <row r="938" spans="1:48">
      <c r="A938" s="133">
        <v>42516</v>
      </c>
      <c r="B938" s="576">
        <v>1840</v>
      </c>
      <c r="D938" s="134">
        <v>1870</v>
      </c>
      <c r="F938" s="134">
        <v>1910</v>
      </c>
    </row>
    <row r="939" spans="1:48">
      <c r="A939" s="133">
        <v>42517</v>
      </c>
      <c r="B939" s="576">
        <v>1840</v>
      </c>
      <c r="D939" s="134">
        <v>1870</v>
      </c>
      <c r="F939" s="134">
        <v>1910</v>
      </c>
      <c r="AS939" s="136">
        <v>1870</v>
      </c>
    </row>
    <row r="940" spans="1:48">
      <c r="A940" s="133">
        <v>42520</v>
      </c>
      <c r="B940" s="576">
        <v>1840</v>
      </c>
      <c r="D940" s="134">
        <v>1870</v>
      </c>
      <c r="F940" s="134">
        <v>1890</v>
      </c>
      <c r="AS940" s="136">
        <v>1870</v>
      </c>
      <c r="AV940" s="136">
        <v>1740</v>
      </c>
    </row>
    <row r="941" spans="1:48">
      <c r="A941" s="133">
        <v>42521</v>
      </c>
      <c r="B941" s="576">
        <v>1840</v>
      </c>
      <c r="D941" s="134">
        <v>1870</v>
      </c>
      <c r="F941" s="134">
        <v>1890</v>
      </c>
      <c r="AS941" s="136">
        <v>1870</v>
      </c>
      <c r="AV941" s="136">
        <v>1750</v>
      </c>
    </row>
    <row r="942" spans="1:48">
      <c r="A942" s="133">
        <v>42522</v>
      </c>
      <c r="B942" s="576">
        <v>1840</v>
      </c>
      <c r="D942" s="134">
        <v>1870</v>
      </c>
      <c r="F942" s="134">
        <v>1890</v>
      </c>
      <c r="AV942" s="136">
        <v>1750</v>
      </c>
    </row>
    <row r="943" spans="1:48">
      <c r="A943" s="133">
        <v>42523</v>
      </c>
      <c r="B943" s="576">
        <v>1840</v>
      </c>
      <c r="D943" s="134">
        <v>1870</v>
      </c>
      <c r="F943" s="134">
        <v>1900</v>
      </c>
      <c r="AV943" s="136">
        <v>1740</v>
      </c>
    </row>
    <row r="944" spans="1:48">
      <c r="A944" s="133">
        <v>42524</v>
      </c>
      <c r="B944" s="576">
        <v>1840</v>
      </c>
      <c r="D944" s="134">
        <v>1870</v>
      </c>
      <c r="F944" s="134">
        <v>1940</v>
      </c>
      <c r="AS944" s="136">
        <v>1750</v>
      </c>
      <c r="AV944" s="136">
        <v>1740</v>
      </c>
    </row>
    <row r="945" spans="1:48">
      <c r="A945" s="133">
        <v>42527</v>
      </c>
      <c r="B945" s="576">
        <v>1840</v>
      </c>
      <c r="D945" s="134">
        <v>1870</v>
      </c>
      <c r="F945" s="134">
        <v>1960</v>
      </c>
      <c r="AS945" s="136">
        <v>1750</v>
      </c>
      <c r="AV945" s="136">
        <v>1740</v>
      </c>
    </row>
    <row r="946" spans="1:48">
      <c r="A946" s="133">
        <v>42528</v>
      </c>
      <c r="B946" s="576">
        <v>1840</v>
      </c>
      <c r="D946" s="134">
        <v>1870</v>
      </c>
      <c r="F946" s="134">
        <v>1960</v>
      </c>
      <c r="AS946" s="136">
        <v>1750</v>
      </c>
      <c r="AV946" s="136">
        <v>1740</v>
      </c>
    </row>
    <row r="947" spans="1:48">
      <c r="A947" s="133">
        <v>42529</v>
      </c>
      <c r="B947" s="576">
        <v>1840</v>
      </c>
      <c r="D947" s="134">
        <v>1870</v>
      </c>
      <c r="F947" s="134">
        <v>1960</v>
      </c>
      <c r="AV947" s="136">
        <v>1740</v>
      </c>
    </row>
    <row r="948" spans="1:48">
      <c r="A948" s="133">
        <v>42533</v>
      </c>
      <c r="B948" s="576">
        <v>-30</v>
      </c>
      <c r="D948" s="134">
        <v>0</v>
      </c>
      <c r="F948" s="134">
        <v>1960</v>
      </c>
      <c r="AS948" s="136">
        <v>1820</v>
      </c>
      <c r="AV948" s="136">
        <v>1740</v>
      </c>
    </row>
    <row r="949" spans="1:48">
      <c r="A949" s="133">
        <v>42534</v>
      </c>
      <c r="B949" s="576">
        <v>1840</v>
      </c>
      <c r="D949" s="134">
        <v>1870</v>
      </c>
      <c r="F949" s="134">
        <v>1980</v>
      </c>
      <c r="AS949" s="136">
        <v>1840</v>
      </c>
    </row>
    <row r="950" spans="1:48">
      <c r="A950" s="133">
        <v>42535</v>
      </c>
      <c r="B950" s="576">
        <v>1840</v>
      </c>
      <c r="D950" s="134">
        <v>1870</v>
      </c>
      <c r="F950" s="134">
        <v>1980</v>
      </c>
      <c r="AS950" s="136">
        <v>1840</v>
      </c>
      <c r="AV950" s="136">
        <v>1740</v>
      </c>
    </row>
    <row r="951" spans="1:48">
      <c r="A951" s="133">
        <v>42536</v>
      </c>
      <c r="B951" s="576">
        <v>1840</v>
      </c>
      <c r="D951" s="134">
        <v>1870</v>
      </c>
      <c r="F951" s="134">
        <v>1980</v>
      </c>
      <c r="AV951" s="136">
        <v>1760</v>
      </c>
    </row>
    <row r="952" spans="1:48">
      <c r="A952" s="133">
        <v>42537</v>
      </c>
      <c r="B952" s="576">
        <v>1850</v>
      </c>
      <c r="D952" s="134">
        <v>1880</v>
      </c>
      <c r="F952" s="134">
        <v>1980</v>
      </c>
      <c r="AS952" s="136">
        <v>1900</v>
      </c>
    </row>
    <row r="953" spans="1:48">
      <c r="A953" s="133">
        <v>42538</v>
      </c>
      <c r="B953" s="576">
        <v>1850</v>
      </c>
      <c r="D953" s="134">
        <v>1880</v>
      </c>
      <c r="F953" s="134">
        <v>1980</v>
      </c>
      <c r="AS953" s="136">
        <v>1900</v>
      </c>
      <c r="AV953" s="136">
        <v>1760</v>
      </c>
    </row>
    <row r="954" spans="1:48">
      <c r="A954" s="133">
        <v>42541</v>
      </c>
      <c r="B954" s="576">
        <v>1850</v>
      </c>
      <c r="D954" s="134">
        <v>1890</v>
      </c>
      <c r="F954" s="134">
        <v>2000</v>
      </c>
      <c r="Y954" s="136">
        <v>1660</v>
      </c>
      <c r="AV954" s="136">
        <v>1760</v>
      </c>
    </row>
    <row r="955" spans="1:48">
      <c r="A955" s="133">
        <v>42542</v>
      </c>
      <c r="B955" s="576">
        <v>1860</v>
      </c>
      <c r="D955" s="134">
        <v>1920</v>
      </c>
      <c r="F955" s="134">
        <v>2000</v>
      </c>
      <c r="Y955" s="136">
        <v>1660</v>
      </c>
      <c r="AV955" s="136">
        <v>1760</v>
      </c>
    </row>
    <row r="956" spans="1:48">
      <c r="A956" s="133">
        <v>42543</v>
      </c>
      <c r="B956" s="576">
        <v>1870</v>
      </c>
      <c r="D956" s="134">
        <v>1920</v>
      </c>
      <c r="F956" s="134">
        <v>2000</v>
      </c>
      <c r="Y956" s="136">
        <v>1660</v>
      </c>
      <c r="AS956" s="136">
        <v>1910</v>
      </c>
    </row>
    <row r="957" spans="1:48">
      <c r="A957" s="133">
        <v>42544</v>
      </c>
      <c r="B957" s="576">
        <v>1870</v>
      </c>
      <c r="D957" s="134">
        <v>1920</v>
      </c>
      <c r="F957" s="134">
        <v>2050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B958" s="576">
        <v>1890</v>
      </c>
      <c r="D958" s="134">
        <v>1920</v>
      </c>
      <c r="F958" s="134">
        <v>2050</v>
      </c>
      <c r="AS958" s="136">
        <v>1910</v>
      </c>
      <c r="AV958" s="136">
        <v>1760</v>
      </c>
    </row>
    <row r="959" spans="1:48">
      <c r="A959" s="133">
        <v>42548</v>
      </c>
      <c r="B959" s="576">
        <v>1890</v>
      </c>
      <c r="D959" s="134">
        <v>1920</v>
      </c>
      <c r="F959" s="134">
        <v>2180</v>
      </c>
      <c r="AS959" s="136">
        <v>1910</v>
      </c>
      <c r="AV959" s="136">
        <v>1760</v>
      </c>
    </row>
    <row r="960" spans="1:48">
      <c r="A960" s="133">
        <v>42549</v>
      </c>
      <c r="B960" s="576">
        <v>1890</v>
      </c>
      <c r="D960" s="134">
        <v>1920</v>
      </c>
      <c r="F960" s="134">
        <v>2160</v>
      </c>
      <c r="AS960" s="136">
        <v>1910</v>
      </c>
    </row>
    <row r="961" spans="1:48">
      <c r="A961" s="133">
        <v>42550</v>
      </c>
      <c r="B961" s="576">
        <v>1890</v>
      </c>
      <c r="D961" s="134">
        <v>1920</v>
      </c>
      <c r="F961" s="134">
        <v>2150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B962" s="576">
        <v>1890</v>
      </c>
      <c r="D962" s="134">
        <v>1920</v>
      </c>
      <c r="F962" s="134">
        <v>2140</v>
      </c>
      <c r="Y962" s="136">
        <v>1700</v>
      </c>
      <c r="AV962" s="136">
        <v>1760</v>
      </c>
    </row>
    <row r="963" spans="1:48">
      <c r="A963" s="133">
        <v>42552</v>
      </c>
      <c r="B963" s="576">
        <v>1890</v>
      </c>
      <c r="D963" s="134">
        <v>1920</v>
      </c>
      <c r="F963" s="134">
        <v>2130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B964" s="576">
        <v>1890</v>
      </c>
      <c r="D964" s="134">
        <v>1920</v>
      </c>
      <c r="F964" s="134">
        <v>2110</v>
      </c>
      <c r="Y964" s="136">
        <v>1740</v>
      </c>
      <c r="AS964" s="136">
        <v>1900</v>
      </c>
    </row>
    <row r="965" spans="1:48">
      <c r="A965" s="133">
        <v>42556</v>
      </c>
      <c r="B965" s="576">
        <v>1890</v>
      </c>
      <c r="D965" s="134">
        <v>1920</v>
      </c>
      <c r="F965" s="134">
        <v>2100</v>
      </c>
      <c r="Y965" s="136">
        <v>1740</v>
      </c>
      <c r="AS965" s="136">
        <v>1900</v>
      </c>
    </row>
    <row r="966" spans="1:48">
      <c r="A966" s="133">
        <v>42557</v>
      </c>
      <c r="B966" s="576">
        <v>1890</v>
      </c>
      <c r="D966" s="134">
        <v>1920</v>
      </c>
      <c r="F966" s="134">
        <v>2060</v>
      </c>
      <c r="Y966" s="136">
        <v>1740</v>
      </c>
      <c r="AS966" s="136">
        <v>1900</v>
      </c>
    </row>
    <row r="967" spans="1:48">
      <c r="A967" s="133">
        <v>42558</v>
      </c>
      <c r="B967" s="576">
        <v>1910</v>
      </c>
      <c r="D967" s="134">
        <v>1950</v>
      </c>
      <c r="F967" s="134">
        <v>2060</v>
      </c>
      <c r="Y967" s="136">
        <v>1740</v>
      </c>
    </row>
    <row r="968" spans="1:48">
      <c r="A968" s="133">
        <v>42559</v>
      </c>
      <c r="B968" s="576">
        <v>1910</v>
      </c>
      <c r="D968" s="134">
        <v>1950</v>
      </c>
      <c r="F968" s="134">
        <v>2040</v>
      </c>
      <c r="Y968" s="136">
        <v>1740</v>
      </c>
      <c r="AS968" s="136">
        <v>1920</v>
      </c>
    </row>
    <row r="969" spans="1:48">
      <c r="A969" s="133">
        <v>42562</v>
      </c>
      <c r="B969" s="576">
        <v>1910</v>
      </c>
      <c r="D969" s="134">
        <v>1940</v>
      </c>
      <c r="F969" s="134">
        <v>2020</v>
      </c>
      <c r="Y969" s="136">
        <v>1720</v>
      </c>
      <c r="AS969" s="136">
        <v>1920</v>
      </c>
    </row>
    <row r="970" spans="1:48">
      <c r="A970" s="133">
        <v>42563</v>
      </c>
      <c r="B970" s="576">
        <v>1900</v>
      </c>
      <c r="D970" s="134">
        <v>1920</v>
      </c>
      <c r="F970" s="134">
        <v>2020</v>
      </c>
      <c r="Y970" s="136">
        <v>1720</v>
      </c>
      <c r="AS970" s="136">
        <v>1900</v>
      </c>
    </row>
    <row r="971" spans="1:48">
      <c r="A971" s="133">
        <v>42564</v>
      </c>
      <c r="B971" s="576">
        <v>1900</v>
      </c>
      <c r="D971" s="134">
        <v>1920</v>
      </c>
      <c r="F971" s="134">
        <v>2020</v>
      </c>
      <c r="Y971" s="136">
        <v>1720</v>
      </c>
      <c r="AS971" s="136">
        <v>1900</v>
      </c>
    </row>
    <row r="972" spans="1:48">
      <c r="A972" s="133">
        <v>42565</v>
      </c>
      <c r="B972" s="576">
        <v>1900</v>
      </c>
      <c r="D972" s="134">
        <v>1920</v>
      </c>
      <c r="F972" s="134">
        <v>2000</v>
      </c>
      <c r="Y972" s="136">
        <v>1710</v>
      </c>
      <c r="AS972" s="136">
        <v>1880</v>
      </c>
    </row>
    <row r="973" spans="1:48">
      <c r="A973" s="133">
        <v>42566</v>
      </c>
      <c r="B973" s="576">
        <v>1870</v>
      </c>
      <c r="D973" s="134">
        <v>1900</v>
      </c>
      <c r="F973" s="134">
        <v>1990</v>
      </c>
      <c r="Y973" s="136">
        <v>1710</v>
      </c>
    </row>
    <row r="974" spans="1:48">
      <c r="A974" s="133">
        <v>42569</v>
      </c>
      <c r="B974" s="576">
        <v>1840</v>
      </c>
      <c r="D974" s="134">
        <v>1860</v>
      </c>
      <c r="F974" s="134">
        <v>1970</v>
      </c>
      <c r="Y974" s="136">
        <v>1710</v>
      </c>
    </row>
    <row r="975" spans="1:48">
      <c r="A975" s="133">
        <v>42570</v>
      </c>
      <c r="B975" s="576">
        <v>1840</v>
      </c>
      <c r="D975" s="134">
        <v>1860</v>
      </c>
      <c r="F975" s="134">
        <v>1970</v>
      </c>
      <c r="Y975" s="136">
        <v>1670</v>
      </c>
    </row>
    <row r="976" spans="1:48">
      <c r="A976" s="133">
        <v>42571</v>
      </c>
      <c r="B976" s="576">
        <v>1840</v>
      </c>
      <c r="D976" s="134">
        <v>1860</v>
      </c>
      <c r="F976" s="134">
        <v>1970</v>
      </c>
      <c r="Y976" s="136">
        <v>1620</v>
      </c>
      <c r="AS976" s="136">
        <v>1850</v>
      </c>
    </row>
    <row r="977" spans="1:48">
      <c r="A977" s="133">
        <v>42572</v>
      </c>
      <c r="B977" s="576">
        <v>1840</v>
      </c>
      <c r="D977" s="134">
        <v>1860</v>
      </c>
      <c r="F977" s="134">
        <v>1970</v>
      </c>
      <c r="Y977" s="136">
        <v>1620</v>
      </c>
      <c r="AS977" s="136">
        <v>1850</v>
      </c>
    </row>
    <row r="978" spans="1:48">
      <c r="A978" s="133">
        <v>42573</v>
      </c>
      <c r="B978" s="576">
        <v>1840</v>
      </c>
      <c r="D978" s="134">
        <v>1860</v>
      </c>
      <c r="F978" s="134">
        <v>1950</v>
      </c>
      <c r="Y978" s="136">
        <v>1620</v>
      </c>
      <c r="AS978" s="136">
        <v>1850</v>
      </c>
    </row>
    <row r="979" spans="1:48">
      <c r="A979" s="133">
        <v>42576</v>
      </c>
      <c r="B979" s="576">
        <v>1830</v>
      </c>
      <c r="D979" s="134">
        <v>1850</v>
      </c>
      <c r="F979" s="134">
        <v>1930</v>
      </c>
      <c r="Y979" s="136">
        <v>1600</v>
      </c>
    </row>
    <row r="980" spans="1:48">
      <c r="A980" s="133">
        <v>42577</v>
      </c>
      <c r="B980" s="576">
        <v>1810</v>
      </c>
      <c r="D980" s="134">
        <v>1830</v>
      </c>
      <c r="F980" s="134">
        <v>1930</v>
      </c>
      <c r="Y980" s="136">
        <v>1580</v>
      </c>
    </row>
    <row r="981" spans="1:48">
      <c r="A981" s="133">
        <v>42578</v>
      </c>
      <c r="B981" s="576">
        <v>1800</v>
      </c>
      <c r="D981" s="134">
        <v>1830</v>
      </c>
      <c r="F981" s="134">
        <v>1930</v>
      </c>
      <c r="Y981" s="136">
        <v>1580</v>
      </c>
      <c r="AV981" s="136">
        <v>1760</v>
      </c>
    </row>
    <row r="982" spans="1:48">
      <c r="A982" s="133">
        <v>42579</v>
      </c>
      <c r="B982" s="576">
        <v>1800</v>
      </c>
      <c r="D982" s="134">
        <v>1830</v>
      </c>
      <c r="F982" s="134">
        <v>1910</v>
      </c>
      <c r="Y982" s="136">
        <v>1580</v>
      </c>
      <c r="AV982" s="136">
        <v>1760</v>
      </c>
    </row>
    <row r="983" spans="1:48">
      <c r="A983" s="133">
        <v>42580</v>
      </c>
      <c r="B983" s="576">
        <v>1800</v>
      </c>
      <c r="D983" s="134">
        <v>1830</v>
      </c>
      <c r="F983" s="134">
        <v>1910</v>
      </c>
      <c r="Y983" s="136">
        <v>1570</v>
      </c>
      <c r="AV983" s="136">
        <v>1720</v>
      </c>
    </row>
    <row r="984" spans="1:48">
      <c r="A984" s="133">
        <v>42583</v>
      </c>
      <c r="B984" s="576">
        <v>1800</v>
      </c>
      <c r="D984" s="134">
        <v>1800</v>
      </c>
      <c r="F984" s="134">
        <v>1910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B985" s="576">
        <v>1800</v>
      </c>
      <c r="D985" s="134">
        <v>1800</v>
      </c>
      <c r="F985" s="134">
        <v>1910</v>
      </c>
      <c r="Y985" s="136">
        <v>1560</v>
      </c>
      <c r="AV985" s="136">
        <v>1720</v>
      </c>
    </row>
    <row r="986" spans="1:48">
      <c r="A986" s="133">
        <v>42585</v>
      </c>
      <c r="B986" s="576">
        <v>1800</v>
      </c>
      <c r="D986" s="134">
        <v>1800</v>
      </c>
      <c r="F986" s="134">
        <v>1910</v>
      </c>
      <c r="Y986" s="136">
        <v>1560</v>
      </c>
      <c r="AV986" s="136">
        <v>1720</v>
      </c>
    </row>
    <row r="987" spans="1:48">
      <c r="A987" s="133">
        <v>42586</v>
      </c>
      <c r="B987" s="576">
        <v>1800</v>
      </c>
      <c r="D987" s="134">
        <v>1800</v>
      </c>
      <c r="F987" s="134">
        <v>1910</v>
      </c>
      <c r="Y987" s="136">
        <v>1560</v>
      </c>
      <c r="AV987" s="136">
        <v>1720</v>
      </c>
    </row>
    <row r="988" spans="1:48">
      <c r="A988" s="133">
        <v>42587</v>
      </c>
      <c r="B988" s="576">
        <v>1800</v>
      </c>
      <c r="D988" s="134">
        <v>1800</v>
      </c>
      <c r="F988" s="134">
        <v>1910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B989" s="576">
        <v>1790</v>
      </c>
      <c r="D989" s="134">
        <v>1790</v>
      </c>
      <c r="F989" s="134">
        <v>1910</v>
      </c>
      <c r="Y989" s="136">
        <v>1560</v>
      </c>
      <c r="AV989" s="136">
        <v>1720</v>
      </c>
    </row>
    <row r="990" spans="1:48">
      <c r="A990" s="133">
        <v>42591</v>
      </c>
      <c r="B990" s="576">
        <v>1790</v>
      </c>
      <c r="D990" s="134">
        <v>1790</v>
      </c>
      <c r="F990" s="134">
        <v>1910</v>
      </c>
      <c r="Y990" s="136">
        <v>1560</v>
      </c>
      <c r="AV990" s="136">
        <v>1720</v>
      </c>
    </row>
    <row r="991" spans="1:48">
      <c r="A991" s="133">
        <v>42592</v>
      </c>
      <c r="B991" s="576">
        <v>1790</v>
      </c>
      <c r="D991" s="134">
        <v>1790</v>
      </c>
      <c r="F991" s="134">
        <v>1910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B992" s="576">
        <v>1780</v>
      </c>
      <c r="D992" s="134">
        <v>1800</v>
      </c>
      <c r="F992" s="134">
        <v>1900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B993" s="576">
        <v>1780</v>
      </c>
      <c r="D993" s="134">
        <v>1800</v>
      </c>
      <c r="F993" s="134">
        <v>1900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B994" s="576">
        <v>1780</v>
      </c>
      <c r="D994" s="134">
        <v>1800</v>
      </c>
      <c r="F994" s="134">
        <v>1910</v>
      </c>
      <c r="Y994" s="136">
        <v>1580</v>
      </c>
      <c r="AS994" s="136">
        <v>1760</v>
      </c>
    </row>
    <row r="995" spans="1:48">
      <c r="A995" s="133">
        <v>42598</v>
      </c>
      <c r="B995" s="576">
        <v>1790</v>
      </c>
      <c r="D995" s="134">
        <v>1820</v>
      </c>
      <c r="F995" s="134">
        <v>1910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B996" s="576">
        <v>1790</v>
      </c>
      <c r="D996" s="134">
        <v>1820</v>
      </c>
      <c r="F996" s="134">
        <v>1910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B997" s="576">
        <v>1790</v>
      </c>
      <c r="D997" s="134">
        <v>1820</v>
      </c>
      <c r="F997" s="134">
        <v>1910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B998" s="576">
        <v>1800</v>
      </c>
      <c r="D998" s="134">
        <v>1820</v>
      </c>
      <c r="F998" s="134">
        <v>1960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B999" s="576">
        <v>1800</v>
      </c>
      <c r="D999" s="134">
        <v>1820</v>
      </c>
      <c r="F999" s="134">
        <v>1980</v>
      </c>
      <c r="Y999" s="136">
        <v>1580</v>
      </c>
      <c r="AV999" s="136">
        <v>1690</v>
      </c>
    </row>
    <row r="1000" spans="1:48">
      <c r="A1000" s="133">
        <v>42605</v>
      </c>
      <c r="B1000" s="576">
        <v>1800</v>
      </c>
      <c r="D1000" s="134">
        <v>1820</v>
      </c>
      <c r="F1000" s="134">
        <v>2000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B1001" s="576">
        <v>1800</v>
      </c>
      <c r="D1001" s="134">
        <v>1820</v>
      </c>
      <c r="F1001" s="134">
        <v>2000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B1002" s="576">
        <v>1800</v>
      </c>
      <c r="D1002" s="134">
        <v>1820</v>
      </c>
      <c r="F1002" s="134">
        <v>2000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B1003" s="576">
        <v>1800</v>
      </c>
      <c r="D1003" s="134">
        <v>1820</v>
      </c>
      <c r="F1003" s="134">
        <v>2000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B1004" s="576">
        <v>1800</v>
      </c>
      <c r="D1004" s="134">
        <v>1820</v>
      </c>
      <c r="F1004" s="134">
        <v>2000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  <c r="B1005" s="576">
        <v>1800</v>
      </c>
      <c r="D1005" s="134">
        <v>1820</v>
      </c>
      <c r="F1005" s="134">
        <v>2000</v>
      </c>
    </row>
    <row r="1006" spans="1:48">
      <c r="A1006" s="133">
        <v>42613</v>
      </c>
      <c r="B1006" s="576">
        <v>1800</v>
      </c>
      <c r="D1006" s="134">
        <v>1820</v>
      </c>
      <c r="F1006" s="134">
        <v>2000</v>
      </c>
      <c r="AV1006" s="136">
        <v>1720</v>
      </c>
    </row>
    <row r="1007" spans="1:48">
      <c r="A1007" s="133">
        <v>42614</v>
      </c>
      <c r="B1007" s="576">
        <v>1800</v>
      </c>
      <c r="D1007" s="134">
        <v>1820</v>
      </c>
      <c r="F1007" s="134">
        <v>2000</v>
      </c>
      <c r="AS1007" s="136">
        <v>1800</v>
      </c>
    </row>
    <row r="1008" spans="1:48">
      <c r="A1008" s="133">
        <v>42615</v>
      </c>
      <c r="B1008" s="576">
        <v>1820</v>
      </c>
      <c r="D1008" s="134">
        <v>1850</v>
      </c>
      <c r="F1008" s="134">
        <v>2000</v>
      </c>
      <c r="Y1008" s="136">
        <v>1580</v>
      </c>
      <c r="AS1008" s="136">
        <v>1800</v>
      </c>
    </row>
    <row r="1009" spans="1:48">
      <c r="A1009" s="133">
        <v>42618</v>
      </c>
      <c r="B1009" s="576">
        <v>1820</v>
      </c>
      <c r="D1009" s="134">
        <v>1850</v>
      </c>
      <c r="F1009" s="134">
        <v>2020</v>
      </c>
      <c r="AS1009" s="136">
        <v>1830</v>
      </c>
    </row>
    <row r="1010" spans="1:48">
      <c r="A1010" s="133">
        <v>42619</v>
      </c>
      <c r="B1010" s="576">
        <v>1820</v>
      </c>
      <c r="D1010" s="134">
        <v>1850</v>
      </c>
      <c r="F1010" s="134">
        <v>2020</v>
      </c>
      <c r="Y1010" s="136">
        <v>1580</v>
      </c>
      <c r="AS1010" s="136">
        <v>1830</v>
      </c>
    </row>
    <row r="1011" spans="1:48">
      <c r="A1011" s="133">
        <v>42620</v>
      </c>
      <c r="B1011" s="576">
        <v>1820</v>
      </c>
      <c r="D1011" s="134">
        <v>1850</v>
      </c>
      <c r="F1011" s="134">
        <v>2020</v>
      </c>
      <c r="Y1011" s="136">
        <v>1580</v>
      </c>
    </row>
    <row r="1012" spans="1:48">
      <c r="A1012" s="133">
        <v>42621</v>
      </c>
      <c r="B1012" s="576">
        <v>1820</v>
      </c>
      <c r="D1012" s="134">
        <v>1850</v>
      </c>
      <c r="F1012" s="134">
        <v>2020</v>
      </c>
      <c r="Y1012" s="136">
        <v>1580</v>
      </c>
      <c r="AS1012" s="136">
        <v>1880</v>
      </c>
    </row>
    <row r="1013" spans="1:48">
      <c r="A1013" s="133">
        <v>42622</v>
      </c>
      <c r="B1013" s="576">
        <v>1820</v>
      </c>
      <c r="D1013" s="134">
        <v>1850</v>
      </c>
      <c r="F1013" s="134">
        <v>2060</v>
      </c>
      <c r="Y1013" s="136">
        <v>1580</v>
      </c>
      <c r="AS1013" s="136">
        <v>1880</v>
      </c>
    </row>
    <row r="1014" spans="1:48">
      <c r="A1014" s="133">
        <v>42625</v>
      </c>
      <c r="B1014" s="576">
        <v>1850</v>
      </c>
      <c r="D1014" s="134">
        <v>1870</v>
      </c>
      <c r="F1014" s="134">
        <v>2060</v>
      </c>
      <c r="Y1014" s="136">
        <v>1580</v>
      </c>
      <c r="AS1014" s="136">
        <v>1820</v>
      </c>
    </row>
    <row r="1015" spans="1:48">
      <c r="A1015" s="133">
        <v>42626</v>
      </c>
      <c r="B1015" s="576">
        <v>1850</v>
      </c>
      <c r="D1015" s="134">
        <v>1870</v>
      </c>
      <c r="F1015" s="134">
        <v>2060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B1016" s="576">
        <v>1850</v>
      </c>
      <c r="D1016" s="134">
        <v>1870</v>
      </c>
      <c r="F1016" s="134">
        <v>2060</v>
      </c>
      <c r="Y1016" s="136">
        <v>1580</v>
      </c>
      <c r="AV1016" s="136">
        <v>1680</v>
      </c>
    </row>
    <row r="1017" spans="1:48">
      <c r="A1017" s="133">
        <v>42631</v>
      </c>
      <c r="B1017" s="576">
        <v>-30</v>
      </c>
      <c r="D1017" s="134">
        <v>0</v>
      </c>
      <c r="F1017" s="134">
        <v>2060</v>
      </c>
      <c r="Y1017" s="136">
        <v>1580</v>
      </c>
      <c r="AS1017" s="136">
        <v>1820</v>
      </c>
    </row>
    <row r="1018" spans="1:48">
      <c r="A1018" s="133">
        <v>42632</v>
      </c>
      <c r="B1018" s="576">
        <v>1810</v>
      </c>
      <c r="D1018" s="134">
        <v>1840</v>
      </c>
      <c r="F1018" s="134">
        <v>2060</v>
      </c>
      <c r="Y1018" s="136">
        <v>1580</v>
      </c>
      <c r="AS1018" s="136">
        <v>1820</v>
      </c>
    </row>
    <row r="1019" spans="1:48">
      <c r="A1019" s="133">
        <v>42633</v>
      </c>
      <c r="B1019" s="576">
        <v>1760</v>
      </c>
      <c r="D1019" s="134">
        <v>1820</v>
      </c>
      <c r="F1019" s="134">
        <v>2060</v>
      </c>
      <c r="Y1019" s="136">
        <v>1580</v>
      </c>
    </row>
    <row r="1020" spans="1:48">
      <c r="A1020" s="133">
        <v>42634</v>
      </c>
      <c r="B1020" s="576">
        <v>1760</v>
      </c>
      <c r="D1020" s="134">
        <v>1760</v>
      </c>
      <c r="F1020" s="134">
        <v>2060</v>
      </c>
      <c r="Y1020" s="136">
        <v>1580</v>
      </c>
      <c r="AV1020" s="136">
        <v>1680</v>
      </c>
    </row>
    <row r="1021" spans="1:48">
      <c r="A1021" s="133">
        <v>42635</v>
      </c>
      <c r="B1021" s="576">
        <v>1730</v>
      </c>
      <c r="D1021" s="134">
        <v>1760</v>
      </c>
      <c r="F1021" s="134">
        <v>2060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B1022" s="576">
        <v>1720</v>
      </c>
      <c r="D1022" s="134">
        <v>1760</v>
      </c>
      <c r="F1022" s="134">
        <v>2060</v>
      </c>
      <c r="Y1022" s="136">
        <v>1580</v>
      </c>
      <c r="AS1022" s="136">
        <v>1830</v>
      </c>
    </row>
    <row r="1023" spans="1:48">
      <c r="A1023" s="133">
        <v>42639</v>
      </c>
      <c r="B1023" s="576">
        <v>1710</v>
      </c>
      <c r="D1023" s="134">
        <v>1740</v>
      </c>
      <c r="F1023" s="134">
        <v>2040</v>
      </c>
      <c r="Y1023" s="136">
        <v>1580</v>
      </c>
    </row>
    <row r="1024" spans="1:48">
      <c r="A1024" s="133">
        <v>42640</v>
      </c>
      <c r="B1024" s="576">
        <v>1710</v>
      </c>
      <c r="D1024" s="134">
        <v>1740</v>
      </c>
      <c r="F1024" s="134">
        <v>1980</v>
      </c>
      <c r="Y1024" s="136">
        <v>1520</v>
      </c>
    </row>
    <row r="1025" spans="1:48">
      <c r="A1025" s="133">
        <v>42641</v>
      </c>
      <c r="B1025" s="576">
        <v>1710</v>
      </c>
      <c r="D1025" s="134">
        <v>1740</v>
      </c>
      <c r="F1025" s="134">
        <v>1970</v>
      </c>
      <c r="Y1025" s="136">
        <v>1520</v>
      </c>
    </row>
    <row r="1026" spans="1:48">
      <c r="A1026" s="133">
        <v>42642</v>
      </c>
      <c r="B1026" s="576">
        <v>1710</v>
      </c>
      <c r="D1026" s="134">
        <v>1740</v>
      </c>
      <c r="F1026" s="134">
        <v>1960</v>
      </c>
      <c r="Y1026" s="136">
        <v>1520</v>
      </c>
    </row>
    <row r="1027" spans="1:48">
      <c r="A1027" s="133">
        <v>42643</v>
      </c>
      <c r="B1027" s="576">
        <v>1710</v>
      </c>
      <c r="D1027" s="134">
        <v>1740</v>
      </c>
      <c r="F1027" s="134">
        <v>1940</v>
      </c>
      <c r="Y1027" s="136">
        <v>1520</v>
      </c>
      <c r="AV1027" s="136">
        <v>1600</v>
      </c>
    </row>
    <row r="1028" spans="1:48">
      <c r="A1028" s="133">
        <v>42651</v>
      </c>
      <c r="B1028" s="576">
        <v>-30</v>
      </c>
      <c r="D1028" s="134">
        <v>0</v>
      </c>
      <c r="F1028" s="134">
        <v>1900</v>
      </c>
      <c r="AS1028" s="136">
        <v>1580</v>
      </c>
      <c r="AV1028" s="136">
        <v>1670</v>
      </c>
    </row>
    <row r="1029" spans="1:48">
      <c r="A1029" s="133">
        <v>42652</v>
      </c>
      <c r="B1029" s="576">
        <v>-30</v>
      </c>
      <c r="D1029" s="134">
        <v>0</v>
      </c>
      <c r="F1029" s="134">
        <v>1880</v>
      </c>
      <c r="AS1029" s="136">
        <v>1580</v>
      </c>
    </row>
    <row r="1030" spans="1:48">
      <c r="A1030" s="133">
        <v>42653</v>
      </c>
      <c r="B1030" s="576">
        <v>1670</v>
      </c>
      <c r="D1030" s="134">
        <v>1690</v>
      </c>
      <c r="F1030" s="134">
        <v>1880</v>
      </c>
    </row>
    <row r="1031" spans="1:48">
      <c r="A1031" s="133">
        <v>42654</v>
      </c>
      <c r="B1031" s="576">
        <v>1670</v>
      </c>
      <c r="D1031" s="134">
        <v>1690</v>
      </c>
      <c r="F1031" s="134">
        <v>1880</v>
      </c>
    </row>
    <row r="1032" spans="1:48">
      <c r="A1032" s="133">
        <v>42655</v>
      </c>
      <c r="B1032" s="576">
        <v>1670</v>
      </c>
      <c r="D1032" s="134">
        <v>1690</v>
      </c>
      <c r="F1032" s="134">
        <v>1880</v>
      </c>
    </row>
    <row r="1033" spans="1:48">
      <c r="A1033" s="133">
        <v>42656</v>
      </c>
      <c r="B1033" s="576">
        <v>1690</v>
      </c>
      <c r="D1033" s="134">
        <v>1700</v>
      </c>
      <c r="F1033" s="134">
        <v>1880</v>
      </c>
      <c r="AS1033" s="136">
        <v>1560</v>
      </c>
    </row>
    <row r="1034" spans="1:48">
      <c r="A1034" s="133">
        <v>42657</v>
      </c>
      <c r="B1034" s="576">
        <v>1690</v>
      </c>
      <c r="D1034" s="134">
        <v>1700</v>
      </c>
      <c r="F1034" s="134">
        <v>1880</v>
      </c>
      <c r="AS1034" s="136">
        <v>1560</v>
      </c>
    </row>
    <row r="1035" spans="1:48">
      <c r="A1035" s="133">
        <v>42660</v>
      </c>
      <c r="B1035" s="576">
        <v>1690</v>
      </c>
      <c r="D1035" s="134">
        <v>1710</v>
      </c>
      <c r="F1035" s="134">
        <v>1860</v>
      </c>
      <c r="AS1035" s="136">
        <v>1560</v>
      </c>
    </row>
    <row r="1036" spans="1:48">
      <c r="A1036" s="133">
        <v>42661</v>
      </c>
      <c r="B1036" s="576">
        <v>1690</v>
      </c>
      <c r="D1036" s="134">
        <v>1710</v>
      </c>
      <c r="F1036" s="134">
        <v>1860</v>
      </c>
      <c r="AS1036" s="136">
        <v>1560</v>
      </c>
    </row>
    <row r="1037" spans="1:48">
      <c r="A1037" s="133">
        <v>42662</v>
      </c>
      <c r="B1037" s="576">
        <v>1690</v>
      </c>
      <c r="D1037" s="134">
        <v>1710</v>
      </c>
      <c r="F1037" s="134">
        <v>1860</v>
      </c>
    </row>
    <row r="1038" spans="1:48">
      <c r="A1038" s="133">
        <v>42663</v>
      </c>
      <c r="B1038" s="576">
        <v>1690</v>
      </c>
      <c r="D1038" s="134">
        <v>1720</v>
      </c>
      <c r="F1038" s="134">
        <v>1860</v>
      </c>
      <c r="AS1038" s="136">
        <v>1650</v>
      </c>
    </row>
    <row r="1039" spans="1:48">
      <c r="A1039" s="133">
        <v>42664</v>
      </c>
      <c r="B1039" s="576">
        <v>1690</v>
      </c>
      <c r="D1039" s="134">
        <v>1720</v>
      </c>
      <c r="F1039" s="134">
        <v>1860</v>
      </c>
      <c r="AS1039" s="136">
        <v>1650</v>
      </c>
      <c r="AV1039" s="136">
        <v>1630</v>
      </c>
    </row>
    <row r="1040" spans="1:48">
      <c r="A1040" s="133">
        <v>42667</v>
      </c>
      <c r="B1040" s="576">
        <v>1700</v>
      </c>
      <c r="D1040" s="134">
        <v>1740</v>
      </c>
      <c r="F1040" s="134">
        <v>1860</v>
      </c>
      <c r="AS1040" s="136">
        <v>1650</v>
      </c>
      <c r="AV1040" s="136">
        <v>1630</v>
      </c>
    </row>
    <row r="1041" spans="1:48">
      <c r="A1041" s="133">
        <v>42668</v>
      </c>
      <c r="B1041" s="576">
        <v>1720</v>
      </c>
      <c r="D1041" s="134">
        <v>1740</v>
      </c>
      <c r="F1041" s="134">
        <v>1860</v>
      </c>
      <c r="AV1041" s="136">
        <v>1630</v>
      </c>
    </row>
    <row r="1042" spans="1:48">
      <c r="A1042" s="133">
        <v>42669</v>
      </c>
      <c r="B1042" s="576">
        <v>1730</v>
      </c>
      <c r="D1042" s="134">
        <v>1750</v>
      </c>
      <c r="F1042" s="134">
        <v>1880</v>
      </c>
      <c r="AS1042" s="136">
        <v>1630</v>
      </c>
      <c r="AV1042" s="136">
        <v>1630</v>
      </c>
    </row>
    <row r="1043" spans="1:48">
      <c r="A1043" s="133">
        <v>42670</v>
      </c>
      <c r="B1043" s="576">
        <v>1730</v>
      </c>
      <c r="D1043" s="134">
        <v>1770</v>
      </c>
      <c r="F1043" s="134">
        <v>1880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B1044" s="576">
        <v>1730</v>
      </c>
      <c r="D1044" s="134">
        <v>1770</v>
      </c>
      <c r="F1044" s="134">
        <v>1890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B1045" s="576">
        <v>1730</v>
      </c>
      <c r="D1045" s="134">
        <v>1770</v>
      </c>
      <c r="F1045" s="134">
        <v>1910</v>
      </c>
      <c r="Y1045" s="136">
        <v>1420</v>
      </c>
      <c r="AV1045" s="136">
        <v>1640</v>
      </c>
    </row>
    <row r="1046" spans="1:48">
      <c r="A1046" s="133">
        <v>42675</v>
      </c>
      <c r="B1046" s="576">
        <v>1730</v>
      </c>
      <c r="D1046" s="134">
        <v>1760</v>
      </c>
      <c r="F1046" s="134">
        <v>1920</v>
      </c>
      <c r="Y1046" s="136">
        <v>1420</v>
      </c>
      <c r="AV1046" s="136">
        <v>1640</v>
      </c>
    </row>
    <row r="1047" spans="1:48">
      <c r="A1047" s="133">
        <v>42676</v>
      </c>
      <c r="B1047" s="576">
        <v>1730</v>
      </c>
      <c r="D1047" s="134">
        <v>1760</v>
      </c>
      <c r="F1047" s="134">
        <v>1930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B1048" s="576">
        <v>1730</v>
      </c>
      <c r="D1048" s="134">
        <v>1760</v>
      </c>
      <c r="F1048" s="134">
        <v>1950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B1049" s="576">
        <v>1730</v>
      </c>
      <c r="D1049" s="134">
        <v>1760</v>
      </c>
      <c r="F1049" s="134">
        <v>1950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B1050" s="576">
        <v>1730</v>
      </c>
      <c r="D1050" s="134">
        <v>1760</v>
      </c>
      <c r="F1050" s="134">
        <v>1950</v>
      </c>
      <c r="Y1050" s="136">
        <v>1420</v>
      </c>
      <c r="AV1050" s="136">
        <v>1660</v>
      </c>
    </row>
    <row r="1051" spans="1:48">
      <c r="A1051" s="133">
        <v>42682</v>
      </c>
      <c r="B1051" s="576">
        <v>1730</v>
      </c>
      <c r="D1051" s="134">
        <v>1760</v>
      </c>
      <c r="F1051" s="134">
        <v>1970</v>
      </c>
      <c r="AV1051" s="136">
        <v>1660</v>
      </c>
    </row>
    <row r="1052" spans="1:48">
      <c r="A1052" s="133">
        <v>42683</v>
      </c>
      <c r="B1052" s="576">
        <v>1730</v>
      </c>
      <c r="D1052" s="134">
        <v>1760</v>
      </c>
      <c r="F1052" s="134">
        <v>1950</v>
      </c>
      <c r="Y1052" s="136">
        <v>1480</v>
      </c>
      <c r="AV1052" s="136">
        <v>1660</v>
      </c>
    </row>
    <row r="1053" spans="1:48">
      <c r="A1053" s="133">
        <v>42684</v>
      </c>
      <c r="B1053" s="576">
        <v>1730</v>
      </c>
      <c r="D1053" s="134">
        <v>1750</v>
      </c>
      <c r="F1053" s="134">
        <v>1950</v>
      </c>
      <c r="Y1053" s="136">
        <v>1480</v>
      </c>
      <c r="AV1053" s="136">
        <v>1660</v>
      </c>
    </row>
    <row r="1054" spans="1:48">
      <c r="A1054" s="133">
        <v>42685</v>
      </c>
      <c r="B1054" s="576">
        <v>1740</v>
      </c>
      <c r="D1054" s="134">
        <v>1750</v>
      </c>
      <c r="F1054" s="134">
        <v>1950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B1055" s="576">
        <v>1770</v>
      </c>
      <c r="D1055" s="134">
        <v>1760</v>
      </c>
      <c r="F1055" s="134">
        <v>1970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B1056" s="576">
        <v>1770</v>
      </c>
      <c r="D1056" s="134">
        <v>1760</v>
      </c>
      <c r="F1056" s="134">
        <v>2020</v>
      </c>
      <c r="AS1056" s="136">
        <v>1660</v>
      </c>
      <c r="AV1056" s="136">
        <v>1640</v>
      </c>
    </row>
    <row r="1057" spans="1:48">
      <c r="A1057" s="133">
        <v>42690</v>
      </c>
      <c r="B1057" s="576">
        <v>1770</v>
      </c>
      <c r="D1057" s="134">
        <v>1765</v>
      </c>
      <c r="F1057" s="134">
        <v>2040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B1058" s="576">
        <v>1750</v>
      </c>
      <c r="D1058" s="134">
        <v>1765</v>
      </c>
      <c r="F1058" s="134">
        <v>2040</v>
      </c>
      <c r="Y1058" s="136">
        <v>1420</v>
      </c>
      <c r="AV1058" s="136">
        <v>1640</v>
      </c>
    </row>
    <row r="1059" spans="1:48">
      <c r="A1059" s="133">
        <v>42692</v>
      </c>
      <c r="B1059" s="576">
        <v>1750</v>
      </c>
      <c r="D1059" s="134">
        <v>1775</v>
      </c>
      <c r="F1059" s="134">
        <v>2040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B1060" s="576">
        <v>1750</v>
      </c>
      <c r="D1060" s="134">
        <v>1775</v>
      </c>
      <c r="F1060" s="134">
        <v>2020</v>
      </c>
      <c r="Y1060" s="136">
        <v>1400</v>
      </c>
      <c r="AV1060" s="136">
        <v>1620</v>
      </c>
    </row>
    <row r="1061" spans="1:48">
      <c r="A1061" s="133">
        <v>42696</v>
      </c>
      <c r="B1061" s="576">
        <v>1750</v>
      </c>
      <c r="D1061" s="134">
        <v>1775</v>
      </c>
      <c r="F1061" s="134">
        <v>2000</v>
      </c>
      <c r="Y1061" s="136">
        <v>1400</v>
      </c>
      <c r="AV1061" s="136">
        <v>1620</v>
      </c>
    </row>
    <row r="1062" spans="1:48">
      <c r="A1062" s="133">
        <v>42697</v>
      </c>
      <c r="B1062" s="576">
        <v>1740</v>
      </c>
      <c r="D1062" s="134">
        <v>1770</v>
      </c>
      <c r="F1062" s="134">
        <v>1970</v>
      </c>
      <c r="Y1062" s="136">
        <v>1400</v>
      </c>
      <c r="AV1062" s="136">
        <v>1620</v>
      </c>
    </row>
    <row r="1063" spans="1:48">
      <c r="A1063" s="133">
        <v>42698</v>
      </c>
      <c r="B1063" s="576">
        <v>1730</v>
      </c>
      <c r="D1063" s="134">
        <v>1750</v>
      </c>
      <c r="F1063" s="134">
        <v>1930</v>
      </c>
      <c r="Y1063" s="136">
        <v>1400</v>
      </c>
      <c r="AV1063" s="136">
        <v>1620</v>
      </c>
    </row>
    <row r="1064" spans="1:48">
      <c r="A1064" s="133">
        <v>42699</v>
      </c>
      <c r="B1064" s="576">
        <v>1720</v>
      </c>
      <c r="D1064" s="134">
        <v>1740</v>
      </c>
      <c r="F1064" s="134">
        <v>1930</v>
      </c>
      <c r="Y1064" s="136">
        <v>1400</v>
      </c>
      <c r="AV1064" s="136">
        <v>1620</v>
      </c>
    </row>
    <row r="1065" spans="1:48">
      <c r="A1065" s="133">
        <v>42702</v>
      </c>
      <c r="B1065" s="576">
        <v>1690</v>
      </c>
      <c r="D1065" s="134">
        <v>1700</v>
      </c>
      <c r="F1065" s="134">
        <v>1910</v>
      </c>
      <c r="Y1065" s="136">
        <v>1400</v>
      </c>
      <c r="AV1065" s="136">
        <v>1610</v>
      </c>
    </row>
    <row r="1066" spans="1:48">
      <c r="A1066" s="133">
        <v>42703</v>
      </c>
      <c r="B1066" s="576">
        <v>1690</v>
      </c>
      <c r="D1066" s="134">
        <v>1700</v>
      </c>
      <c r="F1066" s="134">
        <v>1910</v>
      </c>
      <c r="Y1066" s="136">
        <v>1400</v>
      </c>
      <c r="AV1066" s="136">
        <v>1610</v>
      </c>
    </row>
    <row r="1067" spans="1:48">
      <c r="A1067" s="133">
        <v>42704</v>
      </c>
      <c r="B1067" s="576">
        <v>1690</v>
      </c>
      <c r="D1067" s="134">
        <v>1700</v>
      </c>
      <c r="F1067" s="134">
        <v>1910</v>
      </c>
      <c r="Y1067" s="136">
        <v>1400</v>
      </c>
      <c r="AV1067" s="136">
        <v>1600</v>
      </c>
    </row>
    <row r="1068" spans="1:48">
      <c r="A1068" s="133">
        <v>42705</v>
      </c>
      <c r="B1068" s="576">
        <v>1720</v>
      </c>
      <c r="D1068" s="134">
        <v>1710</v>
      </c>
      <c r="F1068" s="134">
        <v>1920</v>
      </c>
      <c r="Y1068" s="136">
        <v>1400</v>
      </c>
      <c r="AV1068" s="136">
        <v>1600</v>
      </c>
    </row>
    <row r="1069" spans="1:48">
      <c r="A1069" s="133">
        <v>42706</v>
      </c>
      <c r="B1069" s="576">
        <v>1720</v>
      </c>
      <c r="D1069" s="134">
        <v>1710</v>
      </c>
      <c r="F1069" s="134">
        <v>1940</v>
      </c>
      <c r="Y1069" s="136">
        <v>1400</v>
      </c>
      <c r="AV1069" s="136">
        <v>1600</v>
      </c>
    </row>
    <row r="1070" spans="1:48">
      <c r="A1070" s="133">
        <v>42709</v>
      </c>
      <c r="B1070" s="576">
        <v>1690</v>
      </c>
      <c r="D1070" s="134">
        <v>1710</v>
      </c>
      <c r="F1070" s="134">
        <v>1940</v>
      </c>
      <c r="Y1070" s="136">
        <v>1400</v>
      </c>
    </row>
    <row r="1071" spans="1:48">
      <c r="A1071" s="133">
        <v>42710</v>
      </c>
      <c r="B1071" s="576">
        <v>1680</v>
      </c>
      <c r="D1071" s="134">
        <v>1700</v>
      </c>
      <c r="F1071" s="134">
        <v>1930</v>
      </c>
      <c r="Y1071" s="136">
        <v>1400</v>
      </c>
      <c r="AS1071" s="136">
        <v>1630</v>
      </c>
    </row>
    <row r="1072" spans="1:48">
      <c r="A1072" s="133">
        <v>42711</v>
      </c>
      <c r="B1072" s="576">
        <v>1670</v>
      </c>
      <c r="D1072" s="134">
        <v>1690</v>
      </c>
      <c r="F1072" s="134">
        <v>1900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B1073" s="576">
        <v>1670</v>
      </c>
      <c r="D1073" s="134">
        <v>1680</v>
      </c>
      <c r="F1073" s="134">
        <v>1900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B1074" s="576">
        <v>1660</v>
      </c>
      <c r="D1074" s="134">
        <v>1680</v>
      </c>
      <c r="F1074" s="134">
        <v>1900</v>
      </c>
      <c r="Y1074" s="136">
        <v>1400</v>
      </c>
      <c r="AV1074" s="136">
        <v>1540</v>
      </c>
    </row>
    <row r="1075" spans="1:48">
      <c r="A1075" s="133">
        <v>42716</v>
      </c>
      <c r="B1075" s="576">
        <v>1610</v>
      </c>
      <c r="D1075" s="134">
        <v>1615</v>
      </c>
      <c r="F1075" s="134">
        <v>1900</v>
      </c>
      <c r="AV1075" s="136">
        <v>1520</v>
      </c>
    </row>
    <row r="1076" spans="1:48">
      <c r="A1076" s="133">
        <v>42717</v>
      </c>
      <c r="B1076" s="576">
        <v>1590</v>
      </c>
      <c r="D1076" s="134">
        <v>1610</v>
      </c>
      <c r="F1076" s="134">
        <v>1850</v>
      </c>
      <c r="AV1076" s="136">
        <v>1470</v>
      </c>
    </row>
    <row r="1077" spans="1:48">
      <c r="A1077" s="133">
        <v>42718</v>
      </c>
      <c r="B1077" s="576">
        <v>1590</v>
      </c>
      <c r="D1077" s="134">
        <v>1610</v>
      </c>
      <c r="F1077" s="134">
        <v>1830</v>
      </c>
      <c r="AV1077" s="136">
        <v>1470</v>
      </c>
    </row>
    <row r="1078" spans="1:48">
      <c r="A1078" s="133">
        <v>42719</v>
      </c>
      <c r="B1078" s="576">
        <v>1590</v>
      </c>
      <c r="D1078" s="134">
        <v>1610</v>
      </c>
      <c r="F1078" s="134">
        <v>1830</v>
      </c>
      <c r="AS1078" s="136">
        <v>1630</v>
      </c>
      <c r="AV1078" s="136">
        <v>1470</v>
      </c>
    </row>
    <row r="1079" spans="1:48">
      <c r="A1079" s="133">
        <v>42720</v>
      </c>
      <c r="B1079" s="576">
        <v>1580</v>
      </c>
      <c r="D1079" s="134">
        <v>1610</v>
      </c>
      <c r="F1079" s="134">
        <v>1810</v>
      </c>
      <c r="AS1079" s="136">
        <v>1630</v>
      </c>
      <c r="AV1079" s="136">
        <v>1480</v>
      </c>
    </row>
    <row r="1080" spans="1:48">
      <c r="A1080" s="133">
        <v>42723</v>
      </c>
      <c r="B1080" s="576">
        <v>1560</v>
      </c>
      <c r="D1080" s="134">
        <v>1590</v>
      </c>
      <c r="F1080" s="134">
        <v>1700</v>
      </c>
      <c r="AV1080" s="136">
        <v>1420</v>
      </c>
    </row>
    <row r="1081" spans="1:48">
      <c r="A1081" s="133">
        <v>42724</v>
      </c>
      <c r="B1081" s="576">
        <v>1480</v>
      </c>
      <c r="D1081" s="134">
        <v>1520</v>
      </c>
      <c r="F1081" s="134">
        <v>1660</v>
      </c>
      <c r="AV1081" s="136">
        <v>1420</v>
      </c>
    </row>
    <row r="1082" spans="1:48">
      <c r="A1082" s="133">
        <v>42725</v>
      </c>
      <c r="B1082" s="576">
        <v>1480</v>
      </c>
      <c r="D1082" s="134">
        <v>1520</v>
      </c>
      <c r="F1082" s="134">
        <v>1640</v>
      </c>
      <c r="AV1082" s="136">
        <v>1420</v>
      </c>
    </row>
    <row r="1083" spans="1:48">
      <c r="A1083" s="133">
        <v>42726</v>
      </c>
      <c r="B1083" s="576">
        <v>1480</v>
      </c>
      <c r="D1083" s="134">
        <v>1510</v>
      </c>
      <c r="F1083" s="134">
        <v>1620</v>
      </c>
      <c r="Y1083" s="136">
        <v>1260</v>
      </c>
      <c r="AV1083" s="136">
        <v>1420</v>
      </c>
    </row>
    <row r="1084" spans="1:48">
      <c r="A1084" s="133">
        <v>42727</v>
      </c>
      <c r="B1084" s="576">
        <v>1480</v>
      </c>
      <c r="D1084" s="134">
        <v>1510</v>
      </c>
      <c r="F1084" s="134">
        <v>1620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B1085" s="576">
        <v>1480</v>
      </c>
      <c r="D1085" s="134">
        <v>1510</v>
      </c>
      <c r="F1085" s="134">
        <v>1620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B1086" s="576">
        <v>1480</v>
      </c>
      <c r="D1086" s="134">
        <v>1510</v>
      </c>
      <c r="F1086" s="134">
        <v>1620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B1087" s="576">
        <v>1480</v>
      </c>
      <c r="D1087" s="134">
        <v>1510</v>
      </c>
      <c r="F1087" s="134">
        <v>1620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B1088" s="576">
        <v>1490</v>
      </c>
      <c r="D1088" s="134">
        <v>1510</v>
      </c>
      <c r="F1088" s="134">
        <v>1630</v>
      </c>
      <c r="Y1088" s="136">
        <v>1260</v>
      </c>
      <c r="AV1088" s="136">
        <v>1410</v>
      </c>
    </row>
    <row r="1089" spans="1:48">
      <c r="A1089" s="133">
        <v>42734</v>
      </c>
      <c r="B1089" s="576">
        <v>1500</v>
      </c>
      <c r="D1089" s="134">
        <v>1510</v>
      </c>
      <c r="F1089" s="134">
        <v>1640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B1090" s="576">
        <v>1480</v>
      </c>
      <c r="D1090" s="134">
        <v>1510</v>
      </c>
      <c r="F1090" s="134">
        <v>1640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B1091" s="576">
        <v>1480</v>
      </c>
      <c r="D1091" s="134">
        <v>1510</v>
      </c>
      <c r="F1091" s="134">
        <v>1640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B1092" s="576">
        <v>1480</v>
      </c>
      <c r="D1092" s="134">
        <v>1510</v>
      </c>
      <c r="F1092" s="134">
        <v>1640</v>
      </c>
      <c r="Y1092" s="136">
        <v>1260</v>
      </c>
      <c r="AV1092" s="136">
        <v>1360</v>
      </c>
    </row>
    <row r="1093" spans="1:48">
      <c r="A1093" s="133">
        <v>42741</v>
      </c>
      <c r="B1093" s="576">
        <v>1470</v>
      </c>
      <c r="D1093" s="134">
        <v>1500</v>
      </c>
      <c r="F1093" s="134">
        <v>1600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B1094" s="576">
        <v>1450</v>
      </c>
      <c r="D1094" s="134">
        <v>1470</v>
      </c>
      <c r="F1094" s="134">
        <v>1590</v>
      </c>
      <c r="Y1094" s="136">
        <v>1260</v>
      </c>
      <c r="AV1094" s="136">
        <v>1360</v>
      </c>
    </row>
    <row r="1095" spans="1:48">
      <c r="A1095" s="133">
        <v>42745</v>
      </c>
      <c r="B1095" s="576">
        <v>1450</v>
      </c>
      <c r="D1095" s="134">
        <v>1470</v>
      </c>
      <c r="F1095" s="134">
        <v>1590</v>
      </c>
      <c r="Y1095" s="136">
        <v>1220</v>
      </c>
      <c r="AV1095" s="136">
        <v>1380</v>
      </c>
    </row>
    <row r="1096" spans="1:48">
      <c r="A1096" s="133">
        <v>42746</v>
      </c>
      <c r="B1096" s="576">
        <v>1440</v>
      </c>
      <c r="D1096" s="134">
        <v>1460</v>
      </c>
      <c r="F1096" s="134">
        <v>1580</v>
      </c>
      <c r="Y1096" s="136">
        <v>1220</v>
      </c>
      <c r="AV1096" s="136">
        <v>1380</v>
      </c>
    </row>
    <row r="1097" spans="1:48">
      <c r="A1097" s="133">
        <v>42747</v>
      </c>
      <c r="B1097" s="576">
        <v>1430</v>
      </c>
      <c r="D1097" s="134">
        <v>1460</v>
      </c>
      <c r="F1097" s="134">
        <v>1580</v>
      </c>
      <c r="Y1097" s="136">
        <v>1220</v>
      </c>
      <c r="AV1097" s="136">
        <v>1360</v>
      </c>
    </row>
    <row r="1098" spans="1:48">
      <c r="A1098" s="133">
        <v>42748</v>
      </c>
      <c r="B1098" s="576">
        <v>1430</v>
      </c>
      <c r="D1098" s="134">
        <v>1450</v>
      </c>
      <c r="F1098" s="134">
        <v>1580</v>
      </c>
      <c r="Y1098" s="136">
        <v>1220</v>
      </c>
      <c r="AV1098" s="136">
        <v>1360</v>
      </c>
    </row>
    <row r="1099" spans="1:48">
      <c r="A1099" s="133">
        <v>42751</v>
      </c>
      <c r="B1099" s="576">
        <v>1450</v>
      </c>
      <c r="D1099" s="134">
        <v>1460</v>
      </c>
      <c r="F1099" s="134">
        <v>1570</v>
      </c>
      <c r="AS1099" s="136">
        <v>1380</v>
      </c>
      <c r="AV1099" s="136">
        <v>1360</v>
      </c>
    </row>
    <row r="1100" spans="1:48">
      <c r="A1100" s="133">
        <v>42752</v>
      </c>
      <c r="B1100" s="576">
        <v>1460</v>
      </c>
      <c r="D1100" s="134">
        <v>1470</v>
      </c>
      <c r="F1100" s="134">
        <v>1570</v>
      </c>
      <c r="AS1100" s="136">
        <v>1380</v>
      </c>
      <c r="AV1100" s="136">
        <v>1360</v>
      </c>
    </row>
    <row r="1101" spans="1:48">
      <c r="A1101" s="133">
        <v>42753</v>
      </c>
      <c r="B1101" s="576">
        <v>1470</v>
      </c>
      <c r="D1101" s="134">
        <v>1470</v>
      </c>
      <c r="F1101" s="134">
        <v>1570</v>
      </c>
      <c r="AS1101" s="136">
        <v>1380</v>
      </c>
      <c r="AV1101" s="136">
        <v>1360</v>
      </c>
    </row>
    <row r="1102" spans="1:48">
      <c r="A1102" s="133">
        <v>42754</v>
      </c>
      <c r="B1102" s="576">
        <v>1470</v>
      </c>
      <c r="D1102" s="134">
        <v>1470</v>
      </c>
      <c r="F1102" s="134">
        <v>1570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B1103" s="576">
        <v>1460</v>
      </c>
      <c r="D1103" s="134">
        <v>1470</v>
      </c>
      <c r="F1103" s="134">
        <v>1570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B1104" s="576">
        <v>-30</v>
      </c>
      <c r="D1104" s="134">
        <v>0</v>
      </c>
      <c r="F1104" s="134">
        <v>1570</v>
      </c>
      <c r="Y1104" s="136">
        <v>1220</v>
      </c>
      <c r="AV1104" s="136">
        <v>1360</v>
      </c>
    </row>
    <row r="1105" spans="1:48">
      <c r="A1105" s="133">
        <v>42758</v>
      </c>
      <c r="B1105" s="576">
        <v>1440</v>
      </c>
      <c r="D1105" s="134">
        <v>1470</v>
      </c>
      <c r="F1105" s="134">
        <v>1570</v>
      </c>
      <c r="Y1105" s="136">
        <v>1220</v>
      </c>
      <c r="AV1105" s="136">
        <v>1360</v>
      </c>
    </row>
    <row r="1106" spans="1:48">
      <c r="A1106" s="133">
        <v>42759</v>
      </c>
      <c r="B1106" s="576">
        <v>1440</v>
      </c>
      <c r="D1106" s="134">
        <v>1470</v>
      </c>
      <c r="F1106" s="134">
        <v>1570</v>
      </c>
      <c r="Y1106" s="136">
        <v>1220</v>
      </c>
      <c r="AV1106" s="136">
        <v>1360</v>
      </c>
    </row>
    <row r="1107" spans="1:48">
      <c r="A1107" s="133">
        <v>42770</v>
      </c>
      <c r="B1107" s="576">
        <v>-30</v>
      </c>
      <c r="D1107" s="134">
        <v>0</v>
      </c>
      <c r="F1107" s="134">
        <v>1600</v>
      </c>
      <c r="Y1107" s="136">
        <v>1220</v>
      </c>
    </row>
    <row r="1108" spans="1:48">
      <c r="A1108" s="133">
        <v>42772</v>
      </c>
      <c r="B1108" s="576">
        <v>1450</v>
      </c>
      <c r="D1108" s="134">
        <v>1470</v>
      </c>
      <c r="F1108" s="134">
        <v>1620</v>
      </c>
      <c r="Y1108" s="136">
        <v>1220</v>
      </c>
    </row>
    <row r="1109" spans="1:48">
      <c r="A1109" s="133">
        <v>42773</v>
      </c>
      <c r="B1109" s="576">
        <v>1470</v>
      </c>
      <c r="D1109" s="134">
        <v>1480</v>
      </c>
      <c r="F1109" s="134">
        <v>1640</v>
      </c>
      <c r="Y1109" s="136">
        <v>1260</v>
      </c>
    </row>
    <row r="1110" spans="1:48">
      <c r="A1110" s="133">
        <v>42774</v>
      </c>
      <c r="B1110" s="576">
        <v>1480</v>
      </c>
      <c r="D1110" s="134">
        <v>1490</v>
      </c>
      <c r="F1110" s="134">
        <v>1640</v>
      </c>
      <c r="Y1110" s="136">
        <v>1260</v>
      </c>
    </row>
    <row r="1111" spans="1:48">
      <c r="A1111" s="133">
        <v>42775</v>
      </c>
      <c r="B1111" s="576">
        <v>1480</v>
      </c>
      <c r="D1111" s="134">
        <v>1500</v>
      </c>
      <c r="F1111" s="134">
        <v>1640</v>
      </c>
      <c r="Y1111" s="136">
        <v>1260</v>
      </c>
      <c r="AV1111" s="136">
        <v>1380</v>
      </c>
    </row>
    <row r="1112" spans="1:48">
      <c r="A1112" s="133">
        <v>42776</v>
      </c>
      <c r="B1112" s="576">
        <v>1500</v>
      </c>
      <c r="D1112" s="134">
        <v>1510</v>
      </c>
      <c r="F1112" s="134">
        <v>1640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B1113" s="576">
        <v>1520</v>
      </c>
      <c r="D1113" s="134">
        <v>1520</v>
      </c>
      <c r="F1113" s="134">
        <v>1650</v>
      </c>
      <c r="Y1113" s="136">
        <v>1260</v>
      </c>
      <c r="AS1113" s="136">
        <v>1420</v>
      </c>
    </row>
    <row r="1114" spans="1:48">
      <c r="A1114" s="133">
        <v>42780</v>
      </c>
      <c r="B1114" s="576">
        <v>1500</v>
      </c>
      <c r="D1114" s="134">
        <v>1520</v>
      </c>
      <c r="F1114" s="134">
        <v>1640</v>
      </c>
      <c r="Y1114" s="136">
        <v>1260</v>
      </c>
      <c r="AS1114" s="136">
        <v>1420</v>
      </c>
    </row>
    <row r="1115" spans="1:48">
      <c r="A1115" s="133">
        <v>42781</v>
      </c>
      <c r="B1115" s="576">
        <v>1490</v>
      </c>
      <c r="D1115" s="134">
        <v>1520</v>
      </c>
      <c r="F1115" s="134">
        <v>1630</v>
      </c>
      <c r="Y1115" s="136">
        <v>1260</v>
      </c>
      <c r="AV1115" s="136">
        <v>1380</v>
      </c>
    </row>
    <row r="1116" spans="1:48">
      <c r="A1116" s="133">
        <v>42782</v>
      </c>
      <c r="B1116" s="576">
        <v>1480</v>
      </c>
      <c r="D1116" s="134">
        <v>1510</v>
      </c>
      <c r="F1116" s="134">
        <v>1630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B1117" s="576">
        <v>1480</v>
      </c>
      <c r="D1117" s="134">
        <v>1510</v>
      </c>
      <c r="F1117" s="134">
        <v>1630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B1118" s="576">
        <v>1490</v>
      </c>
      <c r="D1118" s="134">
        <v>1500</v>
      </c>
      <c r="F1118" s="134">
        <v>1620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B1119" s="576">
        <v>1480</v>
      </c>
      <c r="D1119" s="134">
        <v>1490</v>
      </c>
      <c r="F1119" s="134">
        <v>1600</v>
      </c>
      <c r="Y1119" s="136">
        <v>1260</v>
      </c>
      <c r="AS1119" s="136">
        <v>1420</v>
      </c>
    </row>
    <row r="1120" spans="1:48">
      <c r="A1120" s="133">
        <v>42788</v>
      </c>
      <c r="B1120" s="576">
        <v>1480</v>
      </c>
      <c r="D1120" s="134">
        <v>1490</v>
      </c>
      <c r="F1120" s="134">
        <v>1600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B1121" s="576">
        <v>1480</v>
      </c>
      <c r="D1121" s="134">
        <v>1490</v>
      </c>
      <c r="F1121" s="134">
        <v>1600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B1122" s="576">
        <v>1490</v>
      </c>
      <c r="D1122" s="134">
        <v>1490</v>
      </c>
      <c r="F1122" s="134">
        <v>1600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B1123" s="576">
        <v>1500</v>
      </c>
      <c r="D1123" s="134">
        <v>1510</v>
      </c>
      <c r="F1123" s="134">
        <v>1600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B1124" s="576">
        <v>1500</v>
      </c>
      <c r="D1124" s="134">
        <v>1510</v>
      </c>
      <c r="F1124" s="134">
        <v>1620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B1125" s="576">
        <v>1510</v>
      </c>
      <c r="D1125" s="134">
        <v>1520</v>
      </c>
      <c r="F1125" s="134">
        <v>1620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B1126" s="576">
        <v>1510</v>
      </c>
      <c r="D1126" s="134">
        <v>1520</v>
      </c>
      <c r="F1126" s="134">
        <v>1640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B1127" s="576">
        <v>1510</v>
      </c>
      <c r="D1127" s="134">
        <v>1520</v>
      </c>
      <c r="F1127" s="134">
        <v>1640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B1128" s="576">
        <v>1530</v>
      </c>
      <c r="D1128" s="134">
        <v>1530</v>
      </c>
      <c r="F1128" s="134">
        <v>1650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B1129" s="576">
        <v>1550</v>
      </c>
      <c r="D1129" s="134">
        <v>1560</v>
      </c>
      <c r="F1129" s="134">
        <v>1700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B1130" s="576">
        <v>1530</v>
      </c>
      <c r="D1130" s="134">
        <v>1540</v>
      </c>
      <c r="F1130" s="134">
        <v>1710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B1131" s="576">
        <v>1540</v>
      </c>
      <c r="D1131" s="134">
        <v>1550</v>
      </c>
      <c r="F1131" s="134">
        <v>1710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B1132" s="576">
        <v>1540</v>
      </c>
      <c r="D1132" s="134">
        <v>1550</v>
      </c>
      <c r="F1132" s="134">
        <v>1700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B1133" s="576">
        <v>1530</v>
      </c>
      <c r="D1133" s="134">
        <v>1540</v>
      </c>
      <c r="F1133" s="134">
        <v>1680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B1134" s="576">
        <v>1530</v>
      </c>
      <c r="D1134" s="134">
        <v>1540</v>
      </c>
      <c r="F1134" s="134">
        <v>1650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B1135" s="576">
        <v>1520</v>
      </c>
      <c r="D1135" s="134">
        <v>1530</v>
      </c>
      <c r="F1135" s="134">
        <v>1640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B1136" s="576">
        <v>1520</v>
      </c>
      <c r="D1136" s="134">
        <v>1530</v>
      </c>
      <c r="F1136" s="134">
        <v>1640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B1137" s="576">
        <v>1510</v>
      </c>
      <c r="D1137" s="134">
        <v>1530</v>
      </c>
      <c r="F1137" s="134">
        <v>1630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B1138" s="576">
        <v>1530</v>
      </c>
      <c r="D1138" s="134">
        <v>1530</v>
      </c>
      <c r="F1138" s="134">
        <v>1640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B1139" s="576">
        <v>1540</v>
      </c>
      <c r="D1139" s="134">
        <v>1550</v>
      </c>
      <c r="F1139" s="134">
        <v>1670</v>
      </c>
      <c r="Y1139" s="136">
        <v>1320</v>
      </c>
      <c r="AV1139" s="136">
        <v>1500</v>
      </c>
    </row>
    <row r="1140" spans="1:48">
      <c r="A1140" s="133">
        <v>42816</v>
      </c>
      <c r="B1140" s="576">
        <v>1560</v>
      </c>
      <c r="D1140" s="134">
        <v>1560</v>
      </c>
      <c r="F1140" s="134">
        <v>1670</v>
      </c>
      <c r="Y1140" s="136">
        <v>1320</v>
      </c>
      <c r="AV1140" s="136">
        <v>1500</v>
      </c>
    </row>
    <row r="1141" spans="1:48">
      <c r="A1141" s="133">
        <v>42817</v>
      </c>
      <c r="B1141" s="576">
        <v>1560</v>
      </c>
      <c r="D1141" s="134">
        <v>1570</v>
      </c>
      <c r="F1141" s="134">
        <v>1670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B1142" s="576">
        <v>1550</v>
      </c>
      <c r="D1142" s="134">
        <v>1570</v>
      </c>
      <c r="F1142" s="134">
        <v>1700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B1143" s="576">
        <v>1580</v>
      </c>
      <c r="D1143" s="134">
        <v>1590</v>
      </c>
      <c r="F1143" s="134">
        <v>1720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B1144" s="576">
        <v>1590</v>
      </c>
      <c r="D1144" s="134">
        <v>1600</v>
      </c>
      <c r="F1144" s="134">
        <v>1720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B1145" s="576">
        <v>1600</v>
      </c>
      <c r="D1145" s="134">
        <v>1600</v>
      </c>
      <c r="F1145" s="134">
        <v>1730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B1146" s="576">
        <v>1600</v>
      </c>
      <c r="D1146" s="134">
        <v>1600</v>
      </c>
      <c r="F1146" s="134">
        <v>1740</v>
      </c>
      <c r="Y1146" s="136">
        <v>1360</v>
      </c>
      <c r="AV1146" s="136">
        <v>1530</v>
      </c>
    </row>
    <row r="1147" spans="1:48">
      <c r="A1147" s="133">
        <v>42825</v>
      </c>
      <c r="B1147" s="576">
        <v>1600</v>
      </c>
      <c r="D1147" s="134">
        <v>1600</v>
      </c>
      <c r="F1147" s="134">
        <v>1720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B1148" s="576">
        <v>-30</v>
      </c>
      <c r="D1148" s="134">
        <v>0</v>
      </c>
      <c r="F1148" s="134">
        <v>1700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B1149" s="576">
        <v>1600</v>
      </c>
      <c r="D1149" s="134">
        <v>1600</v>
      </c>
      <c r="F1149" s="134">
        <v>1690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B1150" s="576">
        <v>1600</v>
      </c>
      <c r="D1150" s="134">
        <v>1600</v>
      </c>
      <c r="F1150" s="134">
        <v>1700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B1151" s="576">
        <v>1600</v>
      </c>
      <c r="D1151" s="134">
        <v>1610</v>
      </c>
      <c r="F1151" s="134">
        <v>1700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B1152" s="576">
        <v>1620</v>
      </c>
      <c r="D1152" s="134">
        <v>1630</v>
      </c>
      <c r="F1152" s="134">
        <v>1730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B1153" s="576">
        <v>1630</v>
      </c>
      <c r="D1153" s="134">
        <v>1640</v>
      </c>
      <c r="F1153" s="134">
        <v>1750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B1154" s="576">
        <v>1630</v>
      </c>
      <c r="D1154" s="134">
        <v>1630</v>
      </c>
      <c r="F1154" s="134">
        <v>1750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B1155" s="576">
        <v>1620</v>
      </c>
      <c r="D1155" s="134">
        <v>1620</v>
      </c>
      <c r="F1155" s="134">
        <v>1730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B1156" s="576">
        <v>1620</v>
      </c>
      <c r="D1156" s="134">
        <v>1620</v>
      </c>
      <c r="F1156" s="134">
        <v>1720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B1157" s="576">
        <v>1620</v>
      </c>
      <c r="D1157" s="134">
        <v>1640</v>
      </c>
      <c r="F1157" s="134">
        <v>1720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B1158" s="576">
        <v>1630</v>
      </c>
      <c r="D1158" s="134">
        <v>1640</v>
      </c>
      <c r="F1158" s="134">
        <v>1720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B1159" s="576">
        <v>1630</v>
      </c>
      <c r="D1159" s="134">
        <v>1640</v>
      </c>
      <c r="F1159" s="134">
        <v>1720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B1160" s="576">
        <v>1630</v>
      </c>
      <c r="D1160" s="134">
        <v>1650</v>
      </c>
      <c r="F1160" s="134">
        <v>1730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B1161" s="576">
        <v>1640</v>
      </c>
      <c r="D1161" s="134">
        <v>1660</v>
      </c>
      <c r="F1161" s="134">
        <v>1730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B1162" s="576">
        <v>1650</v>
      </c>
      <c r="D1162" s="134">
        <v>1680</v>
      </c>
      <c r="F1162" s="134">
        <v>1730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B1163" s="576">
        <v>1650</v>
      </c>
      <c r="D1163" s="134">
        <v>1680</v>
      </c>
      <c r="F1163" s="134">
        <v>1750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B1164" s="576">
        <v>1650</v>
      </c>
      <c r="D1164" s="134">
        <v>1670</v>
      </c>
      <c r="F1164" s="134">
        <v>1750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B1165" s="576">
        <v>1650</v>
      </c>
      <c r="D1165" s="134">
        <v>1670</v>
      </c>
      <c r="F1165" s="134">
        <v>1750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B1166" s="576">
        <v>1650</v>
      </c>
      <c r="D1166" s="134">
        <v>1670</v>
      </c>
      <c r="F1166" s="134">
        <v>1750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B1167" s="576">
        <v>1630</v>
      </c>
      <c r="D1167" s="134">
        <v>1660</v>
      </c>
      <c r="F1167" s="134">
        <v>1740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B1168" s="576">
        <v>1640</v>
      </c>
      <c r="D1168" s="134">
        <v>1660</v>
      </c>
      <c r="F1168" s="134">
        <v>1740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B1169" s="576">
        <v>1650</v>
      </c>
      <c r="D1169" s="134">
        <v>1670</v>
      </c>
      <c r="F1169" s="134">
        <v>1740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B1170" s="576">
        <v>1650</v>
      </c>
      <c r="D1170" s="134">
        <v>1670</v>
      </c>
      <c r="F1170" s="134">
        <v>1750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B1171" s="576">
        <v>1680</v>
      </c>
      <c r="D1171" s="134">
        <v>1690</v>
      </c>
      <c r="F1171" s="134">
        <v>1760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B1172" s="576">
        <v>1680</v>
      </c>
      <c r="D1172" s="134">
        <v>1690</v>
      </c>
      <c r="F1172" s="134">
        <v>1750</v>
      </c>
      <c r="Y1172" s="136">
        <v>1500</v>
      </c>
      <c r="AV1172" s="136">
        <v>1600</v>
      </c>
    </row>
    <row r="1173" spans="1:48">
      <c r="A1173" s="133">
        <v>42865</v>
      </c>
      <c r="B1173" s="576">
        <v>1660</v>
      </c>
      <c r="D1173" s="134">
        <v>1680</v>
      </c>
      <c r="F1173" s="134">
        <v>1750</v>
      </c>
      <c r="Y1173" s="136">
        <v>1500</v>
      </c>
      <c r="AV1173" s="136">
        <v>1600</v>
      </c>
    </row>
    <row r="1174" spans="1:48">
      <c r="A1174" s="133">
        <v>42866</v>
      </c>
      <c r="B1174" s="576">
        <v>1660</v>
      </c>
      <c r="D1174" s="134">
        <v>1680</v>
      </c>
      <c r="F1174" s="134">
        <v>1770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B1175" s="576">
        <v>1680</v>
      </c>
      <c r="D1175" s="134">
        <v>1700</v>
      </c>
      <c r="F1175" s="134">
        <v>1790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B1176" s="576">
        <v>1700</v>
      </c>
      <c r="D1176" s="134">
        <v>1700</v>
      </c>
      <c r="F1176" s="134">
        <v>1800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B1177" s="576">
        <v>1700</v>
      </c>
      <c r="D1177" s="134">
        <v>1710</v>
      </c>
      <c r="F1177" s="134">
        <v>1810</v>
      </c>
      <c r="Y1177" s="136">
        <v>1500</v>
      </c>
      <c r="AS1177" s="136">
        <v>1630</v>
      </c>
    </row>
    <row r="1178" spans="1:48">
      <c r="A1178" s="133">
        <v>42872</v>
      </c>
      <c r="B1178" s="576">
        <v>1700</v>
      </c>
      <c r="D1178" s="134">
        <v>1710</v>
      </c>
      <c r="F1178" s="134">
        <v>1840</v>
      </c>
      <c r="Y1178" s="136">
        <v>1500</v>
      </c>
    </row>
    <row r="1179" spans="1:48">
      <c r="A1179" s="133">
        <v>42873</v>
      </c>
      <c r="B1179" s="576">
        <v>1700</v>
      </c>
      <c r="D1179" s="134">
        <v>1710</v>
      </c>
      <c r="F1179" s="134">
        <v>1850</v>
      </c>
      <c r="AS1179" s="136">
        <v>1700</v>
      </c>
    </row>
    <row r="1180" spans="1:48">
      <c r="A1180" s="133">
        <v>42874</v>
      </c>
      <c r="B1180" s="576">
        <v>1740</v>
      </c>
      <c r="D1180" s="134">
        <v>1750</v>
      </c>
      <c r="F1180" s="134">
        <v>1860</v>
      </c>
      <c r="AS1180" s="136">
        <v>1700</v>
      </c>
    </row>
    <row r="1181" spans="1:48">
      <c r="A1181" s="133">
        <v>42877</v>
      </c>
      <c r="B1181" s="576">
        <v>1720</v>
      </c>
      <c r="D1181" s="134">
        <v>1740</v>
      </c>
      <c r="F1181" s="134">
        <v>1880</v>
      </c>
      <c r="AS1181" s="136">
        <v>1720</v>
      </c>
    </row>
    <row r="1182" spans="1:48">
      <c r="A1182" s="133">
        <v>42878</v>
      </c>
      <c r="B1182" s="576">
        <v>1710</v>
      </c>
      <c r="D1182" s="134">
        <v>1740</v>
      </c>
      <c r="F1182" s="134">
        <v>1880</v>
      </c>
      <c r="AS1182" s="136">
        <v>1720</v>
      </c>
    </row>
    <row r="1183" spans="1:48">
      <c r="A1183" s="133">
        <v>42879</v>
      </c>
      <c r="B1183" s="576">
        <v>1710</v>
      </c>
      <c r="D1183" s="134">
        <v>1740</v>
      </c>
      <c r="F1183" s="134">
        <v>1880</v>
      </c>
      <c r="AS1183" s="136">
        <v>1720</v>
      </c>
    </row>
    <row r="1184" spans="1:48">
      <c r="A1184" s="133">
        <v>42880</v>
      </c>
      <c r="B1184" s="576">
        <v>1710</v>
      </c>
      <c r="D1184" s="134">
        <v>1740</v>
      </c>
      <c r="F1184" s="134">
        <v>1860</v>
      </c>
      <c r="AS1184" s="136">
        <v>1720</v>
      </c>
    </row>
    <row r="1185" spans="1:48">
      <c r="A1185" s="133">
        <v>42881</v>
      </c>
      <c r="B1185" s="576">
        <v>1710</v>
      </c>
      <c r="D1185" s="134">
        <v>1740</v>
      </c>
      <c r="F1185" s="134">
        <v>1840</v>
      </c>
      <c r="AS1185" s="136">
        <v>1750</v>
      </c>
    </row>
    <row r="1186" spans="1:48">
      <c r="A1186" s="133">
        <v>42882</v>
      </c>
      <c r="B1186" s="576">
        <v>-30</v>
      </c>
      <c r="D1186" s="134">
        <v>0</v>
      </c>
      <c r="F1186" s="134">
        <v>1840</v>
      </c>
      <c r="AS1186" s="136">
        <v>1750</v>
      </c>
    </row>
    <row r="1187" spans="1:48">
      <c r="A1187" s="133">
        <v>42886</v>
      </c>
      <c r="B1187" s="576">
        <v>1700</v>
      </c>
      <c r="D1187" s="134">
        <v>1740</v>
      </c>
      <c r="F1187" s="134">
        <v>1840</v>
      </c>
      <c r="Y1187" s="136">
        <v>1440</v>
      </c>
      <c r="AS1187" s="136">
        <v>1750</v>
      </c>
    </row>
    <row r="1188" spans="1:48">
      <c r="A1188" s="133">
        <v>42887</v>
      </c>
      <c r="B1188" s="576">
        <v>1700</v>
      </c>
      <c r="D1188" s="134">
        <v>1740</v>
      </c>
      <c r="F1188" s="134">
        <v>1830</v>
      </c>
      <c r="Y1188" s="136">
        <v>1440</v>
      </c>
      <c r="AS1188" s="136">
        <v>1750</v>
      </c>
    </row>
    <row r="1189" spans="1:48">
      <c r="A1189" s="133">
        <v>42888</v>
      </c>
      <c r="B1189" s="576">
        <v>1680</v>
      </c>
      <c r="D1189" s="134">
        <v>1730</v>
      </c>
      <c r="F1189" s="134">
        <v>1830</v>
      </c>
      <c r="Y1189" s="136">
        <v>1440</v>
      </c>
      <c r="AS1189" s="136">
        <v>1750</v>
      </c>
    </row>
    <row r="1190" spans="1:48">
      <c r="A1190" s="133">
        <v>42891</v>
      </c>
      <c r="B1190" s="576">
        <v>1670</v>
      </c>
      <c r="D1190" s="134">
        <v>1720</v>
      </c>
      <c r="F1190" s="134">
        <v>1850</v>
      </c>
      <c r="Y1190" s="136">
        <v>1440</v>
      </c>
      <c r="AS1190" s="136">
        <v>1700</v>
      </c>
    </row>
    <row r="1191" spans="1:48">
      <c r="A1191" s="133">
        <v>42892</v>
      </c>
      <c r="B1191" s="576">
        <v>1670</v>
      </c>
      <c r="D1191" s="134">
        <v>1720</v>
      </c>
      <c r="F1191" s="134">
        <v>1830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B1192" s="576">
        <v>1620</v>
      </c>
      <c r="D1192" s="134">
        <v>1640</v>
      </c>
      <c r="F1192" s="134">
        <v>1800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B1193" s="576">
        <v>1640</v>
      </c>
      <c r="D1193" s="134">
        <v>1640</v>
      </c>
      <c r="F1193" s="134">
        <v>1800</v>
      </c>
      <c r="Y1193" s="136">
        <v>1440</v>
      </c>
      <c r="AV1193" s="136">
        <v>1560</v>
      </c>
    </row>
    <row r="1194" spans="1:48">
      <c r="A1194" s="133">
        <v>42895</v>
      </c>
      <c r="B1194" s="576">
        <v>1640</v>
      </c>
      <c r="D1194" s="134">
        <v>1640</v>
      </c>
      <c r="F1194" s="134">
        <v>1780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B1195" s="576">
        <v>1640</v>
      </c>
      <c r="D1195" s="134">
        <v>1650</v>
      </c>
      <c r="F1195" s="134">
        <v>1800</v>
      </c>
      <c r="Y1195" s="136">
        <v>1440</v>
      </c>
      <c r="AS1195" s="136">
        <v>1640</v>
      </c>
    </row>
    <row r="1196" spans="1:48">
      <c r="A1196" s="133">
        <v>42899</v>
      </c>
      <c r="B1196" s="576">
        <v>1640</v>
      </c>
      <c r="D1196" s="134">
        <v>1650</v>
      </c>
      <c r="F1196" s="134">
        <v>1800</v>
      </c>
      <c r="Y1196" s="136">
        <v>1440</v>
      </c>
      <c r="AS1196" s="136">
        <v>1640</v>
      </c>
    </row>
    <row r="1197" spans="1:48">
      <c r="A1197" s="133">
        <v>42900</v>
      </c>
      <c r="B1197" s="576">
        <v>1640</v>
      </c>
      <c r="D1197" s="134">
        <v>1650</v>
      </c>
      <c r="F1197" s="134">
        <v>1800</v>
      </c>
      <c r="Y1197" s="136">
        <v>1400</v>
      </c>
      <c r="AS1197" s="136">
        <v>1640</v>
      </c>
    </row>
    <row r="1198" spans="1:48">
      <c r="A1198" s="133">
        <v>42901</v>
      </c>
      <c r="B1198" s="576">
        <v>1640</v>
      </c>
      <c r="D1198" s="134">
        <v>1640</v>
      </c>
      <c r="F1198" s="134">
        <v>1800</v>
      </c>
      <c r="Y1198" s="136">
        <v>1400</v>
      </c>
      <c r="AS1198" s="136">
        <v>1640</v>
      </c>
    </row>
    <row r="1199" spans="1:48">
      <c r="A1199" s="133">
        <v>42902</v>
      </c>
      <c r="B1199" s="576">
        <v>1640</v>
      </c>
      <c r="D1199" s="134">
        <v>1650</v>
      </c>
      <c r="F1199" s="134">
        <v>1800</v>
      </c>
      <c r="Y1199" s="136">
        <v>1400</v>
      </c>
      <c r="AS1199" s="136">
        <v>1640</v>
      </c>
    </row>
    <row r="1200" spans="1:48">
      <c r="A1200" s="133">
        <v>42905</v>
      </c>
      <c r="B1200" s="576">
        <v>1650</v>
      </c>
      <c r="D1200" s="134">
        <v>1650</v>
      </c>
      <c r="F1200" s="134">
        <v>1800</v>
      </c>
      <c r="Y1200" s="136">
        <v>1400</v>
      </c>
      <c r="AS1200" s="136">
        <v>1640</v>
      </c>
    </row>
    <row r="1201" spans="1:45">
      <c r="A1201" s="133">
        <v>42906</v>
      </c>
      <c r="B1201" s="576">
        <v>1650</v>
      </c>
      <c r="D1201" s="134">
        <v>1650</v>
      </c>
      <c r="F1201" s="134">
        <v>1800</v>
      </c>
      <c r="Y1201" s="136">
        <v>1400</v>
      </c>
      <c r="AS1201" s="136">
        <v>1600</v>
      </c>
    </row>
    <row r="1202" spans="1:45">
      <c r="A1202" s="133">
        <v>42907</v>
      </c>
      <c r="B1202" s="576">
        <v>1650</v>
      </c>
      <c r="D1202" s="134">
        <v>1650</v>
      </c>
      <c r="F1202" s="134">
        <v>1800</v>
      </c>
      <c r="Y1202" s="136">
        <v>1400</v>
      </c>
      <c r="AS1202" s="136">
        <v>1600</v>
      </c>
    </row>
    <row r="1203" spans="1:45">
      <c r="A1203" s="133">
        <v>42908</v>
      </c>
      <c r="B1203" s="576">
        <v>1650</v>
      </c>
      <c r="D1203" s="134">
        <v>1650</v>
      </c>
      <c r="F1203" s="134">
        <v>1800</v>
      </c>
      <c r="Y1203" s="136">
        <v>1400</v>
      </c>
      <c r="AS1203" s="136">
        <v>1600</v>
      </c>
    </row>
    <row r="1204" spans="1:45">
      <c r="A1204" s="133">
        <v>42909</v>
      </c>
      <c r="B1204" s="576">
        <v>1660</v>
      </c>
      <c r="D1204" s="134">
        <v>1660</v>
      </c>
      <c r="F1204" s="134">
        <v>1830</v>
      </c>
      <c r="Y1204" s="136">
        <v>1400</v>
      </c>
      <c r="AS1204" s="136">
        <v>1600</v>
      </c>
    </row>
    <row r="1205" spans="1:45">
      <c r="A1205" s="133">
        <v>42912</v>
      </c>
      <c r="B1205" s="576">
        <v>1670</v>
      </c>
      <c r="D1205" s="134">
        <v>1670</v>
      </c>
      <c r="F1205" s="134">
        <v>1840</v>
      </c>
      <c r="Y1205" s="136">
        <v>1400</v>
      </c>
    </row>
    <row r="1206" spans="1:45">
      <c r="A1206" s="133">
        <v>42913</v>
      </c>
      <c r="B1206" s="576">
        <v>1680</v>
      </c>
      <c r="D1206" s="134">
        <v>1680</v>
      </c>
      <c r="F1206" s="134">
        <v>1840</v>
      </c>
      <c r="Y1206" s="136">
        <v>1400</v>
      </c>
      <c r="AS1206" s="136">
        <v>1650</v>
      </c>
    </row>
    <row r="1207" spans="1:45">
      <c r="A1207" s="133">
        <v>42914</v>
      </c>
      <c r="B1207" s="576">
        <v>1680</v>
      </c>
      <c r="D1207" s="134">
        <v>1680</v>
      </c>
      <c r="F1207" s="134">
        <v>1860</v>
      </c>
      <c r="Y1207" s="136">
        <v>1400</v>
      </c>
      <c r="AS1207" s="136">
        <v>1650</v>
      </c>
    </row>
    <row r="1208" spans="1:45">
      <c r="A1208" s="133">
        <v>42915</v>
      </c>
      <c r="B1208" s="576">
        <v>1680</v>
      </c>
      <c r="D1208" s="134">
        <v>1680</v>
      </c>
      <c r="F1208" s="134">
        <v>1860</v>
      </c>
      <c r="Y1208" s="136">
        <v>1400</v>
      </c>
      <c r="AS1208" s="136">
        <v>1650</v>
      </c>
    </row>
    <row r="1209" spans="1:45">
      <c r="A1209" s="133">
        <v>42916</v>
      </c>
      <c r="B1209" s="576">
        <v>1680</v>
      </c>
      <c r="D1209" s="134">
        <v>1680</v>
      </c>
      <c r="F1209" s="134">
        <v>1860</v>
      </c>
      <c r="Y1209" s="136">
        <v>1400</v>
      </c>
      <c r="AS1209" s="136">
        <v>1650</v>
      </c>
    </row>
    <row r="1210" spans="1:45">
      <c r="A1210" s="133">
        <v>42919</v>
      </c>
      <c r="B1210" s="576">
        <v>1680</v>
      </c>
      <c r="D1210" s="134">
        <v>1680</v>
      </c>
      <c r="F1210" s="134">
        <v>1860</v>
      </c>
      <c r="Y1210" s="136">
        <v>1400</v>
      </c>
    </row>
    <row r="1211" spans="1:45">
      <c r="A1211" s="133">
        <v>42920</v>
      </c>
      <c r="B1211" s="576">
        <v>1690</v>
      </c>
      <c r="D1211" s="134">
        <v>1680</v>
      </c>
      <c r="F1211" s="134">
        <v>1860</v>
      </c>
    </row>
    <row r="1212" spans="1:45">
      <c r="A1212" s="133">
        <v>42921</v>
      </c>
      <c r="B1212" s="576">
        <v>1690</v>
      </c>
      <c r="D1212" s="134">
        <v>1680</v>
      </c>
      <c r="F1212" s="134">
        <v>1880</v>
      </c>
      <c r="AS1212" s="136">
        <v>1700</v>
      </c>
    </row>
    <row r="1213" spans="1:45">
      <c r="A1213" s="133">
        <v>42922</v>
      </c>
      <c r="B1213" s="576">
        <v>1690</v>
      </c>
      <c r="D1213" s="134">
        <v>1680</v>
      </c>
      <c r="F1213" s="134">
        <v>1880</v>
      </c>
      <c r="AS1213" s="136">
        <v>1700</v>
      </c>
    </row>
    <row r="1214" spans="1:45">
      <c r="A1214" s="133">
        <v>42923</v>
      </c>
      <c r="B1214" s="576">
        <v>1690</v>
      </c>
      <c r="D1214" s="134">
        <v>1700</v>
      </c>
      <c r="F1214" s="134">
        <v>1880</v>
      </c>
      <c r="AS1214" s="136">
        <v>1700</v>
      </c>
    </row>
    <row r="1215" spans="1:45">
      <c r="A1215" s="133">
        <v>42926</v>
      </c>
      <c r="B1215" s="576">
        <v>1690</v>
      </c>
      <c r="D1215" s="134">
        <v>1700</v>
      </c>
      <c r="F1215" s="134">
        <v>1880</v>
      </c>
      <c r="Y1215" s="136">
        <v>1560</v>
      </c>
      <c r="AS1215" s="136">
        <v>1700</v>
      </c>
    </row>
    <row r="1216" spans="1:45">
      <c r="A1216" s="133">
        <v>42927</v>
      </c>
      <c r="B1216" s="576">
        <v>1690</v>
      </c>
      <c r="D1216" s="134">
        <v>1700</v>
      </c>
      <c r="F1216" s="134">
        <v>1880</v>
      </c>
      <c r="Y1216" s="136">
        <v>1560</v>
      </c>
    </row>
    <row r="1217" spans="1:48">
      <c r="A1217" s="133">
        <v>42928</v>
      </c>
      <c r="B1217" s="576">
        <v>1700</v>
      </c>
      <c r="D1217" s="134">
        <v>1700</v>
      </c>
      <c r="F1217" s="134">
        <v>1880</v>
      </c>
      <c r="Y1217" s="136">
        <v>1560</v>
      </c>
    </row>
    <row r="1218" spans="1:48">
      <c r="A1218" s="133">
        <v>42929</v>
      </c>
      <c r="B1218" s="576">
        <v>1700</v>
      </c>
      <c r="D1218" s="134">
        <v>1700</v>
      </c>
      <c r="F1218" s="134">
        <v>1880</v>
      </c>
      <c r="Y1218" s="136">
        <v>1560</v>
      </c>
      <c r="AS1218" s="136">
        <v>1730</v>
      </c>
    </row>
    <row r="1219" spans="1:48">
      <c r="A1219" s="133">
        <v>42930</v>
      </c>
      <c r="B1219" s="576">
        <v>1700</v>
      </c>
      <c r="D1219" s="134">
        <v>1700</v>
      </c>
      <c r="F1219" s="134">
        <v>1880</v>
      </c>
      <c r="Y1219" s="136">
        <v>1560</v>
      </c>
      <c r="AS1219" s="136">
        <v>1730</v>
      </c>
    </row>
    <row r="1220" spans="1:48">
      <c r="A1220" s="133">
        <v>42933</v>
      </c>
      <c r="B1220" s="576">
        <v>1710</v>
      </c>
      <c r="D1220" s="134">
        <v>1710</v>
      </c>
      <c r="F1220" s="134">
        <v>1880</v>
      </c>
      <c r="Y1220" s="136">
        <v>1560</v>
      </c>
      <c r="AS1220" s="136">
        <v>1730</v>
      </c>
    </row>
    <row r="1221" spans="1:48">
      <c r="A1221" s="133">
        <v>42934</v>
      </c>
      <c r="B1221" s="576">
        <v>1710</v>
      </c>
      <c r="D1221" s="134">
        <v>1710</v>
      </c>
      <c r="F1221" s="134">
        <v>1880</v>
      </c>
      <c r="Y1221" s="136">
        <v>1560</v>
      </c>
      <c r="AV1221" s="136">
        <v>1640</v>
      </c>
    </row>
    <row r="1222" spans="1:48">
      <c r="A1222" s="133">
        <v>42935</v>
      </c>
      <c r="B1222" s="576">
        <v>1710</v>
      </c>
      <c r="D1222" s="134">
        <v>1710</v>
      </c>
      <c r="F1222" s="134">
        <v>1880</v>
      </c>
      <c r="Y1222" s="136">
        <v>1560</v>
      </c>
      <c r="AV1222" s="136">
        <v>1640</v>
      </c>
    </row>
    <row r="1223" spans="1:48">
      <c r="A1223" s="133">
        <v>42936</v>
      </c>
      <c r="B1223" s="576">
        <v>1710</v>
      </c>
      <c r="D1223" s="134">
        <v>1710</v>
      </c>
      <c r="F1223" s="134">
        <v>1880</v>
      </c>
      <c r="Y1223" s="136">
        <v>1560</v>
      </c>
      <c r="AV1223" s="136">
        <v>1640</v>
      </c>
    </row>
    <row r="1224" spans="1:48">
      <c r="A1224" s="133">
        <v>42937</v>
      </c>
      <c r="B1224" s="576">
        <v>1710</v>
      </c>
      <c r="D1224" s="134">
        <v>1710</v>
      </c>
      <c r="F1224" s="134">
        <v>1880</v>
      </c>
      <c r="AS1224" s="136">
        <v>1740</v>
      </c>
    </row>
    <row r="1225" spans="1:48">
      <c r="A1225" s="133">
        <v>42940</v>
      </c>
      <c r="B1225" s="576">
        <v>1680</v>
      </c>
      <c r="D1225" s="134">
        <v>1680</v>
      </c>
      <c r="F1225" s="134">
        <v>1880</v>
      </c>
    </row>
    <row r="1226" spans="1:48">
      <c r="A1226" s="133">
        <v>42941</v>
      </c>
      <c r="B1226" s="576">
        <v>1670</v>
      </c>
      <c r="D1226" s="134">
        <v>1680</v>
      </c>
      <c r="F1226" s="134">
        <v>1880</v>
      </c>
      <c r="AS1226" s="136">
        <v>1650</v>
      </c>
    </row>
    <row r="1227" spans="1:48">
      <c r="A1227" s="133">
        <v>42942</v>
      </c>
      <c r="B1227" s="576">
        <v>1670</v>
      </c>
      <c r="D1227" s="134">
        <v>1680</v>
      </c>
      <c r="F1227" s="134">
        <v>1880</v>
      </c>
      <c r="Y1227" s="136">
        <v>1460</v>
      </c>
      <c r="AS1227" s="136">
        <v>1650</v>
      </c>
    </row>
    <row r="1228" spans="1:48">
      <c r="A1228" s="133">
        <v>42943</v>
      </c>
      <c r="B1228" s="576">
        <v>1660</v>
      </c>
      <c r="D1228" s="134">
        <v>1670</v>
      </c>
      <c r="F1228" s="134">
        <v>1860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B1229" s="576">
        <v>1640</v>
      </c>
      <c r="D1229" s="134">
        <v>1670</v>
      </c>
      <c r="F1229" s="134">
        <v>1860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B1230" s="576">
        <v>1640</v>
      </c>
      <c r="D1230" s="134">
        <v>1670</v>
      </c>
      <c r="F1230" s="134">
        <v>1840</v>
      </c>
      <c r="Y1230" s="136">
        <v>1440</v>
      </c>
    </row>
    <row r="1231" spans="1:48">
      <c r="A1231" s="133">
        <v>42948</v>
      </c>
      <c r="B1231" s="576">
        <v>1640</v>
      </c>
      <c r="D1231" s="134">
        <v>1650</v>
      </c>
      <c r="F1231" s="134">
        <v>1840</v>
      </c>
      <c r="Y1231" s="136">
        <v>1440</v>
      </c>
    </row>
    <row r="1232" spans="1:48">
      <c r="A1232" s="133">
        <v>42949</v>
      </c>
      <c r="B1232" s="576">
        <v>1640</v>
      </c>
      <c r="D1232" s="134">
        <v>1650</v>
      </c>
      <c r="F1232" s="134">
        <v>1830</v>
      </c>
      <c r="Y1232" s="136">
        <v>1440</v>
      </c>
      <c r="AS1232" s="136">
        <v>1650</v>
      </c>
    </row>
    <row r="1233" spans="1:45">
      <c r="A1233" s="133">
        <v>42950</v>
      </c>
      <c r="B1233" s="576">
        <v>1620</v>
      </c>
      <c r="D1233" s="134">
        <v>1650</v>
      </c>
      <c r="F1233" s="134">
        <v>1820</v>
      </c>
      <c r="Y1233" s="136">
        <v>1440</v>
      </c>
      <c r="AS1233" s="136">
        <v>1650</v>
      </c>
    </row>
    <row r="1234" spans="1:45">
      <c r="A1234" s="133">
        <v>42951</v>
      </c>
      <c r="B1234" s="576">
        <v>1620</v>
      </c>
      <c r="D1234" s="134">
        <v>1650</v>
      </c>
      <c r="F1234" s="134">
        <v>1820</v>
      </c>
      <c r="Y1234" s="136">
        <v>1440</v>
      </c>
      <c r="AS1234" s="136">
        <v>1650</v>
      </c>
    </row>
    <row r="1235" spans="1:45">
      <c r="A1235" s="133">
        <v>42954</v>
      </c>
      <c r="B1235" s="576">
        <v>1620</v>
      </c>
      <c r="D1235" s="134">
        <v>1650</v>
      </c>
      <c r="F1235" s="134">
        <v>1800</v>
      </c>
      <c r="Y1235" s="136">
        <v>1440</v>
      </c>
      <c r="AS1235" s="136">
        <v>1650</v>
      </c>
    </row>
    <row r="1236" spans="1:45">
      <c r="A1236" s="133">
        <v>42955</v>
      </c>
      <c r="B1236" s="576">
        <v>1620</v>
      </c>
      <c r="D1236" s="134">
        <v>1650</v>
      </c>
      <c r="F1236" s="134">
        <v>1780</v>
      </c>
      <c r="Y1236" s="136">
        <v>1440</v>
      </c>
      <c r="AS1236" s="136">
        <v>1620</v>
      </c>
    </row>
    <row r="1237" spans="1:45">
      <c r="A1237" s="133">
        <v>42956</v>
      </c>
      <c r="B1237" s="576">
        <v>1630</v>
      </c>
      <c r="D1237" s="134">
        <v>1650</v>
      </c>
      <c r="F1237" s="134">
        <v>1780</v>
      </c>
      <c r="Y1237" s="136">
        <v>1440</v>
      </c>
      <c r="AS1237" s="136">
        <v>1620</v>
      </c>
    </row>
    <row r="1238" spans="1:45">
      <c r="A1238" s="133">
        <v>42957</v>
      </c>
      <c r="B1238" s="576">
        <v>1630</v>
      </c>
      <c r="D1238" s="134">
        <v>1660</v>
      </c>
      <c r="F1238" s="134">
        <v>1780</v>
      </c>
      <c r="Y1238" s="136">
        <v>1440</v>
      </c>
      <c r="AS1238" s="136">
        <v>1620</v>
      </c>
    </row>
    <row r="1239" spans="1:45">
      <c r="A1239" s="133">
        <v>42958</v>
      </c>
      <c r="B1239" s="576">
        <v>1630</v>
      </c>
      <c r="D1239" s="134">
        <v>1660</v>
      </c>
      <c r="F1239" s="134">
        <v>1780</v>
      </c>
      <c r="Y1239" s="136">
        <v>1440</v>
      </c>
      <c r="AS1239" s="136">
        <v>1620</v>
      </c>
    </row>
    <row r="1240" spans="1:45">
      <c r="A1240" s="133">
        <v>42961</v>
      </c>
      <c r="B1240" s="576">
        <v>1630</v>
      </c>
      <c r="D1240" s="134">
        <v>1660</v>
      </c>
      <c r="F1240" s="134">
        <v>1780</v>
      </c>
      <c r="Y1240" s="136">
        <v>1440</v>
      </c>
      <c r="AS1240" s="136">
        <v>1620</v>
      </c>
    </row>
    <row r="1241" spans="1:45">
      <c r="A1241" s="133">
        <v>42962</v>
      </c>
      <c r="B1241" s="576">
        <v>1640</v>
      </c>
      <c r="D1241" s="134">
        <v>1660</v>
      </c>
      <c r="F1241" s="134">
        <v>1780</v>
      </c>
      <c r="Y1241" s="136">
        <v>1440</v>
      </c>
      <c r="AS1241" s="136">
        <v>1620</v>
      </c>
    </row>
    <row r="1242" spans="1:45">
      <c r="A1242" s="133">
        <v>42963</v>
      </c>
      <c r="B1242" s="576">
        <v>1640</v>
      </c>
      <c r="D1242" s="134">
        <v>1660</v>
      </c>
      <c r="F1242" s="134">
        <v>1780</v>
      </c>
      <c r="Y1242" s="136">
        <v>1440</v>
      </c>
    </row>
    <row r="1243" spans="1:45">
      <c r="A1243" s="133">
        <v>42964</v>
      </c>
      <c r="B1243" s="576">
        <v>1640</v>
      </c>
      <c r="D1243" s="134">
        <v>1660</v>
      </c>
      <c r="F1243" s="134">
        <v>1780</v>
      </c>
      <c r="Y1243" s="136">
        <v>1440</v>
      </c>
      <c r="AS1243" s="136">
        <v>1620</v>
      </c>
    </row>
    <row r="1244" spans="1:45">
      <c r="A1244" s="133">
        <v>42965</v>
      </c>
      <c r="B1244" s="576">
        <v>1650</v>
      </c>
      <c r="D1244" s="134">
        <v>1660</v>
      </c>
      <c r="F1244" s="134">
        <v>1780</v>
      </c>
      <c r="Y1244" s="136">
        <v>1440</v>
      </c>
      <c r="AS1244" s="136">
        <v>1620</v>
      </c>
    </row>
    <row r="1245" spans="1:45">
      <c r="A1245" s="133">
        <v>42968</v>
      </c>
      <c r="B1245" s="576">
        <v>1650</v>
      </c>
      <c r="D1245" s="134">
        <v>1660</v>
      </c>
      <c r="F1245" s="134">
        <v>1780</v>
      </c>
      <c r="Y1245" s="136">
        <v>1420</v>
      </c>
      <c r="AS1245" s="136">
        <v>1620</v>
      </c>
    </row>
    <row r="1246" spans="1:45">
      <c r="A1246" s="133">
        <v>42969</v>
      </c>
      <c r="B1246" s="576">
        <v>1660</v>
      </c>
      <c r="D1246" s="134">
        <v>1670</v>
      </c>
      <c r="F1246" s="134">
        <v>1780</v>
      </c>
      <c r="Y1246" s="136">
        <v>1420</v>
      </c>
      <c r="AS1246" s="136">
        <v>1620</v>
      </c>
    </row>
    <row r="1247" spans="1:45">
      <c r="A1247" s="133">
        <v>42970</v>
      </c>
      <c r="B1247" s="576">
        <v>1660</v>
      </c>
      <c r="D1247" s="134">
        <v>1670</v>
      </c>
      <c r="F1247" s="134">
        <v>1780</v>
      </c>
      <c r="Y1247" s="136">
        <v>1420</v>
      </c>
      <c r="AS1247" s="136">
        <v>1620</v>
      </c>
    </row>
    <row r="1248" spans="1:45">
      <c r="A1248" s="133">
        <v>42971</v>
      </c>
      <c r="B1248" s="576">
        <v>1660</v>
      </c>
      <c r="D1248" s="134">
        <v>1670</v>
      </c>
      <c r="F1248" s="134">
        <v>1780</v>
      </c>
      <c r="Y1248" s="136">
        <v>1420</v>
      </c>
      <c r="AS1248" s="136">
        <v>1620</v>
      </c>
    </row>
    <row r="1249" spans="1:45">
      <c r="A1249" s="133">
        <v>42972</v>
      </c>
      <c r="B1249" s="576">
        <v>1660</v>
      </c>
      <c r="D1249" s="134">
        <v>1670</v>
      </c>
      <c r="F1249" s="134">
        <v>1780</v>
      </c>
      <c r="Y1249" s="136">
        <v>1420</v>
      </c>
      <c r="AS1249" s="136">
        <v>1620</v>
      </c>
    </row>
    <row r="1250" spans="1:45">
      <c r="A1250" s="133">
        <v>42975</v>
      </c>
      <c r="B1250" s="576">
        <v>1660</v>
      </c>
      <c r="D1250" s="134">
        <v>1670</v>
      </c>
      <c r="F1250" s="134">
        <v>1780</v>
      </c>
      <c r="Y1250" s="136">
        <v>1420</v>
      </c>
      <c r="AS1250" s="136">
        <v>1620</v>
      </c>
    </row>
    <row r="1251" spans="1:45">
      <c r="A1251" s="133">
        <v>42976</v>
      </c>
      <c r="B1251" s="576">
        <v>1660</v>
      </c>
      <c r="D1251" s="134">
        <v>1670</v>
      </c>
      <c r="F1251" s="134">
        <v>1780</v>
      </c>
      <c r="Y1251" s="136">
        <v>1420</v>
      </c>
      <c r="AS1251" s="136">
        <v>1620</v>
      </c>
    </row>
    <row r="1252" spans="1:45">
      <c r="A1252" s="133">
        <v>42977</v>
      </c>
      <c r="B1252" s="576">
        <v>1670</v>
      </c>
      <c r="D1252" s="134">
        <v>1680</v>
      </c>
      <c r="F1252" s="134">
        <v>1780</v>
      </c>
      <c r="Y1252" s="136">
        <v>1420</v>
      </c>
      <c r="AS1252" s="136">
        <v>1620</v>
      </c>
    </row>
    <row r="1253" spans="1:45">
      <c r="A1253" s="133">
        <v>42978</v>
      </c>
      <c r="B1253" s="576">
        <v>1670</v>
      </c>
      <c r="D1253" s="134">
        <v>1680</v>
      </c>
      <c r="F1253" s="134">
        <v>1780</v>
      </c>
      <c r="Y1253" s="136">
        <v>1420</v>
      </c>
      <c r="AS1253" s="136">
        <v>1620</v>
      </c>
    </row>
    <row r="1254" spans="1:45">
      <c r="A1254" s="133">
        <v>42979</v>
      </c>
      <c r="B1254" s="576">
        <v>1670</v>
      </c>
      <c r="D1254" s="134">
        <v>1680</v>
      </c>
      <c r="F1254" s="134">
        <v>1780</v>
      </c>
      <c r="AS1254" s="136">
        <v>1620</v>
      </c>
    </row>
    <row r="1255" spans="1:45">
      <c r="A1255" s="133">
        <v>42982</v>
      </c>
      <c r="B1255" s="576">
        <v>1690</v>
      </c>
      <c r="D1255" s="134">
        <v>1680</v>
      </c>
      <c r="F1255" s="134">
        <v>1780</v>
      </c>
      <c r="AS1255" s="136">
        <v>1660</v>
      </c>
    </row>
    <row r="1256" spans="1:45">
      <c r="A1256" s="133">
        <v>42983</v>
      </c>
      <c r="B1256" s="576">
        <v>1690</v>
      </c>
      <c r="D1256" s="134">
        <v>1680</v>
      </c>
      <c r="F1256" s="134">
        <v>1780</v>
      </c>
      <c r="AS1256" s="136">
        <v>1660</v>
      </c>
    </row>
    <row r="1257" spans="1:45">
      <c r="A1257" s="133">
        <v>42984</v>
      </c>
      <c r="B1257" s="576">
        <v>1690</v>
      </c>
      <c r="D1257" s="134">
        <v>1680</v>
      </c>
      <c r="F1257" s="134">
        <v>1780</v>
      </c>
      <c r="AS1257" s="136">
        <v>1660</v>
      </c>
    </row>
    <row r="1258" spans="1:45">
      <c r="A1258" s="133">
        <v>42985</v>
      </c>
      <c r="B1258" s="576">
        <v>1690</v>
      </c>
      <c r="D1258" s="134">
        <v>1680</v>
      </c>
      <c r="F1258" s="134">
        <v>1780</v>
      </c>
      <c r="AS1258" s="136">
        <v>1660</v>
      </c>
    </row>
    <row r="1259" spans="1:45">
      <c r="A1259" s="133">
        <v>42986</v>
      </c>
      <c r="B1259" s="576">
        <v>1690</v>
      </c>
      <c r="D1259" s="134">
        <v>1690</v>
      </c>
      <c r="F1259" s="134">
        <v>1780</v>
      </c>
      <c r="AS1259" s="136">
        <v>1660</v>
      </c>
    </row>
    <row r="1260" spans="1:45">
      <c r="A1260" s="133">
        <v>42989</v>
      </c>
      <c r="B1260" s="576">
        <v>1690</v>
      </c>
      <c r="D1260" s="134">
        <v>1690</v>
      </c>
      <c r="F1260" s="134">
        <v>1780</v>
      </c>
      <c r="AS1260" s="136">
        <v>1660</v>
      </c>
    </row>
    <row r="1261" spans="1:45">
      <c r="A1261" s="133">
        <v>42990</v>
      </c>
      <c r="B1261" s="576">
        <v>1690</v>
      </c>
      <c r="D1261" s="134">
        <v>1700</v>
      </c>
      <c r="F1261" s="134">
        <v>1780</v>
      </c>
      <c r="AS1261" s="136">
        <v>1660</v>
      </c>
    </row>
    <row r="1262" spans="1:45">
      <c r="A1262" s="133">
        <v>42991</v>
      </c>
      <c r="B1262" s="576">
        <v>1690</v>
      </c>
      <c r="D1262" s="134">
        <v>1700</v>
      </c>
      <c r="F1262" s="134">
        <v>1780</v>
      </c>
      <c r="AS1262" s="136">
        <v>1660</v>
      </c>
    </row>
    <row r="1263" spans="1:45">
      <c r="A1263" s="133">
        <v>42992</v>
      </c>
      <c r="B1263" s="576">
        <v>1690</v>
      </c>
      <c r="D1263" s="134">
        <v>1700</v>
      </c>
      <c r="F1263" s="134">
        <v>1780</v>
      </c>
      <c r="AS1263" s="136">
        <v>1660</v>
      </c>
    </row>
    <row r="1264" spans="1:45">
      <c r="A1264" s="133">
        <v>42993</v>
      </c>
      <c r="B1264" s="576">
        <v>1690</v>
      </c>
      <c r="D1264" s="134">
        <v>1700</v>
      </c>
      <c r="F1264" s="134">
        <v>1790</v>
      </c>
      <c r="AS1264" s="136">
        <v>1680</v>
      </c>
    </row>
    <row r="1265" spans="1:48">
      <c r="A1265" s="133">
        <v>42996</v>
      </c>
      <c r="B1265" s="576">
        <v>1690</v>
      </c>
      <c r="D1265" s="134">
        <v>1700</v>
      </c>
      <c r="F1265" s="134">
        <v>1790</v>
      </c>
      <c r="AS1265" s="136">
        <v>1680</v>
      </c>
    </row>
    <row r="1266" spans="1:48">
      <c r="A1266" s="133">
        <v>42997</v>
      </c>
      <c r="B1266" s="576">
        <v>1690</v>
      </c>
      <c r="D1266" s="134">
        <v>1700</v>
      </c>
      <c r="F1266" s="134">
        <v>1800</v>
      </c>
      <c r="Y1266" s="136">
        <v>1520</v>
      </c>
      <c r="AS1266" s="136">
        <v>1680</v>
      </c>
    </row>
    <row r="1267" spans="1:48">
      <c r="A1267" s="133">
        <v>42998</v>
      </c>
      <c r="B1267" s="576">
        <v>1690</v>
      </c>
      <c r="D1267" s="134">
        <v>1700</v>
      </c>
      <c r="F1267" s="134">
        <v>1800</v>
      </c>
      <c r="Y1267" s="136">
        <v>1520</v>
      </c>
      <c r="AS1267" s="136">
        <v>1680</v>
      </c>
    </row>
    <row r="1268" spans="1:48">
      <c r="A1268" s="133">
        <v>42999</v>
      </c>
      <c r="B1268" s="576">
        <v>1690</v>
      </c>
      <c r="D1268" s="134">
        <v>1700</v>
      </c>
      <c r="F1268" s="134">
        <v>1800</v>
      </c>
      <c r="Y1268" s="136">
        <v>1520</v>
      </c>
      <c r="AS1268" s="136">
        <v>1650</v>
      </c>
    </row>
    <row r="1269" spans="1:48">
      <c r="A1269" s="133">
        <v>43000</v>
      </c>
      <c r="B1269" s="576">
        <v>1690</v>
      </c>
      <c r="D1269" s="134">
        <v>1700</v>
      </c>
      <c r="F1269" s="134">
        <v>1800</v>
      </c>
      <c r="Y1269" s="136">
        <v>1520</v>
      </c>
      <c r="AS1269" s="136">
        <v>1650</v>
      </c>
    </row>
    <row r="1270" spans="1:48">
      <c r="A1270" s="133">
        <v>43003</v>
      </c>
      <c r="B1270" s="576">
        <v>1690</v>
      </c>
      <c r="D1270" s="134">
        <v>1700</v>
      </c>
      <c r="F1270" s="134">
        <v>1810</v>
      </c>
      <c r="Y1270" s="136">
        <v>1520</v>
      </c>
      <c r="AS1270" s="136">
        <v>1650</v>
      </c>
    </row>
    <row r="1271" spans="1:48">
      <c r="A1271" s="133">
        <v>43004</v>
      </c>
      <c r="B1271" s="576">
        <v>1690</v>
      </c>
      <c r="D1271" s="134">
        <v>1700</v>
      </c>
      <c r="F1271" s="134">
        <v>1810</v>
      </c>
      <c r="Y1271" s="136">
        <v>1520</v>
      </c>
    </row>
    <row r="1272" spans="1:48">
      <c r="A1272" s="133">
        <v>43005</v>
      </c>
      <c r="B1272" s="576">
        <v>1690</v>
      </c>
      <c r="D1272" s="134">
        <v>1700</v>
      </c>
      <c r="F1272" s="134">
        <v>1810</v>
      </c>
      <c r="Y1272" s="136">
        <v>1520</v>
      </c>
    </row>
    <row r="1273" spans="1:48">
      <c r="A1273" s="133">
        <v>43006</v>
      </c>
      <c r="B1273" s="576">
        <v>1690</v>
      </c>
      <c r="D1273" s="134">
        <v>1700</v>
      </c>
      <c r="F1273" s="134">
        <v>1810</v>
      </c>
      <c r="Y1273" s="136">
        <v>1520</v>
      </c>
      <c r="AS1273" s="136">
        <v>1660</v>
      </c>
    </row>
    <row r="1274" spans="1:48">
      <c r="A1274" s="133">
        <v>43007</v>
      </c>
      <c r="B1274" s="576">
        <v>1690</v>
      </c>
      <c r="D1274" s="134">
        <v>1700</v>
      </c>
      <c r="F1274" s="134">
        <v>1810</v>
      </c>
      <c r="Y1274" s="136">
        <v>1520</v>
      </c>
      <c r="AS1274" s="136">
        <v>1660</v>
      </c>
    </row>
    <row r="1275" spans="1:48">
      <c r="A1275" s="133">
        <v>43008</v>
      </c>
      <c r="B1275" s="576">
        <v>-30</v>
      </c>
      <c r="D1275" s="134">
        <v>0</v>
      </c>
      <c r="F1275" s="134">
        <v>1810</v>
      </c>
      <c r="Y1275" s="136">
        <v>1520</v>
      </c>
      <c r="AS1275" s="136">
        <v>1660</v>
      </c>
    </row>
    <row r="1276" spans="1:48">
      <c r="A1276" s="133">
        <v>43017</v>
      </c>
      <c r="B1276" s="576">
        <v>1670</v>
      </c>
      <c r="D1276" s="134">
        <v>1700</v>
      </c>
      <c r="F1276" s="134">
        <v>1800</v>
      </c>
      <c r="AS1276" s="136">
        <v>1650</v>
      </c>
    </row>
    <row r="1277" spans="1:48">
      <c r="A1277" s="133">
        <v>43018</v>
      </c>
      <c r="B1277" s="576">
        <v>1670</v>
      </c>
      <c r="D1277" s="134">
        <v>1700</v>
      </c>
      <c r="F1277" s="134">
        <v>1870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B1278" s="576">
        <v>1670</v>
      </c>
      <c r="D1278" s="134">
        <v>1700</v>
      </c>
      <c r="F1278" s="134">
        <v>1870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B1279" s="576">
        <v>1680</v>
      </c>
      <c r="D1279" s="134">
        <v>1700</v>
      </c>
      <c r="F1279" s="134">
        <v>1870</v>
      </c>
      <c r="Y1279" s="136">
        <v>1480</v>
      </c>
      <c r="AV1279" s="136">
        <v>1570</v>
      </c>
    </row>
    <row r="1280" spans="1:48">
      <c r="A1280" s="133">
        <v>43021</v>
      </c>
      <c r="B1280" s="576">
        <v>1700</v>
      </c>
      <c r="D1280" s="134">
        <v>1710</v>
      </c>
      <c r="F1280" s="134">
        <v>1860</v>
      </c>
      <c r="Y1280" s="136">
        <v>1480</v>
      </c>
      <c r="AV1280" s="136">
        <v>1570</v>
      </c>
    </row>
    <row r="1281" spans="1:48">
      <c r="A1281" s="133">
        <v>43024</v>
      </c>
      <c r="B1281" s="576">
        <v>1700</v>
      </c>
      <c r="D1281" s="134">
        <v>1720</v>
      </c>
      <c r="F1281" s="134">
        <v>1860</v>
      </c>
      <c r="Y1281" s="136">
        <v>1480</v>
      </c>
      <c r="AS1281" s="136">
        <v>1660</v>
      </c>
    </row>
    <row r="1282" spans="1:48">
      <c r="A1282" s="133">
        <v>43025</v>
      </c>
      <c r="B1282" s="576">
        <v>1710</v>
      </c>
      <c r="D1282" s="134">
        <v>1720</v>
      </c>
      <c r="F1282" s="134">
        <v>1860</v>
      </c>
      <c r="Y1282" s="136">
        <v>1480</v>
      </c>
      <c r="AS1282" s="136">
        <v>1660</v>
      </c>
    </row>
    <row r="1283" spans="1:48">
      <c r="A1283" s="133">
        <v>43026</v>
      </c>
      <c r="B1283" s="576">
        <v>1710</v>
      </c>
      <c r="D1283" s="134">
        <v>1720</v>
      </c>
      <c r="F1283" s="134">
        <v>1860</v>
      </c>
      <c r="Y1283" s="136">
        <v>1480</v>
      </c>
      <c r="AS1283" s="136">
        <v>1660</v>
      </c>
    </row>
    <row r="1284" spans="1:48">
      <c r="A1284" s="133">
        <v>43027</v>
      </c>
      <c r="B1284" s="576">
        <v>1710</v>
      </c>
      <c r="D1284" s="134">
        <v>1720</v>
      </c>
      <c r="F1284" s="134">
        <v>1860</v>
      </c>
      <c r="Y1284" s="136">
        <v>1480</v>
      </c>
    </row>
    <row r="1285" spans="1:48">
      <c r="A1285" s="133">
        <v>43028</v>
      </c>
      <c r="B1285" s="576">
        <v>1700</v>
      </c>
      <c r="D1285" s="134">
        <v>1720</v>
      </c>
      <c r="F1285" s="134">
        <v>1860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B1286" s="576">
        <v>1700</v>
      </c>
      <c r="D1286" s="134">
        <v>1720</v>
      </c>
      <c r="F1286" s="134">
        <v>1860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B1287" s="576">
        <v>1700</v>
      </c>
      <c r="D1287" s="134">
        <v>1720</v>
      </c>
      <c r="F1287" s="134">
        <v>1860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B1288" s="576">
        <v>1700</v>
      </c>
      <c r="D1288" s="134">
        <v>1720</v>
      </c>
      <c r="F1288" s="134">
        <v>1860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B1289" s="576">
        <v>1690</v>
      </c>
      <c r="D1289" s="134">
        <v>1710</v>
      </c>
      <c r="F1289" s="134">
        <v>1860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B1290" s="576">
        <v>1690</v>
      </c>
      <c r="D1290" s="134">
        <v>1710</v>
      </c>
      <c r="F1290" s="134">
        <v>1850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B1291" s="576">
        <v>1670</v>
      </c>
      <c r="D1291" s="134">
        <v>1690</v>
      </c>
      <c r="F1291" s="134">
        <v>1840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B1292" s="576">
        <v>1660</v>
      </c>
      <c r="D1292" s="134">
        <v>1680</v>
      </c>
      <c r="F1292" s="134">
        <v>1840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B1293" s="576">
        <v>1660</v>
      </c>
      <c r="D1293" s="134">
        <v>1680</v>
      </c>
      <c r="F1293" s="134">
        <v>1840</v>
      </c>
      <c r="Y1293" s="136">
        <v>1460</v>
      </c>
      <c r="AV1293" s="136">
        <v>1590</v>
      </c>
    </row>
    <row r="1294" spans="1:48">
      <c r="A1294" s="133">
        <v>43041</v>
      </c>
      <c r="B1294" s="576">
        <v>1650</v>
      </c>
      <c r="D1294" s="134">
        <v>1660</v>
      </c>
      <c r="F1294" s="134">
        <v>1840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B1295" s="576">
        <v>1660</v>
      </c>
      <c r="D1295" s="134">
        <v>1660</v>
      </c>
      <c r="F1295" s="134">
        <v>1840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B1296" s="576">
        <v>1660</v>
      </c>
      <c r="D1296" s="134">
        <v>1670</v>
      </c>
      <c r="F1296" s="134">
        <v>1840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B1297" s="576">
        <v>1650</v>
      </c>
      <c r="D1297" s="134">
        <v>1660</v>
      </c>
      <c r="F1297" s="134">
        <v>1840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B1298" s="576">
        <v>1650</v>
      </c>
      <c r="D1298" s="134">
        <v>1660</v>
      </c>
      <c r="F1298" s="134">
        <v>1840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B1299" s="576">
        <v>1650</v>
      </c>
      <c r="D1299" s="134">
        <v>1660</v>
      </c>
      <c r="F1299" s="134">
        <v>1840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B1300" s="576">
        <v>1640</v>
      </c>
      <c r="D1300" s="134">
        <v>1660</v>
      </c>
      <c r="F1300" s="134">
        <v>1840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B1301" s="576">
        <v>1630</v>
      </c>
      <c r="D1301" s="134">
        <v>1650</v>
      </c>
      <c r="F1301" s="134">
        <v>1840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B1302" s="576">
        <v>1630</v>
      </c>
      <c r="D1302" s="134">
        <v>1650</v>
      </c>
      <c r="F1302" s="134">
        <v>1840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B1303" s="576">
        <v>1640</v>
      </c>
      <c r="D1303" s="134">
        <v>1650</v>
      </c>
      <c r="F1303" s="134">
        <v>1845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B1304" s="576">
        <v>1650</v>
      </c>
      <c r="D1304" s="134">
        <v>1660</v>
      </c>
      <c r="F1304" s="134">
        <v>1845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B1305" s="576">
        <v>1650</v>
      </c>
      <c r="D1305" s="134">
        <v>1660</v>
      </c>
      <c r="F1305" s="134">
        <v>1845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B1306" s="576">
        <v>1640</v>
      </c>
      <c r="D1306" s="134">
        <v>1660</v>
      </c>
      <c r="F1306" s="134">
        <v>1845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B1307" s="576">
        <v>1640</v>
      </c>
      <c r="D1307" s="134">
        <v>1660</v>
      </c>
      <c r="F1307" s="134">
        <v>1840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B1308" s="576">
        <v>1640</v>
      </c>
      <c r="D1308" s="134">
        <v>1660</v>
      </c>
      <c r="F1308" s="134">
        <v>1830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B1309" s="576">
        <v>1650</v>
      </c>
      <c r="D1309" s="134">
        <v>1660</v>
      </c>
      <c r="F1309" s="134">
        <v>1830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B1310" s="576">
        <v>1660</v>
      </c>
      <c r="D1310" s="134">
        <v>1670</v>
      </c>
      <c r="F1310" s="134">
        <v>1830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B1311" s="576">
        <v>1650</v>
      </c>
      <c r="D1311" s="134">
        <v>1670</v>
      </c>
      <c r="F1311" s="134">
        <v>1830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B1312" s="576">
        <v>1650</v>
      </c>
      <c r="D1312" s="134">
        <v>1670</v>
      </c>
      <c r="F1312" s="134">
        <v>1830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B1313" s="576">
        <v>1670</v>
      </c>
      <c r="D1313" s="134">
        <v>1700</v>
      </c>
      <c r="F1313" s="134">
        <v>1840</v>
      </c>
      <c r="AS1313" s="136">
        <v>1630</v>
      </c>
      <c r="AV1313" s="136">
        <v>1600</v>
      </c>
    </row>
    <row r="1314" spans="1:48">
      <c r="A1314" s="133">
        <v>43069</v>
      </c>
      <c r="B1314" s="576">
        <v>1670</v>
      </c>
      <c r="D1314" s="134">
        <v>1700</v>
      </c>
      <c r="F1314" s="134">
        <v>1840</v>
      </c>
      <c r="AS1314" s="136">
        <v>1630</v>
      </c>
      <c r="AV1314" s="136">
        <v>1600</v>
      </c>
    </row>
    <row r="1315" spans="1:48">
      <c r="A1315" s="133">
        <v>43070</v>
      </c>
      <c r="B1315" s="576">
        <v>1670</v>
      </c>
      <c r="D1315" s="134">
        <v>1700</v>
      </c>
      <c r="F1315" s="134">
        <v>1840</v>
      </c>
      <c r="AS1315" s="136">
        <v>1630</v>
      </c>
      <c r="AV1315" s="136">
        <v>1600</v>
      </c>
    </row>
    <row r="1316" spans="1:48">
      <c r="A1316" s="133">
        <v>43073</v>
      </c>
      <c r="B1316" s="576">
        <v>1690</v>
      </c>
      <c r="D1316" s="134">
        <v>1700</v>
      </c>
      <c r="F1316" s="134">
        <v>1840</v>
      </c>
      <c r="AV1316" s="136">
        <v>1620</v>
      </c>
    </row>
    <row r="1317" spans="1:48">
      <c r="A1317" s="133">
        <v>43074</v>
      </c>
      <c r="B1317" s="576">
        <v>1690</v>
      </c>
      <c r="D1317" s="134">
        <v>1710</v>
      </c>
      <c r="F1317" s="134">
        <v>1840</v>
      </c>
      <c r="AV1317" s="136">
        <v>1620</v>
      </c>
    </row>
    <row r="1318" spans="1:48">
      <c r="A1318" s="133">
        <v>43075</v>
      </c>
      <c r="B1318" s="576">
        <v>1700</v>
      </c>
      <c r="D1318" s="134">
        <v>1710</v>
      </c>
      <c r="F1318" s="134">
        <v>1840</v>
      </c>
      <c r="AV1318" s="136">
        <v>1620</v>
      </c>
    </row>
    <row r="1319" spans="1:48">
      <c r="A1319" s="133">
        <v>43076</v>
      </c>
      <c r="B1319" s="576">
        <v>1700</v>
      </c>
      <c r="D1319" s="134">
        <v>1720</v>
      </c>
      <c r="F1319" s="134">
        <v>1850</v>
      </c>
      <c r="AS1319" s="136">
        <v>1650</v>
      </c>
      <c r="AV1319" s="136">
        <v>1620</v>
      </c>
    </row>
    <row r="1320" spans="1:48">
      <c r="A1320" s="133">
        <v>43077</v>
      </c>
      <c r="B1320" s="576">
        <v>1680</v>
      </c>
      <c r="D1320" s="134">
        <v>1710</v>
      </c>
      <c r="F1320" s="134">
        <v>1840</v>
      </c>
      <c r="AS1320" s="136">
        <v>1650</v>
      </c>
      <c r="AV1320" s="136">
        <v>1620</v>
      </c>
    </row>
    <row r="1321" spans="1:48">
      <c r="A1321" s="133">
        <v>43080</v>
      </c>
      <c r="B1321" s="576">
        <v>1700</v>
      </c>
      <c r="D1321" s="134">
        <v>1710</v>
      </c>
      <c r="F1321" s="134">
        <v>1840</v>
      </c>
      <c r="AS1321" s="136">
        <v>1650</v>
      </c>
      <c r="AV1321" s="136">
        <v>1640</v>
      </c>
    </row>
    <row r="1322" spans="1:48">
      <c r="A1322" s="133">
        <v>43081</v>
      </c>
      <c r="B1322" s="576">
        <v>1700</v>
      </c>
      <c r="D1322" s="134">
        <v>1720</v>
      </c>
      <c r="F1322" s="134">
        <v>1850</v>
      </c>
      <c r="AS1322" s="136">
        <v>1650</v>
      </c>
      <c r="AV1322" s="136">
        <v>1640</v>
      </c>
    </row>
    <row r="1323" spans="1:48">
      <c r="A1323" s="133">
        <v>43082</v>
      </c>
      <c r="B1323" s="576">
        <v>1700</v>
      </c>
      <c r="D1323" s="134">
        <v>1720</v>
      </c>
      <c r="F1323" s="134">
        <v>1850</v>
      </c>
      <c r="Y1323" s="136">
        <v>1500</v>
      </c>
      <c r="AV1323" s="136">
        <v>1620</v>
      </c>
    </row>
    <row r="1324" spans="1:48">
      <c r="A1324" s="133">
        <v>43083</v>
      </c>
      <c r="B1324" s="576">
        <v>1700</v>
      </c>
      <c r="D1324" s="134">
        <v>1720</v>
      </c>
      <c r="F1324" s="134">
        <v>1850</v>
      </c>
      <c r="Y1324" s="136">
        <v>1500</v>
      </c>
      <c r="AV1324" s="136">
        <v>1620</v>
      </c>
    </row>
    <row r="1325" spans="1:48">
      <c r="A1325" s="133">
        <v>43084</v>
      </c>
      <c r="B1325" s="576">
        <v>1700</v>
      </c>
      <c r="D1325" s="134">
        <v>1720</v>
      </c>
      <c r="F1325" s="134">
        <v>1850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B1326" s="576">
        <v>1710</v>
      </c>
      <c r="D1326" s="134">
        <v>1730</v>
      </c>
      <c r="F1326" s="134">
        <v>1870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B1327" s="576">
        <v>1720</v>
      </c>
      <c r="D1327" s="134">
        <v>1740</v>
      </c>
      <c r="F1327" s="134">
        <v>1870</v>
      </c>
      <c r="AS1327" s="136">
        <v>1680</v>
      </c>
      <c r="AV1327" s="136">
        <v>1630</v>
      </c>
    </row>
    <row r="1328" spans="1:48">
      <c r="A1328" s="133">
        <v>43089</v>
      </c>
      <c r="B1328" s="576">
        <v>1730</v>
      </c>
      <c r="D1328" s="134">
        <v>1750</v>
      </c>
      <c r="F1328" s="134">
        <v>1890</v>
      </c>
      <c r="AV1328" s="136">
        <v>1630</v>
      </c>
    </row>
    <row r="1329" spans="1:48">
      <c r="A1329" s="133">
        <v>43090</v>
      </c>
      <c r="B1329" s="576">
        <v>1760</v>
      </c>
      <c r="D1329" s="134">
        <v>1770</v>
      </c>
      <c r="F1329" s="134">
        <v>1910</v>
      </c>
      <c r="AS1329" s="136">
        <v>1700</v>
      </c>
      <c r="AV1329" s="136">
        <v>1630</v>
      </c>
    </row>
    <row r="1330" spans="1:48">
      <c r="A1330" s="133">
        <v>43091</v>
      </c>
      <c r="B1330" s="576">
        <v>1780</v>
      </c>
      <c r="D1330" s="134">
        <v>1790</v>
      </c>
      <c r="F1330" s="134">
        <v>1930</v>
      </c>
      <c r="AS1330" s="136">
        <v>1700</v>
      </c>
      <c r="AV1330" s="136">
        <v>1660</v>
      </c>
    </row>
    <row r="1331" spans="1:48">
      <c r="A1331" s="133">
        <v>43094</v>
      </c>
      <c r="B1331" s="576">
        <v>1780</v>
      </c>
      <c r="D1331" s="134">
        <v>1800</v>
      </c>
      <c r="F1331" s="134">
        <v>1930</v>
      </c>
      <c r="AS1331" s="136">
        <v>1720</v>
      </c>
    </row>
    <row r="1332" spans="1:48">
      <c r="A1332" s="133">
        <v>43095</v>
      </c>
      <c r="B1332" s="576">
        <v>1780</v>
      </c>
      <c r="D1332" s="134">
        <v>1800</v>
      </c>
      <c r="F1332" s="134">
        <v>1930</v>
      </c>
      <c r="AS1332" s="136">
        <v>1720</v>
      </c>
      <c r="AV1332" s="136">
        <v>1740</v>
      </c>
    </row>
    <row r="1333" spans="1:48">
      <c r="A1333" s="133">
        <v>43096</v>
      </c>
      <c r="B1333" s="576">
        <v>1770</v>
      </c>
      <c r="D1333" s="134">
        <v>1790</v>
      </c>
      <c r="F1333" s="134">
        <v>1920</v>
      </c>
      <c r="AS1333" s="136">
        <v>1720</v>
      </c>
      <c r="AV1333" s="136">
        <v>1740</v>
      </c>
    </row>
    <row r="1334" spans="1:48">
      <c r="A1334" s="133">
        <v>43097</v>
      </c>
      <c r="B1334" s="576">
        <v>1770</v>
      </c>
      <c r="D1334" s="134">
        <v>1790</v>
      </c>
      <c r="F1334" s="134">
        <v>1920</v>
      </c>
      <c r="AS1334" s="136">
        <v>1720</v>
      </c>
      <c r="AV1334" s="136">
        <v>1740</v>
      </c>
    </row>
    <row r="1335" spans="1:48">
      <c r="A1335" s="133">
        <v>43098</v>
      </c>
      <c r="B1335" s="576">
        <v>1770</v>
      </c>
      <c r="D1335" s="134">
        <v>1790</v>
      </c>
      <c r="F1335" s="134">
        <v>1920</v>
      </c>
      <c r="AS1335" s="136">
        <v>1720</v>
      </c>
      <c r="AV1335" s="136">
        <v>1740</v>
      </c>
    </row>
    <row r="1336" spans="1:48">
      <c r="A1336" s="133">
        <v>43102</v>
      </c>
      <c r="B1336" s="576">
        <v>1790</v>
      </c>
      <c r="D1336" s="134">
        <v>1800</v>
      </c>
      <c r="F1336" s="134">
        <v>1930</v>
      </c>
      <c r="AS1336" s="136">
        <v>1720</v>
      </c>
      <c r="AV1336" s="136">
        <v>1740</v>
      </c>
    </row>
    <row r="1337" spans="1:48">
      <c r="A1337" s="133">
        <v>43103</v>
      </c>
      <c r="B1337" s="576">
        <v>1810</v>
      </c>
      <c r="D1337" s="134">
        <v>1820</v>
      </c>
      <c r="F1337" s="134">
        <v>1950</v>
      </c>
      <c r="AS1337" s="136">
        <v>1720</v>
      </c>
      <c r="AV1337" s="136">
        <v>1740</v>
      </c>
    </row>
    <row r="1338" spans="1:48">
      <c r="A1338" s="133">
        <v>43104</v>
      </c>
      <c r="B1338" s="576">
        <v>1810</v>
      </c>
      <c r="D1338" s="134">
        <v>1830</v>
      </c>
      <c r="F1338" s="134">
        <v>1950</v>
      </c>
      <c r="Y1338" s="136">
        <v>1640</v>
      </c>
      <c r="AV1338" s="136">
        <v>1740</v>
      </c>
    </row>
    <row r="1339" spans="1:48">
      <c r="A1339" s="133">
        <v>43105</v>
      </c>
      <c r="B1339" s="576">
        <v>1830</v>
      </c>
      <c r="D1339" s="134">
        <v>1840</v>
      </c>
      <c r="F1339" s="134">
        <v>1960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B1340" s="576">
        <v>1850</v>
      </c>
      <c r="D1340" s="134">
        <v>1870</v>
      </c>
      <c r="F1340" s="134">
        <v>1980</v>
      </c>
      <c r="AV1340" s="136">
        <v>1740</v>
      </c>
    </row>
    <row r="1341" spans="1:48">
      <c r="A1341" s="133">
        <v>43109</v>
      </c>
      <c r="B1341" s="576">
        <v>1830</v>
      </c>
      <c r="D1341" s="134">
        <v>1850</v>
      </c>
      <c r="F1341" s="134">
        <v>1980</v>
      </c>
    </row>
    <row r="1342" spans="1:48">
      <c r="A1342" s="133">
        <v>43110</v>
      </c>
      <c r="B1342" s="576">
        <v>1830</v>
      </c>
      <c r="D1342" s="134">
        <v>1850</v>
      </c>
      <c r="F1342" s="134">
        <v>1980</v>
      </c>
      <c r="AV1342" s="136">
        <v>1780</v>
      </c>
    </row>
    <row r="1343" spans="1:48">
      <c r="A1343" s="133">
        <v>43111</v>
      </c>
      <c r="B1343" s="576">
        <v>1830</v>
      </c>
      <c r="D1343" s="134">
        <v>1850</v>
      </c>
      <c r="F1343" s="134">
        <v>1980</v>
      </c>
      <c r="AS1343" s="136">
        <v>1800</v>
      </c>
      <c r="AV1343" s="136">
        <v>1780</v>
      </c>
    </row>
    <row r="1344" spans="1:48">
      <c r="A1344" s="133">
        <v>43112</v>
      </c>
      <c r="B1344" s="576">
        <v>1850</v>
      </c>
      <c r="D1344" s="134">
        <v>1850</v>
      </c>
      <c r="F1344" s="134">
        <v>1960</v>
      </c>
      <c r="AS1344" s="136">
        <v>1800</v>
      </c>
      <c r="AV1344" s="136">
        <v>1780</v>
      </c>
    </row>
    <row r="1345" spans="1:48">
      <c r="A1345" s="133">
        <v>43115</v>
      </c>
      <c r="B1345" s="576">
        <v>1830</v>
      </c>
      <c r="D1345" s="134">
        <v>1860</v>
      </c>
      <c r="F1345" s="134">
        <v>1960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B1346" s="576">
        <v>1830</v>
      </c>
      <c r="D1346" s="134">
        <v>1860</v>
      </c>
      <c r="F1346" s="134">
        <v>1950</v>
      </c>
      <c r="AF1346" s="136">
        <v>1600</v>
      </c>
      <c r="AS1346" s="136">
        <v>1800</v>
      </c>
    </row>
    <row r="1347" spans="1:48">
      <c r="A1347" s="133">
        <v>43117</v>
      </c>
      <c r="B1347" s="576">
        <v>1820</v>
      </c>
      <c r="D1347" s="134">
        <v>1850</v>
      </c>
      <c r="F1347" s="134">
        <v>1940</v>
      </c>
      <c r="Y1347" s="136">
        <v>1700</v>
      </c>
      <c r="AF1347" s="136">
        <v>1600</v>
      </c>
    </row>
    <row r="1348" spans="1:48">
      <c r="A1348" s="133">
        <v>43118</v>
      </c>
      <c r="B1348" s="576">
        <v>1820</v>
      </c>
      <c r="D1348" s="134">
        <v>1850</v>
      </c>
      <c r="F1348" s="134">
        <v>1940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B1349" s="576">
        <v>1820</v>
      </c>
      <c r="D1349" s="134">
        <v>1850</v>
      </c>
      <c r="F1349" s="134">
        <v>1930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B1350" s="576">
        <v>1820</v>
      </c>
      <c r="D1350" s="134">
        <v>1850</v>
      </c>
      <c r="F1350" s="134">
        <v>1930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B1351" s="576">
        <v>1820</v>
      </c>
      <c r="D1351" s="134">
        <v>1850</v>
      </c>
      <c r="F1351" s="134">
        <v>1930</v>
      </c>
      <c r="AF1351" s="136">
        <v>1600</v>
      </c>
    </row>
    <row r="1352" spans="1:48">
      <c r="A1352" s="133">
        <v>43124</v>
      </c>
      <c r="B1352" s="576">
        <v>1820</v>
      </c>
      <c r="D1352" s="134">
        <v>1840</v>
      </c>
      <c r="F1352" s="134">
        <v>1930</v>
      </c>
      <c r="Y1352" s="136">
        <v>1680</v>
      </c>
    </row>
    <row r="1353" spans="1:48">
      <c r="A1353" s="133">
        <v>43125</v>
      </c>
      <c r="B1353" s="576">
        <v>1820</v>
      </c>
      <c r="D1353" s="134">
        <v>1840</v>
      </c>
      <c r="F1353" s="134">
        <v>1930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B1354" s="576">
        <v>1820</v>
      </c>
      <c r="D1354" s="134">
        <v>1850</v>
      </c>
      <c r="F1354" s="134">
        <v>1920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B1355" s="576">
        <v>1830</v>
      </c>
      <c r="D1355" s="134">
        <v>1850</v>
      </c>
      <c r="F1355" s="134">
        <v>1905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B1356" s="576">
        <v>1830</v>
      </c>
      <c r="D1356" s="134">
        <v>1850</v>
      </c>
      <c r="F1356" s="134">
        <v>1905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B1357" s="576">
        <v>1830</v>
      </c>
      <c r="D1357" s="134">
        <v>1850</v>
      </c>
      <c r="F1357" s="134">
        <v>1905</v>
      </c>
      <c r="Y1357" s="136">
        <v>1680</v>
      </c>
      <c r="AS1357" s="136">
        <v>1800</v>
      </c>
    </row>
    <row r="1358" spans="1:48">
      <c r="A1358" s="133">
        <v>43132</v>
      </c>
      <c r="B1358" s="576">
        <v>1830</v>
      </c>
      <c r="D1358" s="134">
        <v>1850</v>
      </c>
      <c r="F1358" s="134">
        <v>1910</v>
      </c>
      <c r="Y1358" s="136">
        <v>1680</v>
      </c>
    </row>
    <row r="1359" spans="1:48">
      <c r="A1359" s="133">
        <v>43133</v>
      </c>
      <c r="B1359" s="576">
        <v>1830</v>
      </c>
      <c r="D1359" s="134">
        <v>1850</v>
      </c>
      <c r="F1359" s="134">
        <v>1910</v>
      </c>
      <c r="Y1359" s="136">
        <v>1680</v>
      </c>
      <c r="AV1359" s="136">
        <v>1760</v>
      </c>
    </row>
    <row r="1360" spans="1:48">
      <c r="A1360" s="133">
        <v>43136</v>
      </c>
      <c r="B1360" s="576">
        <v>1840</v>
      </c>
      <c r="D1360" s="134">
        <v>1870</v>
      </c>
      <c r="F1360" s="134">
        <v>1930</v>
      </c>
      <c r="AV1360" s="136">
        <v>1760</v>
      </c>
    </row>
    <row r="1361" spans="1:48">
      <c r="A1361" s="133">
        <v>43137</v>
      </c>
      <c r="B1361" s="576">
        <v>1840</v>
      </c>
      <c r="D1361" s="134">
        <v>1880</v>
      </c>
      <c r="F1361" s="134">
        <v>1950</v>
      </c>
      <c r="Y1361" s="136">
        <v>1680</v>
      </c>
      <c r="AV1361" s="136">
        <v>1760</v>
      </c>
    </row>
    <row r="1362" spans="1:48">
      <c r="A1362" s="133">
        <v>43138</v>
      </c>
      <c r="B1362" s="576">
        <v>1840</v>
      </c>
      <c r="D1362" s="134">
        <v>1880</v>
      </c>
      <c r="F1362" s="134">
        <v>1950</v>
      </c>
      <c r="Y1362" s="136">
        <v>1680</v>
      </c>
      <c r="AV1362" s="136">
        <v>1760</v>
      </c>
    </row>
    <row r="1363" spans="1:48">
      <c r="A1363" s="133">
        <v>43139</v>
      </c>
      <c r="B1363" s="576">
        <v>1840</v>
      </c>
      <c r="D1363" s="134">
        <v>1870</v>
      </c>
      <c r="F1363" s="134">
        <v>1960</v>
      </c>
      <c r="AS1363" s="136">
        <v>1820</v>
      </c>
      <c r="AV1363" s="136">
        <v>1760</v>
      </c>
    </row>
    <row r="1364" spans="1:48">
      <c r="A1364" s="133">
        <v>43140</v>
      </c>
      <c r="B1364" s="576">
        <v>1840</v>
      </c>
      <c r="D1364" s="134">
        <v>1870</v>
      </c>
      <c r="F1364" s="134">
        <v>1960</v>
      </c>
      <c r="AS1364" s="136">
        <v>1820</v>
      </c>
      <c r="AV1364" s="136">
        <v>1760</v>
      </c>
    </row>
    <row r="1365" spans="1:48">
      <c r="A1365" s="133">
        <v>43142</v>
      </c>
      <c r="B1365" s="576">
        <v>-30</v>
      </c>
      <c r="D1365" s="134">
        <v>0</v>
      </c>
      <c r="F1365" s="134">
        <v>1960</v>
      </c>
    </row>
    <row r="1366" spans="1:48">
      <c r="A1366" s="133">
        <v>43153</v>
      </c>
      <c r="B1366" s="576">
        <v>1870</v>
      </c>
      <c r="D1366" s="134">
        <v>1890</v>
      </c>
      <c r="F1366" s="134">
        <v>1960</v>
      </c>
    </row>
    <row r="1367" spans="1:48">
      <c r="A1367" s="133">
        <v>43154</v>
      </c>
      <c r="B1367" s="576">
        <v>1870</v>
      </c>
      <c r="D1367" s="134">
        <v>1890</v>
      </c>
      <c r="F1367" s="134">
        <v>1980</v>
      </c>
    </row>
    <row r="1368" spans="1:48">
      <c r="A1368" s="133">
        <v>43155</v>
      </c>
      <c r="B1368" s="576">
        <v>-30</v>
      </c>
      <c r="D1368" s="134">
        <v>0</v>
      </c>
      <c r="F1368" s="134">
        <v>1980</v>
      </c>
    </row>
    <row r="1369" spans="1:48">
      <c r="A1369" s="133">
        <v>43157</v>
      </c>
      <c r="B1369" s="576">
        <v>1880</v>
      </c>
      <c r="D1369" s="134">
        <v>1890</v>
      </c>
      <c r="F1369" s="134">
        <v>1990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B1370" s="576">
        <v>1890</v>
      </c>
      <c r="D1370" s="134">
        <v>1900</v>
      </c>
      <c r="F1370" s="134">
        <v>2000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B1371" s="576">
        <v>1890</v>
      </c>
      <c r="D1371" s="134">
        <v>1900</v>
      </c>
      <c r="F1371" s="134">
        <v>2000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B1372" s="576">
        <v>1900</v>
      </c>
      <c r="D1372" s="134">
        <v>1910</v>
      </c>
      <c r="F1372" s="134">
        <v>2010</v>
      </c>
      <c r="AS1372" s="136">
        <v>1880</v>
      </c>
    </row>
    <row r="1373" spans="1:48">
      <c r="A1373" s="133">
        <v>43161</v>
      </c>
      <c r="B1373" s="576">
        <v>1900</v>
      </c>
      <c r="D1373" s="134">
        <v>1920</v>
      </c>
      <c r="F1373" s="134">
        <v>2010</v>
      </c>
      <c r="AS1373" s="136">
        <v>1880</v>
      </c>
      <c r="AV1373" s="136">
        <v>1780</v>
      </c>
    </row>
    <row r="1374" spans="1:48">
      <c r="A1374" s="133">
        <v>43164</v>
      </c>
      <c r="B1374" s="576">
        <v>1930</v>
      </c>
      <c r="D1374" s="134">
        <v>1960</v>
      </c>
      <c r="F1374" s="134">
        <v>2020</v>
      </c>
      <c r="AS1374" s="136">
        <v>1920</v>
      </c>
    </row>
    <row r="1375" spans="1:48">
      <c r="A1375" s="133">
        <v>43165</v>
      </c>
      <c r="B1375" s="576">
        <v>1940</v>
      </c>
      <c r="D1375" s="134">
        <v>1960</v>
      </c>
      <c r="F1375" s="134">
        <v>2040</v>
      </c>
      <c r="AS1375" s="136">
        <v>1930</v>
      </c>
      <c r="AV1375" s="136">
        <v>1880</v>
      </c>
    </row>
    <row r="1376" spans="1:48">
      <c r="A1376" s="133">
        <v>43166</v>
      </c>
      <c r="B1376" s="576">
        <v>1940</v>
      </c>
      <c r="D1376" s="134">
        <v>1960</v>
      </c>
      <c r="F1376" s="134">
        <v>2040</v>
      </c>
      <c r="AS1376" s="136">
        <v>1930</v>
      </c>
      <c r="AV1376" s="136">
        <v>1880</v>
      </c>
    </row>
    <row r="1377" spans="1:48">
      <c r="A1377" s="133">
        <v>43167</v>
      </c>
      <c r="B1377" s="576">
        <v>1940</v>
      </c>
      <c r="D1377" s="134">
        <v>1970</v>
      </c>
      <c r="F1377" s="134">
        <v>2040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B1378" s="576">
        <v>1940</v>
      </c>
      <c r="D1378" s="134">
        <v>1970</v>
      </c>
      <c r="F1378" s="134">
        <v>2040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B1379" s="576">
        <v>1910</v>
      </c>
      <c r="D1379" s="134">
        <v>1950</v>
      </c>
      <c r="F1379" s="134">
        <v>2030</v>
      </c>
      <c r="Y1379" s="136">
        <v>1780</v>
      </c>
    </row>
    <row r="1380" spans="1:48">
      <c r="A1380" s="133">
        <v>43172</v>
      </c>
      <c r="B1380" s="576">
        <v>1910</v>
      </c>
      <c r="D1380" s="134">
        <v>1950</v>
      </c>
      <c r="F1380" s="134">
        <v>2020</v>
      </c>
      <c r="Y1380" s="136">
        <v>1780</v>
      </c>
      <c r="AS1380" s="136">
        <v>1960</v>
      </c>
    </row>
    <row r="1381" spans="1:48">
      <c r="A1381" s="133">
        <v>43173</v>
      </c>
      <c r="B1381" s="576">
        <v>1890</v>
      </c>
      <c r="D1381" s="134">
        <v>1940</v>
      </c>
      <c r="F1381" s="134">
        <v>2020</v>
      </c>
      <c r="Y1381" s="136">
        <v>1780</v>
      </c>
      <c r="AV1381" s="136">
        <v>1860</v>
      </c>
    </row>
    <row r="1382" spans="1:48">
      <c r="A1382" s="133">
        <v>43174</v>
      </c>
      <c r="B1382" s="576">
        <v>1890</v>
      </c>
      <c r="D1382" s="134">
        <v>1940</v>
      </c>
      <c r="F1382" s="134">
        <v>2020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B1383" s="576">
        <v>1890</v>
      </c>
      <c r="D1383" s="134">
        <v>1930</v>
      </c>
      <c r="F1383" s="134">
        <v>2020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B1384" s="576">
        <v>1900</v>
      </c>
      <c r="D1384" s="134">
        <v>1930</v>
      </c>
      <c r="F1384" s="134">
        <v>2040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B1385" s="576">
        <v>1900</v>
      </c>
      <c r="D1385" s="134">
        <v>1940</v>
      </c>
      <c r="F1385" s="134">
        <v>2040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B1386" s="576">
        <v>1900</v>
      </c>
      <c r="D1386" s="134">
        <v>1940</v>
      </c>
      <c r="F1386" s="134">
        <v>2040</v>
      </c>
      <c r="AS1386" s="136">
        <v>1910</v>
      </c>
      <c r="AV1386" s="136">
        <v>1860</v>
      </c>
    </row>
    <row r="1387" spans="1:48">
      <c r="A1387" s="133">
        <v>43181</v>
      </c>
      <c r="B1387" s="576">
        <v>1900</v>
      </c>
      <c r="D1387" s="134">
        <v>1940</v>
      </c>
      <c r="F1387" s="134">
        <v>2040</v>
      </c>
    </row>
    <row r="1388" spans="1:48">
      <c r="A1388" s="133">
        <v>43182</v>
      </c>
      <c r="B1388" s="576">
        <v>1880</v>
      </c>
      <c r="D1388" s="134">
        <v>1920</v>
      </c>
      <c r="F1388" s="134">
        <v>2030</v>
      </c>
      <c r="AS1388" s="136">
        <v>1910</v>
      </c>
    </row>
    <row r="1389" spans="1:48">
      <c r="A1389" s="133">
        <v>43185</v>
      </c>
      <c r="B1389" s="576">
        <v>1870</v>
      </c>
      <c r="D1389" s="134">
        <v>1900</v>
      </c>
      <c r="F1389" s="134">
        <v>2010</v>
      </c>
    </row>
    <row r="1390" spans="1:48">
      <c r="A1390" s="133">
        <v>43186</v>
      </c>
      <c r="B1390" s="576">
        <v>1850</v>
      </c>
      <c r="D1390" s="134">
        <v>1880</v>
      </c>
      <c r="F1390" s="134">
        <v>2000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B1391" s="576">
        <v>1850</v>
      </c>
      <c r="D1391" s="134">
        <v>1880</v>
      </c>
      <c r="F1391" s="134">
        <v>2000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B1392" s="576">
        <v>1850</v>
      </c>
      <c r="D1392" s="134">
        <v>1880</v>
      </c>
      <c r="F1392" s="134">
        <v>1995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B1393" s="576">
        <v>1850</v>
      </c>
      <c r="D1393" s="134">
        <v>1880</v>
      </c>
      <c r="F1393" s="134">
        <v>1990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B1394" s="576">
        <v>1800</v>
      </c>
      <c r="D1394" s="134">
        <v>1840</v>
      </c>
      <c r="F1394" s="134">
        <v>1960</v>
      </c>
      <c r="AS1394" s="136">
        <v>1860</v>
      </c>
    </row>
    <row r="1395" spans="1:48">
      <c r="A1395" s="133">
        <v>43193</v>
      </c>
      <c r="B1395" s="576">
        <v>1800</v>
      </c>
      <c r="D1395" s="134">
        <v>1840</v>
      </c>
      <c r="F1395" s="134">
        <v>1950</v>
      </c>
      <c r="AS1395" s="136">
        <v>1860</v>
      </c>
    </row>
    <row r="1396" spans="1:48">
      <c r="A1396" s="133">
        <v>43194</v>
      </c>
      <c r="B1396" s="576">
        <v>1790</v>
      </c>
      <c r="D1396" s="134">
        <v>1840</v>
      </c>
      <c r="F1396" s="134">
        <v>1940</v>
      </c>
      <c r="AS1396" s="136">
        <v>1860</v>
      </c>
      <c r="AV1396" s="136">
        <v>1750</v>
      </c>
    </row>
    <row r="1397" spans="1:48">
      <c r="A1397" s="133">
        <v>43198</v>
      </c>
      <c r="B1397" s="576">
        <v>-30</v>
      </c>
      <c r="D1397" s="134">
        <v>0</v>
      </c>
      <c r="F1397" s="134">
        <v>1940</v>
      </c>
      <c r="Y1397" s="136">
        <v>1650</v>
      </c>
    </row>
    <row r="1398" spans="1:48">
      <c r="A1398" s="133">
        <v>43199</v>
      </c>
      <c r="B1398" s="576">
        <v>1780</v>
      </c>
      <c r="D1398" s="134">
        <v>1830</v>
      </c>
      <c r="F1398" s="134">
        <v>1940</v>
      </c>
      <c r="Y1398" s="136">
        <v>1650</v>
      </c>
      <c r="AS1398" s="136">
        <v>1840</v>
      </c>
    </row>
    <row r="1399" spans="1:48">
      <c r="A1399" s="133">
        <v>43200</v>
      </c>
      <c r="B1399" s="576">
        <v>1780</v>
      </c>
      <c r="D1399" s="134">
        <v>1830</v>
      </c>
      <c r="F1399" s="134">
        <v>1930</v>
      </c>
      <c r="Y1399" s="136">
        <v>1650</v>
      </c>
      <c r="AS1399" s="136">
        <v>1840</v>
      </c>
    </row>
    <row r="1400" spans="1:48">
      <c r="A1400" s="133">
        <v>43201</v>
      </c>
      <c r="B1400" s="576">
        <v>1780</v>
      </c>
      <c r="D1400" s="134">
        <v>1820</v>
      </c>
      <c r="F1400" s="134">
        <v>1930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B1401" s="576">
        <v>1780</v>
      </c>
      <c r="D1401" s="134">
        <v>1810</v>
      </c>
      <c r="F1401" s="134">
        <v>1920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B1402" s="576">
        <v>1780</v>
      </c>
      <c r="D1402" s="134">
        <v>1810</v>
      </c>
      <c r="F1402" s="134">
        <v>1920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B1403" s="576">
        <v>1770</v>
      </c>
      <c r="D1403" s="134">
        <v>1810</v>
      </c>
      <c r="F1403" s="134">
        <v>1920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B1404" s="576">
        <v>1770</v>
      </c>
      <c r="D1404" s="134">
        <v>1810</v>
      </c>
      <c r="F1404" s="134">
        <v>1910</v>
      </c>
      <c r="AS1404" s="136">
        <v>1820</v>
      </c>
      <c r="AV1404" s="136">
        <v>1750</v>
      </c>
    </row>
    <row r="1405" spans="1:48">
      <c r="A1405" s="133">
        <v>43208</v>
      </c>
      <c r="B1405" s="576">
        <v>1770</v>
      </c>
      <c r="D1405" s="134">
        <v>1810</v>
      </c>
      <c r="F1405" s="134">
        <v>1910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B1406" s="576">
        <v>1780</v>
      </c>
      <c r="D1406" s="134">
        <v>1810</v>
      </c>
      <c r="F1406" s="134">
        <v>1910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B1407" s="576">
        <v>1780</v>
      </c>
      <c r="D1407" s="134">
        <v>1810</v>
      </c>
      <c r="F1407" s="134">
        <v>1910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B1408" s="576">
        <v>1780</v>
      </c>
      <c r="D1408" s="134">
        <v>1810</v>
      </c>
      <c r="F1408" s="134">
        <v>1890</v>
      </c>
      <c r="AF1408" s="136">
        <v>1500</v>
      </c>
      <c r="AS1408" s="136">
        <v>1800</v>
      </c>
    </row>
    <row r="1409" spans="1:48">
      <c r="A1409" s="133">
        <v>43214</v>
      </c>
      <c r="B1409" s="576">
        <v>1790</v>
      </c>
      <c r="D1409" s="134">
        <v>1810</v>
      </c>
      <c r="F1409" s="134">
        <v>1880</v>
      </c>
      <c r="AF1409" s="136">
        <v>1500</v>
      </c>
      <c r="AS1409" s="136">
        <v>1800</v>
      </c>
    </row>
    <row r="1410" spans="1:48">
      <c r="A1410" s="133">
        <v>43215</v>
      </c>
      <c r="B1410" s="576">
        <v>1790</v>
      </c>
      <c r="D1410" s="134">
        <v>1810</v>
      </c>
      <c r="F1410" s="134">
        <v>1880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B1411" s="576">
        <v>1780</v>
      </c>
      <c r="D1411" s="134">
        <v>1810</v>
      </c>
      <c r="F1411" s="134">
        <v>1880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B1412" s="576">
        <v>1760</v>
      </c>
      <c r="D1412" s="134">
        <v>1800</v>
      </c>
      <c r="F1412" s="134">
        <v>1870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B1413" s="576">
        <v>-30</v>
      </c>
      <c r="D1413" s="134">
        <v>0</v>
      </c>
      <c r="F1413" s="134">
        <v>1870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B1414" s="576">
        <v>1750</v>
      </c>
      <c r="D1414" s="134">
        <v>1770</v>
      </c>
      <c r="F1414" s="134">
        <v>1870</v>
      </c>
      <c r="AF1414" s="136">
        <v>1460</v>
      </c>
      <c r="AV1414" s="136">
        <v>1740</v>
      </c>
    </row>
    <row r="1415" spans="1:48">
      <c r="A1415" s="133">
        <v>43223</v>
      </c>
      <c r="B1415" s="576">
        <v>1750</v>
      </c>
      <c r="D1415" s="134">
        <v>1770</v>
      </c>
      <c r="F1415" s="134">
        <v>1860</v>
      </c>
      <c r="AF1415" s="136">
        <v>1460</v>
      </c>
      <c r="AV1415" s="136">
        <v>1730</v>
      </c>
    </row>
    <row r="1416" spans="1:48">
      <c r="A1416" s="133">
        <v>43224</v>
      </c>
      <c r="B1416" s="576">
        <v>1750</v>
      </c>
      <c r="D1416" s="134">
        <v>1770</v>
      </c>
      <c r="F1416" s="134">
        <v>1850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B1417" s="576">
        <v>1750</v>
      </c>
      <c r="D1417" s="134">
        <v>1770</v>
      </c>
      <c r="F1417" s="134">
        <v>1850</v>
      </c>
      <c r="AS1417" s="136">
        <v>1740</v>
      </c>
    </row>
    <row r="1418" spans="1:48">
      <c r="A1418" s="133">
        <v>43228</v>
      </c>
      <c r="B1418" s="576">
        <v>1750</v>
      </c>
      <c r="D1418" s="134">
        <v>1770</v>
      </c>
      <c r="F1418" s="134">
        <v>1850</v>
      </c>
      <c r="AS1418" s="136">
        <v>1740</v>
      </c>
    </row>
    <row r="1419" spans="1:48">
      <c r="A1419" s="133">
        <v>43229</v>
      </c>
      <c r="B1419" s="576">
        <v>1750</v>
      </c>
      <c r="D1419" s="134">
        <v>1770</v>
      </c>
      <c r="F1419" s="134">
        <v>1850</v>
      </c>
      <c r="AV1419" s="136">
        <v>1720</v>
      </c>
    </row>
    <row r="1420" spans="1:48">
      <c r="A1420" s="133">
        <v>43230</v>
      </c>
      <c r="B1420" s="576">
        <v>1750</v>
      </c>
      <c r="D1420" s="134">
        <v>1770</v>
      </c>
      <c r="F1420" s="134">
        <v>1850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B1421" s="576">
        <v>1760</v>
      </c>
      <c r="D1421" s="134">
        <v>1770</v>
      </c>
      <c r="F1421" s="134">
        <v>1850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B1422" s="576">
        <v>1760</v>
      </c>
      <c r="D1422" s="134">
        <v>1770</v>
      </c>
      <c r="F1422" s="134">
        <v>1850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B1423" s="576">
        <v>1750</v>
      </c>
      <c r="D1423" s="134">
        <v>1770</v>
      </c>
      <c r="F1423" s="134">
        <v>1855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B1424" s="576">
        <v>1750</v>
      </c>
      <c r="D1424" s="134">
        <v>1770</v>
      </c>
      <c r="F1424" s="134">
        <v>1870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B1425" s="576">
        <v>1750</v>
      </c>
      <c r="D1425" s="134">
        <v>1770</v>
      </c>
      <c r="F1425" s="134">
        <v>1870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B1426" s="576">
        <v>1750</v>
      </c>
      <c r="D1426" s="134">
        <v>1770</v>
      </c>
      <c r="F1426" s="134">
        <v>1870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B1427" s="576">
        <v>1750</v>
      </c>
      <c r="D1427" s="134">
        <v>1770</v>
      </c>
      <c r="F1427" s="134">
        <v>1870</v>
      </c>
      <c r="Y1427" s="136">
        <v>1570</v>
      </c>
      <c r="AF1427" s="136">
        <v>1460</v>
      </c>
    </row>
    <row r="1428" spans="1:48">
      <c r="A1428" s="133">
        <v>43242</v>
      </c>
      <c r="B1428" s="576">
        <v>1750</v>
      </c>
      <c r="D1428" s="134">
        <v>1770</v>
      </c>
      <c r="F1428" s="134">
        <v>1880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B1429" s="576">
        <v>1750</v>
      </c>
      <c r="D1429" s="134">
        <v>1770</v>
      </c>
      <c r="F1429" s="134">
        <v>1880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B1430" s="576">
        <v>1750</v>
      </c>
      <c r="D1430" s="134">
        <v>1770</v>
      </c>
      <c r="F1430" s="134">
        <v>1880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B1431" s="576">
        <v>1750</v>
      </c>
      <c r="D1431" s="134">
        <v>1770</v>
      </c>
      <c r="F1431" s="134">
        <v>1880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B1432" s="576">
        <v>1750</v>
      </c>
      <c r="D1432" s="134">
        <v>1770</v>
      </c>
      <c r="F1432" s="134">
        <v>1880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B1433" s="576">
        <v>1750</v>
      </c>
      <c r="D1433" s="134">
        <v>1770</v>
      </c>
      <c r="F1433" s="134">
        <v>1880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B1434" s="576">
        <v>1750</v>
      </c>
      <c r="D1434" s="134">
        <v>1770</v>
      </c>
      <c r="F1434" s="134">
        <v>1880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B1435" s="576">
        <v>1730</v>
      </c>
      <c r="D1435" s="134">
        <v>1750</v>
      </c>
      <c r="F1435" s="134">
        <v>1880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B1436" s="576">
        <v>1730</v>
      </c>
      <c r="D1436" s="134">
        <v>1750</v>
      </c>
      <c r="F1436" s="134">
        <v>1880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B1437" s="576">
        <v>1730</v>
      </c>
      <c r="D1437" s="134">
        <v>1750</v>
      </c>
      <c r="F1437" s="134">
        <v>1880</v>
      </c>
      <c r="Y1437" s="136">
        <v>1570</v>
      </c>
      <c r="AF1437" s="136">
        <v>1460</v>
      </c>
    </row>
    <row r="1438" spans="1:48">
      <c r="A1438" s="133">
        <v>43256</v>
      </c>
      <c r="B1438" s="576">
        <v>1720</v>
      </c>
      <c r="D1438" s="134">
        <v>1750</v>
      </c>
      <c r="F1438" s="134">
        <v>1880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B1439" s="576">
        <v>1720</v>
      </c>
      <c r="D1439" s="134">
        <v>1750</v>
      </c>
      <c r="F1439" s="134">
        <v>1880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B1440" s="576">
        <v>1720</v>
      </c>
      <c r="D1440" s="134">
        <v>1750</v>
      </c>
      <c r="F1440" s="134">
        <v>1880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B1441" s="576">
        <v>1720</v>
      </c>
      <c r="D1441" s="134">
        <v>1750</v>
      </c>
      <c r="F1441" s="134">
        <v>1880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B1442" s="576">
        <v>1710</v>
      </c>
      <c r="D1442" s="134">
        <v>1750</v>
      </c>
      <c r="F1442" s="134">
        <v>1870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B1443" s="576">
        <v>1710</v>
      </c>
      <c r="D1443" s="134">
        <v>1740</v>
      </c>
      <c r="F1443" s="134">
        <v>1870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B1444" s="576">
        <v>1710</v>
      </c>
      <c r="D1444" s="134">
        <v>1730</v>
      </c>
      <c r="F1444" s="134">
        <v>1870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B1445" s="576">
        <v>1710</v>
      </c>
      <c r="D1445" s="134">
        <v>1730</v>
      </c>
      <c r="F1445" s="134">
        <v>1860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B1446" s="576">
        <v>1710</v>
      </c>
      <c r="D1446" s="134">
        <v>1730</v>
      </c>
      <c r="F1446" s="134">
        <v>1860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B1447" s="576">
        <v>1700</v>
      </c>
      <c r="D1447" s="134">
        <v>1730</v>
      </c>
      <c r="F1447" s="134">
        <v>1860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B1448" s="576">
        <v>1700</v>
      </c>
      <c r="D1448" s="134">
        <v>1730</v>
      </c>
      <c r="F1448" s="134">
        <v>1850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B1449" s="576">
        <v>1700</v>
      </c>
      <c r="D1449" s="134">
        <v>1730</v>
      </c>
      <c r="F1449" s="134">
        <v>1850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B1450" s="576">
        <v>1700</v>
      </c>
      <c r="D1450" s="134">
        <v>1730</v>
      </c>
      <c r="F1450" s="134">
        <v>1850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B1451" s="576">
        <v>1700</v>
      </c>
      <c r="D1451" s="134">
        <v>1730</v>
      </c>
      <c r="F1451" s="134">
        <v>1850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B1452" s="576">
        <v>1700</v>
      </c>
      <c r="D1452" s="134">
        <v>1730</v>
      </c>
      <c r="F1452" s="134">
        <v>1850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B1453" s="576">
        <v>1700</v>
      </c>
      <c r="D1453" s="134">
        <v>1730</v>
      </c>
      <c r="F1453" s="134">
        <v>1850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B1454" s="576">
        <v>1700</v>
      </c>
      <c r="D1454" s="134">
        <v>1730</v>
      </c>
      <c r="F1454" s="134">
        <v>1850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B1455" s="576">
        <v>1700</v>
      </c>
      <c r="D1455" s="134">
        <v>1720</v>
      </c>
      <c r="F1455" s="134">
        <v>1850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B1456" s="576">
        <v>1700</v>
      </c>
      <c r="D1456" s="134">
        <v>1720</v>
      </c>
      <c r="F1456" s="134">
        <v>1850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B1457" s="576">
        <v>1700</v>
      </c>
      <c r="D1457" s="134">
        <v>1720</v>
      </c>
      <c r="F1457" s="134">
        <v>1860</v>
      </c>
      <c r="Y1457" s="136">
        <v>1550</v>
      </c>
      <c r="AS1457" s="136">
        <v>1710</v>
      </c>
    </row>
    <row r="1458" spans="1:48">
      <c r="A1458" s="133">
        <v>43285</v>
      </c>
      <c r="B1458" s="576">
        <v>1710</v>
      </c>
      <c r="D1458" s="134">
        <v>1720</v>
      </c>
      <c r="F1458" s="134">
        <v>1860</v>
      </c>
      <c r="Y1458" s="136">
        <v>1550</v>
      </c>
      <c r="AS1458" s="136">
        <v>1710</v>
      </c>
    </row>
    <row r="1459" spans="1:48">
      <c r="A1459" s="133">
        <v>43286</v>
      </c>
      <c r="B1459" s="576">
        <v>1710</v>
      </c>
      <c r="D1459" s="134">
        <v>1720</v>
      </c>
      <c r="F1459" s="134">
        <v>1870</v>
      </c>
      <c r="Y1459" s="136">
        <v>1560</v>
      </c>
      <c r="AS1459" s="136">
        <v>1710</v>
      </c>
    </row>
    <row r="1460" spans="1:48">
      <c r="A1460" s="133">
        <v>43287</v>
      </c>
      <c r="B1460" s="576">
        <v>1710</v>
      </c>
      <c r="D1460" s="134">
        <v>1720</v>
      </c>
      <c r="F1460" s="134">
        <v>1870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B1461" s="576">
        <v>1710</v>
      </c>
      <c r="D1461" s="134">
        <v>1730</v>
      </c>
      <c r="F1461" s="134">
        <v>1870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B1462" s="576">
        <v>1710</v>
      </c>
      <c r="D1462" s="134">
        <v>1730</v>
      </c>
      <c r="F1462" s="134">
        <v>1870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B1463" s="576">
        <v>1710</v>
      </c>
      <c r="D1463" s="134">
        <v>1730</v>
      </c>
      <c r="F1463" s="134">
        <v>1870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B1464" s="576">
        <v>1710</v>
      </c>
      <c r="D1464" s="134">
        <v>1730</v>
      </c>
      <c r="F1464" s="134">
        <v>1870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B1465" s="576">
        <v>1710</v>
      </c>
      <c r="D1465" s="134">
        <v>1730</v>
      </c>
      <c r="F1465" s="134">
        <v>1870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B1466" s="576">
        <v>1710</v>
      </c>
      <c r="D1466" s="134">
        <v>1730</v>
      </c>
      <c r="F1466" s="134">
        <v>1870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B1467" s="576">
        <v>1720</v>
      </c>
      <c r="D1467" s="134">
        <v>1740</v>
      </c>
      <c r="F1467" s="134">
        <v>1870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B1468" s="576">
        <v>1720</v>
      </c>
      <c r="D1468" s="134">
        <v>1730</v>
      </c>
      <c r="F1468" s="134">
        <v>1870</v>
      </c>
      <c r="Y1468" s="136">
        <v>1560</v>
      </c>
      <c r="AS1468" s="136">
        <v>1720</v>
      </c>
    </row>
    <row r="1469" spans="1:48">
      <c r="A1469" s="133">
        <v>43300</v>
      </c>
      <c r="B1469" s="576">
        <v>1720</v>
      </c>
      <c r="D1469" s="134">
        <v>1730</v>
      </c>
      <c r="F1469" s="134">
        <v>1870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B1470" s="576">
        <v>1720</v>
      </c>
      <c r="D1470" s="134">
        <v>1730</v>
      </c>
      <c r="F1470" s="134">
        <v>1870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B1471" s="576">
        <v>1730</v>
      </c>
      <c r="D1471" s="134">
        <v>1730</v>
      </c>
      <c r="F1471" s="134">
        <v>1870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B1472" s="576">
        <v>1730</v>
      </c>
      <c r="D1472" s="134">
        <v>1730</v>
      </c>
      <c r="F1472" s="134">
        <v>1870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B1473" s="576">
        <v>1730</v>
      </c>
      <c r="D1473" s="134">
        <v>1730</v>
      </c>
      <c r="F1473" s="134">
        <v>1870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B1474" s="576">
        <v>1730</v>
      </c>
      <c r="D1474" s="134">
        <v>1730</v>
      </c>
      <c r="F1474" s="134">
        <v>1870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B1475" s="576">
        <v>1730</v>
      </c>
      <c r="D1475" s="134">
        <v>1730</v>
      </c>
      <c r="F1475" s="134">
        <v>1870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B1476" s="576">
        <v>1730</v>
      </c>
      <c r="D1476" s="134">
        <v>1730</v>
      </c>
      <c r="F1476" s="134">
        <v>1870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B1477" s="576">
        <v>1730</v>
      </c>
      <c r="D1477" s="134">
        <v>1730</v>
      </c>
      <c r="F1477" s="134">
        <v>1870</v>
      </c>
      <c r="Y1477" s="136">
        <v>1560</v>
      </c>
      <c r="AS1477" s="136">
        <v>1720</v>
      </c>
    </row>
    <row r="1478" spans="1:48">
      <c r="A1478" s="133">
        <v>43313</v>
      </c>
      <c r="B1478" s="576">
        <v>1730</v>
      </c>
      <c r="D1478" s="134">
        <v>1730</v>
      </c>
      <c r="F1478" s="134">
        <v>1870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B1479" s="576">
        <v>1730</v>
      </c>
      <c r="D1479" s="134">
        <v>1730</v>
      </c>
      <c r="F1479" s="134">
        <v>1870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B1480" s="576">
        <v>1730</v>
      </c>
      <c r="D1480" s="134">
        <v>1730</v>
      </c>
      <c r="F1480" s="134">
        <v>1870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B1481" s="576">
        <v>1730</v>
      </c>
      <c r="D1481" s="134">
        <v>1740</v>
      </c>
      <c r="F1481" s="134">
        <v>1860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B1482" s="576">
        <v>1730</v>
      </c>
      <c r="D1482" s="134">
        <v>1740</v>
      </c>
      <c r="F1482" s="134">
        <v>1860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B1483" s="576">
        <v>1730</v>
      </c>
      <c r="D1483" s="134">
        <v>1740</v>
      </c>
      <c r="F1483" s="134">
        <v>1860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B1484" s="576">
        <v>1730</v>
      </c>
      <c r="D1484" s="134">
        <v>1740</v>
      </c>
      <c r="F1484" s="134">
        <v>1860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B1485" s="576">
        <v>1730</v>
      </c>
      <c r="D1485" s="134">
        <v>1740</v>
      </c>
      <c r="F1485" s="134">
        <v>1860</v>
      </c>
      <c r="Y1485" s="136">
        <v>1560</v>
      </c>
      <c r="AS1485" s="136">
        <v>1720</v>
      </c>
    </row>
    <row r="1486" spans="1:48">
      <c r="A1486" s="133">
        <v>43325</v>
      </c>
      <c r="B1486" s="576">
        <v>1730</v>
      </c>
      <c r="D1486" s="134">
        <v>1750</v>
      </c>
      <c r="F1486" s="134">
        <v>1860</v>
      </c>
      <c r="Y1486" s="136">
        <v>1560</v>
      </c>
      <c r="AS1486" s="136">
        <v>1720</v>
      </c>
    </row>
    <row r="1487" spans="1:48">
      <c r="A1487" s="133">
        <v>43326</v>
      </c>
      <c r="B1487" s="576">
        <v>1730</v>
      </c>
      <c r="D1487" s="134">
        <v>1750</v>
      </c>
      <c r="F1487" s="134">
        <v>1860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B1488" s="576">
        <v>1730</v>
      </c>
      <c r="D1488" s="134">
        <v>1750</v>
      </c>
      <c r="F1488" s="134">
        <v>1860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B1489" s="576">
        <v>1730</v>
      </c>
      <c r="D1489" s="134">
        <v>1750</v>
      </c>
      <c r="F1489" s="134">
        <v>1860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B1490" s="576">
        <v>1730</v>
      </c>
      <c r="D1490" s="134">
        <v>1750</v>
      </c>
      <c r="F1490" s="134">
        <v>1860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B1491" s="576">
        <v>1740</v>
      </c>
      <c r="D1491" s="134">
        <v>1750</v>
      </c>
      <c r="F1491" s="134">
        <v>1860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B1492" s="576">
        <v>1740</v>
      </c>
      <c r="D1492" s="134">
        <v>1750</v>
      </c>
      <c r="F1492" s="134">
        <v>1870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B1493" s="576">
        <v>1740</v>
      </c>
      <c r="D1493" s="134">
        <v>1750</v>
      </c>
      <c r="F1493" s="134">
        <v>1880</v>
      </c>
      <c r="Y1493" s="136">
        <v>1560</v>
      </c>
      <c r="AS1493" s="136">
        <v>1740</v>
      </c>
    </row>
    <row r="1494" spans="1:48">
      <c r="A1494" s="133">
        <v>43335</v>
      </c>
      <c r="B1494" s="576">
        <v>1740</v>
      </c>
      <c r="D1494" s="134">
        <v>1760</v>
      </c>
      <c r="F1494" s="134">
        <v>1880</v>
      </c>
      <c r="Y1494" s="136">
        <v>1560</v>
      </c>
      <c r="AS1494" s="136">
        <v>1740</v>
      </c>
    </row>
    <row r="1495" spans="1:48">
      <c r="A1495" s="133">
        <v>43336</v>
      </c>
      <c r="B1495" s="576">
        <v>1760</v>
      </c>
      <c r="D1495" s="134">
        <v>1760</v>
      </c>
      <c r="F1495" s="134">
        <v>1880</v>
      </c>
      <c r="Y1495" s="136">
        <v>1560</v>
      </c>
      <c r="AS1495" s="136">
        <v>1740</v>
      </c>
    </row>
    <row r="1496" spans="1:48">
      <c r="A1496" s="133">
        <v>43339</v>
      </c>
      <c r="B1496" s="576">
        <v>1760</v>
      </c>
      <c r="D1496" s="134">
        <v>1760</v>
      </c>
      <c r="F1496" s="134">
        <v>1890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B1497" s="576">
        <v>1760</v>
      </c>
      <c r="D1497" s="134">
        <v>1760</v>
      </c>
      <c r="F1497" s="134">
        <v>1890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576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576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576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577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577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577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577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577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577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577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577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577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577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577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577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577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577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577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577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577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577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577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576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576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576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576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576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576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576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576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576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576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576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576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576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576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576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576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576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576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576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576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576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576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576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576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576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576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576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576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576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576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576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576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576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576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576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576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576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576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576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576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576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576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576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576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576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576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576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576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576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576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576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576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576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576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576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576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576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576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576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576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576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576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576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576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576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576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576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576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576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576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576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576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576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576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576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576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576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576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576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576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576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576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576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576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576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576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576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576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576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576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576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576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576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576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576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576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576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576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576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576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576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576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576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576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576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576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576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576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576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576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576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576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576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576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576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576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576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576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576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576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576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576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576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576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576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576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576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576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576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576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T1649" s="173">
        <v>1620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576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576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576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576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  <row r="1654" spans="1:64">
      <c r="A1654" s="133">
        <v>43580</v>
      </c>
      <c r="B1654" s="576">
        <v>1820</v>
      </c>
      <c r="D1654" s="134">
        <v>1810</v>
      </c>
      <c r="G1654" s="134">
        <v>1940</v>
      </c>
      <c r="H1654" s="240">
        <v>1940</v>
      </c>
      <c r="I1654" s="240">
        <f t="shared" ref="I1654" si="386">H1654-P1654-B1654-90</f>
        <v>-13</v>
      </c>
      <c r="J1654" s="242">
        <v>1940</v>
      </c>
      <c r="K1654" s="242">
        <f t="shared" ref="K1654" si="387">J1654-R1654-B1654-90</f>
        <v>-11</v>
      </c>
      <c r="L1654" s="244">
        <v>1940</v>
      </c>
      <c r="M1654" s="244">
        <f t="shared" ref="M1654" si="388">L1654-Q1654-B1654-90</f>
        <v>-24</v>
      </c>
      <c r="N1654" s="246">
        <v>1940</v>
      </c>
      <c r="O1654" s="246">
        <f t="shared" ref="O1654" si="389">N1654-S1654-B1654-90</f>
        <v>-9</v>
      </c>
      <c r="P1654" s="135">
        <v>43</v>
      </c>
      <c r="Q1654" s="135">
        <v>54</v>
      </c>
      <c r="R1654" s="135">
        <v>41</v>
      </c>
      <c r="S1654" s="237">
        <v>39</v>
      </c>
      <c r="U1654" s="137">
        <v>175</v>
      </c>
      <c r="V1654" s="138">
        <v>1610</v>
      </c>
      <c r="W1654" s="138">
        <v>1620</v>
      </c>
      <c r="X1654" s="138">
        <v>1630</v>
      </c>
      <c r="Z1654" s="137">
        <v>130</v>
      </c>
      <c r="AA1654" s="138">
        <v>1640</v>
      </c>
      <c r="AB1654" s="138">
        <v>1700</v>
      </c>
      <c r="AC1654" s="138">
        <v>1680</v>
      </c>
      <c r="AD1654" s="138">
        <v>1670</v>
      </c>
      <c r="AF1654" s="136">
        <v>1620</v>
      </c>
      <c r="AI1654" s="136">
        <v>1710</v>
      </c>
      <c r="AJ1654" s="137">
        <v>130</v>
      </c>
      <c r="AK1654" s="138">
        <v>1690</v>
      </c>
      <c r="AL1654" s="136">
        <v>1750</v>
      </c>
      <c r="AM1654" s="139">
        <v>125</v>
      </c>
      <c r="AN1654" s="138">
        <v>1730</v>
      </c>
      <c r="AO1654" s="138">
        <v>1660</v>
      </c>
      <c r="AP1654" s="138">
        <v>1730</v>
      </c>
      <c r="AQ1654" s="138">
        <v>1690</v>
      </c>
      <c r="AR1654" s="138">
        <v>1680</v>
      </c>
      <c r="AS1654" s="136">
        <v>1770</v>
      </c>
      <c r="AT1654" s="138">
        <v>1720</v>
      </c>
      <c r="AW1654" s="136">
        <v>1750</v>
      </c>
      <c r="AX1654" s="136">
        <v>1640</v>
      </c>
      <c r="AY1654" s="136">
        <v>1870</v>
      </c>
      <c r="AZ1654" s="136">
        <v>1820</v>
      </c>
      <c r="BA1654" s="136">
        <v>1898</v>
      </c>
      <c r="BB1654" s="136">
        <v>1844</v>
      </c>
      <c r="BC1654" s="136">
        <v>1970</v>
      </c>
      <c r="BD1654" s="136">
        <v>1970</v>
      </c>
      <c r="BE1654" s="136">
        <v>1940</v>
      </c>
      <c r="BF1654" s="136">
        <v>1940</v>
      </c>
      <c r="BG1654" s="136">
        <v>1924</v>
      </c>
      <c r="BH1654" s="136">
        <v>1950</v>
      </c>
      <c r="BI1654" s="136">
        <v>2110</v>
      </c>
      <c r="BJ1654" s="136">
        <v>1960</v>
      </c>
      <c r="BK1654" s="136">
        <v>1960</v>
      </c>
      <c r="BL1654" s="136">
        <v>1980</v>
      </c>
    </row>
    <row r="1655" spans="1:64">
      <c r="A1655" s="133">
        <v>43581</v>
      </c>
      <c r="B1655" s="576">
        <v>1820</v>
      </c>
      <c r="D1655" s="134">
        <v>1820</v>
      </c>
      <c r="G1655" s="134">
        <v>1940</v>
      </c>
      <c r="H1655" s="240">
        <v>1940</v>
      </c>
      <c r="I1655" s="240">
        <f t="shared" ref="I1655" si="390">H1655-P1655-B1655-90</f>
        <v>-13</v>
      </c>
      <c r="J1655" s="242">
        <v>1950</v>
      </c>
      <c r="K1655" s="242">
        <f t="shared" ref="K1655" si="391">J1655-R1655-B1655-90</f>
        <v>-1</v>
      </c>
      <c r="L1655" s="244">
        <v>1940</v>
      </c>
      <c r="M1655" s="244">
        <f t="shared" ref="M1655" si="392">L1655-Q1655-B1655-90</f>
        <v>-24</v>
      </c>
      <c r="N1655" s="246">
        <v>1940</v>
      </c>
      <c r="O1655" s="246">
        <f t="shared" ref="O1655" si="393">N1655-S1655-B1655-90</f>
        <v>-9</v>
      </c>
      <c r="P1655" s="135">
        <v>43</v>
      </c>
      <c r="Q1655" s="135">
        <v>54</v>
      </c>
      <c r="R1655" s="135">
        <v>41</v>
      </c>
      <c r="S1655" s="237">
        <v>39</v>
      </c>
      <c r="T1655" s="173">
        <v>1660</v>
      </c>
      <c r="V1655" s="138">
        <v>1610</v>
      </c>
      <c r="W1655" s="138">
        <v>1620</v>
      </c>
      <c r="X1655" s="138">
        <v>1630</v>
      </c>
      <c r="AA1655" s="138">
        <v>1640</v>
      </c>
      <c r="AB1655" s="138">
        <v>1710</v>
      </c>
      <c r="AC1655" s="138">
        <v>1680</v>
      </c>
      <c r="AD1655" s="138">
        <v>1670</v>
      </c>
      <c r="AK1655" s="138">
        <v>1690</v>
      </c>
      <c r="AN1655" s="138">
        <v>1730</v>
      </c>
      <c r="AO1655" s="138">
        <v>1660</v>
      </c>
      <c r="AP1655" s="138">
        <v>1730</v>
      </c>
      <c r="AQ1655" s="138">
        <v>1690</v>
      </c>
      <c r="AR1655" s="138">
        <v>1680</v>
      </c>
      <c r="AT1655" s="138">
        <v>1720</v>
      </c>
      <c r="AW1655" s="136">
        <v>1750</v>
      </c>
      <c r="AX1655" s="136">
        <v>1640</v>
      </c>
      <c r="AY1655" s="136">
        <v>1870</v>
      </c>
      <c r="AZ1655" s="136">
        <v>1860</v>
      </c>
      <c r="BA1655" s="136">
        <v>1898</v>
      </c>
      <c r="BB1655" s="136">
        <v>1854</v>
      </c>
      <c r="BC1655" s="136">
        <v>1980</v>
      </c>
      <c r="BD1655" s="136">
        <v>1970</v>
      </c>
      <c r="BE1655" s="136">
        <v>1940</v>
      </c>
      <c r="BF1655" s="136">
        <v>1940</v>
      </c>
      <c r="BG1655" s="136">
        <v>1924</v>
      </c>
      <c r="BH1655" s="136">
        <v>1950</v>
      </c>
      <c r="BI1655" s="136">
        <v>2110</v>
      </c>
      <c r="BJ1655" s="136">
        <v>1960</v>
      </c>
      <c r="BK1655" s="136">
        <v>1960</v>
      </c>
      <c r="BL1655" s="136">
        <v>1980</v>
      </c>
    </row>
    <row r="1656" spans="1:64">
      <c r="A1656" s="133">
        <v>43584</v>
      </c>
      <c r="B1656" s="576">
        <v>1830</v>
      </c>
      <c r="D1656" s="134">
        <v>1820</v>
      </c>
      <c r="G1656" s="134">
        <v>1940</v>
      </c>
      <c r="H1656" s="240">
        <v>1940</v>
      </c>
      <c r="I1656" s="240">
        <f t="shared" ref="I1656" si="394">H1656-P1656-B1656-90</f>
        <v>-23</v>
      </c>
      <c r="J1656" s="242">
        <v>1950</v>
      </c>
      <c r="K1656" s="242">
        <f t="shared" ref="K1656" si="395">J1656-R1656-B1656-90</f>
        <v>-11</v>
      </c>
      <c r="L1656" s="244">
        <v>1940</v>
      </c>
      <c r="M1656" s="244">
        <f t="shared" ref="M1656" si="396">L1656-Q1656-B1656-90</f>
        <v>-34</v>
      </c>
      <c r="N1656" s="246">
        <v>1940</v>
      </c>
      <c r="O1656" s="246">
        <f t="shared" ref="O1656" si="397">N1656-S1656-B1656-90</f>
        <v>-19</v>
      </c>
      <c r="P1656" s="135">
        <v>43</v>
      </c>
      <c r="Q1656" s="135">
        <v>54</v>
      </c>
      <c r="R1656" s="135">
        <v>41</v>
      </c>
      <c r="S1656" s="237">
        <v>39</v>
      </c>
      <c r="V1656" s="138">
        <v>1610</v>
      </c>
      <c r="W1656" s="138">
        <v>1620</v>
      </c>
      <c r="X1656" s="138">
        <v>1630</v>
      </c>
      <c r="AA1656" s="138">
        <v>1640</v>
      </c>
      <c r="AB1656" s="138">
        <v>1730</v>
      </c>
      <c r="AC1656" s="138">
        <v>1680</v>
      </c>
      <c r="AD1656" s="138">
        <v>1670</v>
      </c>
      <c r="AK1656" s="138">
        <v>1690</v>
      </c>
      <c r="AN1656" s="138">
        <v>1730</v>
      </c>
      <c r="AO1656" s="138">
        <v>1660</v>
      </c>
      <c r="AP1656" s="138">
        <v>1750</v>
      </c>
      <c r="AQ1656" s="138">
        <v>1690</v>
      </c>
      <c r="AR1656" s="138">
        <v>1680</v>
      </c>
      <c r="AT1656" s="138">
        <v>1720</v>
      </c>
      <c r="AW1656" s="136">
        <v>1780</v>
      </c>
      <c r="AX1656" s="136">
        <v>1640</v>
      </c>
      <c r="AY1656" s="136">
        <v>1870</v>
      </c>
      <c r="AZ1656" s="136">
        <v>1880</v>
      </c>
      <c r="BA1656" s="136">
        <v>1920</v>
      </c>
      <c r="BB1656" s="136">
        <v>1870</v>
      </c>
      <c r="BC1656" s="136">
        <v>1980</v>
      </c>
      <c r="BD1656" s="136">
        <v>1990</v>
      </c>
      <c r="BE1656" s="136">
        <v>1940</v>
      </c>
      <c r="BF1656" s="136">
        <v>1950</v>
      </c>
      <c r="BG1656" s="136">
        <v>1944</v>
      </c>
      <c r="BH1656" s="136">
        <v>1950</v>
      </c>
      <c r="BI1656" s="136">
        <v>2140</v>
      </c>
      <c r="BJ1656" s="136">
        <v>1960</v>
      </c>
      <c r="BK1656" s="136">
        <v>1960</v>
      </c>
      <c r="BL1656" s="136">
        <v>1980</v>
      </c>
    </row>
    <row r="1657" spans="1:64">
      <c r="A1657" s="133">
        <v>43585</v>
      </c>
      <c r="B1657" s="576">
        <v>1830</v>
      </c>
      <c r="D1657" s="134">
        <v>1830</v>
      </c>
      <c r="G1657" s="134">
        <v>1940</v>
      </c>
      <c r="H1657" s="240">
        <v>1940</v>
      </c>
      <c r="I1657" s="240">
        <f t="shared" ref="I1657" si="398">H1657-P1657-B1657-90</f>
        <v>-23</v>
      </c>
      <c r="J1657" s="242">
        <v>1950</v>
      </c>
      <c r="K1657" s="242">
        <f t="shared" ref="K1657" si="399">J1657-R1657-B1657-90</f>
        <v>-11</v>
      </c>
      <c r="L1657" s="244">
        <v>1940</v>
      </c>
      <c r="M1657" s="244">
        <f t="shared" ref="M1657" si="400">L1657-Q1657-B1657-90</f>
        <v>-34</v>
      </c>
      <c r="N1657" s="246">
        <v>1950</v>
      </c>
      <c r="O1657" s="246">
        <f t="shared" ref="O1657" si="401">N1657-S1657-B1657-90</f>
        <v>-9</v>
      </c>
      <c r="P1657" s="135">
        <v>43</v>
      </c>
      <c r="Q1657" s="135">
        <v>54</v>
      </c>
      <c r="R1657" s="135">
        <v>41</v>
      </c>
      <c r="S1657" s="237">
        <v>39</v>
      </c>
      <c r="V1657" s="138">
        <v>1610</v>
      </c>
      <c r="W1657" s="138">
        <v>1620</v>
      </c>
      <c r="X1657" s="138">
        <v>1630</v>
      </c>
      <c r="AA1657" s="138">
        <v>1640</v>
      </c>
      <c r="AB1657" s="138">
        <v>1724</v>
      </c>
      <c r="AC1657" s="138">
        <v>1680</v>
      </c>
      <c r="AD1657" s="138">
        <v>1670</v>
      </c>
      <c r="AK1657" s="138">
        <v>1690</v>
      </c>
      <c r="AN1657" s="138">
        <v>1730</v>
      </c>
      <c r="AO1657" s="138">
        <v>1660</v>
      </c>
      <c r="AP1657" s="138">
        <v>1750</v>
      </c>
      <c r="AQ1657" s="138">
        <v>1690</v>
      </c>
      <c r="AR1657" s="138">
        <v>1680</v>
      </c>
      <c r="AT1657" s="138">
        <v>1720</v>
      </c>
      <c r="AW1657" s="136">
        <v>1750</v>
      </c>
      <c r="AX1657" s="136">
        <v>1640</v>
      </c>
      <c r="AY1657" s="136">
        <v>1870</v>
      </c>
      <c r="AZ1657" s="136">
        <v>1850</v>
      </c>
      <c r="BA1657" s="136">
        <v>1920</v>
      </c>
      <c r="BB1657" s="136">
        <v>1870</v>
      </c>
      <c r="BC1657" s="136">
        <v>1980</v>
      </c>
      <c r="BD1657" s="136">
        <v>1990</v>
      </c>
      <c r="BE1657" s="136">
        <v>1940</v>
      </c>
      <c r="BF1657" s="136">
        <v>1950</v>
      </c>
      <c r="BG1657" s="136">
        <v>1954</v>
      </c>
      <c r="BH1657" s="136">
        <v>1950</v>
      </c>
      <c r="BI1657" s="136">
        <v>2150</v>
      </c>
      <c r="BJ1657" s="136">
        <v>1960</v>
      </c>
      <c r="BK1657" s="136">
        <v>1960</v>
      </c>
      <c r="BL1657" s="136">
        <v>1980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39" sqref="I39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8" t="s">
        <v>134</v>
      </c>
      <c r="C1" s="549" t="s">
        <v>135</v>
      </c>
      <c r="D1" s="549" t="s">
        <v>136</v>
      </c>
      <c r="E1" s="550" t="s">
        <v>137</v>
      </c>
      <c r="F1" s="550" t="s">
        <v>138</v>
      </c>
      <c r="G1" s="551" t="s">
        <v>140</v>
      </c>
      <c r="H1" s="551" t="s">
        <v>141</v>
      </c>
      <c r="I1" s="551" t="s">
        <v>142</v>
      </c>
      <c r="J1" s="552" t="s">
        <v>134</v>
      </c>
      <c r="K1" s="552" t="s">
        <v>136</v>
      </c>
      <c r="L1" s="552" t="s">
        <v>144</v>
      </c>
      <c r="M1" s="552" t="s">
        <v>145</v>
      </c>
      <c r="N1" s="552" t="s">
        <v>146</v>
      </c>
      <c r="O1" s="552" t="s">
        <v>135</v>
      </c>
      <c r="P1" s="552" t="s">
        <v>147</v>
      </c>
      <c r="Q1" s="553" t="s">
        <v>149</v>
      </c>
      <c r="R1" s="553" t="s">
        <v>150</v>
      </c>
      <c r="S1" s="553" t="s">
        <v>151</v>
      </c>
      <c r="T1" s="553" t="s">
        <v>134</v>
      </c>
      <c r="U1" s="554" t="s">
        <v>178</v>
      </c>
      <c r="V1" s="554" t="s">
        <v>179</v>
      </c>
      <c r="W1" s="554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5" customFormat="1">
      <c r="B1" s="648" t="s">
        <v>509</v>
      </c>
      <c r="C1" s="648"/>
      <c r="D1" s="648"/>
      <c r="E1" s="648"/>
      <c r="F1" s="648" t="s">
        <v>510</v>
      </c>
      <c r="G1" s="648"/>
      <c r="H1" s="648"/>
      <c r="I1" s="648"/>
      <c r="J1" s="648" t="s">
        <v>511</v>
      </c>
      <c r="K1" s="648"/>
      <c r="L1" s="648"/>
      <c r="M1" s="648"/>
    </row>
    <row r="2" spans="1:13">
      <c r="A2" t="s">
        <v>504</v>
      </c>
      <c r="B2" t="s">
        <v>505</v>
      </c>
      <c r="C2" t="s">
        <v>506</v>
      </c>
      <c r="D2" t="s">
        <v>507</v>
      </c>
      <c r="E2" t="s">
        <v>508</v>
      </c>
      <c r="F2" s="555" t="s">
        <v>505</v>
      </c>
      <c r="G2" s="555" t="s">
        <v>506</v>
      </c>
      <c r="H2" s="555" t="s">
        <v>507</v>
      </c>
      <c r="I2" s="555" t="s">
        <v>508</v>
      </c>
      <c r="J2" s="555" t="s">
        <v>505</v>
      </c>
      <c r="K2" s="555" t="s">
        <v>506</v>
      </c>
      <c r="L2" s="555" t="s">
        <v>507</v>
      </c>
      <c r="M2" s="555" t="s">
        <v>508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88" t="s">
        <v>59</v>
      </c>
      <c r="G1" s="689"/>
      <c r="H1" s="688" t="s">
        <v>60</v>
      </c>
      <c r="I1" s="689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90" t="s">
        <v>75</v>
      </c>
      <c r="B16" s="691"/>
      <c r="C16" s="691"/>
      <c r="D16" s="691"/>
      <c r="E16" s="691"/>
      <c r="F16" s="691"/>
      <c r="G16" s="691"/>
      <c r="H16" s="691"/>
      <c r="I16" s="69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93" t="s">
        <v>76</v>
      </c>
      <c r="B1" s="693" t="s">
        <v>13</v>
      </c>
      <c r="C1" s="693" t="s">
        <v>14</v>
      </c>
      <c r="D1" s="694"/>
      <c r="E1" s="694"/>
      <c r="F1" s="693" t="s">
        <v>77</v>
      </c>
      <c r="G1" s="694"/>
      <c r="H1" s="694"/>
      <c r="I1" s="694"/>
      <c r="J1" s="694"/>
      <c r="K1" s="693" t="s">
        <v>78</v>
      </c>
      <c r="L1" s="694"/>
      <c r="M1" s="694"/>
      <c r="N1" s="693" t="s">
        <v>79</v>
      </c>
      <c r="O1" s="694"/>
      <c r="P1" s="694"/>
      <c r="Q1" s="693" t="s">
        <v>80</v>
      </c>
      <c r="R1" s="694"/>
      <c r="S1" s="694"/>
      <c r="T1" s="694"/>
      <c r="U1" s="98" t="s">
        <v>81</v>
      </c>
      <c r="V1" s="693" t="s">
        <v>82</v>
      </c>
      <c r="W1" s="694"/>
      <c r="X1" s="694"/>
    </row>
    <row r="2" spans="1:24">
      <c r="A2" s="693"/>
      <c r="B2" s="693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R1" workbookViewId="0">
      <selection activeCell="V12" sqref="V12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43585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6"/>
      <c r="K1" s="566"/>
      <c r="L1" s="566"/>
      <c r="M1" s="567"/>
      <c r="N1" s="567"/>
      <c r="O1" s="557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5" t="s">
        <v>495</v>
      </c>
      <c r="V1" s="545" t="str">
        <f>P1</f>
        <v>企业</v>
      </c>
      <c r="W1" s="546" t="s">
        <v>496</v>
      </c>
      <c r="X1" s="545" t="s">
        <v>497</v>
      </c>
      <c r="Y1" s="545" t="s">
        <v>498</v>
      </c>
      <c r="Z1" s="545" t="s">
        <v>499</v>
      </c>
    </row>
    <row r="2" spans="1:26" ht="20.100000000000001" customHeight="1">
      <c r="A2" s="183" t="s">
        <v>116</v>
      </c>
      <c r="B2" s="232">
        <f>LOOKUP(2,1/(价格!T:T&lt;&gt;0),价格!T:T)</f>
        <v>1660</v>
      </c>
      <c r="C2" s="232">
        <f>LOOKUP(2,1/(价格!Y:Y&lt;&gt;0),价格!Y:Y)</f>
        <v>1690</v>
      </c>
      <c r="D2" s="232">
        <f>LOOKUP(2,1/(价格!AF:AF&lt;&gt;0),价格!AF:AF)</f>
        <v>1620</v>
      </c>
      <c r="E2" s="232">
        <f>LOOKUP(2,1/(价格!AI:AI&lt;&gt;0),价格!AI:AI)</f>
        <v>1710</v>
      </c>
      <c r="F2" s="232">
        <f>LOOKUP(2,1/(价格!AL:AL&lt;&gt;0),价格!AL:AL)</f>
        <v>1750</v>
      </c>
      <c r="G2" s="232">
        <f>LOOKUP(2,1/(价格!AS:AS&lt;&gt;0),价格!AS:AS)</f>
        <v>1770</v>
      </c>
      <c r="H2" s="232">
        <f>LOOKUP(2,1/(价格!AV:AV&lt;&gt;0),价格!AV:AV)</f>
        <v>1740</v>
      </c>
      <c r="J2" s="581"/>
      <c r="K2" s="564"/>
      <c r="L2" s="565"/>
      <c r="M2" s="233"/>
      <c r="N2" s="233"/>
      <c r="O2" s="579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82" t="str">
        <f>O2</f>
        <v>珠三角</v>
      </c>
      <c r="V2" s="544" t="str">
        <f>P2</f>
        <v>温氏</v>
      </c>
      <c r="W2" s="544">
        <f>R2</f>
        <v>30</v>
      </c>
      <c r="X2" s="582" t="str">
        <f>O14</f>
        <v>长三角</v>
      </c>
      <c r="Y2" s="544" t="str">
        <f>P14</f>
        <v>温氏</v>
      </c>
      <c r="Z2" s="544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581"/>
      <c r="K3" s="564"/>
      <c r="L3" s="565"/>
      <c r="M3" s="233"/>
      <c r="N3" s="233"/>
      <c r="O3" s="579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83"/>
      <c r="V3" s="544" t="str">
        <f t="shared" ref="V3:V6" si="1">P3</f>
        <v>双胞胎</v>
      </c>
      <c r="W3" s="544">
        <f t="shared" ref="W3:W6" si="2">R3</f>
        <v>20</v>
      </c>
      <c r="X3" s="583"/>
      <c r="Y3" s="544" t="str">
        <f t="shared" ref="Y3:Y8" si="3">P15</f>
        <v>海大</v>
      </c>
      <c r="Z3" s="544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1750</v>
      </c>
      <c r="J4" s="581"/>
      <c r="K4" s="564"/>
      <c r="L4" s="565"/>
      <c r="M4" s="233"/>
      <c r="N4" s="233"/>
      <c r="O4" s="579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83"/>
      <c r="V4" s="544" t="str">
        <f t="shared" si="1"/>
        <v>海大</v>
      </c>
      <c r="W4" s="544">
        <f t="shared" si="2"/>
        <v>15</v>
      </c>
      <c r="X4" s="583"/>
      <c r="Y4" s="544" t="str">
        <f t="shared" si="3"/>
        <v>正邦</v>
      </c>
      <c r="Z4" s="544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581"/>
      <c r="K5" s="564"/>
      <c r="L5" s="565"/>
      <c r="M5" s="233"/>
      <c r="N5" s="233"/>
      <c r="O5" s="579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83"/>
      <c r="V5" s="544" t="str">
        <f t="shared" si="1"/>
        <v>南宝</v>
      </c>
      <c r="W5" s="544">
        <f t="shared" si="2"/>
        <v>15</v>
      </c>
      <c r="X5" s="583"/>
      <c r="Y5" s="544" t="str">
        <f t="shared" si="3"/>
        <v>九鼎</v>
      </c>
      <c r="Z5" s="544">
        <f t="shared" si="4"/>
        <v>20</v>
      </c>
    </row>
    <row r="6" spans="1:26" ht="20.100000000000001" customHeight="1">
      <c r="A6" s="232" t="s">
        <v>113</v>
      </c>
      <c r="B6" s="232">
        <f>B2+B5</f>
        <v>1835</v>
      </c>
      <c r="C6" s="232">
        <f t="shared" ref="C6:H6" si="5">C2+C5</f>
        <v>1820</v>
      </c>
      <c r="D6" s="232">
        <f t="shared" si="5"/>
        <v>1870</v>
      </c>
      <c r="E6" s="232">
        <f t="shared" si="5"/>
        <v>1840</v>
      </c>
      <c r="F6" s="232">
        <f t="shared" si="5"/>
        <v>1855</v>
      </c>
      <c r="G6" s="232">
        <f t="shared" si="5"/>
        <v>1800</v>
      </c>
      <c r="H6" s="232">
        <f t="shared" si="5"/>
        <v>1810</v>
      </c>
      <c r="J6" s="581"/>
      <c r="K6" s="564"/>
      <c r="L6" s="565"/>
      <c r="M6" s="233"/>
      <c r="N6" s="233"/>
      <c r="O6" s="579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84"/>
      <c r="V6" s="544" t="str">
        <f t="shared" si="1"/>
        <v>小散企业</v>
      </c>
      <c r="W6" s="544">
        <f t="shared" si="2"/>
        <v>5</v>
      </c>
      <c r="X6" s="583"/>
      <c r="Y6" s="544" t="str">
        <f>P18</f>
        <v>唐人神</v>
      </c>
      <c r="Z6" s="544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1830</v>
      </c>
      <c r="C7" s="232">
        <f>LOOKUP(2,1/(价格!$B:$B&lt;&gt;0),价格!$B:$B)</f>
        <v>1830</v>
      </c>
      <c r="D7" s="232">
        <f>LOOKUP(2,1/(价格!$D:$D&lt;&gt;0),价格!$D:$D)</f>
        <v>1830</v>
      </c>
      <c r="E7" s="232">
        <f>LOOKUP(2,1/(价格!$B:$B&lt;&gt;0),价格!$B:$B)</f>
        <v>1830</v>
      </c>
      <c r="F7" s="232">
        <f>LOOKUP(2,1/(价格!$D:$D&lt;&gt;0),价格!$D:$D)</f>
        <v>1830</v>
      </c>
      <c r="G7" s="232">
        <f>LOOKUP(2,1/(价格!$D:$D&lt;&gt;0),价格!$D:$D)</f>
        <v>1830</v>
      </c>
      <c r="H7" s="232">
        <f>LOOKUP(2,1/(价格!$B:$B&lt;&gt;0),价格!$B:$B)</f>
        <v>1830</v>
      </c>
      <c r="J7" s="581"/>
      <c r="K7" s="564"/>
      <c r="L7" s="565"/>
      <c r="M7" s="233"/>
      <c r="N7" s="233"/>
      <c r="O7" s="579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82" t="s">
        <v>500</v>
      </c>
      <c r="V7" s="544" t="s">
        <v>501</v>
      </c>
      <c r="W7" s="544">
        <f>INDEX(饲料厂库存!U:U,COUNTA(饲料厂库存!$A:$A))</f>
        <v>20</v>
      </c>
      <c r="X7" s="583"/>
      <c r="Y7" s="544" t="str">
        <f t="shared" si="3"/>
        <v>双胞胎</v>
      </c>
      <c r="Z7" s="544">
        <f t="shared" si="4"/>
        <v>45</v>
      </c>
    </row>
    <row r="8" spans="1:26" ht="20.100000000000001" customHeight="1">
      <c r="A8" s="187" t="s">
        <v>114</v>
      </c>
      <c r="B8" s="259">
        <f>B7-B6</f>
        <v>-5</v>
      </c>
      <c r="C8" s="259">
        <f t="shared" ref="C8:H8" si="6">C7-C6</f>
        <v>10</v>
      </c>
      <c r="D8" s="259">
        <f t="shared" si="6"/>
        <v>-40</v>
      </c>
      <c r="E8" s="259">
        <f t="shared" si="6"/>
        <v>-10</v>
      </c>
      <c r="F8" s="259">
        <f t="shared" si="6"/>
        <v>-25</v>
      </c>
      <c r="G8" s="259">
        <f t="shared" si="6"/>
        <v>30</v>
      </c>
      <c r="H8" s="259">
        <f t="shared" si="6"/>
        <v>20</v>
      </c>
      <c r="J8" s="233"/>
      <c r="K8" s="233"/>
      <c r="L8" s="565"/>
      <c r="M8" s="233"/>
      <c r="N8" s="233"/>
      <c r="O8" s="579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83"/>
      <c r="V8" s="544" t="s">
        <v>502</v>
      </c>
      <c r="W8" s="544">
        <f>INDEX(饲料厂库存!V:V,COUNTA(饲料厂库存!$A:$A))</f>
        <v>15</v>
      </c>
      <c r="X8" s="584"/>
      <c r="Y8" s="544" t="str">
        <f t="shared" si="3"/>
        <v>华农恒青</v>
      </c>
      <c r="Z8" s="544">
        <f t="shared" si="4"/>
        <v>25</v>
      </c>
    </row>
    <row r="9" spans="1:26" ht="20.100000000000001" customHeight="1">
      <c r="J9" s="581"/>
      <c r="K9" s="564"/>
      <c r="L9" s="565"/>
      <c r="M9" s="233"/>
      <c r="N9" s="233"/>
      <c r="O9" s="579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84"/>
      <c r="V9" s="544" t="s">
        <v>503</v>
      </c>
      <c r="W9" s="544">
        <f>INDEX(饲料厂库存!W:W,COUNTA(饲料厂库存!$A:$A))</f>
        <v>10</v>
      </c>
      <c r="X9" s="579" t="str">
        <f>O10</f>
        <v>福建</v>
      </c>
      <c r="Y9" s="544" t="str">
        <f>P10</f>
        <v>海新</v>
      </c>
      <c r="Z9" s="544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581"/>
      <c r="K10" s="564"/>
      <c r="L10" s="565"/>
      <c r="M10" s="233"/>
      <c r="N10" s="233"/>
      <c r="O10" s="579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82" t="str">
        <f>O7</f>
        <v>西南</v>
      </c>
      <c r="V10" s="544" t="str">
        <f>P7</f>
        <v>特驱</v>
      </c>
      <c r="W10" s="544">
        <f>R7</f>
        <v>25</v>
      </c>
      <c r="X10" s="579"/>
      <c r="Y10" s="544" t="str">
        <f>P11</f>
        <v>华龙</v>
      </c>
      <c r="Z10" s="544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581"/>
      <c r="K11" s="564"/>
      <c r="L11" s="565"/>
      <c r="M11" s="233"/>
      <c r="N11" s="233"/>
      <c r="O11" s="579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83"/>
      <c r="V11" s="544" t="str">
        <f>P8</f>
        <v>通威</v>
      </c>
      <c r="W11" s="544">
        <f>R8</f>
        <v>20</v>
      </c>
      <c r="X11" s="579"/>
      <c r="Y11" s="544" t="str">
        <f>P12</f>
        <v>傲农</v>
      </c>
      <c r="Z11" s="544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581"/>
      <c r="K12" s="564"/>
      <c r="L12" s="565"/>
      <c r="M12" s="233"/>
      <c r="N12" s="233"/>
      <c r="O12" s="579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84"/>
      <c r="V12" s="544" t="str">
        <f>P9</f>
        <v>希望</v>
      </c>
      <c r="W12" s="544">
        <f>R9</f>
        <v>20</v>
      </c>
      <c r="X12" s="579"/>
      <c r="Y12" s="544" t="str">
        <f>P13</f>
        <v>温氏</v>
      </c>
      <c r="Z12" s="544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581"/>
      <c r="K13" s="564"/>
      <c r="L13" s="565"/>
      <c r="M13" s="233"/>
      <c r="N13" s="233"/>
      <c r="O13" s="579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7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581"/>
      <c r="K14" s="564"/>
      <c r="L14" s="565"/>
      <c r="M14" s="233"/>
      <c r="N14" s="233"/>
      <c r="O14" s="579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1830</v>
      </c>
      <c r="C15" s="232">
        <f>LOOKUP(2,1/(价格!$D:$D&lt;&gt;0),价格!$D:$D)</f>
        <v>1830</v>
      </c>
      <c r="D15" s="232">
        <f>LOOKUP(2,1/(价格!$D:$D&lt;&gt;0),价格!$D:$D)</f>
        <v>1830</v>
      </c>
      <c r="E15" s="232">
        <f>LOOKUP(2,1/(价格!$B:$B&lt;&gt;0),价格!$B:$B)</f>
        <v>1830</v>
      </c>
      <c r="F15" s="233"/>
      <c r="G15" s="233"/>
      <c r="J15" s="581"/>
      <c r="K15" s="564"/>
      <c r="L15" s="565"/>
      <c r="M15" s="233"/>
      <c r="N15" s="233"/>
      <c r="O15" s="579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144</v>
      </c>
      <c r="C16" s="259">
        <f t="shared" ref="C16:E16" si="10">C15-C14</f>
        <v>82</v>
      </c>
      <c r="D16" s="259">
        <f t="shared" si="10"/>
        <v>40</v>
      </c>
      <c r="E16" s="259">
        <f t="shared" si="10"/>
        <v>-9</v>
      </c>
      <c r="F16" s="233"/>
      <c r="G16" s="233"/>
      <c r="J16" s="581"/>
      <c r="K16" s="564"/>
      <c r="L16" s="565"/>
      <c r="M16" s="233"/>
      <c r="N16" s="233"/>
      <c r="O16" s="579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5"/>
      <c r="M17" s="233"/>
      <c r="N17" s="233"/>
      <c r="O17" s="579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79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79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43585</v>
      </c>
      <c r="B20" s="235" t="s">
        <v>283</v>
      </c>
      <c r="C20" s="357" t="s">
        <v>233</v>
      </c>
      <c r="D20" s="357" t="s">
        <v>234</v>
      </c>
      <c r="E20" s="580" t="s">
        <v>304</v>
      </c>
      <c r="F20" s="580"/>
      <c r="G20" s="357" t="s">
        <v>233</v>
      </c>
      <c r="H20" s="357" t="s">
        <v>234</v>
      </c>
      <c r="I20" s="357" t="s">
        <v>298</v>
      </c>
      <c r="O20" s="579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79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0</v>
      </c>
      <c r="E21" s="579" t="s">
        <v>276</v>
      </c>
      <c r="F21" s="356" t="s">
        <v>267</v>
      </c>
      <c r="G21" s="356">
        <f>LOOKUP(2,1/(价格!B:B&lt;&gt;0),价格!B:B)</f>
        <v>1830</v>
      </c>
      <c r="H21" s="326">
        <f>INDEX(价格!B:B,COUNTA(价格!$A:$A)+1)-INDEX(价格!B:B,COUNTA(价格!$A:$A)-4)</f>
        <v>30</v>
      </c>
      <c r="I21" s="579"/>
    </row>
    <row r="22" spans="1:20">
      <c r="A22" s="579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0</v>
      </c>
      <c r="E22" s="579"/>
      <c r="F22" s="356" t="s">
        <v>268</v>
      </c>
      <c r="G22" s="326">
        <f>INDEX(价格!C:C,COUNTA(价格!$A:$A)+1)</f>
        <v>0</v>
      </c>
      <c r="H22" s="326"/>
      <c r="I22" s="579"/>
    </row>
    <row r="23" spans="1:20">
      <c r="A23" s="579"/>
      <c r="B23" s="311" t="s">
        <v>236</v>
      </c>
      <c r="C23" s="310">
        <f>LOOKUP(2,1/(价格!$AB:$AB&lt;&gt;0),价格!$AB:$AB)</f>
        <v>1724</v>
      </c>
      <c r="D23" s="326">
        <f>INDEX(价格!AB:AB,COUNTA(价格!A:A)+1)-INDEX(价格!AB:AB,COUNTA(价格!A:A)-4)</f>
        <v>24</v>
      </c>
      <c r="E23" s="579"/>
      <c r="F23" s="356" t="s">
        <v>269</v>
      </c>
      <c r="G23" s="356">
        <f>LOOKUP(2,1/(价格!D:D&lt;&gt;0),价格!D:D)</f>
        <v>1830</v>
      </c>
      <c r="H23" s="326">
        <f>INDEX(价格!D:D,COUNTA(价格!$A:$A)+1)-INDEX(价格!D:D,COUNTA(价格!$A:$A)-4)</f>
        <v>30</v>
      </c>
      <c r="I23" s="579"/>
      <c r="P23" s="233"/>
      <c r="Q23" s="189" t="s">
        <v>182</v>
      </c>
      <c r="R23" s="189" t="s">
        <v>183</v>
      </c>
      <c r="S23" s="189" t="s">
        <v>184</v>
      </c>
    </row>
    <row r="24" spans="1:20">
      <c r="A24" s="579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0</v>
      </c>
      <c r="E24" s="579"/>
      <c r="F24" s="356" t="s">
        <v>270</v>
      </c>
      <c r="G24" s="326">
        <f>INDEX(价格!E:E,COUNTA(价格!$A:$A)+1)</f>
        <v>0</v>
      </c>
      <c r="H24" s="326"/>
      <c r="I24" s="579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79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0</v>
      </c>
      <c r="E25" s="579"/>
      <c r="F25" s="310" t="s">
        <v>271</v>
      </c>
      <c r="G25" s="356">
        <f>LOOKUP(2,1/(价格!H:H&lt;&gt;0),价格!H:H)</f>
        <v>1940</v>
      </c>
      <c r="H25" s="326">
        <f>INDEX(价格!H:H,COUNTA(价格!$A:$A)+1)-INDEX(价格!H:H,COUNTA(价格!$A:$A)-4)</f>
        <v>20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79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0</v>
      </c>
      <c r="E26" s="579"/>
      <c r="F26" s="356" t="s">
        <v>272</v>
      </c>
      <c r="G26" s="356">
        <f>LOOKUP(2,1/(价格!L:L&lt;&gt;0),价格!L:L)</f>
        <v>1940</v>
      </c>
      <c r="H26" s="326">
        <f>INDEX(价格!L:L,COUNTA(价格!$A:$A)+1)-INDEX(价格!L:L,COUNTA(价格!$A:$A)-4)</f>
        <v>10</v>
      </c>
      <c r="I26" s="356"/>
      <c r="K26" s="267" t="s">
        <v>321</v>
      </c>
      <c r="L26" s="267">
        <v>3123.83</v>
      </c>
      <c r="M26" s="568">
        <v>3250.2</v>
      </c>
      <c r="N26" s="337">
        <f>(L26-M26)/M26</f>
        <v>-3.8880684265583623E-2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79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0</v>
      </c>
      <c r="E27" s="579"/>
      <c r="F27" s="356" t="s">
        <v>273</v>
      </c>
      <c r="G27" s="356">
        <f>LOOKUP(2,1/(价格!J:J&lt;&gt;0),价格!J:J)</f>
        <v>1950</v>
      </c>
      <c r="H27" s="326">
        <f>INDEX(价格!J:J,COUNTA(价格!$A:$A)+1)-INDEX(价格!J:J,COUNTA(价格!$A:$A)-4)</f>
        <v>20</v>
      </c>
      <c r="I27" s="356"/>
      <c r="K27" s="267" t="s">
        <v>322</v>
      </c>
      <c r="L27" s="267">
        <v>2927.25</v>
      </c>
      <c r="M27" s="568">
        <v>2900.45</v>
      </c>
      <c r="N27" s="337">
        <f t="shared" ref="N27:N34" si="11">(L27-M27)/M27</f>
        <v>9.239945525694352E-3</v>
      </c>
    </row>
    <row r="28" spans="1:20">
      <c r="A28" s="579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79"/>
      <c r="F28" s="356" t="s">
        <v>274</v>
      </c>
      <c r="G28" s="356">
        <f>LOOKUP(2,1/(价格!N:N&lt;&gt;0),价格!N:N)</f>
        <v>1950</v>
      </c>
      <c r="H28" s="326">
        <f>INDEX(价格!N:N,COUNTA(价格!$A:$A)+1)-INDEX(价格!N:N,COUNTA(价格!$A:$A)-4)</f>
        <v>30</v>
      </c>
      <c r="I28" s="356"/>
      <c r="K28" s="267" t="s">
        <v>323</v>
      </c>
      <c r="L28" s="267">
        <v>1.1138999999999999</v>
      </c>
      <c r="M28" s="568">
        <v>1.1294</v>
      </c>
      <c r="N28" s="337">
        <f t="shared" si="11"/>
        <v>-1.3724101292721861E-2</v>
      </c>
    </row>
    <row r="29" spans="1:20">
      <c r="A29" s="579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79" t="s">
        <v>424</v>
      </c>
      <c r="F29" s="356" t="s">
        <v>301</v>
      </c>
      <c r="G29" s="356">
        <f>LOOKUP(2,1/(价格!BL:BL&lt;&gt;0),价格!BL:BL)</f>
        <v>1980</v>
      </c>
      <c r="H29" s="326">
        <f>INDEX(价格!BL:BL,COUNTA(价格!A:A)+1)-INDEX(价格!BL:BL,COUNTA(价格!A:A)-4)</f>
        <v>30</v>
      </c>
      <c r="I29" s="356"/>
      <c r="K29" s="267" t="s">
        <v>324</v>
      </c>
      <c r="L29" s="267">
        <v>1277.4000000000001</v>
      </c>
      <c r="M29" s="568">
        <v>1273.96</v>
      </c>
      <c r="N29" s="337">
        <f t="shared" si="11"/>
        <v>2.7002417658325648E-3</v>
      </c>
    </row>
    <row r="30" spans="1:20">
      <c r="A30" s="579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0</v>
      </c>
      <c r="E30" s="579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0</v>
      </c>
      <c r="I30" s="356"/>
      <c r="K30" s="267" t="s">
        <v>325</v>
      </c>
      <c r="L30" s="267">
        <v>6.7508999999999997</v>
      </c>
      <c r="M30" s="568">
        <v>6.6932</v>
      </c>
      <c r="N30" s="337">
        <f t="shared" si="11"/>
        <v>8.6206896551723599E-3</v>
      </c>
    </row>
    <row r="31" spans="1:20">
      <c r="A31" s="579"/>
      <c r="B31" s="310" t="s">
        <v>254</v>
      </c>
      <c r="C31" s="310">
        <f>LOOKUP(2,1/(价格!AP:AP&lt;&gt;0),价格!AP:AP)</f>
        <v>1750</v>
      </c>
      <c r="D31" s="326">
        <f>INDEX(价格!AP:AP,COUNTA(价格!A:A)+1)-INDEX(价格!AP:AP,COUNTA(价格!A:A)-4)</f>
        <v>20</v>
      </c>
      <c r="E31" s="579"/>
      <c r="F31" s="356" t="s">
        <v>302</v>
      </c>
      <c r="G31" s="356">
        <f>LOOKUP(2,1/(价格!BI:BI&lt;&gt;0),价格!BI:BI)</f>
        <v>2150</v>
      </c>
      <c r="H31" s="326">
        <f>INDEX(价格!BI:BI,COUNTA(价格!A:A)+1)-INDEX(价格!BI:BI,COUNTA(价格!A:A)-4)</f>
        <v>40</v>
      </c>
      <c r="I31" s="356"/>
      <c r="K31" s="267" t="s">
        <v>326</v>
      </c>
      <c r="L31" s="267">
        <v>75.290000000000006</v>
      </c>
      <c r="M31" s="568">
        <v>71.45</v>
      </c>
      <c r="N31" s="337">
        <f t="shared" si="11"/>
        <v>5.3743876836948958E-2</v>
      </c>
    </row>
    <row r="32" spans="1:20">
      <c r="A32" s="579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0</v>
      </c>
      <c r="E32" s="579"/>
      <c r="F32" s="356" t="s">
        <v>303</v>
      </c>
      <c r="G32" s="356">
        <f>LOOKUP(2,1/(价格!BK:BK&lt;&gt;0),价格!BK:BK)</f>
        <v>1960</v>
      </c>
      <c r="H32" s="326">
        <f>INDEX(价格!BK:BK,COUNTA(价格!A:A)+1)-INDEX(价格!BK:BK,COUNTA(价格!A:A)-4)</f>
        <v>10</v>
      </c>
      <c r="I32" s="356"/>
      <c r="K32" s="267" t="s">
        <v>327</v>
      </c>
      <c r="L32" s="267">
        <v>5453.3</v>
      </c>
      <c r="M32" s="568">
        <v>5299.9</v>
      </c>
      <c r="N32" s="337">
        <f t="shared" si="11"/>
        <v>2.8943942338534794E-2</v>
      </c>
    </row>
    <row r="33" spans="1:14">
      <c r="A33" s="579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354.4</v>
      </c>
      <c r="M33" s="568">
        <v>367</v>
      </c>
      <c r="N33" s="337">
        <f t="shared" si="11"/>
        <v>-3.4332425068119954E-2</v>
      </c>
    </row>
    <row r="34" spans="1:14">
      <c r="A34" s="579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1914</v>
      </c>
      <c r="M34" s="568">
        <v>1895</v>
      </c>
      <c r="N34" s="337">
        <f t="shared" si="11"/>
        <v>1.0026385224274407E-2</v>
      </c>
    </row>
    <row r="35" spans="1:14">
      <c r="A35" s="579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79" t="s">
        <v>280</v>
      </c>
      <c r="B36" s="356" t="s">
        <v>259</v>
      </c>
      <c r="C36" s="356">
        <f>LOOKUP(2,1/(价格!AW:AW&lt;&gt;0),价格!AW:AW)</f>
        <v>1750</v>
      </c>
      <c r="D36" s="326">
        <f>INDEX(价格!AW:AW,COUNTA(价格!A:A)+1)-INDEX(价格!AW:AW,COUNTA(价格!A:A)-4)</f>
        <v>20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79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0</v>
      </c>
      <c r="E38" s="356" t="s">
        <v>288</v>
      </c>
      <c r="F38" s="356">
        <f>LOOKUP(2,1/(NSPort!X:X&lt;&gt;0),NSPort!X:X)</f>
        <v>92.999999999999972</v>
      </c>
      <c r="G38" s="356">
        <f>LOOKUP(2,1/(NSPort!Y:Y&lt;&gt;0),NSPort!Y:Y)</f>
        <v>2.2000000000000002</v>
      </c>
      <c r="H38" s="356">
        <f>LOOKUP(2,1/(NSPort!Z:Z&lt;&gt;0),NSPort!Z:Z)</f>
        <v>21.4</v>
      </c>
      <c r="I38" s="356">
        <f>LOOKUP(2,1/(NSPort!AA:AA&lt;&gt;0),NSPort!AA:AA)</f>
        <v>73.799999999999983</v>
      </c>
      <c r="J38" s="288"/>
    </row>
    <row r="39" spans="1:14">
      <c r="A39" s="579" t="s">
        <v>277</v>
      </c>
      <c r="B39" s="356" t="s">
        <v>266</v>
      </c>
      <c r="C39" s="356">
        <f>LOOKUP(2,1/(价格!$AY:$AY&lt;&gt;0),价格!$AY:$AY)</f>
        <v>1870</v>
      </c>
      <c r="D39" s="326">
        <f>INDEX(价格!AY:AY,COUNTA(价格!A:A)+1)-INDEX(价格!AY:AY,COUNTA(价格!A:A)-4)</f>
        <v>20</v>
      </c>
      <c r="E39" s="356" t="s">
        <v>289</v>
      </c>
      <c r="F39" s="356">
        <f>LOOKUP(2,1/(NSPort!AN:AN&lt;&gt;0),NSPort!AN:AN)</f>
        <v>21.300000000000011</v>
      </c>
      <c r="G39" s="356">
        <f>LOOKUP(2,1/(NSPort!AO:AO&lt;&gt;0),NSPort!AO:AO)</f>
        <v>5.0999999999999996</v>
      </c>
      <c r="H39" s="356">
        <f>LOOKUP(2,1/(NSPort!AP:AP&lt;&gt;0),NSPort!AP:AP)</f>
        <v>5.0999999999999996</v>
      </c>
      <c r="I39" s="356">
        <f>LOOKUP(2,1/(NSPort!AQ:AQ&lt;&gt;0),NSPort!AQ:AQ)</f>
        <v>16.20000000000001</v>
      </c>
      <c r="J39" s="288"/>
    </row>
    <row r="40" spans="1:14">
      <c r="A40" s="579"/>
      <c r="B40" s="356" t="s">
        <v>430</v>
      </c>
      <c r="C40" s="356">
        <f>LOOKUP(2,1/(价格!$AZ:$AZ&lt;&gt;0),价格!$AZ:$AZ)</f>
        <v>1850</v>
      </c>
      <c r="D40" s="326">
        <f>INDEX(价格!AZ:AZ,COUNTA(价格!A:A)+1)-INDEX(价格!AZ:AZ,COUNTA(价格!A:A)-4)</f>
        <v>30</v>
      </c>
      <c r="E40" s="356" t="s">
        <v>290</v>
      </c>
      <c r="F40" s="356">
        <f>LOOKUP(2,1/(NSPort!AJ:AJ&lt;&gt;0),NSPort!AJ:AJ)</f>
        <v>15.799999999999985</v>
      </c>
      <c r="G40" s="356">
        <f>LOOKUP(2,1/(NSPort!AK:AK&lt;&gt;0),NSPort!AK:AK)</f>
        <v>2.8</v>
      </c>
      <c r="H40" s="356">
        <f>LOOKUP(2,1/(NSPort!AL:AL&lt;&gt;0),NSPort!AL:AL)</f>
        <v>3.5</v>
      </c>
      <c r="I40" s="356">
        <f>LOOKUP(2,1/(NSPort!AM:AM&lt;&gt;0),NSPort!AM:AM)</f>
        <v>15.099999999999984</v>
      </c>
    </row>
    <row r="41" spans="1:14">
      <c r="A41" s="579" t="s">
        <v>278</v>
      </c>
      <c r="B41" s="356" t="s">
        <v>262</v>
      </c>
      <c r="C41" s="356">
        <f>LOOKUP(2,1/(价格!$BC:$BC&lt;&gt;0),价格!$BC:$BC)</f>
        <v>1980</v>
      </c>
      <c r="D41" s="326">
        <f>INDEX(价格!BC:BC,COUNTA(价格!A:A)+1)-INDEX(价格!BC:BC,COUNTA(价格!A:A)-4)</f>
        <v>20</v>
      </c>
      <c r="E41" s="580" t="s">
        <v>349</v>
      </c>
      <c r="F41" s="580"/>
      <c r="G41" s="357" t="s">
        <v>350</v>
      </c>
      <c r="H41" s="357" t="s">
        <v>351</v>
      </c>
      <c r="I41" s="357" t="s">
        <v>352</v>
      </c>
    </row>
    <row r="42" spans="1:14">
      <c r="A42" s="579"/>
      <c r="B42" s="356" t="s">
        <v>263</v>
      </c>
      <c r="C42" s="356">
        <f>LOOKUP(2,1/(价格!$BD:$BD&lt;&gt;0),价格!$BD:$BD)</f>
        <v>1990</v>
      </c>
      <c r="D42" s="326">
        <f>INDEX(价格!BD:BD,COUNTA(价格!A:A)+1)-INDEX(价格!BD:BD,COUNTA(价格!A:A)-4)</f>
        <v>20</v>
      </c>
      <c r="E42" s="579" t="s">
        <v>347</v>
      </c>
      <c r="F42" s="579"/>
      <c r="G42" s="356">
        <f>INDEX(NSPort!V:V, COUNTA(NSPort!A:A)+1)</f>
        <v>0</v>
      </c>
      <c r="H42" s="356">
        <f>INDEX(NSPort!V:V, COUNTA(NSPort!A:A)-50)</f>
        <v>260.5</v>
      </c>
      <c r="I42" s="289">
        <f>(G42-H42)/H42</f>
        <v>-1</v>
      </c>
    </row>
    <row r="43" spans="1:14">
      <c r="A43" s="579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0</v>
      </c>
      <c r="E43" s="579" t="s">
        <v>348</v>
      </c>
      <c r="F43" s="579"/>
      <c r="G43" s="356">
        <f>INDEX(NSPort!AA:AA, COUNTA(NSPort!A:A)+1)+INDEX(NSPort!AM:AM, COUNTA(NSPort!A:A)+1)</f>
        <v>108.79999999999995</v>
      </c>
      <c r="H43" s="356">
        <f>INDEX(NSPort!AA:AA, COUNTA(NSPort!A:A)-50)+INDEX(NSPort!AM:AM, COUNTA(NSPort!A:A)-50)</f>
        <v>62</v>
      </c>
      <c r="I43" s="289">
        <f>(G43-H43)/H43</f>
        <v>0.75483870967741862</v>
      </c>
    </row>
    <row r="44" spans="1:14">
      <c r="A44" s="579"/>
      <c r="B44" s="356" t="s">
        <v>265</v>
      </c>
      <c r="C44" s="356">
        <f>LOOKUP(2,1/(价格!BF:BF&lt;&gt;0),价格!BF:BF)</f>
        <v>1950</v>
      </c>
      <c r="D44" s="326">
        <f>INDEX(价格!BF:BF,COUNTA(价格!A:A)+1)-INDEX(价格!BF:BF,COUNTA(价格!A:A)-4)</f>
        <v>20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79"/>
      <c r="B45" s="356" t="s">
        <v>432</v>
      </c>
      <c r="C45" s="356">
        <f>LOOKUP(2,1/(价格!BB:BB&lt;&gt;0),价格!BB:BB)</f>
        <v>1870</v>
      </c>
      <c r="D45" s="326">
        <f>INDEX(价格!BB:BB,COUNTA(价格!A:A)+1)-INDEX(价格!BB:BB,COUNTA(价格!A:A)-4)</f>
        <v>8</v>
      </c>
      <c r="E45" s="310" t="s">
        <v>294</v>
      </c>
      <c r="F45" s="356">
        <f>LOOKUP(2,1/(价格!$H:$H&lt;&gt;0),价格!$H:$H)</f>
        <v>1940</v>
      </c>
      <c r="G45" s="356">
        <f>LOOKUP(2,1/(价格!$P:$P&lt;&gt;0),价格!$P:$P)</f>
        <v>43</v>
      </c>
      <c r="H45" s="258">
        <f>LOOKUP(2,1/(价格!$I:$I&lt;&gt;0),价格!$I:$I)</f>
        <v>-23</v>
      </c>
      <c r="I45" s="326">
        <f>INDEX(价格!I:I,COUNTA(价格!$A:$A)+1)-INDEX(价格!I:I,COUNTA(价格!$A:$A)-4)</f>
        <v>-11</v>
      </c>
    </row>
    <row r="46" spans="1:14">
      <c r="A46" s="579"/>
      <c r="B46" s="356" t="s">
        <v>435</v>
      </c>
      <c r="C46" s="356">
        <f>LOOKUP(2,1/(价格!BA:BA&lt;&gt;0),价格!BA:BA)</f>
        <v>1920</v>
      </c>
      <c r="D46" s="326">
        <f>INDEX(价格!BA:BA,COUNTA(价格!A:A)+1)-INDEX(价格!BA:BA,COUNTA(价格!A:A)-4)</f>
        <v>15</v>
      </c>
      <c r="E46" s="356" t="s">
        <v>295</v>
      </c>
      <c r="F46" s="356">
        <f>LOOKUP(2,1/(价格!$L:$L&lt;&gt;0),价格!$L:$L)</f>
        <v>1940</v>
      </c>
      <c r="G46" s="356">
        <f>LOOKUP(2,1/(价格!$Q:$Q&lt;&gt;0),价格!$Q:$Q)</f>
        <v>54</v>
      </c>
      <c r="H46" s="258">
        <f>LOOKUP(2,1/(价格!$M:$M&lt;&gt;0),价格!$M:$M)</f>
        <v>-34</v>
      </c>
      <c r="I46" s="326">
        <f>INDEX(价格!M:M,COUNTA(价格!$A:$A)+1)-INDEX(价格!M:M,COUNTA(价格!$A:$A)-4)</f>
        <v>-21</v>
      </c>
    </row>
    <row r="47" spans="1:14">
      <c r="A47" s="579"/>
      <c r="B47" s="356" t="s">
        <v>436</v>
      </c>
      <c r="C47" s="356">
        <f>LOOKUP(2,1/(价格!BG:BG&lt;&gt;0),价格!BG:BG)</f>
        <v>1954</v>
      </c>
      <c r="D47" s="326">
        <f>INDEX(价格!BG:BG,COUNTA(价格!A:A)+1)-INDEX(价格!BG:BG,COUNTA(价格!A:A)-4)</f>
        <v>14</v>
      </c>
      <c r="E47" s="356" t="s">
        <v>299</v>
      </c>
      <c r="F47" s="356">
        <f>LOOKUP(2,1/(价格!$J:$J&lt;&gt;0),价格!$J:$J)</f>
        <v>1950</v>
      </c>
      <c r="G47" s="356">
        <f>LOOKUP(2,1/(价格!$R:$R&lt;&gt;0),价格!$R:$R)</f>
        <v>41</v>
      </c>
      <c r="H47" s="258">
        <f>LOOKUP(2,1/(价格!$K:$K&lt;&gt;0),价格!$K:$K)</f>
        <v>-11</v>
      </c>
      <c r="I47" s="326">
        <f>INDEX(价格!K:K,COUNTA(价格!$A:$A)+1)-INDEX(价格!K:K,COUNTA(价格!$A:$A)-4)</f>
        <v>-11</v>
      </c>
    </row>
    <row r="48" spans="1:14">
      <c r="A48" s="579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0</v>
      </c>
      <c r="E48" s="356" t="s">
        <v>300</v>
      </c>
      <c r="F48" s="356">
        <f>LOOKUP(2,1/(价格!$N:$N&lt;&gt;0),价格!$N:$N)</f>
        <v>1950</v>
      </c>
      <c r="G48" s="356">
        <f>LOOKUP(2,1/(价格!$S:$S&lt;&gt;0),价格!$S:$S)</f>
        <v>39</v>
      </c>
      <c r="H48" s="258">
        <f>LOOKUP(2,1/(价格!$O:$O&lt;&gt;0),价格!$O:$O)</f>
        <v>-9</v>
      </c>
      <c r="I48" s="326">
        <f>INDEX(价格!O:O,COUNTA(价格!$A:$A)+1)-INDEX(价格!O:O,COUNTA(价格!$A:$A)-4)</f>
        <v>0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U2:U6"/>
    <mergeCell ref="X2:X8"/>
    <mergeCell ref="X9:X12"/>
    <mergeCell ref="U10:U12"/>
    <mergeCell ref="U7:U9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43585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85">
        <f ca="1">TODAY()</f>
        <v>43585</v>
      </c>
      <c r="B3" s="586"/>
      <c r="C3" s="587"/>
      <c r="D3" s="593" t="s">
        <v>387</v>
      </c>
      <c r="E3" s="594"/>
      <c r="F3" s="594"/>
      <c r="G3" s="595"/>
      <c r="H3" s="596" t="s">
        <v>113</v>
      </c>
      <c r="I3" s="597"/>
      <c r="J3" s="597"/>
      <c r="K3" s="597"/>
      <c r="L3" s="598"/>
      <c r="M3" s="599" t="s">
        <v>385</v>
      </c>
      <c r="N3" s="600"/>
      <c r="O3" s="601" t="s">
        <v>370</v>
      </c>
      <c r="P3" s="602"/>
      <c r="Q3" s="602"/>
      <c r="R3" s="602"/>
      <c r="S3" s="603"/>
      <c r="T3" s="601" t="s">
        <v>376</v>
      </c>
      <c r="U3" s="602"/>
      <c r="V3" s="602"/>
      <c r="W3" s="602"/>
      <c r="X3" s="602"/>
      <c r="Y3" s="603"/>
      <c r="Z3" s="588" t="s">
        <v>409</v>
      </c>
      <c r="AA3" s="589"/>
      <c r="AB3" s="590"/>
      <c r="AC3" s="591" t="s">
        <v>391</v>
      </c>
      <c r="AD3" s="592"/>
      <c r="AE3" s="592"/>
      <c r="AF3" s="592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1870</v>
      </c>
      <c r="O5" s="184">
        <v>4</v>
      </c>
      <c r="P5" s="184">
        <v>5</v>
      </c>
      <c r="Q5" s="295">
        <f ca="1">C5*0.1*($D$2-$C$2)/365</f>
        <v>-54.506849315068493</v>
      </c>
      <c r="R5" s="295">
        <f ca="1">AA5*0.2*0.1*($D$2-$C$2)/365</f>
        <v>-11.796164383561646</v>
      </c>
      <c r="S5" s="295">
        <f ca="1">SUM(O5:R5)</f>
        <v>-57.303013698630139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1886.8969863013699</v>
      </c>
      <c r="AA5" s="304">
        <f>$B$2</f>
        <v>1872</v>
      </c>
      <c r="AB5" s="306">
        <f ca="1">AA5-Z5</f>
        <v>-14.896986301369907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1980</v>
      </c>
      <c r="O6" s="184">
        <v>4</v>
      </c>
      <c r="P6" s="184">
        <v>5</v>
      </c>
      <c r="Q6" s="295">
        <f ca="1">C6*0.1*($D$2-$C$2)/365</f>
        <v>-57.027397260273972</v>
      </c>
      <c r="R6" s="295">
        <f ca="1">AA6*0.2*0.1*($D$2-$C$2)/365</f>
        <v>-11.796164383561646</v>
      </c>
      <c r="S6" s="295">
        <f ca="1">SUM(O6:R6)</f>
        <v>-59.823561643835617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1902.8764383561645</v>
      </c>
      <c r="AA6" s="304">
        <f>$B$2</f>
        <v>1872</v>
      </c>
      <c r="AB6" s="306">
        <f ca="1">AA6-Z6</f>
        <v>-30.876438356164499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1724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-57.058904109589051</v>
      </c>
      <c r="R7" s="295">
        <f ca="1">AA7*0.2*0.1*($D$2-$C$2)/365</f>
        <v>-11.796164383561646</v>
      </c>
      <c r="S7" s="295">
        <f ca="1">SUM(O7:R7)</f>
        <v>-59.855068493150696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2006.3449315068494</v>
      </c>
      <c r="AA7" s="304">
        <f>$B$2</f>
        <v>1872</v>
      </c>
      <c r="AB7" s="306">
        <f ca="1">AA7-Z7</f>
        <v>-134.34493150684943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1750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1990</v>
      </c>
      <c r="O8" s="184">
        <v>4</v>
      </c>
      <c r="P8" s="184">
        <v>5</v>
      </c>
      <c r="Q8" s="295">
        <f ca="1">C8*0.1*($D$2-$C$2)/365</f>
        <v>-55.735616438356168</v>
      </c>
      <c r="R8" s="295">
        <f ca="1">AA8*0.2*0.1*($D$2-$C$2)/365</f>
        <v>-11.796164383561646</v>
      </c>
      <c r="S8" s="295">
        <f ca="1">SUM(O8:R8)</f>
        <v>-58.531780821917813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1917.0682191780822</v>
      </c>
      <c r="AA8" s="304">
        <f>$B$2</f>
        <v>1872</v>
      </c>
      <c r="AB8" s="306">
        <f ca="1">AA8-Z8</f>
        <v>-45.068219178082245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-57.058904109589051</v>
      </c>
      <c r="R9" s="295">
        <f ca="1">AA9*0.2*0.1*($D$2-$C$2)/365</f>
        <v>-11.796164383561646</v>
      </c>
      <c r="S9" s="295">
        <f ca="1">SUM(O9:R9)</f>
        <v>-59.855068493150696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1949.7449315068495</v>
      </c>
      <c r="AA9" s="304">
        <f>$B$2</f>
        <v>1872</v>
      </c>
      <c r="AB9" s="306">
        <f ca="1">AA9-Z9</f>
        <v>-77.744931506849525</v>
      </c>
      <c r="AC9" s="299"/>
      <c r="AD9" s="300"/>
      <c r="AE9" s="302"/>
      <c r="AF9" s="302"/>
    </row>
    <row r="15" spans="1:32">
      <c r="A15" s="201">
        <f ca="1">A3</f>
        <v>43585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1724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1750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90" sqref="C90"/>
    </sheetView>
  </sheetViews>
  <sheetFormatPr defaultRowHeight="13.5"/>
  <cols>
    <col min="1" max="1" width="11.625" bestFit="1" customWidth="1"/>
    <col min="3" max="3" width="11.125" style="556" customWidth="1"/>
    <col min="4" max="4" width="9" style="556"/>
    <col min="5" max="5" width="17.75" customWidth="1"/>
  </cols>
  <sheetData>
    <row r="1" spans="1:5">
      <c r="B1" t="s">
        <v>457</v>
      </c>
      <c r="C1" s="556" t="s">
        <v>512</v>
      </c>
      <c r="D1" s="556" t="s">
        <v>513</v>
      </c>
      <c r="E1" t="s">
        <v>458</v>
      </c>
    </row>
    <row r="2" spans="1:5">
      <c r="A2" s="201">
        <v>42963</v>
      </c>
      <c r="B2">
        <v>34.909999999999997</v>
      </c>
      <c r="E2" s="575">
        <f>IF(VLOOKUP(A2,价格!A:G,7,FALSE)&lt;=0,VLOOKUP(A2,价格!A:G,6,FALSE),VLOOKUP(A2,价格!A:G,7,FALSE))</f>
        <v>1780</v>
      </c>
    </row>
    <row r="3" spans="1:5">
      <c r="A3" s="201">
        <v>42970</v>
      </c>
      <c r="B3">
        <v>34.78</v>
      </c>
      <c r="E3" s="575">
        <f>IF(VLOOKUP(A3,价格!A:G,7,FALSE)&lt;=0,VLOOKUP(A3,价格!A:G,6,FALSE),VLOOKUP(A3,价格!A:G,7,FALSE))</f>
        <v>1780</v>
      </c>
    </row>
    <row r="4" spans="1:5">
      <c r="A4" s="201">
        <v>42977</v>
      </c>
      <c r="B4">
        <v>34.76</v>
      </c>
      <c r="E4" s="575">
        <f>IF(VLOOKUP(A4,价格!A:G,7,FALSE)&lt;=0,VLOOKUP(A4,价格!A:G,6,FALSE),VLOOKUP(A4,价格!A:G,7,FALSE))</f>
        <v>1780</v>
      </c>
    </row>
    <row r="5" spans="1:5">
      <c r="A5" s="201">
        <v>42984</v>
      </c>
      <c r="B5">
        <v>34.68</v>
      </c>
      <c r="E5" s="575">
        <f>IF(VLOOKUP(A5,价格!A:G,7,FALSE)&lt;=0,VLOOKUP(A5,价格!A:G,6,FALSE),VLOOKUP(A5,价格!A:G,7,FALSE))</f>
        <v>1780</v>
      </c>
    </row>
    <row r="6" spans="1:5">
      <c r="A6" s="201">
        <v>42991</v>
      </c>
      <c r="B6">
        <v>34.450000000000003</v>
      </c>
      <c r="E6" s="575">
        <f>IF(VLOOKUP(A6,价格!A:G,7,FALSE)&lt;=0,VLOOKUP(A6,价格!A:G,6,FALSE),VLOOKUP(A6,价格!A:G,7,FALSE))</f>
        <v>1780</v>
      </c>
    </row>
    <row r="7" spans="1:5">
      <c r="A7" s="201">
        <v>42998</v>
      </c>
      <c r="B7">
        <v>34.11</v>
      </c>
      <c r="E7" s="575">
        <f>IF(VLOOKUP(A7,价格!A:G,7,FALSE)&lt;=0,VLOOKUP(A7,价格!A:G,6,FALSE),VLOOKUP(A7,价格!A:G,7,FALSE))</f>
        <v>1800</v>
      </c>
    </row>
    <row r="8" spans="1:5">
      <c r="A8" s="201">
        <v>43005</v>
      </c>
      <c r="B8">
        <v>33.729999999999997</v>
      </c>
      <c r="E8" s="575">
        <f>IF(VLOOKUP(A8,价格!A:G,7,FALSE)&lt;=0,VLOOKUP(A8,价格!A:G,6,FALSE),VLOOKUP(A8,价格!A:G,7,FALSE))</f>
        <v>1810</v>
      </c>
    </row>
    <row r="9" spans="1:5">
      <c r="A9" s="201">
        <v>43017</v>
      </c>
      <c r="B9">
        <v>33.299999999999997</v>
      </c>
      <c r="E9" s="575">
        <f>IF(VLOOKUP(A9,价格!A:G,7,FALSE)&lt;=0,VLOOKUP(A9,价格!A:G,6,FALSE),VLOOKUP(A9,价格!A:G,7,FALSE))</f>
        <v>1800</v>
      </c>
    </row>
    <row r="10" spans="1:5">
      <c r="A10" s="201">
        <v>43019</v>
      </c>
      <c r="B10">
        <v>33.01</v>
      </c>
      <c r="E10" s="575">
        <f>IF(VLOOKUP(A10,价格!A:G,7,FALSE)&lt;=0,VLOOKUP(A10,价格!A:G,6,FALSE),VLOOKUP(A10,价格!A:G,7,FALSE))</f>
        <v>1870</v>
      </c>
    </row>
    <row r="11" spans="1:5">
      <c r="A11" s="201">
        <v>43026</v>
      </c>
      <c r="B11">
        <v>32.47</v>
      </c>
      <c r="E11" s="575">
        <f>IF(VLOOKUP(A11,价格!A:G,7,FALSE)&lt;=0,VLOOKUP(A11,价格!A:G,6,FALSE),VLOOKUP(A11,价格!A:G,7,FALSE))</f>
        <v>1860</v>
      </c>
    </row>
    <row r="12" spans="1:5">
      <c r="A12" s="201">
        <v>43033</v>
      </c>
      <c r="B12">
        <v>32.03</v>
      </c>
      <c r="E12" s="575">
        <f>IF(VLOOKUP(A12,价格!A:G,7,FALSE)&lt;=0,VLOOKUP(A12,价格!A:G,6,FALSE),VLOOKUP(A12,价格!A:G,7,FALSE))</f>
        <v>1860</v>
      </c>
    </row>
    <row r="13" spans="1:5">
      <c r="A13" s="201">
        <v>43040</v>
      </c>
      <c r="B13">
        <v>31.55</v>
      </c>
      <c r="E13" s="575">
        <f>IF(VLOOKUP(A13,价格!A:G,7,FALSE)&lt;=0,VLOOKUP(A13,价格!A:G,6,FALSE),VLOOKUP(A13,价格!A:G,7,FALSE))</f>
        <v>1840</v>
      </c>
    </row>
    <row r="14" spans="1:5">
      <c r="A14" s="201">
        <v>43047</v>
      </c>
      <c r="B14">
        <v>31.13</v>
      </c>
      <c r="E14" s="575">
        <f>IF(VLOOKUP(A14,价格!A:G,7,FALSE)&lt;=0,VLOOKUP(A14,价格!A:G,6,FALSE),VLOOKUP(A14,价格!A:G,7,FALSE))</f>
        <v>1840</v>
      </c>
    </row>
    <row r="15" spans="1:5">
      <c r="A15" s="201">
        <v>43054</v>
      </c>
      <c r="B15">
        <v>30.55</v>
      </c>
      <c r="E15" s="575">
        <f>IF(VLOOKUP(A15,价格!A:G,7,FALSE)&lt;=0,VLOOKUP(A15,价格!A:G,6,FALSE),VLOOKUP(A15,价格!A:G,7,FALSE))</f>
        <v>1845</v>
      </c>
    </row>
    <row r="16" spans="1:5">
      <c r="A16" s="201">
        <v>43061</v>
      </c>
      <c r="B16">
        <v>30.58</v>
      </c>
      <c r="E16" s="575">
        <f>IF(VLOOKUP(A16,价格!A:G,7,FALSE)&lt;=0,VLOOKUP(A16,价格!A:G,6,FALSE),VLOOKUP(A16,价格!A:G,7,FALSE))</f>
        <v>1830</v>
      </c>
    </row>
    <row r="17" spans="1:5">
      <c r="A17" s="201">
        <v>43096</v>
      </c>
      <c r="B17">
        <v>30.55</v>
      </c>
      <c r="E17" s="575">
        <f>IF(VLOOKUP(A17,价格!A:G,7,FALSE)&lt;=0,VLOOKUP(A17,价格!A:G,6,FALSE),VLOOKUP(A17,价格!A:G,7,FALSE))</f>
        <v>1920</v>
      </c>
    </row>
    <row r="18" spans="1:5">
      <c r="A18" s="201">
        <v>43103</v>
      </c>
      <c r="B18">
        <v>30.54</v>
      </c>
      <c r="E18" s="575">
        <f>IF(VLOOKUP(A18,价格!A:G,7,FALSE)&lt;=0,VLOOKUP(A18,价格!A:G,6,FALSE),VLOOKUP(A18,价格!A:G,7,FALSE))</f>
        <v>1950</v>
      </c>
    </row>
    <row r="19" spans="1:5">
      <c r="A19" s="201">
        <v>43110</v>
      </c>
      <c r="B19">
        <v>30.6</v>
      </c>
      <c r="E19" s="575">
        <f>IF(VLOOKUP(A19,价格!A:G,7,FALSE)&lt;=0,VLOOKUP(A19,价格!A:G,6,FALSE),VLOOKUP(A19,价格!A:G,7,FALSE))</f>
        <v>1980</v>
      </c>
    </row>
    <row r="20" spans="1:5">
      <c r="A20" s="201">
        <v>43117</v>
      </c>
      <c r="E20" s="575">
        <f>IF(VLOOKUP(A20,价格!A:G,7,FALSE)&lt;=0,VLOOKUP(A20,价格!A:G,6,FALSE),VLOOKUP(A20,价格!A:G,7,FALSE))</f>
        <v>1940</v>
      </c>
    </row>
    <row r="21" spans="1:5">
      <c r="A21" s="201">
        <v>43124</v>
      </c>
      <c r="B21">
        <v>30.7</v>
      </c>
      <c r="E21" s="575">
        <f>IF(VLOOKUP(A21,价格!A:G,7,FALSE)&lt;=0,VLOOKUP(A21,价格!A:G,6,FALSE),VLOOKUP(A21,价格!A:G,7,FALSE))</f>
        <v>1930</v>
      </c>
    </row>
    <row r="22" spans="1:5">
      <c r="A22" s="201">
        <v>43131</v>
      </c>
      <c r="B22">
        <v>30.56</v>
      </c>
      <c r="C22" s="556">
        <v>19.68</v>
      </c>
      <c r="D22" s="556">
        <v>84.13</v>
      </c>
      <c r="E22" s="575">
        <f>IF(VLOOKUP(A22,价格!A:G,7,FALSE)&lt;=0,VLOOKUP(A22,价格!A:G,6,FALSE),VLOOKUP(A22,价格!A:G,7,FALSE))</f>
        <v>1905</v>
      </c>
    </row>
    <row r="23" spans="1:5">
      <c r="A23" s="201">
        <v>43138</v>
      </c>
      <c r="B23">
        <v>30.22</v>
      </c>
      <c r="C23" s="556">
        <v>18.690000000000001</v>
      </c>
      <c r="D23" s="556">
        <v>84.13</v>
      </c>
      <c r="E23" s="575">
        <f>IF(VLOOKUP(A23,价格!A:G,7,FALSE)&lt;=0,VLOOKUP(A23,价格!A:G,6,FALSE),VLOOKUP(A23,价格!A:G,7,FALSE))</f>
        <v>1950</v>
      </c>
    </row>
    <row r="24" spans="1:5">
      <c r="A24" s="201">
        <v>43145</v>
      </c>
      <c r="E24" s="575" t="e">
        <f>IF(VLOOKUP(A24,价格!A:G,7,FALSE)&lt;=0,VLOOKUP(A24,价格!A:G,6,FALSE),VLOOKUP(A24,价格!A:G,7,FALSE))</f>
        <v>#N/A</v>
      </c>
    </row>
    <row r="25" spans="1:5">
      <c r="A25" s="201">
        <v>43152</v>
      </c>
      <c r="B25">
        <v>29.87</v>
      </c>
      <c r="C25" s="556">
        <v>18.170000000000002</v>
      </c>
      <c r="E25" s="575" t="e">
        <f>IF(VLOOKUP(A25,价格!A:G,7,FALSE)&lt;=0,VLOOKUP(A25,价格!A:G,6,FALSE),VLOOKUP(A25,价格!A:G,7,FALSE))</f>
        <v>#N/A</v>
      </c>
    </row>
    <row r="26" spans="1:5">
      <c r="A26" s="201">
        <v>43159</v>
      </c>
      <c r="B26">
        <v>29.27</v>
      </c>
      <c r="C26" s="556">
        <v>15.63</v>
      </c>
      <c r="D26" s="556">
        <v>83.43</v>
      </c>
      <c r="E26" s="575">
        <f>IF(VLOOKUP(A26,价格!A:G,7,FALSE)&lt;=0,VLOOKUP(A26,价格!A:G,6,FALSE),VLOOKUP(A26,价格!A:G,7,FALSE))</f>
        <v>2000</v>
      </c>
    </row>
    <row r="27" spans="1:5">
      <c r="A27" s="201">
        <v>43166</v>
      </c>
      <c r="C27" s="556">
        <v>15.23</v>
      </c>
      <c r="D27" s="556">
        <v>83.56</v>
      </c>
      <c r="E27" s="575">
        <f>IF(VLOOKUP(A27,价格!A:G,7,FALSE)&lt;=0,VLOOKUP(A27,价格!A:G,6,FALSE),VLOOKUP(A27,价格!A:G,7,FALSE))</f>
        <v>2040</v>
      </c>
    </row>
    <row r="28" spans="1:5">
      <c r="A28" s="201">
        <v>43173</v>
      </c>
      <c r="B28">
        <v>28</v>
      </c>
      <c r="C28" s="556">
        <v>14.9</v>
      </c>
      <c r="D28" s="556">
        <v>83.72</v>
      </c>
      <c r="E28" s="575">
        <f>IF(VLOOKUP(A28,价格!A:G,7,FALSE)&lt;=0,VLOOKUP(A28,价格!A:G,6,FALSE),VLOOKUP(A28,价格!A:G,7,FALSE))</f>
        <v>2020</v>
      </c>
    </row>
    <row r="29" spans="1:5">
      <c r="A29" s="201">
        <v>43180</v>
      </c>
      <c r="B29">
        <v>27.32</v>
      </c>
      <c r="C29" s="556">
        <v>14.09</v>
      </c>
      <c r="D29" s="556">
        <v>83.93</v>
      </c>
      <c r="E29" s="575">
        <f>IF(VLOOKUP(A29,价格!A:G,7,FALSE)&lt;=0,VLOOKUP(A29,价格!A:G,6,FALSE),VLOOKUP(A29,价格!A:G,7,FALSE))</f>
        <v>2040</v>
      </c>
    </row>
    <row r="30" spans="1:5">
      <c r="A30" s="201">
        <v>43187</v>
      </c>
      <c r="B30">
        <v>26.68</v>
      </c>
      <c r="C30" s="556">
        <v>13.91</v>
      </c>
      <c r="D30" s="556">
        <v>84</v>
      </c>
      <c r="E30" s="575">
        <f>IF(VLOOKUP(A30,价格!A:G,7,FALSE)&lt;=0,VLOOKUP(A30,价格!A:G,6,FALSE),VLOOKUP(A30,价格!A:G,7,FALSE))</f>
        <v>2000</v>
      </c>
    </row>
    <row r="31" spans="1:5">
      <c r="A31" s="201">
        <v>43194</v>
      </c>
      <c r="B31">
        <v>26.44</v>
      </c>
      <c r="C31" s="556">
        <v>13.88</v>
      </c>
      <c r="D31" s="556">
        <v>84.05</v>
      </c>
      <c r="E31" s="575">
        <f>IF(VLOOKUP(A31,价格!A:G,7,FALSE)&lt;=0,VLOOKUP(A31,价格!A:G,6,FALSE),VLOOKUP(A31,价格!A:G,7,FALSE))</f>
        <v>1940</v>
      </c>
    </row>
    <row r="32" spans="1:5">
      <c r="A32" s="201">
        <v>43201</v>
      </c>
      <c r="B32">
        <v>26.07</v>
      </c>
      <c r="C32" s="556">
        <v>13.84</v>
      </c>
      <c r="D32" s="556">
        <v>84.11</v>
      </c>
      <c r="E32" s="575">
        <f>IF(VLOOKUP(A32,价格!A:G,7,FALSE)&lt;=0,VLOOKUP(A32,价格!A:G,6,FALSE),VLOOKUP(A32,价格!A:G,7,FALSE))</f>
        <v>1930</v>
      </c>
    </row>
    <row r="33" spans="1:5">
      <c r="A33" s="201">
        <v>43208</v>
      </c>
      <c r="B33">
        <v>25.77</v>
      </c>
      <c r="C33" s="556">
        <v>13.79</v>
      </c>
      <c r="D33" s="556">
        <v>84.17</v>
      </c>
      <c r="E33" s="575">
        <f>IF(VLOOKUP(A33,价格!A:G,7,FALSE)&lt;=0,VLOOKUP(A33,价格!A:G,6,FALSE),VLOOKUP(A33,价格!A:G,7,FALSE))</f>
        <v>1910</v>
      </c>
    </row>
    <row r="34" spans="1:5">
      <c r="A34" s="201">
        <v>43215</v>
      </c>
      <c r="B34">
        <v>25.39</v>
      </c>
      <c r="C34" s="556">
        <v>13.76</v>
      </c>
      <c r="D34" s="556">
        <v>84.2</v>
      </c>
      <c r="E34" s="575">
        <f>IF(VLOOKUP(A34,价格!A:G,7,FALSE)&lt;=0,VLOOKUP(A34,价格!A:G,6,FALSE),VLOOKUP(A34,价格!A:G,7,FALSE))</f>
        <v>1880</v>
      </c>
    </row>
    <row r="35" spans="1:5">
      <c r="A35" s="201">
        <v>43222</v>
      </c>
      <c r="B35">
        <v>25</v>
      </c>
      <c r="C35" s="556">
        <v>13.74</v>
      </c>
      <c r="D35" s="556">
        <v>84.13</v>
      </c>
      <c r="E35" s="575">
        <f>IF(VLOOKUP(A35,价格!A:G,7,FALSE)&lt;=0,VLOOKUP(A35,价格!A:G,6,FALSE),VLOOKUP(A35,价格!A:G,7,FALSE))</f>
        <v>1870</v>
      </c>
    </row>
    <row r="36" spans="1:5">
      <c r="A36" s="201">
        <v>43229</v>
      </c>
      <c r="B36">
        <v>24.4</v>
      </c>
      <c r="C36" s="556">
        <v>13.67</v>
      </c>
      <c r="D36" s="556">
        <v>84.13</v>
      </c>
      <c r="E36" s="575">
        <f>IF(VLOOKUP(A36,价格!A:G,7,FALSE)&lt;=0,VLOOKUP(A36,价格!A:G,6,FALSE),VLOOKUP(A36,价格!A:G,7,FALSE))</f>
        <v>1850</v>
      </c>
    </row>
    <row r="37" spans="1:5">
      <c r="A37" s="201">
        <v>43236</v>
      </c>
      <c r="B37">
        <v>23.74</v>
      </c>
      <c r="C37" s="556">
        <v>13.58</v>
      </c>
      <c r="D37" s="556">
        <v>84.01</v>
      </c>
      <c r="E37" s="575">
        <f>IF(VLOOKUP(A37,价格!A:G,7,FALSE)&lt;=0,VLOOKUP(A37,价格!A:G,6,FALSE),VLOOKUP(A37,价格!A:G,7,FALSE))</f>
        <v>1870</v>
      </c>
    </row>
    <row r="38" spans="1:5">
      <c r="A38" s="201">
        <v>43243</v>
      </c>
      <c r="B38">
        <v>23.52</v>
      </c>
      <c r="C38" s="556">
        <v>14.17</v>
      </c>
      <c r="D38" s="556">
        <v>83.8</v>
      </c>
      <c r="E38" s="575">
        <f>IF(VLOOKUP(A38,价格!A:G,7,FALSE)&lt;=0,VLOOKUP(A38,价格!A:G,6,FALSE),VLOOKUP(A38,价格!A:G,7,FALSE))</f>
        <v>1880</v>
      </c>
    </row>
    <row r="39" spans="1:5">
      <c r="A39" s="201">
        <v>43250</v>
      </c>
      <c r="B39">
        <v>23.73</v>
      </c>
      <c r="C39" s="556">
        <v>15.33</v>
      </c>
      <c r="D39" s="556">
        <v>83.57</v>
      </c>
      <c r="E39" s="575">
        <f>IF(VLOOKUP(A39,价格!A:G,7,FALSE)&lt;=0,VLOOKUP(A39,价格!A:G,6,FALSE),VLOOKUP(A39,价格!A:G,7,FALSE))</f>
        <v>1880</v>
      </c>
    </row>
    <row r="40" spans="1:5">
      <c r="A40" s="201">
        <v>43257</v>
      </c>
      <c r="B40">
        <v>23.89</v>
      </c>
      <c r="C40" s="556">
        <v>15.26</v>
      </c>
      <c r="D40" s="556">
        <v>83.43</v>
      </c>
      <c r="E40" s="575">
        <f>IF(VLOOKUP(A40,价格!A:G,7,FALSE)&lt;=0,VLOOKUP(A40,价格!A:G,6,FALSE),VLOOKUP(A40,价格!A:G,7,FALSE))</f>
        <v>1880</v>
      </c>
    </row>
    <row r="41" spans="1:5">
      <c r="A41" s="201">
        <v>43264</v>
      </c>
      <c r="B41">
        <v>24.01</v>
      </c>
      <c r="C41" s="556">
        <v>15.26</v>
      </c>
      <c r="D41" s="556">
        <v>83.27</v>
      </c>
      <c r="E41" s="575">
        <f>IF(VLOOKUP(A41,价格!A:G,7,FALSE)&lt;=0,VLOOKUP(A41,价格!A:G,6,FALSE),VLOOKUP(A41,价格!A:G,7,FALSE))</f>
        <v>1870</v>
      </c>
    </row>
    <row r="42" spans="1:5">
      <c r="A42" s="201">
        <v>43271</v>
      </c>
      <c r="B42">
        <v>24.05</v>
      </c>
      <c r="C42" s="556">
        <v>15.29</v>
      </c>
      <c r="D42" s="556">
        <v>83.19</v>
      </c>
      <c r="E42" s="575">
        <f>IF(VLOOKUP(A42,价格!A:G,7,FALSE)&lt;=0,VLOOKUP(A42,价格!A:G,6,FALSE),VLOOKUP(A42,价格!A:G,7,FALSE))</f>
        <v>1850</v>
      </c>
    </row>
    <row r="43" spans="1:5">
      <c r="A43" s="201">
        <v>43278</v>
      </c>
      <c r="B43">
        <v>24.06</v>
      </c>
      <c r="C43" s="556">
        <v>15.26</v>
      </c>
      <c r="D43" s="556">
        <v>83.16</v>
      </c>
      <c r="E43" s="575">
        <f>IF(VLOOKUP(A43,价格!A:G,7,FALSE)&lt;=0,VLOOKUP(A43,价格!A:G,6,FALSE),VLOOKUP(A43,价格!A:G,7,FALSE))</f>
        <v>1850</v>
      </c>
    </row>
    <row r="44" spans="1:5">
      <c r="A44" s="201">
        <v>43285</v>
      </c>
      <c r="B44">
        <v>23.97</v>
      </c>
      <c r="C44" s="556">
        <v>15.29</v>
      </c>
      <c r="D44" s="556">
        <v>83.05</v>
      </c>
      <c r="E44" s="575">
        <f>IF(VLOOKUP(A44,价格!A:G,7,FALSE)&lt;=0,VLOOKUP(A44,价格!A:G,6,FALSE),VLOOKUP(A44,价格!A:G,7,FALSE))</f>
        <v>1860</v>
      </c>
    </row>
    <row r="45" spans="1:5">
      <c r="A45" s="201">
        <v>43292</v>
      </c>
      <c r="B45">
        <v>24.26</v>
      </c>
      <c r="C45" s="556">
        <v>17.239999999999998</v>
      </c>
      <c r="D45" s="556">
        <v>83.32</v>
      </c>
      <c r="E45" s="575">
        <f>IF(VLOOKUP(A45,价格!A:G,7,FALSE)&lt;=0,VLOOKUP(A45,价格!A:G,6,FALSE),VLOOKUP(A45,价格!A:G,7,FALSE))</f>
        <v>1870</v>
      </c>
    </row>
    <row r="46" spans="1:5">
      <c r="A46" s="201">
        <v>43299</v>
      </c>
      <c r="B46">
        <v>24.26</v>
      </c>
      <c r="C46" s="556">
        <v>16.88</v>
      </c>
      <c r="D46" s="556">
        <v>83.26</v>
      </c>
      <c r="E46" s="575">
        <f>IF(VLOOKUP(A46,价格!A:G,7,FALSE)&lt;=0,VLOOKUP(A46,价格!A:G,6,FALSE),VLOOKUP(A46,价格!A:G,7,FALSE))</f>
        <v>1870</v>
      </c>
    </row>
    <row r="47" spans="1:5">
      <c r="A47" s="201">
        <v>43306</v>
      </c>
      <c r="B47">
        <v>24.59</v>
      </c>
      <c r="C47" s="556">
        <v>17.79</v>
      </c>
      <c r="D47" s="556">
        <v>83.17</v>
      </c>
      <c r="E47" s="575">
        <f>IF(VLOOKUP(A47,价格!A:G,7,FALSE)&lt;=0,VLOOKUP(A47,价格!A:G,6,FALSE),VLOOKUP(A47,价格!A:G,7,FALSE))</f>
        <v>1870</v>
      </c>
    </row>
    <row r="48" spans="1:5">
      <c r="A48" s="201">
        <v>43313</v>
      </c>
      <c r="B48">
        <v>24.82</v>
      </c>
      <c r="C48" s="556">
        <v>17.91</v>
      </c>
      <c r="D48" s="556">
        <v>83.09</v>
      </c>
      <c r="E48" s="575">
        <f>IF(VLOOKUP(A48,价格!A:G,7,FALSE)&lt;=0,VLOOKUP(A48,价格!A:G,6,FALSE),VLOOKUP(A48,价格!A:G,7,FALSE))</f>
        <v>1870</v>
      </c>
    </row>
    <row r="49" spans="1:5">
      <c r="A49" s="201">
        <v>43320</v>
      </c>
      <c r="B49">
        <v>25.2</v>
      </c>
      <c r="C49" s="556">
        <v>18.63</v>
      </c>
      <c r="D49" s="556">
        <v>82.98</v>
      </c>
      <c r="E49" s="575">
        <f>IF(VLOOKUP(A49,价格!A:G,7,FALSE)&lt;=0,VLOOKUP(A49,价格!A:G,6,FALSE),VLOOKUP(A49,价格!A:G,7,FALSE))</f>
        <v>1860</v>
      </c>
    </row>
    <row r="50" spans="1:5">
      <c r="A50" s="201">
        <v>43327</v>
      </c>
      <c r="B50">
        <v>25.5</v>
      </c>
      <c r="C50" s="556">
        <v>18.86</v>
      </c>
      <c r="D50" s="556">
        <v>82.78</v>
      </c>
      <c r="E50" s="575">
        <f>IF(VLOOKUP(A50,价格!A:G,7,FALSE)&lt;=0,VLOOKUP(A50,价格!A:G,6,FALSE),VLOOKUP(A50,价格!A:G,7,FALSE))</f>
        <v>1860</v>
      </c>
    </row>
    <row r="51" spans="1:5">
      <c r="A51" s="201">
        <v>43334</v>
      </c>
      <c r="C51" s="556">
        <v>18.71</v>
      </c>
      <c r="D51" s="556">
        <v>82.7</v>
      </c>
      <c r="E51" s="575">
        <f>IF(VLOOKUP(A51,价格!A:G,7,FALSE)&lt;=0,VLOOKUP(A51,价格!A:G,6,FALSE),VLOOKUP(A51,价格!A:G,7,FALSE))</f>
        <v>1880</v>
      </c>
    </row>
    <row r="52" spans="1:5">
      <c r="A52" s="201">
        <v>43341</v>
      </c>
      <c r="B52">
        <v>25.66</v>
      </c>
      <c r="C52" s="556">
        <v>18.5</v>
      </c>
      <c r="D52" s="556">
        <v>81.3</v>
      </c>
      <c r="E52" s="575">
        <f>IF(VLOOKUP(A52,价格!A:G,7,FALSE)&lt;=0,VLOOKUP(A52,价格!A:G,6,FALSE),VLOOKUP(A52,价格!A:G,7,FALSE))</f>
        <v>1880</v>
      </c>
    </row>
    <row r="53" spans="1:5">
      <c r="A53" s="201">
        <v>43348</v>
      </c>
      <c r="B53">
        <v>25.74</v>
      </c>
      <c r="C53" s="556">
        <v>19.059999999999999</v>
      </c>
      <c r="D53" s="556">
        <v>82.34</v>
      </c>
      <c r="E53" s="575">
        <f>IF(VLOOKUP(A53,价格!A:G,7,FALSE)&lt;=0,VLOOKUP(A53,价格!A:G,6,FALSE),VLOOKUP(A53,价格!A:G,7,FALSE))</f>
        <v>1880</v>
      </c>
    </row>
    <row r="54" spans="1:5">
      <c r="A54" s="201">
        <v>43355</v>
      </c>
      <c r="B54">
        <v>25.72</v>
      </c>
      <c r="C54" s="556">
        <v>19.16</v>
      </c>
      <c r="D54" s="556">
        <v>82.05</v>
      </c>
      <c r="E54" s="575">
        <f>IF(VLOOKUP(A54,价格!A:G,7,FALSE)&lt;=0,VLOOKUP(A54,价格!A:G,6,FALSE),VLOOKUP(A54,价格!A:G,7,FALSE))</f>
        <v>1910</v>
      </c>
    </row>
    <row r="55" spans="1:5">
      <c r="A55" s="201">
        <v>43362</v>
      </c>
      <c r="B55">
        <v>25.54</v>
      </c>
      <c r="C55" s="556">
        <v>19.38</v>
      </c>
      <c r="D55" s="556">
        <v>81.739999999999995</v>
      </c>
      <c r="E55" s="575">
        <f>IF(VLOOKUP(A55,价格!A:G,7,FALSE)&lt;=0,VLOOKUP(A55,价格!A:G,6,FALSE),VLOOKUP(A55,价格!A:G,7,FALSE))</f>
        <v>1920</v>
      </c>
    </row>
    <row r="56" spans="1:5">
      <c r="A56" s="201">
        <v>43369</v>
      </c>
      <c r="C56" s="556">
        <v>19.309999999999999</v>
      </c>
      <c r="D56" s="556">
        <v>81.83</v>
      </c>
      <c r="E56" s="575">
        <f>IF(VLOOKUP(A56,价格!A:G,7,FALSE)&lt;=0,VLOOKUP(A56,价格!A:G,6,FALSE),VLOOKUP(A56,价格!A:G,7,FALSE))</f>
        <v>1930</v>
      </c>
    </row>
    <row r="57" spans="1:5">
      <c r="A57" s="201">
        <v>43376</v>
      </c>
      <c r="B57">
        <v>25.3</v>
      </c>
      <c r="E57" s="575" t="e">
        <f>IF(VLOOKUP(A57,价格!A:G,7,FALSE)&lt;=0,VLOOKUP(A57,价格!A:G,6,FALSE),VLOOKUP(A57,价格!A:G,7,FALSE))</f>
        <v>#N/A</v>
      </c>
    </row>
    <row r="58" spans="1:5">
      <c r="A58" s="201">
        <v>43383</v>
      </c>
      <c r="B58">
        <v>25.06</v>
      </c>
      <c r="C58" s="556">
        <v>19.170000000000002</v>
      </c>
      <c r="D58" s="556">
        <v>80.650000000000006</v>
      </c>
      <c r="E58" s="575">
        <f>IF(VLOOKUP(A58,价格!A:G,7,FALSE)&lt;=0,VLOOKUP(A58,价格!A:G,6,FALSE),VLOOKUP(A58,价格!A:G,7,FALSE))</f>
        <v>1910</v>
      </c>
    </row>
    <row r="59" spans="1:5">
      <c r="A59" s="201">
        <v>43390</v>
      </c>
      <c r="B59">
        <v>24.69</v>
      </c>
      <c r="C59" s="556">
        <v>19.04</v>
      </c>
      <c r="D59" s="556">
        <v>82.54</v>
      </c>
      <c r="E59" s="575">
        <f>IF(VLOOKUP(A59,价格!A:G,7,FALSE)&lt;=0,VLOOKUP(A59,价格!A:G,6,FALSE),VLOOKUP(A59,价格!A:G,7,FALSE))</f>
        <v>1920</v>
      </c>
    </row>
    <row r="60" spans="1:5">
      <c r="A60" s="201">
        <v>43397</v>
      </c>
      <c r="B60">
        <v>24.28</v>
      </c>
      <c r="C60" s="556">
        <v>18.63</v>
      </c>
      <c r="D60" s="556">
        <v>83.5</v>
      </c>
      <c r="E60" s="575">
        <f>IF(VLOOKUP(A60,价格!A:G,7,FALSE)&lt;=0,VLOOKUP(A60,价格!A:G,6,FALSE),VLOOKUP(A60,价格!A:G,7,FALSE))</f>
        <v>1950</v>
      </c>
    </row>
    <row r="61" spans="1:5">
      <c r="A61" s="201">
        <v>43404</v>
      </c>
      <c r="B61">
        <v>24.07</v>
      </c>
      <c r="C61" s="556">
        <v>18.45</v>
      </c>
      <c r="D61" s="556">
        <v>83.75</v>
      </c>
      <c r="E61" s="575">
        <f>IF(VLOOKUP(A61,价格!A:G,7,FALSE)&lt;=0,VLOOKUP(A61,价格!A:G,6,FALSE),VLOOKUP(A61,价格!A:G,7,FALSE))</f>
        <v>1970</v>
      </c>
    </row>
    <row r="62" spans="1:5">
      <c r="A62" s="201">
        <v>43411</v>
      </c>
      <c r="B62">
        <v>23.83</v>
      </c>
      <c r="C62" s="556">
        <v>18.239999999999998</v>
      </c>
      <c r="D62" s="556">
        <v>83.93</v>
      </c>
      <c r="E62" s="575">
        <f>IF(VLOOKUP(A62,价格!A:G,7,FALSE)&lt;=0,VLOOKUP(A62,价格!A:G,6,FALSE),VLOOKUP(A62,价格!A:G,7,FALSE))</f>
        <v>1960</v>
      </c>
    </row>
    <row r="63" spans="1:5">
      <c r="A63" s="201">
        <v>43418</v>
      </c>
      <c r="B63">
        <v>23.58</v>
      </c>
      <c r="C63" s="556">
        <v>17.96</v>
      </c>
      <c r="D63" s="556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6">
        <v>17.62</v>
      </c>
      <c r="D64" s="556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6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6">
        <v>18.010000000000002</v>
      </c>
      <c r="D66" s="556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6">
        <v>18.16</v>
      </c>
      <c r="D67" s="556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6">
        <v>17.89</v>
      </c>
      <c r="D68" s="556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6">
        <v>17.59</v>
      </c>
      <c r="D69" s="556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6">
        <v>17.579999999999998</v>
      </c>
      <c r="D70" s="556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6">
        <v>17.010000000000002</v>
      </c>
      <c r="D71" s="556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6">
        <v>16.37</v>
      </c>
      <c r="D72" s="556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6">
        <v>15.39</v>
      </c>
      <c r="D73" s="556">
        <v>84.18</v>
      </c>
      <c r="E73" s="500">
        <f>VLOOKUP(A73,价格!A:G,7,FALSE)</f>
        <v>1970</v>
      </c>
    </row>
    <row r="74" spans="1:5">
      <c r="A74" s="201">
        <v>43495</v>
      </c>
      <c r="C74" s="556">
        <v>15.35</v>
      </c>
      <c r="D74" s="556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6">
        <v>16.27</v>
      </c>
      <c r="D76" s="556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6">
        <v>15.94</v>
      </c>
      <c r="D78" s="556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6">
        <v>17.39</v>
      </c>
      <c r="D79" s="556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6">
        <v>20.14</v>
      </c>
      <c r="D80" s="556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6">
        <v>20.62</v>
      </c>
      <c r="D81" s="556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6">
        <v>20.32</v>
      </c>
      <c r="D82" s="556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6">
        <v>20.399999999999999</v>
      </c>
      <c r="D83" s="556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6">
        <v>20.28</v>
      </c>
      <c r="D84" s="556">
        <v>84.34</v>
      </c>
      <c r="E84" s="534">
        <f>VLOOKUP(A84,价格!A:G,7,FALSE)</f>
        <v>1860</v>
      </c>
    </row>
    <row r="85" spans="1:5">
      <c r="A85" s="201">
        <v>43572</v>
      </c>
      <c r="B85">
        <v>36.69</v>
      </c>
      <c r="C85" s="556">
        <v>19.850000000000001</v>
      </c>
      <c r="D85" s="556">
        <v>84.4</v>
      </c>
      <c r="E85" s="534">
        <f>VLOOKUP(A85,价格!A:G,7,FALSE)</f>
        <v>1890</v>
      </c>
    </row>
    <row r="86" spans="1:5">
      <c r="A86" s="201">
        <v>43579</v>
      </c>
      <c r="C86" s="556">
        <v>20.190000000000001</v>
      </c>
      <c r="D86" s="556">
        <v>84.47</v>
      </c>
      <c r="E86" s="578">
        <f>VLOOKUP(A86,价格!A:G,7,FALSE)</f>
        <v>1930</v>
      </c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F40" zoomScaleNormal="100" workbookViewId="0">
      <selection activeCell="L3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1830</v>
      </c>
      <c r="C1" s="632">
        <f ca="1">TODAY()</f>
        <v>43585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632">
        <f ca="1">C1</f>
        <v>43585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2" t="s">
        <v>440</v>
      </c>
      <c r="B2" s="542">
        <v>1859</v>
      </c>
      <c r="C2" s="632"/>
      <c r="D2" s="184" t="s">
        <v>365</v>
      </c>
      <c r="E2" s="184"/>
      <c r="F2" s="378"/>
      <c r="G2" s="184"/>
      <c r="H2" s="350"/>
      <c r="I2" s="350"/>
      <c r="J2" s="184"/>
      <c r="L2" s="632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43585</v>
      </c>
      <c r="C3" s="632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32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632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32"/>
      <c r="M4" s="315" t="str">
        <f t="shared" si="2"/>
        <v>较昨日变化</v>
      </c>
      <c r="N4" s="640" t="s">
        <v>441</v>
      </c>
      <c r="O4" s="641"/>
      <c r="P4" s="641"/>
      <c r="Q4" s="641"/>
      <c r="R4" s="642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2" t="s">
        <v>413</v>
      </c>
      <c r="B5" s="543">
        <v>1868</v>
      </c>
      <c r="C5" s="633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38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1.9303452054794521</v>
      </c>
      <c r="C6" s="633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1724</v>
      </c>
      <c r="I6" s="298"/>
      <c r="J6" s="298">
        <f>LOOKUP(2,1/(价格!$AK:$AK&lt;&gt;0),价格!$AK:$AK)</f>
        <v>1690</v>
      </c>
      <c r="L6" s="638"/>
      <c r="M6" s="327" t="str">
        <f t="shared" si="3"/>
        <v>锦州港价格</v>
      </c>
      <c r="N6" s="635">
        <f t="shared" si="3"/>
        <v>1830</v>
      </c>
      <c r="O6" s="635"/>
      <c r="P6" s="635"/>
      <c r="Q6" s="635"/>
      <c r="R6" s="635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0" t="s">
        <v>488</v>
      </c>
      <c r="B7" s="524">
        <f ca="1">MIN(B4-B3-5,20)</f>
        <v>0</v>
      </c>
      <c r="C7" s="633"/>
      <c r="D7" s="298" t="s">
        <v>410</v>
      </c>
      <c r="E7" s="298">
        <f>INDEX(价格!$V:$V, COUNTA(价格!$A:$A)+1)-INDEX(价格!$V:$V, COUNTA(价格!$A:$A))</f>
        <v>0</v>
      </c>
      <c r="F7" s="379"/>
      <c r="G7" s="325">
        <f>INDEX(价格!$W:$W, COUNTA(价格!$A:$A)+1)-INDEX(价格!$W:$W, COUNTA(价格!$A:$A))</f>
        <v>0</v>
      </c>
      <c r="H7" s="325">
        <f>INDEX(价格!$AB:$AB, COUNTA(价格!$A:$A)+1)-INDEX(价格!$AB:$AB, COUNTA(价格!$A:$A))</f>
        <v>-6</v>
      </c>
      <c r="I7" s="325"/>
      <c r="J7" s="325">
        <f>INDEX(价格!$AK:$AK, COUNTA(价格!$A:$A)+1)-INDEX(价格!$AK:$AK, COUNTA(价格!$A:$A))</f>
        <v>0</v>
      </c>
      <c r="L7" s="638"/>
      <c r="M7" s="329" t="str">
        <f t="shared" si="3"/>
        <v>较昨日变化</v>
      </c>
      <c r="N7" s="623">
        <f t="shared" si="3"/>
        <v>0</v>
      </c>
      <c r="O7" s="623"/>
      <c r="P7" s="623"/>
      <c r="Q7" s="623"/>
      <c r="R7" s="623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0" t="s">
        <v>489</v>
      </c>
      <c r="B8" s="524">
        <f ca="1">MIN(B4-B3,5)</f>
        <v>5</v>
      </c>
      <c r="C8" s="633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39" t="str">
        <f>C31</f>
        <v>期货1905</v>
      </c>
      <c r="M8" s="323" t="str">
        <f>D31</f>
        <v>我司交割成本</v>
      </c>
      <c r="N8" s="435">
        <f ca="1">I31</f>
        <v>1963.4997260273974</v>
      </c>
      <c r="O8" s="352">
        <f ca="1">E31</f>
        <v>1925.969589041096</v>
      </c>
      <c r="P8" s="352">
        <f ca="1">J31</f>
        <v>2038.6134246575343</v>
      </c>
      <c r="Q8" s="352">
        <f ca="1">G31</f>
        <v>1983.2339726027399</v>
      </c>
      <c r="R8" s="352">
        <f ca="1">H31</f>
        <v>2057.1613698630135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0" t="s">
        <v>490</v>
      </c>
      <c r="B9" s="523">
        <v>27.2</v>
      </c>
      <c r="C9" s="633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1750</v>
      </c>
      <c r="J9" s="298">
        <f>LOOKUP(2,1/(价格!$AT:$AT&lt;&gt;0),价格!$AT:$AT)</f>
        <v>1720</v>
      </c>
      <c r="L9" s="639"/>
      <c r="M9" s="334" t="str">
        <f t="shared" ref="M9:N11" si="4">D32</f>
        <v>期货价格</v>
      </c>
      <c r="N9" s="636">
        <f t="shared" si="4"/>
        <v>1859</v>
      </c>
      <c r="O9" s="636"/>
      <c r="P9" s="636"/>
      <c r="Q9" s="636"/>
      <c r="R9" s="636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491</v>
      </c>
      <c r="B10" s="541">
        <f ca="1">B6+B9+0.2*B7+0.6*B8</f>
        <v>32.13034520547945</v>
      </c>
      <c r="C10" s="633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-30</v>
      </c>
      <c r="J10" s="298">
        <f>INDEX(价格!$AT:$AT, COUNTA(价格!$A:$A)+1)-INDEX(价格!$AT:$AT, COUNTA(价格!$A:$A))</f>
        <v>0</v>
      </c>
      <c r="L10" s="639"/>
      <c r="M10" s="333" t="str">
        <f t="shared" si="4"/>
        <v>较昨日变化</v>
      </c>
      <c r="N10" s="623">
        <f t="shared" si="4"/>
        <v>-9</v>
      </c>
      <c r="O10" s="623"/>
      <c r="P10" s="623"/>
      <c r="Q10" s="623"/>
      <c r="R10" s="623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1830</v>
      </c>
      <c r="C11" s="614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39"/>
      <c r="M11" s="335" t="str">
        <f t="shared" si="4"/>
        <v>交割价差</v>
      </c>
      <c r="N11" s="332">
        <f ca="1">I34</f>
        <v>-104.4997260273974</v>
      </c>
      <c r="O11" s="332">
        <f ca="1">E34</f>
        <v>-66.969589041096015</v>
      </c>
      <c r="P11" s="332">
        <f ca="1">J34</f>
        <v>-179.61342465753432</v>
      </c>
      <c r="Q11" s="332">
        <f ca="1">G34</f>
        <v>-124.23397260273987</v>
      </c>
      <c r="R11" s="332">
        <f ca="1">H34</f>
        <v>-198.16136986301353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1916</v>
      </c>
      <c r="C12" s="614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37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19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43585</v>
      </c>
      <c r="C13" s="614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37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1724</v>
      </c>
      <c r="Q13" s="327">
        <f>J6</f>
        <v>1690</v>
      </c>
      <c r="R13" s="620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14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37"/>
      <c r="M14" s="327" t="str">
        <f t="shared" si="6"/>
        <v>较昨日变化</v>
      </c>
      <c r="N14" s="328">
        <f t="shared" si="6"/>
        <v>0</v>
      </c>
      <c r="O14" s="328">
        <f t="shared" si="7"/>
        <v>0</v>
      </c>
      <c r="P14" s="328">
        <f t="shared" si="7"/>
        <v>-6</v>
      </c>
      <c r="Q14" s="328">
        <f>J7</f>
        <v>0</v>
      </c>
      <c r="R14" s="620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1917</v>
      </c>
      <c r="C15" s="614"/>
      <c r="D15" s="294" t="s">
        <v>412</v>
      </c>
      <c r="E15" s="645">
        <f>INDEX(价格!$B:$B, COUNTA(价格!$A:$A)+1)</f>
        <v>1830</v>
      </c>
      <c r="F15" s="646"/>
      <c r="G15" s="646"/>
      <c r="H15" s="646"/>
      <c r="I15" s="646"/>
      <c r="J15" s="647"/>
      <c r="L15" s="637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20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61.605786301369854</v>
      </c>
      <c r="C16" s="614"/>
      <c r="D16" s="294" t="s">
        <v>410</v>
      </c>
      <c r="E16" s="645">
        <f>E15-INDEX(价格!$B:$B, COUNTA(价格!$A:$A))</f>
        <v>0</v>
      </c>
      <c r="F16" s="646"/>
      <c r="G16" s="646"/>
      <c r="H16" s="646"/>
      <c r="I16" s="646"/>
      <c r="J16" s="647"/>
      <c r="L16" s="637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1750</v>
      </c>
      <c r="R16" s="620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492</v>
      </c>
      <c r="B17">
        <f ca="1">MIN(B14-B13-5,MAX(20,(B14-B13)/2))</f>
        <v>64</v>
      </c>
      <c r="C17" s="634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37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0</v>
      </c>
      <c r="Q17" s="331">
        <f>I10</f>
        <v>-30</v>
      </c>
      <c r="R17" s="621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493</v>
      </c>
      <c r="B18" s="302">
        <f ca="1">MIN(B14-B13,5)</f>
        <v>5</v>
      </c>
      <c r="C18" s="634"/>
      <c r="D18" s="298" t="s">
        <v>386</v>
      </c>
      <c r="E18" s="298">
        <f>LOOKUP(2,1/(价格!$AY:$AY&lt;&gt;0),价格!$AY:$AY)</f>
        <v>1870</v>
      </c>
      <c r="F18" s="379"/>
      <c r="G18" s="298">
        <f>LOOKUP(2,1/(价格!$BC:$BC&lt;&gt;0),价格!$BC:$BC)</f>
        <v>1980</v>
      </c>
      <c r="H18" s="298">
        <f>LOOKUP(2,1/(价格!$BA:$BA&lt;&gt;0),价格!$BA:$BA)</f>
        <v>1920</v>
      </c>
      <c r="I18" s="298">
        <f>LOOKUP(2,1/(价格!$BD:$BD&lt;&gt;0),价格!$BD:$BD)</f>
        <v>1990</v>
      </c>
      <c r="J18" s="298">
        <f>LOOKUP(2,1/(价格!$BE:$BE&lt;&gt;0),价格!$BE:$BE)</f>
        <v>1940</v>
      </c>
      <c r="L18" s="634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494</v>
      </c>
      <c r="B19" s="523">
        <v>27.2</v>
      </c>
      <c r="C19" s="634"/>
      <c r="D19" s="298" t="s">
        <v>410</v>
      </c>
      <c r="E19" s="298">
        <f>E18-INDEX(价格!$AY:$AY, COUNTA(价格!$A:$A))</f>
        <v>0</v>
      </c>
      <c r="F19" s="379"/>
      <c r="G19" s="325">
        <f>G18-INDEX(价格!$BC:$BC, COUNTA(价格!$A:$A))</f>
        <v>0</v>
      </c>
      <c r="H19" s="325">
        <f>H18-INDEX(价格!$BA:$BA, COUNTA(价格!$A:$A))</f>
        <v>0</v>
      </c>
      <c r="I19" s="325">
        <f>I18-INDEX(价格!$BD:$BD, COUNTA(价格!$A:$A))</f>
        <v>0</v>
      </c>
      <c r="J19" s="325">
        <f>J18-INDEX(价格!$BE:$BE, COUNTA(价格!$A:$A))</f>
        <v>0</v>
      </c>
      <c r="L19" s="634"/>
      <c r="M19" s="330" t="str">
        <f>D18</f>
        <v>价格</v>
      </c>
      <c r="N19" s="330">
        <f>E18</f>
        <v>1870</v>
      </c>
      <c r="O19" s="330">
        <f t="shared" ref="O19:P20" si="10">G18</f>
        <v>1980</v>
      </c>
      <c r="P19" s="330">
        <f t="shared" si="10"/>
        <v>1920</v>
      </c>
      <c r="Q19" s="330">
        <f>J18</f>
        <v>1940</v>
      </c>
      <c r="R19" s="330">
        <f>I18</f>
        <v>1990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 t="s">
        <v>514</v>
      </c>
      <c r="B20" s="523">
        <f ca="1">B16+B19+0.2*B17+0.6*B18</f>
        <v>104.60578630136985</v>
      </c>
      <c r="C20" s="631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34"/>
      <c r="M20" s="333" t="str">
        <f>D19</f>
        <v>较昨日变化</v>
      </c>
      <c r="N20" s="331">
        <f>E19</f>
        <v>0</v>
      </c>
      <c r="O20" s="331">
        <f t="shared" si="10"/>
        <v>0</v>
      </c>
      <c r="P20" s="331">
        <f t="shared" si="10"/>
        <v>0</v>
      </c>
      <c r="Q20" s="331">
        <f>J19</f>
        <v>0</v>
      </c>
      <c r="R20" s="331">
        <f>I19</f>
        <v>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31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626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644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31"/>
      <c r="D22" s="184" t="s">
        <v>373</v>
      </c>
      <c r="E22" s="295">
        <f ca="1">E3*0.1*($B$4-$B$3)/365</f>
        <v>2.2602739726027399</v>
      </c>
      <c r="F22" s="295">
        <f t="shared" ref="F22:J22" ca="1" si="12">F3*0.1*($B$4-$B$3)/365</f>
        <v>2.2753424657534249</v>
      </c>
      <c r="G22" s="295">
        <f t="shared" ca="1" si="12"/>
        <v>2.5246575342465754</v>
      </c>
      <c r="H22" s="295">
        <f t="shared" ca="1" si="12"/>
        <v>2.452054794520548</v>
      </c>
      <c r="I22" s="295">
        <f t="shared" ca="1" si="12"/>
        <v>2.3904109589041096</v>
      </c>
      <c r="J22" s="295">
        <f t="shared" ca="1" si="12"/>
        <v>2.504109589041096</v>
      </c>
      <c r="L22" s="626"/>
      <c r="M22" s="330" t="str">
        <f t="shared" ref="M22:N25" si="13">D36</f>
        <v>散船运费</v>
      </c>
      <c r="N22" s="330">
        <f t="shared" si="13"/>
        <v>43</v>
      </c>
      <c r="O22" s="330">
        <f t="shared" ref="O22:Q25" si="14">G36</f>
        <v>54</v>
      </c>
      <c r="P22" s="330">
        <f t="shared" si="14"/>
        <v>41</v>
      </c>
      <c r="Q22" s="330">
        <f t="shared" si="14"/>
        <v>39</v>
      </c>
      <c r="R22" s="644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31"/>
      <c r="D23" s="184" t="s">
        <v>374</v>
      </c>
      <c r="E23" s="295">
        <f ca="1">$E$32*0.2*0.1*($B$4-$B$3)/365</f>
        <v>0.50931506849315067</v>
      </c>
      <c r="F23" s="295">
        <f ca="1">$E$32*0.2*0.1*($B$4-$B$3)/365</f>
        <v>0.50931506849315067</v>
      </c>
      <c r="G23" s="295">
        <f t="shared" ref="G23:J23" ca="1" si="15">$E$32*0.2*0.1*($B$4-$B$3)/365</f>
        <v>0.50931506849315067</v>
      </c>
      <c r="H23" s="295">
        <f t="shared" ca="1" si="15"/>
        <v>0.50931506849315067</v>
      </c>
      <c r="I23" s="295">
        <f t="shared" ca="1" si="15"/>
        <v>0.50931506849315067</v>
      </c>
      <c r="J23" s="295">
        <f t="shared" ca="1" si="15"/>
        <v>0.50931506849315067</v>
      </c>
      <c r="L23" s="626"/>
      <c r="M23" s="330" t="str">
        <f t="shared" si="13"/>
        <v>价格</v>
      </c>
      <c r="N23" s="330">
        <f t="shared" si="13"/>
        <v>1940</v>
      </c>
      <c r="O23" s="330">
        <f t="shared" si="14"/>
        <v>1940</v>
      </c>
      <c r="P23" s="330">
        <f t="shared" si="14"/>
        <v>1950</v>
      </c>
      <c r="Q23" s="330">
        <f t="shared" si="14"/>
        <v>1950</v>
      </c>
      <c r="R23" s="644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31"/>
      <c r="D24" s="184" t="s">
        <v>375</v>
      </c>
      <c r="E24" s="295">
        <f t="shared" ref="E24:J24" ca="1" si="16">SUM(E20:E23)</f>
        <v>11.769589041095891</v>
      </c>
      <c r="F24" s="295">
        <f t="shared" ca="1" si="16"/>
        <v>11.784657534246577</v>
      </c>
      <c r="G24" s="295">
        <f t="shared" ca="1" si="16"/>
        <v>12.033972602739727</v>
      </c>
      <c r="H24" s="295">
        <f t="shared" ca="1" si="16"/>
        <v>11.961369863013697</v>
      </c>
      <c r="I24" s="295">
        <f t="shared" ca="1" si="16"/>
        <v>11.899726027397261</v>
      </c>
      <c r="J24" s="295">
        <f t="shared" ca="1" si="16"/>
        <v>12.013424657534248</v>
      </c>
      <c r="L24" s="626"/>
      <c r="M24" s="333" t="str">
        <f t="shared" si="13"/>
        <v>较昨日变化</v>
      </c>
      <c r="N24" s="331">
        <f t="shared" si="13"/>
        <v>0</v>
      </c>
      <c r="O24" s="331">
        <f t="shared" si="14"/>
        <v>0</v>
      </c>
      <c r="P24" s="331">
        <f t="shared" si="14"/>
        <v>0</v>
      </c>
      <c r="Q24" s="331">
        <f t="shared" si="14"/>
        <v>10</v>
      </c>
      <c r="R24" s="644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31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626"/>
      <c r="M25" s="330" t="str">
        <f t="shared" si="13"/>
        <v>南北发运利润</v>
      </c>
      <c r="N25" s="258">
        <f t="shared" si="13"/>
        <v>-23</v>
      </c>
      <c r="O25" s="258">
        <f t="shared" si="14"/>
        <v>-34</v>
      </c>
      <c r="P25" s="258">
        <f t="shared" si="14"/>
        <v>-11</v>
      </c>
      <c r="Q25" s="258">
        <f t="shared" si="14"/>
        <v>-9</v>
      </c>
      <c r="R25" s="644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31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643" t="s">
        <v>464</v>
      </c>
      <c r="M26" s="643"/>
      <c r="N26" s="643"/>
      <c r="O26" s="643"/>
      <c r="P26" s="643"/>
      <c r="Q26" s="643"/>
      <c r="R26" s="643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31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643"/>
      <c r="M27" s="643"/>
      <c r="N27" s="643"/>
      <c r="O27" s="643"/>
      <c r="P27" s="643"/>
      <c r="Q27" s="643"/>
      <c r="R27" s="643"/>
    </row>
    <row r="28" spans="1:27" ht="16.5">
      <c r="A28" s="302"/>
      <c r="B28" s="302"/>
      <c r="C28" s="631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643"/>
      <c r="M28" s="643"/>
      <c r="N28" s="643"/>
      <c r="O28" s="643"/>
      <c r="P28" s="643"/>
      <c r="Q28" s="643"/>
      <c r="R28" s="643"/>
    </row>
    <row r="29" spans="1:27" ht="16.5">
      <c r="A29" s="302"/>
      <c r="B29" s="302"/>
      <c r="C29" s="631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643"/>
      <c r="M29" s="643"/>
      <c r="N29" s="643"/>
      <c r="O29" s="643"/>
      <c r="P29" s="643"/>
      <c r="Q29" s="643"/>
      <c r="R29" s="643"/>
    </row>
    <row r="30" spans="1:27" ht="16.5">
      <c r="A30" s="302"/>
      <c r="B30" s="302"/>
      <c r="C30" s="631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643"/>
      <c r="M30" s="643"/>
      <c r="N30" s="643"/>
      <c r="O30" s="643"/>
      <c r="P30" s="643"/>
      <c r="Q30" s="643"/>
      <c r="R30" s="643"/>
    </row>
    <row r="31" spans="1:27" ht="15">
      <c r="A31" s="302"/>
      <c r="B31" s="302"/>
      <c r="C31" s="626" t="str">
        <f>A2</f>
        <v>期货1905</v>
      </c>
      <c r="D31" s="296" t="s">
        <v>402</v>
      </c>
      <c r="E31" s="297">
        <f t="shared" ref="E31:J31" ca="1" si="18">E14+E24+E30</f>
        <v>1925.969589041096</v>
      </c>
      <c r="F31" s="297">
        <f t="shared" ca="1" si="18"/>
        <v>1932.9846575342467</v>
      </c>
      <c r="G31" s="297">
        <f t="shared" ca="1" si="18"/>
        <v>1983.2339726027399</v>
      </c>
      <c r="H31" s="297">
        <f t="shared" ca="1" si="18"/>
        <v>2057.1613698630135</v>
      </c>
      <c r="I31" s="297">
        <f t="shared" ca="1" si="18"/>
        <v>1963.4997260273974</v>
      </c>
      <c r="J31" s="297">
        <f t="shared" ca="1" si="18"/>
        <v>2038.6134246575343</v>
      </c>
    </row>
    <row r="32" spans="1:27" ht="16.5">
      <c r="A32" s="302"/>
      <c r="B32" s="302"/>
      <c r="C32" s="626"/>
      <c r="D32" s="304" t="s">
        <v>360</v>
      </c>
      <c r="E32" s="628">
        <f>$B$2</f>
        <v>1859</v>
      </c>
      <c r="F32" s="629"/>
      <c r="G32" s="629"/>
      <c r="H32" s="629"/>
      <c r="I32" s="629"/>
      <c r="J32" s="630"/>
    </row>
    <row r="33" spans="1:18" s="309" customFormat="1" ht="16.5">
      <c r="A33" s="302"/>
      <c r="B33" s="302"/>
      <c r="C33" s="626"/>
      <c r="D33" s="304" t="s">
        <v>410</v>
      </c>
      <c r="E33" s="628">
        <f>B2-B5</f>
        <v>-9</v>
      </c>
      <c r="F33" s="629"/>
      <c r="G33" s="629"/>
      <c r="H33" s="629"/>
      <c r="I33" s="629"/>
      <c r="J33" s="630"/>
      <c r="L33" s="613">
        <f ca="1">TODAY()</f>
        <v>43585</v>
      </c>
      <c r="M33" s="613"/>
      <c r="N33" s="613"/>
      <c r="O33" s="613"/>
      <c r="P33" s="613"/>
      <c r="Q33" s="613"/>
      <c r="R33" s="613"/>
    </row>
    <row r="34" spans="1:18" ht="21">
      <c r="A34" s="302"/>
      <c r="B34" s="302"/>
      <c r="C34" s="626"/>
      <c r="D34" s="305" t="s">
        <v>403</v>
      </c>
      <c r="E34" s="306">
        <f ca="1">$E$32-E31</f>
        <v>-66.969589041096015</v>
      </c>
      <c r="F34" s="306">
        <f ca="1">$E$32-F31</f>
        <v>-73.984657534246708</v>
      </c>
      <c r="G34" s="306">
        <f t="shared" ref="G34:I34" ca="1" si="19">$E$32-G31</f>
        <v>-124.23397260273987</v>
      </c>
      <c r="H34" s="306">
        <f t="shared" ca="1" si="19"/>
        <v>-198.16136986301353</v>
      </c>
      <c r="I34" s="306">
        <f t="shared" ca="1" si="19"/>
        <v>-104.4997260273974</v>
      </c>
      <c r="J34" s="306">
        <f ca="1">$E$32-J31</f>
        <v>-179.61342465753432</v>
      </c>
      <c r="L34" s="614" t="s">
        <v>465</v>
      </c>
      <c r="M34" s="521" t="s">
        <v>466</v>
      </c>
      <c r="N34" s="622">
        <f>B1</f>
        <v>1830</v>
      </c>
      <c r="O34" s="622"/>
      <c r="P34" s="330" t="s">
        <v>411</v>
      </c>
      <c r="Q34" s="623">
        <f>N34-INDEX(价格!$B:$B, COUNTA(价格!$A:$A))</f>
        <v>0</v>
      </c>
      <c r="R34" s="623"/>
    </row>
    <row r="35" spans="1:18" ht="16.5">
      <c r="A35" s="302"/>
      <c r="B35" s="302"/>
      <c r="C35" s="627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14"/>
      <c r="M35" s="521" t="s">
        <v>467</v>
      </c>
      <c r="N35" s="622">
        <f>B11</f>
        <v>1830</v>
      </c>
      <c r="O35" s="622"/>
      <c r="P35" s="330" t="s">
        <v>411</v>
      </c>
      <c r="Q35" s="623">
        <f>N35-INDEX(价格!$D:$D, COUNTA(价格!$A:$A))</f>
        <v>10</v>
      </c>
      <c r="R35" s="623"/>
    </row>
    <row r="36" spans="1:18" ht="17.25">
      <c r="A36" s="309"/>
      <c r="B36" s="309"/>
      <c r="C36" s="627"/>
      <c r="D36" s="132" t="s">
        <v>174</v>
      </c>
      <c r="E36" s="320">
        <f>LOOKUP(2,1/(价格!$P:$P&lt;&gt;0),价格!$P:$P)</f>
        <v>43</v>
      </c>
      <c r="F36" s="377"/>
      <c r="G36" s="320">
        <f>LOOKUP(2,1/(价格!$Q:$Q&lt;&gt;0),价格!$Q:$Q)</f>
        <v>54</v>
      </c>
      <c r="H36" s="320">
        <f>LOOKUP(2,1/(价格!$R:$R&lt;&gt;0),价格!$R:$R)</f>
        <v>41</v>
      </c>
      <c r="I36" s="320">
        <f>LOOKUP(2,1/(价格!$S:$S&lt;&gt;0),价格!$S:$S)</f>
        <v>39</v>
      </c>
      <c r="J36" s="312"/>
      <c r="L36" s="615" t="s">
        <v>468</v>
      </c>
      <c r="M36" s="528" t="s">
        <v>469</v>
      </c>
      <c r="N36" s="622">
        <f>B2</f>
        <v>1859</v>
      </c>
      <c r="O36" s="622"/>
      <c r="P36" s="528" t="s">
        <v>470</v>
      </c>
      <c r="Q36" s="622">
        <f>B12</f>
        <v>1916</v>
      </c>
      <c r="R36" s="622"/>
    </row>
    <row r="37" spans="1:18" ht="17.25">
      <c r="A37" s="302"/>
      <c r="B37" s="302"/>
      <c r="C37" s="627"/>
      <c r="D37" s="132" t="s">
        <v>386</v>
      </c>
      <c r="E37" s="320">
        <f>LOOKUP(2,1/(价格!$H:$H&lt;&gt;0),价格!$H:$H)</f>
        <v>1940</v>
      </c>
      <c r="F37" s="377"/>
      <c r="G37" s="320">
        <f>LOOKUP(2,1/(价格!$L:$L&lt;&gt;0),价格!$L:$L)</f>
        <v>1940</v>
      </c>
      <c r="H37" s="320">
        <f>LOOKUP(2,1/(价格!$J:$J&lt;&gt;0),价格!$J:$J)</f>
        <v>1950</v>
      </c>
      <c r="I37" s="320">
        <f>LOOKUP(2,1/(价格!$N:$N&lt;&gt;0),价格!$N:$N)</f>
        <v>1950</v>
      </c>
      <c r="J37" s="313"/>
      <c r="L37" s="615"/>
      <c r="M37" s="330" t="s">
        <v>471</v>
      </c>
      <c r="N37" s="623">
        <f>B2-B5</f>
        <v>-9</v>
      </c>
      <c r="O37" s="623"/>
      <c r="P37" s="330" t="s">
        <v>471</v>
      </c>
      <c r="Q37" s="623">
        <f>B12-B15</f>
        <v>-1</v>
      </c>
      <c r="R37" s="623"/>
    </row>
    <row r="38" spans="1:18" s="309" customFormat="1" ht="16.5">
      <c r="A38" s="302"/>
      <c r="B38" s="302"/>
      <c r="C38" s="627"/>
      <c r="D38" s="132" t="s">
        <v>410</v>
      </c>
      <c r="E38" s="313">
        <f>E37-INDEX(价格!H:H, COUNTA(价格!$A:$A))</f>
        <v>0</v>
      </c>
      <c r="F38" s="313"/>
      <c r="G38" s="313">
        <f>G37-INDEX(价格!L:L, COUNTA(价格!$A:$A))</f>
        <v>0</v>
      </c>
      <c r="H38" s="313">
        <f>H37-INDEX(价格!J:J, COUNTA(价格!$A:$A))</f>
        <v>0</v>
      </c>
      <c r="I38" s="313">
        <f>I37-INDEX(价格!N:N, COUNTA(价格!$A:$A))</f>
        <v>10</v>
      </c>
      <c r="J38" s="313"/>
      <c r="L38" s="615"/>
      <c r="M38" s="330" t="s">
        <v>472</v>
      </c>
      <c r="N38" s="624">
        <f ca="1">B2-B1-B10</f>
        <v>-3.1303452054794505</v>
      </c>
      <c r="O38" s="624"/>
      <c r="P38" s="330" t="s">
        <v>472</v>
      </c>
      <c r="Q38" s="625">
        <f ca="1">B12-B1-B20</f>
        <v>-18.605786301369847</v>
      </c>
      <c r="R38" s="625"/>
    </row>
    <row r="39" spans="1:18" ht="17.25">
      <c r="A39" s="302"/>
      <c r="B39" s="302"/>
      <c r="C39" s="627"/>
      <c r="D39" s="132" t="s">
        <v>393</v>
      </c>
      <c r="E39" s="258">
        <f>INDEX(价格!I:I, COUNTA(价格!$A:$A)+1)</f>
        <v>-23</v>
      </c>
      <c r="F39" s="258"/>
      <c r="G39" s="258">
        <f>INDEX(价格!M:M, COUNTA(价格!$A:$A)+1)</f>
        <v>-34</v>
      </c>
      <c r="H39" s="258">
        <f>INDEX(价格!K:K, COUNTA(价格!$A:$A)+1)</f>
        <v>-11</v>
      </c>
      <c r="I39" s="258">
        <f>INDEX(价格!O:O, COUNTA(价格!$A:$A)+1)</f>
        <v>-9</v>
      </c>
      <c r="J39" s="313"/>
      <c r="L39" s="616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19" t="s">
        <v>515</v>
      </c>
    </row>
    <row r="40" spans="1:18" ht="16.5">
      <c r="A40" s="302"/>
      <c r="B40" s="302"/>
      <c r="L40" s="616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1724</v>
      </c>
      <c r="Q40" s="330">
        <f>J6</f>
        <v>1690</v>
      </c>
      <c r="R40" s="620"/>
    </row>
    <row r="41" spans="1:18" ht="16.5">
      <c r="A41" s="309"/>
      <c r="B41" s="309"/>
      <c r="L41" s="616"/>
      <c r="M41" s="330" t="s">
        <v>410</v>
      </c>
      <c r="N41" s="328">
        <f>E7</f>
        <v>0</v>
      </c>
      <c r="O41" s="522">
        <f t="shared" si="20"/>
        <v>0</v>
      </c>
      <c r="P41" s="522">
        <f t="shared" si="20"/>
        <v>-6</v>
      </c>
      <c r="Q41" s="522">
        <f>J7</f>
        <v>0</v>
      </c>
      <c r="R41" s="620"/>
    </row>
    <row r="42" spans="1:18" ht="16.5">
      <c r="L42" s="616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20"/>
    </row>
    <row r="43" spans="1:18" ht="16.5">
      <c r="L43" s="616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1750</v>
      </c>
      <c r="R43" s="620"/>
    </row>
    <row r="44" spans="1:18" ht="16.5">
      <c r="L44" s="616"/>
      <c r="M44" s="330" t="s">
        <v>410</v>
      </c>
      <c r="N44" s="522">
        <f t="shared" si="21"/>
        <v>0</v>
      </c>
      <c r="O44" s="522">
        <f t="shared" si="21"/>
        <v>0</v>
      </c>
      <c r="P44" s="522">
        <f>J10</f>
        <v>0</v>
      </c>
      <c r="Q44" s="522">
        <f>I10</f>
        <v>-30</v>
      </c>
      <c r="R44" s="621"/>
    </row>
    <row r="45" spans="1:18" ht="16.5">
      <c r="L45" s="616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16"/>
      <c r="M46" s="330" t="s">
        <v>483</v>
      </c>
      <c r="N46" s="330">
        <f t="shared" ref="N46:N47" si="22">E18</f>
        <v>1870</v>
      </c>
      <c r="O46" s="330">
        <f t="shared" ref="O46:P46" si="23">G18</f>
        <v>1980</v>
      </c>
      <c r="P46" s="330">
        <f t="shared" si="23"/>
        <v>1920</v>
      </c>
      <c r="Q46" s="330">
        <f t="shared" ref="Q46:Q47" si="24">J18</f>
        <v>1940</v>
      </c>
      <c r="R46" s="330">
        <f t="shared" ref="R46:R47" si="25">I18</f>
        <v>1990</v>
      </c>
    </row>
    <row r="47" spans="1:18" ht="16.5">
      <c r="L47" s="616"/>
      <c r="M47" s="330" t="s">
        <v>410</v>
      </c>
      <c r="N47" s="522">
        <f t="shared" si="22"/>
        <v>0</v>
      </c>
      <c r="O47" s="522">
        <f t="shared" ref="O47:P47" si="26">G19</f>
        <v>0</v>
      </c>
      <c r="P47" s="522">
        <f t="shared" si="26"/>
        <v>0</v>
      </c>
      <c r="Q47" s="522">
        <f t="shared" si="24"/>
        <v>0</v>
      </c>
      <c r="R47" s="522">
        <f t="shared" si="25"/>
        <v>0</v>
      </c>
    </row>
    <row r="48" spans="1:18" ht="16.5">
      <c r="L48" s="617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18" t="s">
        <v>516</v>
      </c>
    </row>
    <row r="49" spans="12:18" ht="16.5">
      <c r="L49" s="617"/>
      <c r="M49" s="330" t="s">
        <v>486</v>
      </c>
      <c r="N49" s="330">
        <f t="shared" ref="N49:N52" si="28">E36</f>
        <v>43</v>
      </c>
      <c r="O49" s="330">
        <f t="shared" si="27"/>
        <v>54</v>
      </c>
      <c r="P49" s="330">
        <f t="shared" si="27"/>
        <v>41</v>
      </c>
      <c r="Q49" s="330">
        <f t="shared" si="27"/>
        <v>39</v>
      </c>
      <c r="R49" s="618"/>
    </row>
    <row r="50" spans="12:18" ht="16.5">
      <c r="L50" s="617"/>
      <c r="M50" s="330" t="s">
        <v>483</v>
      </c>
      <c r="N50" s="330">
        <f t="shared" si="28"/>
        <v>1940</v>
      </c>
      <c r="O50" s="330">
        <f t="shared" si="27"/>
        <v>1940</v>
      </c>
      <c r="P50" s="330">
        <f t="shared" si="27"/>
        <v>1950</v>
      </c>
      <c r="Q50" s="330">
        <f t="shared" si="27"/>
        <v>1950</v>
      </c>
      <c r="R50" s="618"/>
    </row>
    <row r="51" spans="12:18" ht="16.5">
      <c r="L51" s="617"/>
      <c r="M51" s="330" t="s">
        <v>410</v>
      </c>
      <c r="N51" s="522">
        <f t="shared" si="28"/>
        <v>0</v>
      </c>
      <c r="O51" s="522">
        <f t="shared" si="27"/>
        <v>0</v>
      </c>
      <c r="P51" s="522">
        <f t="shared" si="27"/>
        <v>0</v>
      </c>
      <c r="Q51" s="522">
        <f t="shared" si="27"/>
        <v>10</v>
      </c>
      <c r="R51" s="618"/>
    </row>
    <row r="52" spans="12:18" ht="16.5">
      <c r="L52" s="617"/>
      <c r="M52" s="330" t="s">
        <v>487</v>
      </c>
      <c r="N52" s="330">
        <f t="shared" si="28"/>
        <v>-23</v>
      </c>
      <c r="O52" s="330">
        <f t="shared" si="27"/>
        <v>-34</v>
      </c>
      <c r="P52" s="330">
        <f t="shared" si="27"/>
        <v>-11</v>
      </c>
      <c r="Q52" s="330">
        <f t="shared" si="27"/>
        <v>-9</v>
      </c>
      <c r="R52" s="618"/>
    </row>
    <row r="53" spans="12:18">
      <c r="L53" s="604" t="s">
        <v>517</v>
      </c>
      <c r="M53" s="605"/>
      <c r="N53" s="605"/>
      <c r="O53" s="605"/>
      <c r="P53" s="605"/>
      <c r="Q53" s="605"/>
      <c r="R53" s="606"/>
    </row>
    <row r="54" spans="12:18">
      <c r="L54" s="607"/>
      <c r="M54" s="608"/>
      <c r="N54" s="608"/>
      <c r="O54" s="608"/>
      <c r="P54" s="608"/>
      <c r="Q54" s="608"/>
      <c r="R54" s="609"/>
    </row>
    <row r="55" spans="12:18" ht="44.25" customHeight="1">
      <c r="L55" s="610"/>
      <c r="M55" s="611"/>
      <c r="N55" s="611"/>
      <c r="O55" s="611"/>
      <c r="P55" s="611"/>
      <c r="Q55" s="611"/>
      <c r="R55" s="612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48" t="s">
        <v>194</v>
      </c>
      <c r="C1" s="648"/>
      <c r="D1" s="648"/>
      <c r="E1" s="648"/>
      <c r="F1" s="648"/>
      <c r="G1" s="648"/>
      <c r="H1" s="648"/>
      <c r="I1" s="649" t="s">
        <v>188</v>
      </c>
      <c r="J1" s="649"/>
      <c r="K1" s="649"/>
      <c r="L1" s="649"/>
      <c r="M1" s="649"/>
      <c r="N1" s="649"/>
      <c r="O1" s="649"/>
      <c r="P1" s="649"/>
      <c r="Q1" s="648" t="s">
        <v>189</v>
      </c>
      <c r="R1" s="648"/>
      <c r="S1" s="648"/>
      <c r="T1" s="648"/>
      <c r="U1" s="648"/>
      <c r="V1" s="648"/>
      <c r="W1" s="648"/>
      <c r="X1" s="648"/>
      <c r="Y1" s="650" t="s">
        <v>190</v>
      </c>
      <c r="Z1" s="651"/>
      <c r="AA1" s="651"/>
      <c r="AB1" s="651"/>
      <c r="AC1" s="651"/>
      <c r="AD1" s="651"/>
      <c r="AE1" s="651"/>
      <c r="AF1" s="651"/>
      <c r="AG1" s="648" t="s">
        <v>196</v>
      </c>
      <c r="AH1" s="648"/>
      <c r="AI1" s="648"/>
      <c r="AJ1" s="648"/>
      <c r="AK1" s="648"/>
      <c r="AL1" s="648"/>
      <c r="AM1" s="648"/>
      <c r="AN1" s="648"/>
      <c r="AO1" s="648" t="s">
        <v>191</v>
      </c>
      <c r="AP1" s="648"/>
      <c r="AQ1" s="648"/>
      <c r="AR1" s="648"/>
      <c r="AS1" s="648"/>
      <c r="AT1" s="648"/>
      <c r="AU1" s="648"/>
      <c r="AV1" s="648"/>
      <c r="AW1" s="648" t="s">
        <v>192</v>
      </c>
      <c r="AX1" s="648"/>
      <c r="AY1" s="648"/>
      <c r="AZ1" s="648"/>
      <c r="BA1" s="648"/>
      <c r="BB1" s="648"/>
      <c r="BC1" s="648"/>
      <c r="BD1" s="648"/>
      <c r="BE1" s="648" t="s">
        <v>193</v>
      </c>
      <c r="BF1" s="648"/>
      <c r="BG1" s="648"/>
      <c r="BH1" s="648"/>
      <c r="BI1" s="648"/>
      <c r="BJ1" s="648"/>
      <c r="BK1" s="648"/>
      <c r="BL1" s="648"/>
      <c r="BM1" s="648" t="s">
        <v>197</v>
      </c>
      <c r="BN1" s="648"/>
      <c r="BO1" s="648"/>
      <c r="BP1" s="648"/>
      <c r="BQ1" s="648"/>
      <c r="BR1" s="648"/>
      <c r="BS1" s="648"/>
      <c r="BT1" s="648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7"/>
  <sheetViews>
    <sheetView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64"/>
      <c r="B1" s="671" t="s">
        <v>5</v>
      </c>
      <c r="C1" s="672"/>
      <c r="D1" s="672"/>
      <c r="E1" s="672"/>
      <c r="F1" s="673"/>
      <c r="G1" s="665" t="s">
        <v>6</v>
      </c>
      <c r="H1" s="666"/>
      <c r="I1" s="666"/>
      <c r="J1" s="667"/>
      <c r="K1" s="668" t="s">
        <v>7</v>
      </c>
      <c r="L1" s="669"/>
      <c r="M1" s="669"/>
      <c r="N1" s="670"/>
      <c r="O1" s="658" t="s">
        <v>8</v>
      </c>
      <c r="P1" s="659"/>
      <c r="Q1" s="659"/>
      <c r="R1" s="660"/>
      <c r="S1" s="661" t="s">
        <v>9</v>
      </c>
      <c r="T1" s="662"/>
      <c r="U1" s="662"/>
      <c r="V1" s="662"/>
      <c r="W1" s="663"/>
      <c r="X1" s="674" t="s">
        <v>48</v>
      </c>
      <c r="Y1" s="675"/>
      <c r="Z1" s="675"/>
      <c r="AA1" s="675"/>
      <c r="AB1" s="675"/>
      <c r="AC1" s="676"/>
      <c r="AD1" s="677" t="s">
        <v>52</v>
      </c>
      <c r="AE1" s="678"/>
      <c r="AF1" s="678"/>
      <c r="AJ1" s="652" t="s">
        <v>50</v>
      </c>
      <c r="AK1" s="653"/>
      <c r="AL1" s="653"/>
      <c r="AM1" s="654"/>
      <c r="AN1" s="655" t="s">
        <v>51</v>
      </c>
      <c r="AO1" s="656"/>
      <c r="AP1" s="656"/>
      <c r="AQ1" s="657"/>
    </row>
    <row r="2" spans="1:43">
      <c r="A2" s="664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3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0">
        <f t="shared" ref="T116" si="462">C116+H116+L116+P116</f>
        <v>0</v>
      </c>
      <c r="U116" s="560">
        <f t="shared" ref="U116" si="463">D116+I116+M116+Q116</f>
        <v>0</v>
      </c>
      <c r="V116" s="560">
        <f t="shared" ref="V116" si="464">E116+J116+N116+R116</f>
        <v>0</v>
      </c>
      <c r="W116" s="73">
        <f t="shared" ref="W116" si="465">V116-V115</f>
        <v>-482.20000000000016</v>
      </c>
      <c r="X116" s="561">
        <f>AA115</f>
        <v>98.399999999999977</v>
      </c>
      <c r="Y116" s="562">
        <v>11.2</v>
      </c>
      <c r="Z116" s="562">
        <v>16.600000000000001</v>
      </c>
      <c r="AA116" s="562">
        <f t="shared" ref="AA116" si="466">X116+Y116-Z116</f>
        <v>92.999999999999972</v>
      </c>
      <c r="AB116" s="78">
        <f t="shared" ref="AB116" si="467">AA116-AA115</f>
        <v>-5.4000000000000057</v>
      </c>
      <c r="AC116" s="563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8">
        <f t="shared" ref="AJ116" si="468">AM115</f>
        <v>18.899999999999984</v>
      </c>
      <c r="AK116" s="559"/>
      <c r="AL116" s="559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  <row r="117" spans="1:43">
      <c r="A117" s="128">
        <v>43581</v>
      </c>
      <c r="F117" s="120">
        <f>VLOOKUP(A117,价格!A:B,2,FALSE)</f>
        <v>1820</v>
      </c>
      <c r="X117" s="572">
        <f>AA116</f>
        <v>92.999999999999972</v>
      </c>
      <c r="Y117" s="573">
        <v>2.2000000000000002</v>
      </c>
      <c r="Z117" s="573">
        <v>21.4</v>
      </c>
      <c r="AA117" s="573">
        <f t="shared" ref="AA117" si="470">X117+Y117-Z117</f>
        <v>73.799999999999983</v>
      </c>
      <c r="AB117" s="78">
        <f t="shared" ref="AB117" si="471">AA117-AA116</f>
        <v>-19.199999999999989</v>
      </c>
      <c r="AC117" s="574">
        <f>VLOOKUP(A117,价格!A:G,7,FALSE)</f>
        <v>1940</v>
      </c>
      <c r="AD117" s="97">
        <v>90</v>
      </c>
      <c r="AE117" s="97">
        <f>VLOOKUP(A117,价格!A:P,16,FALSE)</f>
        <v>43</v>
      </c>
      <c r="AF117" s="155">
        <f t="shared" ref="AF117" si="472">AC117-AD117-F117-AE117</f>
        <v>-13</v>
      </c>
      <c r="AG117" s="160">
        <v>1949</v>
      </c>
      <c r="AH117" s="161">
        <v>2146</v>
      </c>
      <c r="AJ117" s="569">
        <f t="shared" ref="AJ117" si="473">AM116</f>
        <v>15.799999999999985</v>
      </c>
      <c r="AK117" s="570">
        <v>2.8</v>
      </c>
      <c r="AL117" s="570">
        <v>3.5</v>
      </c>
      <c r="AM117" s="103">
        <f t="shared" ref="AM117" si="474">AJ117+AK117-AL117</f>
        <v>15.099999999999984</v>
      </c>
      <c r="AN117" s="445">
        <f t="shared" ref="AN117" si="475">AQ116</f>
        <v>21.300000000000011</v>
      </c>
      <c r="AO117" s="571"/>
      <c r="AP117" s="571">
        <v>5.0999999999999996</v>
      </c>
      <c r="AQ117" s="147">
        <f t="shared" ref="AQ117" si="476">AN117+AO117-AP117</f>
        <v>16.20000000000001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7" sqref="K97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79" t="s">
        <v>30</v>
      </c>
      <c r="C1" s="680"/>
      <c r="D1" s="680"/>
      <c r="E1" s="681"/>
      <c r="F1" s="652" t="s">
        <v>26</v>
      </c>
      <c r="G1" s="653"/>
      <c r="H1" s="653"/>
      <c r="I1" s="653"/>
      <c r="J1" s="654"/>
      <c r="K1" s="682" t="s">
        <v>358</v>
      </c>
      <c r="L1" s="683"/>
      <c r="M1" s="684"/>
      <c r="N1" s="685" t="s">
        <v>27</v>
      </c>
      <c r="O1" s="686"/>
      <c r="P1" s="686"/>
      <c r="Q1" s="687"/>
      <c r="R1" s="650" t="s">
        <v>31</v>
      </c>
      <c r="S1" s="651"/>
      <c r="T1" s="651"/>
      <c r="U1" s="651"/>
      <c r="V1" s="651"/>
      <c r="W1" s="651"/>
      <c r="X1" s="651"/>
      <c r="Y1" s="651"/>
      <c r="Z1" s="651"/>
      <c r="AA1" s="651"/>
      <c r="AB1" s="651"/>
      <c r="AC1" s="651"/>
      <c r="AD1" s="651"/>
      <c r="AE1" s="651"/>
      <c r="AF1" s="651"/>
      <c r="AG1" s="651"/>
      <c r="AH1" s="651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2019-04-30T07:40:14Z</dcterms:modified>
</cp:coreProperties>
</file>