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Z16" i="1" l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5" i="2" l="1"/>
  <c r="E13" i="2"/>
  <c r="E14" i="2"/>
  <c r="E12" i="2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D6" i="1" s="1"/>
  <c r="P7" i="1"/>
  <c r="AC6" i="1"/>
  <c r="AB7" i="1"/>
  <c r="I22" i="2"/>
  <c r="H22" i="2"/>
  <c r="E5" i="1"/>
  <c r="M21" i="2"/>
  <c r="D5" i="1"/>
  <c r="AB8" i="1" l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L22" i="2" s="1"/>
  <c r="D8" i="1"/>
  <c r="M13" i="2"/>
  <c r="M16" i="2" s="1"/>
  <c r="M22" i="2" s="1"/>
</calcChain>
</file>

<file path=xl/sharedStrings.xml><?xml version="1.0" encoding="utf-8"?>
<sst xmlns="http://schemas.openxmlformats.org/spreadsheetml/2006/main" count="138" uniqueCount="58">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</sst>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1</c:v>
                </c:pt>
                <c:pt idx="1">
                  <c:v>0.95540000000000003</c:v>
                </c:pt>
                <c:pt idx="2">
                  <c:v>0.9829</c:v>
                </c:pt>
                <c:pt idx="3">
                  <c:v>0.99119999999999997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0.79510000000000003</c:v>
                </c:pt>
                <c:pt idx="1">
                  <c:v>0.75060000000000004</c:v>
                </c:pt>
                <c:pt idx="2">
                  <c:v>0.77280000000000004</c:v>
                </c:pt>
                <c:pt idx="3">
                  <c:v>0.71709999999999996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1249776"/>
        <c:axId val="-103125467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1558</c:v>
                </c:pt>
                <c:pt idx="1">
                  <c:v>1548</c:v>
                </c:pt>
                <c:pt idx="2">
                  <c:v>1525</c:v>
                </c:pt>
                <c:pt idx="3">
                  <c:v>1538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1554</c:v>
                </c:pt>
                <c:pt idx="1">
                  <c:v>1545</c:v>
                </c:pt>
                <c:pt idx="2">
                  <c:v>1538</c:v>
                </c:pt>
                <c:pt idx="3">
                  <c:v>1528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248144"/>
        <c:axId val="-1031250320"/>
      </c:lineChart>
      <c:catAx>
        <c:axId val="-103124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50320"/>
        <c:crosses val="autoZero"/>
        <c:auto val="0"/>
        <c:lblAlgn val="ctr"/>
        <c:lblOffset val="100"/>
        <c:noMultiLvlLbl val="0"/>
      </c:catAx>
      <c:valAx>
        <c:axId val="-10312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8144"/>
        <c:crosses val="autoZero"/>
        <c:crossBetween val="between"/>
      </c:valAx>
      <c:valAx>
        <c:axId val="-10312546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9776"/>
        <c:crosses val="max"/>
        <c:crossBetween val="between"/>
      </c:valAx>
      <c:dateAx>
        <c:axId val="-1031249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31254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1</c:v>
                </c:pt>
                <c:pt idx="1">
                  <c:v>0.99099999999999999</c:v>
                </c:pt>
                <c:pt idx="2">
                  <c:v>0.98480000000000001</c:v>
                </c:pt>
                <c:pt idx="3">
                  <c:v>0.99550000000000005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1251408"/>
        <c:axId val="-1031253040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1">
                  <c:v>1650</c:v>
                </c:pt>
                <c:pt idx="2">
                  <c:v>1646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1626</c:v>
                </c:pt>
                <c:pt idx="1">
                  <c:v>1635</c:v>
                </c:pt>
                <c:pt idx="2">
                  <c:v>1631</c:v>
                </c:pt>
                <c:pt idx="3">
                  <c:v>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239440"/>
        <c:axId val="-1031254128"/>
      </c:lineChart>
      <c:catAx>
        <c:axId val="-1031239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54128"/>
        <c:crosses val="autoZero"/>
        <c:auto val="0"/>
        <c:lblAlgn val="ctr"/>
        <c:lblOffset val="100"/>
        <c:noMultiLvlLbl val="0"/>
      </c:catAx>
      <c:valAx>
        <c:axId val="-1031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39440"/>
        <c:crosses val="autoZero"/>
        <c:crossBetween val="between"/>
      </c:valAx>
      <c:valAx>
        <c:axId val="-10312530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51408"/>
        <c:crosses val="max"/>
        <c:crossBetween val="between"/>
      </c:valAx>
      <c:catAx>
        <c:axId val="-1031251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3125304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9.7500000000000003E-2</c:v>
                </c:pt>
                <c:pt idx="1">
                  <c:v>0.58150000000000002</c:v>
                </c:pt>
                <c:pt idx="2">
                  <c:v>0.52729999999999999</c:v>
                </c:pt>
                <c:pt idx="3">
                  <c:v>0.1673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0.54239999999999999</c:v>
                </c:pt>
                <c:pt idx="1">
                  <c:v>0.53559999999999997</c:v>
                </c:pt>
                <c:pt idx="2">
                  <c:v>0.55320000000000003</c:v>
                </c:pt>
                <c:pt idx="3">
                  <c:v>0.60070000000000001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1244880"/>
        <c:axId val="-103124596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1514</c:v>
                </c:pt>
                <c:pt idx="1">
                  <c:v>1562</c:v>
                </c:pt>
                <c:pt idx="2">
                  <c:v>1589</c:v>
                </c:pt>
                <c:pt idx="3">
                  <c:v>1350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1580</c:v>
                </c:pt>
                <c:pt idx="1">
                  <c:v>1583</c:v>
                </c:pt>
                <c:pt idx="2">
                  <c:v>1569</c:v>
                </c:pt>
                <c:pt idx="3">
                  <c:v>1575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247600"/>
        <c:axId val="-1031247056"/>
      </c:lineChart>
      <c:catAx>
        <c:axId val="-1031247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7056"/>
        <c:crosses val="autoZero"/>
        <c:auto val="0"/>
        <c:lblAlgn val="ctr"/>
        <c:lblOffset val="100"/>
        <c:noMultiLvlLbl val="0"/>
      </c:catAx>
      <c:valAx>
        <c:axId val="-10312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7600"/>
        <c:crosses val="autoZero"/>
        <c:crossBetween val="between"/>
      </c:valAx>
      <c:valAx>
        <c:axId val="-10312459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4880"/>
        <c:crosses val="max"/>
        <c:crossBetween val="between"/>
      </c:valAx>
      <c:dateAx>
        <c:axId val="-1031244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031245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0.31219999999999998</c:v>
                </c:pt>
                <c:pt idx="1">
                  <c:v>0.2034</c:v>
                </c:pt>
                <c:pt idx="2">
                  <c:v>0.2019</c:v>
                </c:pt>
                <c:pt idx="3">
                  <c:v>9.4299999999999995E-2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0.3357</c:v>
                </c:pt>
                <c:pt idx="1">
                  <c:v>0.27800000000000002</c:v>
                </c:pt>
                <c:pt idx="2">
                  <c:v>0.1918</c:v>
                </c:pt>
                <c:pt idx="3">
                  <c:v>0.159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3717648"/>
        <c:axId val="-1135213024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1447</c:v>
                </c:pt>
                <c:pt idx="1">
                  <c:v>1425</c:v>
                </c:pt>
                <c:pt idx="2">
                  <c:v>1447</c:v>
                </c:pt>
                <c:pt idx="3">
                  <c:v>1405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43349</c:v>
                </c:pt>
                <c:pt idx="1">
                  <c:v>43356</c:v>
                </c:pt>
                <c:pt idx="2">
                  <c:v>43363</c:v>
                </c:pt>
                <c:pt idx="3">
                  <c:v>43370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1455</c:v>
                </c:pt>
                <c:pt idx="1">
                  <c:v>1450</c:v>
                </c:pt>
                <c:pt idx="2">
                  <c:v>1466</c:v>
                </c:pt>
                <c:pt idx="3">
                  <c:v>1454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243792"/>
        <c:axId val="-1031243248"/>
      </c:lineChart>
      <c:catAx>
        <c:axId val="-103124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3248"/>
        <c:crosses val="autoZero"/>
        <c:auto val="0"/>
        <c:lblAlgn val="ctr"/>
        <c:lblOffset val="100"/>
        <c:noMultiLvlLbl val="0"/>
      </c:catAx>
      <c:valAx>
        <c:axId val="-1031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31243792"/>
        <c:crosses val="autoZero"/>
        <c:crossBetween val="between"/>
      </c:valAx>
      <c:valAx>
        <c:axId val="-11352130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3717648"/>
        <c:crosses val="max"/>
        <c:crossBetween val="between"/>
      </c:valAx>
      <c:catAx>
        <c:axId val="-963717648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13521302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00014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opLeftCell="AL1" workbookViewId="0">
      <selection activeCell="AX19" sqref="AX19"/>
    </sheetView>
  </sheetViews>
  <sheetFormatPr defaultRowHeight="13.5" x14ac:dyDescent="0.15"/>
  <cols>
    <col min="1" max="1" width="10.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49" t="s">
        <v>9</v>
      </c>
      <c r="B1" s="48" t="s">
        <v>0</v>
      </c>
      <c r="C1" s="40"/>
      <c r="D1" s="50" t="s">
        <v>12</v>
      </c>
      <c r="E1" s="51"/>
      <c r="F1" s="52">
        <v>2014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47">
        <v>2015</v>
      </c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</row>
    <row r="2" spans="1:53" x14ac:dyDescent="0.15">
      <c r="A2" s="49"/>
      <c r="B2" s="48"/>
      <c r="C2" s="40"/>
      <c r="D2" s="50"/>
      <c r="E2" s="51"/>
      <c r="F2" s="53" t="s">
        <v>1</v>
      </c>
      <c r="G2" s="53"/>
      <c r="H2" s="53"/>
      <c r="I2" s="53"/>
      <c r="J2" s="53"/>
      <c r="K2" s="53"/>
      <c r="L2" s="54" t="s">
        <v>2</v>
      </c>
      <c r="M2" s="54"/>
      <c r="N2" s="54"/>
      <c r="O2" s="54"/>
      <c r="P2" s="54"/>
      <c r="Q2" s="54"/>
      <c r="R2" s="55" t="s">
        <v>3</v>
      </c>
      <c r="S2" s="55"/>
      <c r="T2" s="55"/>
      <c r="U2" s="55"/>
      <c r="V2" s="55"/>
      <c r="W2" s="55"/>
      <c r="X2" s="56" t="s">
        <v>4</v>
      </c>
      <c r="Y2" s="56"/>
      <c r="Z2" s="56"/>
      <c r="AA2" s="56"/>
      <c r="AB2" s="56"/>
      <c r="AC2" s="56"/>
      <c r="AD2" s="53" t="s">
        <v>1</v>
      </c>
      <c r="AE2" s="53"/>
      <c r="AF2" s="53"/>
      <c r="AG2" s="53"/>
      <c r="AH2" s="53"/>
      <c r="AI2" s="53"/>
      <c r="AJ2" s="54" t="s">
        <v>2</v>
      </c>
      <c r="AK2" s="54"/>
      <c r="AL2" s="54"/>
      <c r="AM2" s="54"/>
      <c r="AN2" s="54"/>
      <c r="AO2" s="54"/>
      <c r="AP2" s="55" t="s">
        <v>3</v>
      </c>
      <c r="AQ2" s="55"/>
      <c r="AR2" s="55"/>
      <c r="AS2" s="55"/>
      <c r="AT2" s="55"/>
      <c r="AU2" s="55"/>
      <c r="AV2" s="56" t="s">
        <v>4</v>
      </c>
      <c r="AW2" s="56"/>
      <c r="AX2" s="56"/>
      <c r="AY2" s="56"/>
      <c r="AZ2" s="56"/>
      <c r="BA2" s="56"/>
    </row>
    <row r="3" spans="1:53" x14ac:dyDescent="0.15">
      <c r="A3" s="49"/>
      <c r="B3" s="48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12136990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12382000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1061432</v>
      </c>
      <c r="R4" s="7">
        <v>3318700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134869</v>
      </c>
      <c r="X4" s="7">
        <v>5277700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381305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11238035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12382000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941639</v>
      </c>
      <c r="R5" s="7">
        <v>3318700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128589</v>
      </c>
      <c r="X5" s="7">
        <v>5277700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348053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10523120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12382000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914639</v>
      </c>
      <c r="R6" s="7">
        <v>3318700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111024</v>
      </c>
      <c r="X6" s="7">
        <v>5277700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337945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9863021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12382000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887853</v>
      </c>
      <c r="R7" s="7">
        <v>3318700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96316</v>
      </c>
      <c r="X7" s="7">
        <v>5277700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329002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9253211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12382000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883852</v>
      </c>
      <c r="R8" s="7">
        <v>3318700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85865</v>
      </c>
      <c r="X8" s="7">
        <v>5277700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317260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8796443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12382000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861229</v>
      </c>
      <c r="R9" s="7">
        <v>3318700</v>
      </c>
      <c r="S9" s="4"/>
      <c r="T9" s="4"/>
      <c r="V9" s="5">
        <f t="shared" si="12"/>
        <v>3232835</v>
      </c>
      <c r="W9" s="6">
        <f t="shared" si="4"/>
        <v>85865</v>
      </c>
      <c r="X9" s="7">
        <v>5277700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310343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8379431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12382000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826135</v>
      </c>
      <c r="R10" s="7">
        <v>3318700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76459</v>
      </c>
      <c r="X10" s="7">
        <v>5277700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299334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8045366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12382000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771177</v>
      </c>
      <c r="R11" s="7">
        <v>3318700</v>
      </c>
      <c r="V11" s="5">
        <f t="shared" ref="V11:V12" si="35">V10+S11</f>
        <v>3242241</v>
      </c>
      <c r="W11" s="6">
        <f t="shared" si="23"/>
        <v>76459</v>
      </c>
      <c r="X11" s="7">
        <v>5277700</v>
      </c>
      <c r="AB11" s="5">
        <f t="shared" ref="AB11:AB12" si="36">AB10+Y11</f>
        <v>4978366</v>
      </c>
      <c r="AC11" s="9">
        <f t="shared" si="24"/>
        <v>299334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7579372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12382000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730529</v>
      </c>
      <c r="R12" s="7">
        <v>3318700</v>
      </c>
      <c r="V12" s="5">
        <f t="shared" si="35"/>
        <v>3242241</v>
      </c>
      <c r="W12" s="6">
        <f t="shared" si="23"/>
        <v>76459</v>
      </c>
      <c r="X12" s="7">
        <v>5277700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294532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7117193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12382000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622594</v>
      </c>
      <c r="R13" s="7">
        <v>3318700</v>
      </c>
      <c r="V13" s="5">
        <f t="shared" ref="V13:V15" si="44">V12+S13</f>
        <v>3242241</v>
      </c>
      <c r="W13" s="6">
        <f t="shared" ref="W13:W15" si="45">R13-V13</f>
        <v>76459</v>
      </c>
      <c r="X13" s="7">
        <v>5277700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285688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6736970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12382000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520104</v>
      </c>
      <c r="R14" s="7">
        <v>3318700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66459</v>
      </c>
      <c r="X14" s="7">
        <v>5277700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247887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6161211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12382000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317733</v>
      </c>
      <c r="R15" s="7">
        <v>3318700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18090</v>
      </c>
      <c r="X15" s="7">
        <v>5277700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157616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5831767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" si="59">J15+G16</f>
        <v>25810338</v>
      </c>
      <c r="K16" s="6">
        <f t="shared" ref="K16" si="60">F16-J16</f>
        <v>5580762</v>
      </c>
      <c r="L16" s="7">
        <v>12382000</v>
      </c>
      <c r="M16" s="4">
        <v>236861</v>
      </c>
      <c r="N16" s="4">
        <v>1538</v>
      </c>
      <c r="O16" s="12">
        <v>0.99119999999999997</v>
      </c>
      <c r="P16" s="5">
        <f t="shared" ref="P16" si="61">P15+M16</f>
        <v>12301128</v>
      </c>
      <c r="Q16" s="6">
        <f t="shared" ref="Q16" si="62">L16-P16</f>
        <v>80872</v>
      </c>
      <c r="R16" s="7">
        <v>3318700</v>
      </c>
      <c r="V16" s="5">
        <f t="shared" ref="V16" si="63">V15+S16</f>
        <v>3300610</v>
      </c>
      <c r="W16" s="6">
        <f t="shared" ref="W16" si="64">R16-V16</f>
        <v>18090</v>
      </c>
      <c r="X16" s="7">
        <v>5277700</v>
      </c>
      <c r="Y16">
        <v>5573</v>
      </c>
      <c r="Z16">
        <v>1350</v>
      </c>
      <c r="AA16" s="12">
        <v>0.1673</v>
      </c>
      <c r="AB16" s="5">
        <f t="shared" ref="AB16" si="65">AB15+Y16</f>
        <v>5125657</v>
      </c>
      <c r="AC16" s="9">
        <f t="shared" ref="AC16" si="66">X16-AB16</f>
        <v>152043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" si="67">AH15+AE16</f>
        <v>7545525</v>
      </c>
      <c r="AI16" s="6">
        <f t="shared" ref="AI16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" si="69">AN15+AK16</f>
        <v>19607929</v>
      </c>
      <c r="AO16" s="6">
        <f t="shared" ref="AO16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" si="71">AT15+AQ16</f>
        <v>5315485</v>
      </c>
      <c r="AU16" s="6">
        <f t="shared" ref="AU16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" si="73">AZ15+AW16</f>
        <v>6903041</v>
      </c>
      <c r="BA16" s="6">
        <f t="shared" ref="BA16" si="74">AV16-AZ16</f>
        <v>14156959</v>
      </c>
    </row>
    <row r="17" spans="2:3" x14ac:dyDescent="0.15">
      <c r="B17" s="46"/>
      <c r="C17" s="40"/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22"/>
  <sheetViews>
    <sheetView tabSelected="1" topLeftCell="A10" workbookViewId="0">
      <selection activeCell="E16" sqref="E16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1.875" bestFit="1" customWidth="1"/>
    <col min="13" max="13" width="13.25" bestFit="1" customWidth="1"/>
  </cols>
  <sheetData>
    <row r="10" spans="5:13" ht="14.25" thickBot="1" x14ac:dyDescent="0.2"/>
    <row r="11" spans="5:13" ht="18.75" x14ac:dyDescent="0.25">
      <c r="F11" s="14">
        <f>INDEX(detail!A4:A99999,COUNTA(detail!$B$4:$B$99999))</f>
        <v>43370</v>
      </c>
      <c r="G11" s="15" t="str">
        <f>INDEX(detail!B4:B99999,COUNTA(detail!$B$4:$B$99999))</f>
        <v>第25周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3" ht="14.25" x14ac:dyDescent="0.15">
      <c r="E12">
        <f>I12+I17</f>
        <v>575469</v>
      </c>
      <c r="F12" s="61">
        <v>2014</v>
      </c>
      <c r="G12" s="18" t="s">
        <v>15</v>
      </c>
      <c r="H12" s="19">
        <f>INDEX(detail!F4:F99999,COUNTA(detail!$B4:$B99999))/10000</f>
        <v>3139.11</v>
      </c>
      <c r="I12" s="18">
        <f>INDEX(detail!G4:G99999,COUNTA(detail!$B4:$B99999))</f>
        <v>87010</v>
      </c>
      <c r="J12" s="18">
        <f>INDEX(detail!H4:H99999,COUNTA(detail!$B4:$B99999))</f>
        <v>1405</v>
      </c>
      <c r="K12" s="20">
        <f>INDEX(detail!I4:I99999,COUNTA(detail!$B4:$B99999))</f>
        <v>9.4299999999999995E-2</v>
      </c>
      <c r="L12" s="19">
        <f>INDEX(detail!J4:J99999,COUNTA(detail!$B4:$B99999))/10000</f>
        <v>2581.0338000000002</v>
      </c>
      <c r="M12" s="21">
        <f>INDEX(detail!K4:K99999,COUNTA(detail!$B4:$B99999))/10000</f>
        <v>558.07619999999997</v>
      </c>
    </row>
    <row r="13" spans="5:13" ht="14.25" x14ac:dyDescent="0.15">
      <c r="E13">
        <f>I13+I18</f>
        <v>1842006</v>
      </c>
      <c r="F13" s="61"/>
      <c r="G13" s="18" t="s">
        <v>2</v>
      </c>
      <c r="H13" s="19">
        <f>INDEX(detail!L4:L99999,COUNTA(detail!$B$4:$B$99999))/10000</f>
        <v>1238.2</v>
      </c>
      <c r="I13" s="18">
        <f>INDEX(detail!M4:M99999,COUNTA(detail!$B$4:$B$99999))</f>
        <v>236861</v>
      </c>
      <c r="J13" s="18">
        <f>INDEX(detail!N4:N99999,COUNTA(detail!$B$4:$B$99999))</f>
        <v>1538</v>
      </c>
      <c r="K13" s="20">
        <f>INDEX(detail!O4:O99999,COUNTA(detail!$B$4:$B$99999))</f>
        <v>0.99119999999999997</v>
      </c>
      <c r="L13" s="19">
        <f>INDEX(detail!P4:P99999,COUNTA(detail!$B$4:$B$99999))/10000</f>
        <v>1230.1128000000001</v>
      </c>
      <c r="M13" s="21">
        <f>INDEX(detail!Q4:Q99999,COUNTA(detail!$B$4:$B$99999))/10000</f>
        <v>8.0871999999999993</v>
      </c>
    </row>
    <row r="14" spans="5:13" ht="14.25" x14ac:dyDescent="0.15">
      <c r="E14">
        <f>I14+I19</f>
        <v>481394</v>
      </c>
      <c r="F14" s="61"/>
      <c r="G14" s="18" t="s">
        <v>3</v>
      </c>
      <c r="H14" s="19">
        <f>INDEX(detail!R4:R99999,COUNTA(detail!$B$4:$B$99999))/10000</f>
        <v>331.87</v>
      </c>
      <c r="I14" s="18">
        <f>INDEX(detail!S4:S99999,COUNTA(detail!$B$4:$B$99999))</f>
        <v>0</v>
      </c>
      <c r="J14" s="18">
        <f>INDEX(detail!T4:T99999,COUNTA(detail!$B$4:$B$99999))</f>
        <v>0</v>
      </c>
      <c r="K14" s="20">
        <f>INDEX(detail!U4:U99999,COUNTA(detail!$B$4:$B$99999))</f>
        <v>0</v>
      </c>
      <c r="L14" s="19">
        <f>INDEX(detail!V4:V99999,COUNTA(detail!$B$4:$B$99999))/10000</f>
        <v>330.06099999999998</v>
      </c>
      <c r="M14" s="21">
        <f>INDEX(detail!W4:W99999,COUNTA(detail!$B$4:$B$99999))/10000</f>
        <v>1.8089999999999999</v>
      </c>
    </row>
    <row r="15" spans="5:13" ht="14.25" x14ac:dyDescent="0.15">
      <c r="E15">
        <f>I15+I20</f>
        <v>580408</v>
      </c>
      <c r="F15" s="61"/>
      <c r="G15" s="18" t="s">
        <v>16</v>
      </c>
      <c r="H15" s="19">
        <f>INDEX(detail!X4:X99999,COUNTA(detail!$B$4:$B$99999))/10000</f>
        <v>527.77</v>
      </c>
      <c r="I15" s="18">
        <f>INDEX(detail!Y4:Y99999,COUNTA(detail!$B$4:$B$99999))</f>
        <v>5573</v>
      </c>
      <c r="J15" s="18">
        <f>INDEX(detail!Z4:Z99999,COUNTA(detail!$B$4:$B$99999))</f>
        <v>1350</v>
      </c>
      <c r="K15" s="20">
        <f>INDEX(detail!AA4:AA99999,COUNTA(detail!$B$4:$B$99999))</f>
        <v>0.1673</v>
      </c>
      <c r="L15" s="19">
        <f>INDEX(detail!AB4:AB99999,COUNTA(detail!$B$4:$B$99999))/10000</f>
        <v>512.56569999999999</v>
      </c>
      <c r="M15" s="21">
        <f>INDEX(detail!AC4:AC99999,COUNTA(detail!$B$4:$B$99999))/10000</f>
        <v>15.2043</v>
      </c>
    </row>
    <row r="16" spans="5:13" ht="14.25" x14ac:dyDescent="0.15">
      <c r="F16" s="57" t="s">
        <v>24</v>
      </c>
      <c r="G16" s="58"/>
      <c r="H16" s="22">
        <f>SUM(H12:H15)</f>
        <v>5236.9500000000007</v>
      </c>
      <c r="I16" s="23">
        <f t="shared" ref="I16:M16" si="0">SUM(I12:I15)</f>
        <v>329444</v>
      </c>
      <c r="J16" s="23"/>
      <c r="K16" s="24"/>
      <c r="L16" s="22">
        <f t="shared" si="0"/>
        <v>4653.7732999999998</v>
      </c>
      <c r="M16" s="25">
        <f t="shared" si="0"/>
        <v>583.17669999999998</v>
      </c>
    </row>
    <row r="17" spans="6:13" ht="14.25" x14ac:dyDescent="0.15">
      <c r="F17" s="61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488459</v>
      </c>
      <c r="J17" s="18">
        <f>INDEX(detail!AF4:AF99999,COUNTA(detail!$B$4:$B$99999))</f>
        <v>1454</v>
      </c>
      <c r="K17" s="20">
        <f>INDEX(detail!AG4:AG99999,COUNTA(detail!$B$4:$B$99999))</f>
        <v>0.159</v>
      </c>
      <c r="L17" s="19">
        <f>INDEX(detail!AH4:AH99999,COUNTA(detail!$B$4:$B$99999))/10000</f>
        <v>754.55250000000001</v>
      </c>
      <c r="M17" s="21">
        <f>INDEX(detail!AI4:AI99999,COUNTA(detail!$B$4:$B$99999))/10000</f>
        <v>3807.4475000000002</v>
      </c>
    </row>
    <row r="18" spans="6:13" ht="14.25" x14ac:dyDescent="0.15">
      <c r="F18" s="61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1605145</v>
      </c>
      <c r="J18" s="18">
        <f>INDEX(detail!AL4:AL99999,COUNTA(detail!$B$4:$B$99999))</f>
        <v>1528</v>
      </c>
      <c r="K18" s="20">
        <f>INDEX(detail!AM4:AM99999,COUNTA(detail!$B$4:$B$99999))</f>
        <v>0.71709999999999996</v>
      </c>
      <c r="L18" s="19">
        <f>INDEX(detail!AN4:AN99999,COUNTA(detail!$B$4:$B$99999))/10000</f>
        <v>1960.7928999999999</v>
      </c>
      <c r="M18" s="21">
        <f>INDEX(detail!AO4:AO99999,COUNTA(detail!$B$4:$B$99999))/10000</f>
        <v>2490.2071000000001</v>
      </c>
    </row>
    <row r="19" spans="6:13" ht="14.25" x14ac:dyDescent="0.15">
      <c r="F19" s="61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481394</v>
      </c>
      <c r="J19" s="18">
        <f>INDEX(detail!AR4:AR99999,COUNTA(detail!$B$4:$B$99999))</f>
        <v>1602</v>
      </c>
      <c r="K19" s="20">
        <f>INDEX(detail!AS4:AS99999,COUNTA(detail!$B$4:$B$99999))</f>
        <v>0.99550000000000005</v>
      </c>
      <c r="L19" s="19">
        <f>INDEX(detail!AT4:AT99999,COUNTA(detail!$B$4:$B$99999))/10000</f>
        <v>531.54849999999999</v>
      </c>
      <c r="M19" s="21">
        <f>INDEX(detail!AU4:AU99999,COUNTA(detail!$B$4:$B$99999))/10000</f>
        <v>592.45150000000001</v>
      </c>
    </row>
    <row r="20" spans="6:13" ht="14.25" x14ac:dyDescent="0.15">
      <c r="F20" s="61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574835</v>
      </c>
      <c r="J20" s="18">
        <f>INDEX(detail!AX4:AX99999,COUNTA(detail!$B$4:$B$99999))</f>
        <v>1575</v>
      </c>
      <c r="K20" s="20">
        <f>INDEX(detail!AY4:AY99999,COUNTA(detail!$B$4:$B$99999))</f>
        <v>0.60070000000000001</v>
      </c>
      <c r="L20" s="19">
        <f>INDEX(detail!AZ4:AZ99999,COUNTA(detail!$B$4:$B$99999))/10000</f>
        <v>690.30409999999995</v>
      </c>
      <c r="M20" s="21">
        <f>INDEX(detail!BA4:BA99999,COUNTA(detail!$B$4:$B$99999))/10000</f>
        <v>1415.6958999999999</v>
      </c>
    </row>
    <row r="21" spans="6:13" ht="14.25" x14ac:dyDescent="0.15">
      <c r="F21" s="57" t="s">
        <v>24</v>
      </c>
      <c r="G21" s="58"/>
      <c r="H21" s="22">
        <f>SUM(H17:H20)</f>
        <v>12243</v>
      </c>
      <c r="I21" s="23">
        <f t="shared" ref="I21:M21" si="1">SUM(I17:I20)</f>
        <v>3149833</v>
      </c>
      <c r="J21" s="23"/>
      <c r="K21" s="23"/>
      <c r="L21" s="22">
        <f t="shared" si="1"/>
        <v>3937.1979999999999</v>
      </c>
      <c r="M21" s="25">
        <f t="shared" si="1"/>
        <v>8305.8019999999997</v>
      </c>
    </row>
    <row r="22" spans="6:13" ht="19.5" thickBot="1" x14ac:dyDescent="0.3">
      <c r="F22" s="59" t="s">
        <v>25</v>
      </c>
      <c r="G22" s="60"/>
      <c r="H22" s="26">
        <f>H16+H21</f>
        <v>17479.95</v>
      </c>
      <c r="I22" s="27">
        <f t="shared" ref="I22:M22" si="2">I16+I21</f>
        <v>3479277</v>
      </c>
      <c r="J22" s="27"/>
      <c r="K22" s="27"/>
      <c r="L22" s="26">
        <f t="shared" si="2"/>
        <v>8590.9712999999992</v>
      </c>
      <c r="M22" s="28">
        <f t="shared" si="2"/>
        <v>8888.9786999999997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2018-09-28T04:57:19Z</dcterms:modified>
</cp:coreProperties>
</file>