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760" windowHeight="11190" tabRatio="680" activeTab="1"/>
  </bookViews>
  <sheets>
    <sheet name="价格" sheetId="6" r:id="rId1"/>
    <sheet name="summarize" sheetId="9" r:id="rId2"/>
    <sheet name="运费" sheetId="11" r:id="rId3"/>
    <sheet name="售粮进度" sheetId="12" r:id="rId4"/>
    <sheet name="NSPort" sheetId="3" r:id="rId5"/>
    <sheet name="DeepProcessing" sheetId="4" r:id="rId6"/>
    <sheet name="深加工饲料厂库存" sheetId="10" r:id="rId7"/>
    <sheet name="平衡表" sheetId="7" r:id="rId8"/>
    <sheet name="种植成本" sheetId="8" r:id="rId9"/>
  </sheets>
  <definedNames>
    <definedName name="DeepWeekTS">OFFSET(DeepProcessing!$A$2,COUNT(DeepProcessing!$A:$A),0,-COUNT(DeepProcessing!$A:$A),1)</definedName>
    <definedName name="dfkgl_db">OFFSET(DeepProcessing!$C$2,COUNT(DeepProcessing!$A:$A),0,-COUNT(DeepProcessing!$A:$A),1)</definedName>
    <definedName name="dfkgl_hb">OFFSET(DeepProcessing!$E$2,COUNT(DeepProcessing!$A:$A),0,-COUNT(DeepProcessing!$A:$A),1)</definedName>
    <definedName name="dfkgl_qg">OFFSET(DeepProcessing!$B$2,COUNT(DeepProcessing!$A:$A),0,-COUNT(DeepProcessing!$A:$A),1)</definedName>
    <definedName name="dfkgl_sd">OFFSET(DeepProcessing!$D$2,COUNT(DeepProcessing!$A:$A),0,-COUNT(DeepProcessing!$A:$A),1)</definedName>
    <definedName name="dflr_hlj">OFFSET(DeepProcessing!$F$2,COUNT(DeepProcessing!$A:$A),0,-COUNT(DeepProcessing!$A:$A),1)</definedName>
    <definedName name="dflr_jl">OFFSET(DeepProcessing!$G$2,COUNT(DeepProcessing!$A:$A),0,-COUNT(DeepProcessing!$A:$A),1)</definedName>
    <definedName name="dflr_sd">OFFSET(DeepProcessing!$J$2,COUNT(DeepProcessing!$A:$A),0,-COUNT(DeepProcessing!$A:$A),1)</definedName>
    <definedName name="jjkgl_db">OFFSET(DeepProcessing!$L$2,COUNT(DeepProcessing!$A:$A),0,-COUNT(DeepProcessing!$A:$A),1)</definedName>
    <definedName name="jjkgl_hn">OFFSET(DeepProcessing!$M$2,COUNT(DeepProcessing!$A:$A),0,-COUNT(DeepProcessing!$A:$A),1)</definedName>
    <definedName name="jjlr_hlj">OFFSET(DeepProcessing!$O$2,COUNT(DeepProcessing!$A:$A),0,-COUNT(DeepProcessing!$A:$A),1)</definedName>
    <definedName name="jjlr_hn">OFFSET(DeepProcessing!$Q$2,COUNT(DeepProcessing!$A:$A),0,-COUNT(DeepProcessing!$A:$A),1)</definedName>
    <definedName name="jjlr_jl">OFFSET(DeepProcessing!$N$2,COUNT(DeepProcessing!$A:$A),0,-COUNT(DeepProcessing!$A:$A),1)</definedName>
    <definedName name="NorthCarryout">OFFSET(NSPort!$V$2,COUNT(NSPort!$A:$A),0,-COUNT(NSPort!$A:$A),1)</definedName>
    <definedName name="NorthCarryoutChange">OFFSET(NSPort!$W$2,COUNT(NSPort!$A:$A),0,-COUNT(NSPort!$A:$A),1)</definedName>
    <definedName name="NorthPrice">OFFSET(NSPort!$F$2,COUNT(NSPort!$A:$A),0,-COUNT(NSPort!$A:$A),1)</definedName>
    <definedName name="PortWeekTS">OFFSET(NSPort!$A$2,COUNT(NSPort!$A:$A),0,-COUNT(NSPort!$A:$A),1)</definedName>
  </definedNames>
  <calcPr calcId="152511"/>
</workbook>
</file>

<file path=xl/calcChain.xml><?xml version="1.0" encoding="utf-8"?>
<calcChain xmlns="http://schemas.openxmlformats.org/spreadsheetml/2006/main">
  <c r="J87" i="3" l="1"/>
  <c r="G87" i="3"/>
  <c r="E87" i="3"/>
  <c r="B87" i="3"/>
  <c r="R87" i="3"/>
  <c r="O87" i="3"/>
  <c r="N87" i="3"/>
  <c r="K87" i="3"/>
  <c r="C4" i="12" l="1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4" i="12"/>
  <c r="E4" i="12"/>
  <c r="F4" i="12"/>
  <c r="G4" i="12"/>
  <c r="H4" i="12"/>
  <c r="I4" i="12"/>
  <c r="D5" i="12"/>
  <c r="E5" i="12"/>
  <c r="F5" i="12"/>
  <c r="G5" i="12"/>
  <c r="H5" i="12"/>
  <c r="I5" i="12"/>
  <c r="D6" i="12"/>
  <c r="E6" i="12"/>
  <c r="F6" i="12"/>
  <c r="G6" i="12"/>
  <c r="H6" i="12"/>
  <c r="I6" i="12"/>
  <c r="D7" i="12"/>
  <c r="E7" i="12"/>
  <c r="F7" i="12"/>
  <c r="G7" i="12"/>
  <c r="H7" i="12"/>
  <c r="I7" i="12"/>
  <c r="D8" i="12"/>
  <c r="E8" i="12"/>
  <c r="F8" i="12"/>
  <c r="G8" i="12"/>
  <c r="H8" i="12"/>
  <c r="I8" i="12"/>
  <c r="D9" i="12"/>
  <c r="E9" i="12"/>
  <c r="F9" i="12"/>
  <c r="G9" i="12"/>
  <c r="H9" i="12"/>
  <c r="I9" i="12"/>
  <c r="D10" i="12"/>
  <c r="E10" i="12"/>
  <c r="F10" i="12"/>
  <c r="G10" i="12"/>
  <c r="H10" i="12"/>
  <c r="I10" i="12"/>
  <c r="D11" i="12"/>
  <c r="E11" i="12"/>
  <c r="F11" i="12"/>
  <c r="G11" i="12"/>
  <c r="H11" i="12"/>
  <c r="I11" i="12"/>
  <c r="D12" i="12"/>
  <c r="E12" i="12"/>
  <c r="F12" i="12"/>
  <c r="G12" i="12"/>
  <c r="H12" i="12"/>
  <c r="I12" i="12"/>
  <c r="D13" i="12"/>
  <c r="E13" i="12"/>
  <c r="F13" i="12"/>
  <c r="G13" i="12"/>
  <c r="H13" i="12"/>
  <c r="I13" i="12"/>
  <c r="D14" i="12"/>
  <c r="E14" i="12"/>
  <c r="F14" i="12"/>
  <c r="G14" i="12"/>
  <c r="H14" i="12"/>
  <c r="I14" i="12"/>
  <c r="D15" i="12"/>
  <c r="E15" i="12"/>
  <c r="F15" i="12"/>
  <c r="G15" i="12"/>
  <c r="H15" i="12"/>
  <c r="I15" i="12"/>
  <c r="D16" i="12"/>
  <c r="E16" i="12"/>
  <c r="F16" i="12"/>
  <c r="G16" i="12"/>
  <c r="H16" i="12"/>
  <c r="I16" i="12"/>
  <c r="D17" i="12"/>
  <c r="E17" i="12"/>
  <c r="F17" i="12"/>
  <c r="G17" i="12"/>
  <c r="H17" i="12"/>
  <c r="I17" i="12"/>
  <c r="D18" i="12"/>
  <c r="E18" i="12"/>
  <c r="F18" i="12"/>
  <c r="G18" i="12"/>
  <c r="H18" i="12"/>
  <c r="I18" i="12"/>
  <c r="D19" i="12"/>
  <c r="E19" i="12"/>
  <c r="F19" i="12"/>
  <c r="G19" i="12"/>
  <c r="H19" i="12"/>
  <c r="I19" i="12"/>
  <c r="D20" i="12"/>
  <c r="E20" i="12"/>
  <c r="F20" i="12"/>
  <c r="G20" i="12"/>
  <c r="H20" i="12"/>
  <c r="I20" i="12"/>
  <c r="D21" i="12"/>
  <c r="E21" i="12"/>
  <c r="F21" i="12"/>
  <c r="G21" i="12"/>
  <c r="H21" i="12"/>
  <c r="I21" i="12"/>
  <c r="D3" i="12"/>
  <c r="E3" i="12"/>
  <c r="F3" i="12"/>
  <c r="G3" i="12"/>
  <c r="H3" i="12"/>
  <c r="I3" i="12"/>
  <c r="S87" i="3" l="1"/>
  <c r="T87" i="3"/>
  <c r="U87" i="3"/>
  <c r="V87" i="3"/>
  <c r="W87" i="3" s="1"/>
  <c r="AM87" i="3" l="1"/>
  <c r="AJ87" i="3"/>
  <c r="AF87" i="3"/>
  <c r="AA87" i="3"/>
  <c r="AB87" i="3" s="1"/>
  <c r="X87" i="3"/>
  <c r="AQ87" i="3"/>
  <c r="AN87" i="3"/>
  <c r="E86" i="3" l="1"/>
  <c r="B86" i="3"/>
  <c r="J86" i="3"/>
  <c r="G86" i="3"/>
  <c r="R86" i="3"/>
  <c r="O86" i="3"/>
  <c r="N86" i="3"/>
  <c r="K86" i="3"/>
  <c r="D7" i="9" l="1"/>
  <c r="T20" i="9" l="1"/>
  <c r="S20" i="9"/>
  <c r="T19" i="9"/>
  <c r="S19" i="9"/>
  <c r="T18" i="9"/>
  <c r="S18" i="9"/>
  <c r="T17" i="9"/>
  <c r="S17" i="9"/>
  <c r="T16" i="9"/>
  <c r="S16" i="9"/>
  <c r="T15" i="9"/>
  <c r="S15" i="9"/>
  <c r="T14" i="9"/>
  <c r="S14" i="9"/>
  <c r="T13" i="9" l="1"/>
  <c r="S13" i="9"/>
  <c r="T12" i="9"/>
  <c r="S12" i="9"/>
  <c r="T11" i="9"/>
  <c r="S11" i="9"/>
  <c r="T10" i="9"/>
  <c r="S10" i="9"/>
  <c r="T9" i="9"/>
  <c r="S9" i="9"/>
  <c r="T8" i="9"/>
  <c r="S8" i="9"/>
  <c r="T7" i="9"/>
  <c r="S7" i="9"/>
  <c r="T6" i="9"/>
  <c r="S6" i="9"/>
  <c r="T5" i="9"/>
  <c r="S5" i="9"/>
  <c r="T4" i="9"/>
  <c r="S4" i="9"/>
  <c r="T3" i="9"/>
  <c r="S3" i="9"/>
  <c r="T2" i="9"/>
  <c r="S2" i="9"/>
  <c r="T1" i="9"/>
  <c r="S1" i="9"/>
  <c r="O1" i="9"/>
  <c r="N1" i="9"/>
  <c r="O17" i="9"/>
  <c r="N17" i="9"/>
  <c r="O16" i="9"/>
  <c r="N16" i="9"/>
  <c r="O15" i="9"/>
  <c r="N15" i="9"/>
  <c r="O14" i="9"/>
  <c r="N14" i="9"/>
  <c r="O13" i="9"/>
  <c r="N13" i="9"/>
  <c r="O12" i="9"/>
  <c r="N12" i="9"/>
  <c r="O11" i="9"/>
  <c r="N11" i="9"/>
  <c r="O10" i="9"/>
  <c r="N10" i="9"/>
  <c r="O9" i="9"/>
  <c r="N9" i="9"/>
  <c r="O8" i="9"/>
  <c r="N8" i="9"/>
  <c r="O7" i="9"/>
  <c r="N7" i="9"/>
  <c r="O6" i="9"/>
  <c r="N6" i="9"/>
  <c r="O5" i="9"/>
  <c r="N5" i="9"/>
  <c r="O4" i="9"/>
  <c r="N4" i="9"/>
  <c r="O3" i="9"/>
  <c r="N3" i="9"/>
  <c r="O2" i="9"/>
  <c r="N2" i="9"/>
  <c r="R3" i="9" l="1"/>
  <c r="R4" i="9"/>
  <c r="R5" i="9"/>
  <c r="R6" i="9"/>
  <c r="R7" i="9"/>
  <c r="R8" i="9"/>
  <c r="R9" i="9"/>
  <c r="R14" i="9"/>
  <c r="R15" i="9"/>
  <c r="R16" i="9"/>
  <c r="R17" i="9"/>
  <c r="R18" i="9"/>
  <c r="R19" i="9"/>
  <c r="R20" i="9"/>
  <c r="R10" i="9"/>
  <c r="R11" i="9"/>
  <c r="R12" i="9"/>
  <c r="R13" i="9"/>
  <c r="R2" i="9"/>
  <c r="S86" i="3" l="1"/>
  <c r="T86" i="3"/>
  <c r="U86" i="3"/>
  <c r="V86" i="3"/>
  <c r="W86" i="3" s="1"/>
  <c r="AM86" i="3"/>
  <c r="AJ86" i="3"/>
  <c r="AF86" i="3"/>
  <c r="AB86" i="3"/>
  <c r="AA86" i="3"/>
  <c r="X86" i="3"/>
  <c r="AQ86" i="3"/>
  <c r="AN86" i="3"/>
  <c r="R85" i="3" l="1"/>
  <c r="O85" i="3"/>
  <c r="N85" i="3"/>
  <c r="K85" i="3"/>
  <c r="J85" i="3"/>
  <c r="G85" i="3"/>
  <c r="E85" i="3"/>
  <c r="B85" i="3"/>
  <c r="AD82" i="3"/>
  <c r="AF82" i="3"/>
  <c r="AD83" i="3"/>
  <c r="AF83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4" i="3"/>
  <c r="AF85" i="3"/>
  <c r="O84" i="3"/>
  <c r="R84" i="3"/>
  <c r="K84" i="3"/>
  <c r="N84" i="3"/>
  <c r="G84" i="3"/>
  <c r="J84" i="3"/>
  <c r="E84" i="3"/>
  <c r="B84" i="3"/>
  <c r="S85" i="3"/>
  <c r="T85" i="3"/>
  <c r="U85" i="3"/>
  <c r="V85" i="3"/>
  <c r="AN85" i="3"/>
  <c r="AQ85" i="3"/>
  <c r="M14" i="9"/>
  <c r="M15" i="9"/>
  <c r="M16" i="9"/>
  <c r="M17" i="9"/>
  <c r="M3" i="9"/>
  <c r="M4" i="9"/>
  <c r="M5" i="9"/>
  <c r="M6" i="9"/>
  <c r="M7" i="9"/>
  <c r="M8" i="9"/>
  <c r="M9" i="9"/>
  <c r="M10" i="9"/>
  <c r="M11" i="9"/>
  <c r="M12" i="9"/>
  <c r="M13" i="9"/>
  <c r="M2" i="9"/>
  <c r="D15" i="9"/>
  <c r="C15" i="9"/>
  <c r="F5" i="9"/>
  <c r="G5" i="9" s="1"/>
  <c r="G7" i="9"/>
  <c r="F7" i="9"/>
  <c r="E14" i="9"/>
  <c r="E5" i="9"/>
  <c r="C5" i="9"/>
  <c r="B5" i="9"/>
  <c r="E15" i="9"/>
  <c r="B15" i="9"/>
  <c r="C7" i="9"/>
  <c r="E7" i="9"/>
  <c r="H7" i="9"/>
  <c r="I7" i="9"/>
  <c r="B7" i="9"/>
  <c r="AQ83" i="3"/>
  <c r="AN84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T56" i="3"/>
  <c r="U56" i="3"/>
  <c r="T57" i="3"/>
  <c r="U57" i="3"/>
  <c r="T58" i="3"/>
  <c r="U58" i="3"/>
  <c r="O56" i="3"/>
  <c r="R56" i="3"/>
  <c r="O57" i="3"/>
  <c r="R57" i="3"/>
  <c r="O58" i="3"/>
  <c r="R58" i="3"/>
  <c r="K56" i="3"/>
  <c r="N56" i="3"/>
  <c r="K57" i="3"/>
  <c r="N57" i="3"/>
  <c r="K58" i="3"/>
  <c r="N58" i="3"/>
  <c r="G56" i="3"/>
  <c r="J56" i="3"/>
  <c r="G57" i="3"/>
  <c r="J57" i="3"/>
  <c r="G58" i="3"/>
  <c r="J58" i="3"/>
  <c r="B56" i="3"/>
  <c r="S56" i="3"/>
  <c r="E56" i="3"/>
  <c r="G4" i="9"/>
  <c r="F4" i="9"/>
  <c r="E4" i="9"/>
  <c r="D4" i="9"/>
  <c r="C4" i="9"/>
  <c r="B4" i="9"/>
  <c r="V56" i="3"/>
  <c r="B57" i="3"/>
  <c r="C2" i="9"/>
  <c r="F2" i="9"/>
  <c r="G2" i="9"/>
  <c r="H2" i="9"/>
  <c r="H6" i="9" s="1"/>
  <c r="I2" i="9"/>
  <c r="I6" i="9" s="1"/>
  <c r="E2" i="9"/>
  <c r="B2" i="9"/>
  <c r="D2" i="9"/>
  <c r="A1" i="9"/>
  <c r="S57" i="3"/>
  <c r="E57" i="3"/>
  <c r="S84" i="3"/>
  <c r="T84" i="3"/>
  <c r="U84" i="3"/>
  <c r="V84" i="3"/>
  <c r="W85" i="3"/>
  <c r="AA84" i="3"/>
  <c r="AJ84" i="3"/>
  <c r="AM84" i="3"/>
  <c r="AJ85" i="3"/>
  <c r="AM85" i="3"/>
  <c r="B58" i="3"/>
  <c r="V57" i="3"/>
  <c r="W57" i="3"/>
  <c r="X85" i="3"/>
  <c r="AA85" i="3"/>
  <c r="AB85" i="3"/>
  <c r="AB84" i="3"/>
  <c r="S58" i="3"/>
  <c r="E58" i="3"/>
  <c r="V58" i="3"/>
  <c r="W58" i="3"/>
  <c r="AH43" i="4"/>
  <c r="AH42" i="4"/>
  <c r="AH61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3" i="4"/>
  <c r="B73" i="3"/>
  <c r="S73" i="3"/>
  <c r="S77" i="3"/>
  <c r="S79" i="3"/>
  <c r="B4" i="3"/>
  <c r="S4" i="3"/>
  <c r="T4" i="3"/>
  <c r="U4" i="3"/>
  <c r="V4" i="3"/>
  <c r="S5" i="3"/>
  <c r="T5" i="3"/>
  <c r="U5" i="3"/>
  <c r="V5" i="3"/>
  <c r="S6" i="3"/>
  <c r="T6" i="3"/>
  <c r="U6" i="3"/>
  <c r="V6" i="3"/>
  <c r="W6" i="3"/>
  <c r="S7" i="3"/>
  <c r="T7" i="3"/>
  <c r="U7" i="3"/>
  <c r="V7" i="3"/>
  <c r="S8" i="3"/>
  <c r="T8" i="3"/>
  <c r="U8" i="3"/>
  <c r="V8" i="3"/>
  <c r="W8" i="3"/>
  <c r="S9" i="3"/>
  <c r="T9" i="3"/>
  <c r="U9" i="3"/>
  <c r="V9" i="3"/>
  <c r="S10" i="3"/>
  <c r="T10" i="3"/>
  <c r="U10" i="3"/>
  <c r="V10" i="3"/>
  <c r="S11" i="3"/>
  <c r="T11" i="3"/>
  <c r="U11" i="3"/>
  <c r="V11" i="3"/>
  <c r="S12" i="3"/>
  <c r="T12" i="3"/>
  <c r="U12" i="3"/>
  <c r="V12" i="3"/>
  <c r="S13" i="3"/>
  <c r="T13" i="3"/>
  <c r="U13" i="3"/>
  <c r="V13" i="3"/>
  <c r="S14" i="3"/>
  <c r="T14" i="3"/>
  <c r="U14" i="3"/>
  <c r="V14" i="3"/>
  <c r="S15" i="3"/>
  <c r="T15" i="3"/>
  <c r="U15" i="3"/>
  <c r="V15" i="3"/>
  <c r="S16" i="3"/>
  <c r="T16" i="3"/>
  <c r="U16" i="3"/>
  <c r="V16" i="3"/>
  <c r="S17" i="3"/>
  <c r="T17" i="3"/>
  <c r="U17" i="3"/>
  <c r="V17" i="3"/>
  <c r="S18" i="3"/>
  <c r="T18" i="3"/>
  <c r="U18" i="3"/>
  <c r="V18" i="3"/>
  <c r="S19" i="3"/>
  <c r="T19" i="3"/>
  <c r="U19" i="3"/>
  <c r="V19" i="3"/>
  <c r="S20" i="3"/>
  <c r="T20" i="3"/>
  <c r="U20" i="3"/>
  <c r="V20" i="3"/>
  <c r="S21" i="3"/>
  <c r="T21" i="3"/>
  <c r="U21" i="3"/>
  <c r="V21" i="3"/>
  <c r="S22" i="3"/>
  <c r="T22" i="3"/>
  <c r="U22" i="3"/>
  <c r="V22" i="3"/>
  <c r="S23" i="3"/>
  <c r="T23" i="3"/>
  <c r="U23" i="3"/>
  <c r="V23" i="3"/>
  <c r="S24" i="3"/>
  <c r="T24" i="3"/>
  <c r="U24" i="3"/>
  <c r="V24" i="3"/>
  <c r="S25" i="3"/>
  <c r="T25" i="3"/>
  <c r="U25" i="3"/>
  <c r="V25" i="3"/>
  <c r="S26" i="3"/>
  <c r="T26" i="3"/>
  <c r="U26" i="3"/>
  <c r="V26" i="3"/>
  <c r="S27" i="3"/>
  <c r="T27" i="3"/>
  <c r="U27" i="3"/>
  <c r="V27" i="3"/>
  <c r="S28" i="3"/>
  <c r="T28" i="3"/>
  <c r="U28" i="3"/>
  <c r="V28" i="3"/>
  <c r="S29" i="3"/>
  <c r="T29" i="3"/>
  <c r="U29" i="3"/>
  <c r="V29" i="3"/>
  <c r="S30" i="3"/>
  <c r="T30" i="3"/>
  <c r="U30" i="3"/>
  <c r="V30" i="3"/>
  <c r="S31" i="3"/>
  <c r="T31" i="3"/>
  <c r="U31" i="3"/>
  <c r="V31" i="3"/>
  <c r="S32" i="3"/>
  <c r="T32" i="3"/>
  <c r="U32" i="3"/>
  <c r="V32" i="3"/>
  <c r="S33" i="3"/>
  <c r="T33" i="3"/>
  <c r="U33" i="3"/>
  <c r="V33" i="3"/>
  <c r="S34" i="3"/>
  <c r="T34" i="3"/>
  <c r="U34" i="3"/>
  <c r="V34" i="3"/>
  <c r="S35" i="3"/>
  <c r="T35" i="3"/>
  <c r="U35" i="3"/>
  <c r="V35" i="3"/>
  <c r="S36" i="3"/>
  <c r="T36" i="3"/>
  <c r="U36" i="3"/>
  <c r="V36" i="3"/>
  <c r="S37" i="3"/>
  <c r="T37" i="3"/>
  <c r="U37" i="3"/>
  <c r="V37" i="3"/>
  <c r="S38" i="3"/>
  <c r="T38" i="3"/>
  <c r="U38" i="3"/>
  <c r="V38" i="3"/>
  <c r="S39" i="3"/>
  <c r="T39" i="3"/>
  <c r="U39" i="3"/>
  <c r="V39" i="3"/>
  <c r="S40" i="3"/>
  <c r="T40" i="3"/>
  <c r="U40" i="3"/>
  <c r="V40" i="3"/>
  <c r="S41" i="3"/>
  <c r="T41" i="3"/>
  <c r="U41" i="3"/>
  <c r="V41" i="3"/>
  <c r="S42" i="3"/>
  <c r="T42" i="3"/>
  <c r="U42" i="3"/>
  <c r="V42" i="3"/>
  <c r="S43" i="3"/>
  <c r="T43" i="3"/>
  <c r="U43" i="3"/>
  <c r="V43" i="3"/>
  <c r="S44" i="3"/>
  <c r="T44" i="3"/>
  <c r="U44" i="3"/>
  <c r="V44" i="3"/>
  <c r="S45" i="3"/>
  <c r="T45" i="3"/>
  <c r="U45" i="3"/>
  <c r="V45" i="3"/>
  <c r="S46" i="3"/>
  <c r="T46" i="3"/>
  <c r="U46" i="3"/>
  <c r="V46" i="3"/>
  <c r="S47" i="3"/>
  <c r="T47" i="3"/>
  <c r="U47" i="3"/>
  <c r="V47" i="3"/>
  <c r="S48" i="3"/>
  <c r="T48" i="3"/>
  <c r="U48" i="3"/>
  <c r="V48" i="3"/>
  <c r="S49" i="3"/>
  <c r="T49" i="3"/>
  <c r="U49" i="3"/>
  <c r="V49" i="3"/>
  <c r="S50" i="3"/>
  <c r="T50" i="3"/>
  <c r="U50" i="3"/>
  <c r="V50" i="3"/>
  <c r="S51" i="3"/>
  <c r="T51" i="3"/>
  <c r="U51" i="3"/>
  <c r="V51" i="3"/>
  <c r="S52" i="3"/>
  <c r="T52" i="3"/>
  <c r="U52" i="3"/>
  <c r="V52" i="3"/>
  <c r="S53" i="3"/>
  <c r="T53" i="3"/>
  <c r="U53" i="3"/>
  <c r="V53" i="3"/>
  <c r="S54" i="3"/>
  <c r="T54" i="3"/>
  <c r="U54" i="3"/>
  <c r="V54" i="3"/>
  <c r="S55" i="3"/>
  <c r="T55" i="3"/>
  <c r="U55" i="3"/>
  <c r="V55" i="3"/>
  <c r="S59" i="3"/>
  <c r="T59" i="3"/>
  <c r="U59" i="3"/>
  <c r="V59" i="3"/>
  <c r="W59" i="3"/>
  <c r="S60" i="3"/>
  <c r="T60" i="3"/>
  <c r="U60" i="3"/>
  <c r="V60" i="3"/>
  <c r="S61" i="3"/>
  <c r="T61" i="3"/>
  <c r="U61" i="3"/>
  <c r="V61" i="3"/>
  <c r="S62" i="3"/>
  <c r="T62" i="3"/>
  <c r="U62" i="3"/>
  <c r="V62" i="3"/>
  <c r="S63" i="3"/>
  <c r="T63" i="3"/>
  <c r="U63" i="3"/>
  <c r="V63" i="3"/>
  <c r="S64" i="3"/>
  <c r="T64" i="3"/>
  <c r="U64" i="3"/>
  <c r="V64" i="3"/>
  <c r="S65" i="3"/>
  <c r="T65" i="3"/>
  <c r="U65" i="3"/>
  <c r="V65" i="3"/>
  <c r="S66" i="3"/>
  <c r="T66" i="3"/>
  <c r="U66" i="3"/>
  <c r="V66" i="3"/>
  <c r="S67" i="3"/>
  <c r="T67" i="3"/>
  <c r="U67" i="3"/>
  <c r="V67" i="3"/>
  <c r="S68" i="3"/>
  <c r="T68" i="3"/>
  <c r="U68" i="3"/>
  <c r="V68" i="3"/>
  <c r="S69" i="3"/>
  <c r="T69" i="3"/>
  <c r="U69" i="3"/>
  <c r="V69" i="3"/>
  <c r="S70" i="3"/>
  <c r="T70" i="3"/>
  <c r="U70" i="3"/>
  <c r="V70" i="3"/>
  <c r="S71" i="3"/>
  <c r="T71" i="3"/>
  <c r="U71" i="3"/>
  <c r="V71" i="3"/>
  <c r="S72" i="3"/>
  <c r="T72" i="3"/>
  <c r="U72" i="3"/>
  <c r="V72" i="3"/>
  <c r="T73" i="3"/>
  <c r="U73" i="3"/>
  <c r="V73" i="3"/>
  <c r="S74" i="3"/>
  <c r="T74" i="3"/>
  <c r="U74" i="3"/>
  <c r="V74" i="3"/>
  <c r="S75" i="3"/>
  <c r="T75" i="3"/>
  <c r="U75" i="3"/>
  <c r="V75" i="3"/>
  <c r="S76" i="3"/>
  <c r="T76" i="3"/>
  <c r="U76" i="3"/>
  <c r="V76" i="3"/>
  <c r="T77" i="3"/>
  <c r="U77" i="3"/>
  <c r="V77" i="3"/>
  <c r="S78" i="3"/>
  <c r="T78" i="3"/>
  <c r="U78" i="3"/>
  <c r="V78" i="3"/>
  <c r="T79" i="3"/>
  <c r="U79" i="3"/>
  <c r="V79" i="3"/>
  <c r="S80" i="3"/>
  <c r="T80" i="3"/>
  <c r="U80" i="3"/>
  <c r="V80" i="3"/>
  <c r="W80" i="3"/>
  <c r="S81" i="3"/>
  <c r="T81" i="3"/>
  <c r="U81" i="3"/>
  <c r="V81" i="3"/>
  <c r="S82" i="3"/>
  <c r="T82" i="3"/>
  <c r="U82" i="3"/>
  <c r="V82" i="3"/>
  <c r="W82" i="3"/>
  <c r="S83" i="3"/>
  <c r="T83" i="3"/>
  <c r="U83" i="3"/>
  <c r="V83" i="3"/>
  <c r="W84" i="3"/>
  <c r="V3" i="3"/>
  <c r="U3" i="3"/>
  <c r="T3" i="3"/>
  <c r="S3" i="3"/>
  <c r="W72" i="3"/>
  <c r="W60" i="3"/>
  <c r="W55" i="3"/>
  <c r="W56" i="3"/>
  <c r="W78" i="3"/>
  <c r="W4" i="3"/>
  <c r="W69" i="3"/>
  <c r="W62" i="3"/>
  <c r="W53" i="3"/>
  <c r="W50" i="3"/>
  <c r="W45" i="3"/>
  <c r="W43" i="3"/>
  <c r="W39" i="3"/>
  <c r="W37" i="3"/>
  <c r="W35" i="3"/>
  <c r="W34" i="3"/>
  <c r="W31" i="3"/>
  <c r="W27" i="3"/>
  <c r="W25" i="3"/>
  <c r="W23" i="3"/>
  <c r="W21" i="3"/>
  <c r="W66" i="3"/>
  <c r="W47" i="3"/>
  <c r="W41" i="3"/>
  <c r="W29" i="3"/>
  <c r="W70" i="3"/>
  <c r="W64" i="3"/>
  <c r="W51" i="3"/>
  <c r="W19" i="3"/>
  <c r="W17" i="3"/>
  <c r="W15" i="3"/>
  <c r="W13" i="3"/>
  <c r="W11" i="3"/>
  <c r="W9" i="3"/>
  <c r="W18" i="3"/>
  <c r="W16" i="3"/>
  <c r="W10" i="3"/>
  <c r="W7" i="3"/>
  <c r="W76" i="3"/>
  <c r="W26" i="3"/>
  <c r="W24" i="3"/>
  <c r="W77" i="3"/>
  <c r="W5" i="3"/>
  <c r="W67" i="3"/>
  <c r="W65" i="3"/>
  <c r="W54" i="3"/>
  <c r="W48" i="3"/>
  <c r="W46" i="3"/>
  <c r="W40" i="3"/>
  <c r="W38" i="3"/>
  <c r="W32" i="3"/>
  <c r="W30" i="3"/>
  <c r="W22" i="3"/>
  <c r="W14" i="3"/>
  <c r="W73" i="3"/>
  <c r="W75" i="3"/>
  <c r="W81" i="3"/>
  <c r="W83" i="3"/>
  <c r="W79" i="3"/>
  <c r="W71" i="3"/>
  <c r="W63" i="3"/>
  <c r="W52" i="3"/>
  <c r="W44" i="3"/>
  <c r="W36" i="3"/>
  <c r="W28" i="3"/>
  <c r="W20" i="3"/>
  <c r="W12" i="3"/>
  <c r="W61" i="3"/>
  <c r="W42" i="3"/>
  <c r="W68" i="3"/>
  <c r="W49" i="3"/>
  <c r="W33" i="3"/>
  <c r="W74" i="3"/>
  <c r="E16" i="9" l="1"/>
  <c r="B6" i="9"/>
  <c r="B8" i="9" s="1"/>
  <c r="C6" i="9"/>
  <c r="C8" i="9" s="1"/>
  <c r="H8" i="9"/>
  <c r="I8" i="9"/>
  <c r="E6" i="9"/>
  <c r="E8" i="9" s="1"/>
  <c r="G6" i="9"/>
  <c r="G8" i="9" s="1"/>
  <c r="D13" i="9"/>
  <c r="D14" i="9" s="1"/>
  <c r="D16" i="9" s="1"/>
  <c r="F6" i="9"/>
  <c r="F8" i="9" s="1"/>
  <c r="C14" i="9"/>
  <c r="C16" i="9" s="1"/>
  <c r="B13" i="9"/>
  <c r="B14" i="9" s="1"/>
  <c r="B16" i="9" s="1"/>
  <c r="D5" i="9"/>
  <c r="D6" i="9" s="1"/>
  <c r="D8" i="9" s="1"/>
</calcChain>
</file>

<file path=xl/comments1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sz val="9"/>
            <color indexed="81"/>
            <rFont val="宋体"/>
            <family val="3"/>
            <charset val="134"/>
          </rPr>
          <t>新粮，700容重，库内含票价格，最低价
cleandata平仓价按+30计算</t>
        </r>
      </text>
    </comment>
    <comment ref="C1" authorId="0" shapeId="0">
      <text>
        <r>
          <rPr>
            <sz val="9"/>
            <color indexed="81"/>
            <rFont val="宋体"/>
            <family val="3"/>
            <charset val="134"/>
          </rPr>
          <t>最高、最低价的平均值，一般收购季与锦州价差5-15，拍卖季受汽运优势，一般会低于锦州港20-30元</t>
        </r>
      </text>
    </comment>
    <comment ref="D1" authorId="0" shapeId="0">
      <text>
        <r>
          <rPr>
            <sz val="9"/>
            <color indexed="81"/>
            <rFont val="宋体"/>
            <family val="3"/>
            <charset val="134"/>
          </rPr>
          <t>最高、最低价均值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含税库内价格</t>
        </r>
      </text>
    </comment>
    <comment ref="AG7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加征关税至25%</t>
        </r>
      </text>
    </comment>
  </commentList>
</comments>
</file>

<file path=xl/sharedStrings.xml><?xml version="1.0" encoding="utf-8"?>
<sst xmlns="http://schemas.openxmlformats.org/spreadsheetml/2006/main" count="407" uniqueCount="241">
  <si>
    <t>周初库存</t>
  </si>
  <si>
    <t>周初库存</t>
    <phoneticPr fontId="1" type="noConversion"/>
  </si>
  <si>
    <t>到货量</t>
    <phoneticPr fontId="1" type="noConversion"/>
  </si>
  <si>
    <t>发货量</t>
    <phoneticPr fontId="1" type="noConversion"/>
  </si>
  <si>
    <t>结转库存</t>
    <phoneticPr fontId="1" type="noConversion"/>
  </si>
  <si>
    <t>锦州港</t>
    <phoneticPr fontId="1" type="noConversion"/>
  </si>
  <si>
    <t>鲅鱼圈</t>
    <phoneticPr fontId="1" type="noConversion"/>
  </si>
  <si>
    <t>北良港</t>
    <phoneticPr fontId="1" type="noConversion"/>
  </si>
  <si>
    <t>大窑湾</t>
    <phoneticPr fontId="1" type="noConversion"/>
  </si>
  <si>
    <t>北港合计</t>
    <phoneticPr fontId="1" type="noConversion"/>
  </si>
  <si>
    <t>到货量</t>
    <phoneticPr fontId="1" type="noConversion"/>
  </si>
  <si>
    <t>发货量</t>
    <phoneticPr fontId="1" type="noConversion"/>
  </si>
  <si>
    <t>周度变化</t>
    <phoneticPr fontId="1" type="noConversion"/>
  </si>
  <si>
    <t>全国</t>
  </si>
  <si>
    <t>东北</t>
  </si>
  <si>
    <t>山东</t>
  </si>
  <si>
    <t>河北</t>
  </si>
  <si>
    <t>黑龙江</t>
    <phoneticPr fontId="1" type="noConversion"/>
  </si>
  <si>
    <t>吉林</t>
    <phoneticPr fontId="1" type="noConversion"/>
  </si>
  <si>
    <t>辽宁</t>
    <phoneticPr fontId="1" type="noConversion"/>
  </si>
  <si>
    <t>河北</t>
    <phoneticPr fontId="1" type="noConversion"/>
  </si>
  <si>
    <t>山东</t>
    <phoneticPr fontId="1" type="noConversion"/>
  </si>
  <si>
    <t>全国</t>
    <phoneticPr fontId="1" type="noConversion"/>
  </si>
  <si>
    <t>东北</t>
    <phoneticPr fontId="1" type="noConversion"/>
  </si>
  <si>
    <t>河南</t>
  </si>
  <si>
    <t>河南</t>
    <phoneticPr fontId="1" type="noConversion"/>
  </si>
  <si>
    <t>淀粉利润</t>
    <phoneticPr fontId="1" type="noConversion"/>
  </si>
  <si>
    <t>酒精利润</t>
    <phoneticPr fontId="1" type="noConversion"/>
  </si>
  <si>
    <t>吉林</t>
  </si>
  <si>
    <t>黑龙江</t>
  </si>
  <si>
    <t>68家淀粉开工率</t>
    <phoneticPr fontId="1" type="noConversion"/>
  </si>
  <si>
    <t>35家酒精厂开工率</t>
    <phoneticPr fontId="1" type="noConversion"/>
  </si>
  <si>
    <t>玉米库存</t>
    <phoneticPr fontId="1" type="noConversion"/>
  </si>
  <si>
    <t>绥化昊天</t>
  </si>
  <si>
    <t>齐齐哈尔鹏程</t>
  </si>
  <si>
    <t>四平天成</t>
  </si>
  <si>
    <t>长春大成</t>
  </si>
  <si>
    <t>公主岭中粮</t>
  </si>
  <si>
    <t>开原益海</t>
  </si>
  <si>
    <t>邢台玉锋</t>
  </si>
  <si>
    <t>辛集德瑞</t>
  </si>
  <si>
    <t>抚宁骊骅</t>
  </si>
  <si>
    <t>寿光金</t>
  </si>
  <si>
    <t>临清金</t>
  </si>
  <si>
    <t>诸城兴贸</t>
  </si>
  <si>
    <t>德州中谷</t>
  </si>
  <si>
    <t>滨州西王</t>
  </si>
  <si>
    <t>西安国维</t>
  </si>
  <si>
    <t>均值</t>
    <phoneticPr fontId="1" type="noConversion"/>
  </si>
  <si>
    <t>绥化青冈龙凤</t>
    <phoneticPr fontId="1" type="noConversion"/>
  </si>
  <si>
    <t>广东港内贸</t>
    <phoneticPr fontId="1" type="noConversion"/>
  </si>
  <si>
    <t>周五价格</t>
    <phoneticPr fontId="1" type="noConversion"/>
  </si>
  <si>
    <t>漳州港</t>
    <phoneticPr fontId="1" type="noConversion"/>
  </si>
  <si>
    <t>北部湾</t>
    <phoneticPr fontId="1" type="noConversion"/>
  </si>
  <si>
    <t>贸易利润</t>
    <phoneticPr fontId="1" type="noConversion"/>
  </si>
  <si>
    <t>散船利润</t>
    <phoneticPr fontId="1" type="noConversion"/>
  </si>
  <si>
    <t>项目/年度</t>
  </si>
  <si>
    <t>13/14</t>
  </si>
  <si>
    <t>14/15</t>
  </si>
  <si>
    <t>15/16</t>
  </si>
  <si>
    <t>16/17</t>
  </si>
  <si>
    <t>17/18</t>
  </si>
  <si>
    <t>18/19</t>
  </si>
  <si>
    <t>万吨，万公顷</t>
  </si>
  <si>
    <t>估计值</t>
  </si>
  <si>
    <t>8月预估值</t>
  </si>
  <si>
    <t>期初库存</t>
  </si>
  <si>
    <t>播种面积</t>
  </si>
  <si>
    <t>进口量</t>
  </si>
  <si>
    <t>年度供应量</t>
  </si>
  <si>
    <t>年度国内使用量</t>
  </si>
  <si>
    <t>饲料消耗</t>
  </si>
  <si>
    <t>工业消耗</t>
  </si>
  <si>
    <t>种用及食用</t>
  </si>
  <si>
    <t>年度出口量</t>
  </si>
  <si>
    <t>年度需求总量</t>
  </si>
  <si>
    <t>期末库存</t>
  </si>
  <si>
    <t>注：玉米市场年度为10月至次年9月（单位：万吨）</t>
  </si>
  <si>
    <t>日期</t>
  </si>
  <si>
    <t>华北</t>
  </si>
  <si>
    <t>华东</t>
  </si>
  <si>
    <t>华中</t>
  </si>
  <si>
    <t>西北</t>
  </si>
  <si>
    <t>华南</t>
  </si>
  <si>
    <t>西南</t>
  </si>
  <si>
    <t>辽宁</t>
  </si>
  <si>
    <t>内蒙古</t>
  </si>
  <si>
    <t>北京</t>
  </si>
  <si>
    <t>山西</t>
  </si>
  <si>
    <t>天津</t>
  </si>
  <si>
    <t>江苏</t>
  </si>
  <si>
    <t>安徽</t>
  </si>
  <si>
    <t>湖南</t>
  </si>
  <si>
    <t>湖北</t>
  </si>
  <si>
    <t>甘肃</t>
  </si>
  <si>
    <t>新疆</t>
  </si>
  <si>
    <t>陕西</t>
  </si>
  <si>
    <t>宁夏</t>
  </si>
  <si>
    <t>广西</t>
  </si>
  <si>
    <t>云南</t>
  </si>
  <si>
    <t>贵州</t>
  </si>
  <si>
    <t>重庆</t>
  </si>
  <si>
    <t>2016年</t>
  </si>
  <si>
    <t>2015年</t>
  </si>
  <si>
    <t>2014年</t>
  </si>
  <si>
    <t>2013年</t>
  </si>
  <si>
    <t>2012年</t>
  </si>
  <si>
    <t>齐齐哈尔</t>
    <phoneticPr fontId="1" type="noConversion"/>
  </si>
  <si>
    <t>哈尔滨</t>
    <phoneticPr fontId="1" type="noConversion"/>
  </si>
  <si>
    <t>佳木斯</t>
    <phoneticPr fontId="1" type="noConversion"/>
  </si>
  <si>
    <t>白城</t>
    <phoneticPr fontId="1" type="noConversion"/>
  </si>
  <si>
    <t>长春</t>
    <phoneticPr fontId="1" type="noConversion"/>
  </si>
  <si>
    <t>沈阳</t>
    <phoneticPr fontId="1" type="noConversion"/>
  </si>
  <si>
    <t>阜新</t>
    <phoneticPr fontId="1" type="noConversion"/>
  </si>
  <si>
    <t>通辽</t>
    <phoneticPr fontId="1" type="noConversion"/>
  </si>
  <si>
    <t>运费</t>
    <phoneticPr fontId="1" type="noConversion"/>
  </si>
  <si>
    <t>到港成本</t>
    <phoneticPr fontId="1" type="noConversion"/>
  </si>
  <si>
    <t>价差</t>
    <phoneticPr fontId="1" type="noConversion"/>
  </si>
  <si>
    <t>北港价格</t>
    <phoneticPr fontId="1" type="noConversion"/>
  </si>
  <si>
    <t>车板价</t>
    <phoneticPr fontId="1" type="noConversion"/>
  </si>
  <si>
    <t>鹏程</t>
    <phoneticPr fontId="1" type="noConversion"/>
  </si>
  <si>
    <t>青冈龙凤</t>
    <phoneticPr fontId="1" type="noConversion"/>
  </si>
  <si>
    <t>富锦象屿</t>
    <phoneticPr fontId="1" type="noConversion"/>
  </si>
  <si>
    <t>松原嘉吉</t>
  </si>
  <si>
    <t>开原益海</t>
    <phoneticPr fontId="1" type="noConversion"/>
  </si>
  <si>
    <t>深加工企业</t>
    <phoneticPr fontId="1" type="noConversion"/>
  </si>
  <si>
    <t>深加工价格</t>
    <phoneticPr fontId="1" type="noConversion"/>
  </si>
  <si>
    <t>鹏程</t>
    <phoneticPr fontId="1" type="noConversion"/>
  </si>
  <si>
    <t>青冈龙凤</t>
    <phoneticPr fontId="1" type="noConversion"/>
  </si>
  <si>
    <t>富锦象屿</t>
    <phoneticPr fontId="1" type="noConversion"/>
  </si>
  <si>
    <t>松原嘉吉</t>
    <phoneticPr fontId="1" type="noConversion"/>
  </si>
  <si>
    <t>长春大成</t>
    <phoneticPr fontId="1" type="noConversion"/>
  </si>
  <si>
    <t>开原益海</t>
    <phoneticPr fontId="1" type="noConversion"/>
  </si>
  <si>
    <t>停收</t>
    <phoneticPr fontId="1" type="noConversion"/>
  </si>
  <si>
    <t>周度变化</t>
    <phoneticPr fontId="1" type="noConversion"/>
  </si>
  <si>
    <t>深加工库存</t>
    <phoneticPr fontId="1" type="noConversion"/>
  </si>
  <si>
    <t>企业</t>
    <phoneticPr fontId="1" type="noConversion"/>
  </si>
  <si>
    <t>周比</t>
    <phoneticPr fontId="1" type="noConversion"/>
  </si>
  <si>
    <t>黑龙江</t>
    <phoneticPr fontId="1" type="noConversion"/>
  </si>
  <si>
    <t>吉林</t>
    <phoneticPr fontId="1" type="noConversion"/>
  </si>
  <si>
    <t>开原益海</t>
    <phoneticPr fontId="1" type="noConversion"/>
  </si>
  <si>
    <t>辽宁</t>
    <phoneticPr fontId="1" type="noConversion"/>
  </si>
  <si>
    <t>河北</t>
    <phoneticPr fontId="1" type="noConversion"/>
  </si>
  <si>
    <t>山东</t>
    <phoneticPr fontId="1" type="noConversion"/>
  </si>
  <si>
    <t>西安国维</t>
    <phoneticPr fontId="1" type="noConversion"/>
  </si>
  <si>
    <t>陕西</t>
    <phoneticPr fontId="1" type="noConversion"/>
  </si>
  <si>
    <t>企业</t>
    <phoneticPr fontId="1" type="noConversion"/>
  </si>
  <si>
    <t>饲料厂库存（天）</t>
    <phoneticPr fontId="1" type="noConversion"/>
  </si>
  <si>
    <t>温氏</t>
  </si>
  <si>
    <t>双胞胎</t>
  </si>
  <si>
    <t>海大</t>
  </si>
  <si>
    <t>南宝</t>
  </si>
  <si>
    <t>小散企业</t>
  </si>
  <si>
    <t>珠三角</t>
    <phoneticPr fontId="1" type="noConversion"/>
  </si>
  <si>
    <t>特驱</t>
  </si>
  <si>
    <t>通威</t>
  </si>
  <si>
    <t>希望</t>
  </si>
  <si>
    <t>西南</t>
    <phoneticPr fontId="1" type="noConversion"/>
  </si>
  <si>
    <t>正邦</t>
  </si>
  <si>
    <t>九鼎</t>
  </si>
  <si>
    <t>唐人神</t>
  </si>
  <si>
    <t>华农恒青</t>
  </si>
  <si>
    <t>长三角</t>
    <phoneticPr fontId="1" type="noConversion"/>
  </si>
  <si>
    <t>海新</t>
  </si>
  <si>
    <t>华龙</t>
  </si>
  <si>
    <t>傲农</t>
  </si>
  <si>
    <t>福建</t>
    <phoneticPr fontId="1" type="noConversion"/>
  </si>
  <si>
    <t>锦州港</t>
    <phoneticPr fontId="1" type="noConversion"/>
  </si>
  <si>
    <t>鲅鱼圈</t>
    <phoneticPr fontId="1" type="noConversion"/>
  </si>
  <si>
    <t>广东</t>
    <phoneticPr fontId="1" type="noConversion"/>
  </si>
  <si>
    <t>拍卖</t>
    <phoneticPr fontId="1" type="noConversion"/>
  </si>
  <si>
    <t>黑龙江</t>
    <phoneticPr fontId="1" type="noConversion"/>
  </si>
  <si>
    <t>内蒙</t>
    <phoneticPr fontId="1" type="noConversion"/>
  </si>
  <si>
    <t>出库费</t>
    <phoneticPr fontId="1" type="noConversion"/>
  </si>
  <si>
    <t>运费</t>
    <phoneticPr fontId="1" type="noConversion"/>
  </si>
  <si>
    <t>到港成本</t>
    <phoneticPr fontId="1" type="noConversion"/>
  </si>
  <si>
    <t>价差</t>
    <phoneticPr fontId="1" type="noConversion"/>
  </si>
  <si>
    <t>二等均价</t>
    <phoneticPr fontId="1" type="noConversion"/>
  </si>
  <si>
    <t>散船运费</t>
    <phoneticPr fontId="1" type="noConversion"/>
  </si>
  <si>
    <t>北港价格</t>
    <phoneticPr fontId="1" type="noConversion"/>
  </si>
  <si>
    <t>松原鲅鱼圈</t>
    <phoneticPr fontId="1" type="noConversion"/>
  </si>
  <si>
    <t>洮南</t>
    <phoneticPr fontId="1" type="noConversion"/>
  </si>
  <si>
    <t>松原</t>
    <phoneticPr fontId="1" type="noConversion"/>
  </si>
  <si>
    <t>乌兰浩特</t>
    <phoneticPr fontId="1" type="noConversion"/>
  </si>
  <si>
    <t>泰来</t>
    <phoneticPr fontId="1" type="noConversion"/>
  </si>
  <si>
    <t>安达</t>
    <phoneticPr fontId="1" type="noConversion"/>
  </si>
  <si>
    <t>龙江</t>
    <phoneticPr fontId="1" type="noConversion"/>
  </si>
  <si>
    <t>日期</t>
    <phoneticPr fontId="1" type="noConversion"/>
  </si>
  <si>
    <t>锦州港</t>
    <phoneticPr fontId="1" type="noConversion"/>
  </si>
  <si>
    <t>锦州港</t>
    <phoneticPr fontId="1" type="noConversion"/>
  </si>
  <si>
    <t>鲅鱼圈</t>
    <phoneticPr fontId="1" type="noConversion"/>
  </si>
  <si>
    <t>漳州</t>
    <phoneticPr fontId="1" type="noConversion"/>
  </si>
  <si>
    <t>深圳</t>
    <phoneticPr fontId="1" type="noConversion"/>
  </si>
  <si>
    <t>防城</t>
    <phoneticPr fontId="1" type="noConversion"/>
  </si>
  <si>
    <t>钦州</t>
    <phoneticPr fontId="1" type="noConversion"/>
  </si>
  <si>
    <t>靖江</t>
    <phoneticPr fontId="1" type="noConversion"/>
  </si>
  <si>
    <t>说明</t>
    <phoneticPr fontId="1" type="noConversion"/>
  </si>
  <si>
    <t>9月预估值</t>
  </si>
  <si>
    <t xml:space="preserve">产量  </t>
  </si>
  <si>
    <t xml:space="preserve">损耗量 </t>
  </si>
  <si>
    <t>龙江锦州港汽运</t>
    <phoneticPr fontId="1" type="noConversion"/>
  </si>
  <si>
    <t>安达锦州港汽运</t>
    <phoneticPr fontId="1" type="noConversion"/>
  </si>
  <si>
    <t>洮南锦州港汽运</t>
    <phoneticPr fontId="1" type="noConversion"/>
  </si>
  <si>
    <t>两港费用</t>
    <phoneticPr fontId="1" type="noConversion"/>
  </si>
  <si>
    <t>散船运费</t>
    <phoneticPr fontId="1" type="noConversion"/>
  </si>
  <si>
    <t>高粱</t>
    <phoneticPr fontId="1" type="noConversion"/>
  </si>
  <si>
    <t>大麦</t>
    <phoneticPr fontId="1" type="noConversion"/>
  </si>
  <si>
    <t>进口玉米完税成本</t>
    <phoneticPr fontId="1" type="noConversion"/>
  </si>
  <si>
    <t>周比</t>
    <phoneticPr fontId="1" type="noConversion"/>
  </si>
  <si>
    <t>日期</t>
    <phoneticPr fontId="1" type="noConversion"/>
  </si>
  <si>
    <t>力源</t>
    <phoneticPr fontId="1" type="noConversion"/>
  </si>
  <si>
    <t>新天地</t>
    <phoneticPr fontId="1" type="noConversion"/>
  </si>
  <si>
    <t>华港</t>
    <phoneticPr fontId="1" type="noConversion"/>
  </si>
  <si>
    <t>佳木斯到鲅鱼圈</t>
    <phoneticPr fontId="1" type="noConversion"/>
  </si>
  <si>
    <t>10月底</t>
    <phoneticPr fontId="1" type="noConversion"/>
  </si>
  <si>
    <t>1月底</t>
    <phoneticPr fontId="1" type="noConversion"/>
  </si>
  <si>
    <t>4月底</t>
    <phoneticPr fontId="1" type="noConversion"/>
  </si>
  <si>
    <t>16/17</t>
    <phoneticPr fontId="1" type="noConversion"/>
  </si>
  <si>
    <t>17/18</t>
    <phoneticPr fontId="1" type="noConversion"/>
  </si>
  <si>
    <t>18/19</t>
    <phoneticPr fontId="1" type="noConversion"/>
  </si>
  <si>
    <t>周数</t>
    <phoneticPr fontId="1" type="noConversion"/>
  </si>
  <si>
    <t>日期</t>
    <phoneticPr fontId="1" type="noConversion"/>
  </si>
  <si>
    <t>2011/2012</t>
    <phoneticPr fontId="1" type="noConversion"/>
  </si>
  <si>
    <t>2012/2013</t>
    <phoneticPr fontId="1" type="noConversion"/>
  </si>
  <si>
    <t>2013/2014</t>
    <phoneticPr fontId="1" type="noConversion"/>
  </si>
  <si>
    <t>2014/2015</t>
    <phoneticPr fontId="1" type="noConversion"/>
  </si>
  <si>
    <t>2015/2016</t>
    <phoneticPr fontId="1" type="noConversion"/>
  </si>
  <si>
    <t>2016/2017</t>
    <phoneticPr fontId="1" type="noConversion"/>
  </si>
  <si>
    <t>2017/2018</t>
    <phoneticPr fontId="1" type="noConversion"/>
  </si>
  <si>
    <t>2018/2019</t>
    <phoneticPr fontId="1" type="noConversion"/>
  </si>
  <si>
    <t>五年平均</t>
    <phoneticPr fontId="1" type="noConversion"/>
  </si>
  <si>
    <t>黑</t>
    <phoneticPr fontId="1" type="noConversion"/>
  </si>
  <si>
    <t>吉</t>
    <phoneticPr fontId="1" type="noConversion"/>
  </si>
  <si>
    <t>辽</t>
    <phoneticPr fontId="1" type="noConversion"/>
  </si>
  <si>
    <t>蒙</t>
    <phoneticPr fontId="1" type="noConversion"/>
  </si>
  <si>
    <t>冀</t>
    <phoneticPr fontId="1" type="noConversion"/>
  </si>
  <si>
    <t>鲁</t>
    <phoneticPr fontId="1" type="noConversion"/>
  </si>
  <si>
    <t>豫</t>
    <phoneticPr fontId="1" type="noConversion"/>
  </si>
  <si>
    <t>黑</t>
    <phoneticPr fontId="1" type="noConversion"/>
  </si>
  <si>
    <t>黑</t>
    <phoneticPr fontId="1" type="noConversion"/>
  </si>
  <si>
    <t>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</si>
</sst>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rgb="FFFFFFFF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38">
    <fill>
      <patternFill patternType="none"/>
    </fill>
    <fill>
      <patternFill patternType="gray125"/>
    </fill>
    <fill>
      <patternFill patternType="solid">
        <fgColor rgb="FF00CCFF"/>
        <bgColor rgb="FF000000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rgb="FF000000"/>
      </patternFill>
    </fill>
    <fill>
      <patternFill patternType="solid">
        <fgColor rgb="FF538ED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rgb="FF000000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 style="double">
        <color rgb="FF000000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rgb="FF000000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>
      <alignment vertical="center"/>
    </xf>
  </cellStyleXfs>
  <cellXfs count="281">
    <xf numFmtId="0" fontId="0" fillId="0" borderId="0" xfId="0"/>
    <xf numFmtId="0" fontId="0" fillId="16" borderId="2" xfId="0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5" borderId="2" xfId="0" applyFill="1" applyBorder="1"/>
    <xf numFmtId="0" fontId="0" fillId="15" borderId="0" xfId="0" applyFill="1" applyBorder="1"/>
    <xf numFmtId="0" fontId="0" fillId="15" borderId="3" xfId="0" applyFill="1" applyBorder="1"/>
    <xf numFmtId="0" fontId="0" fillId="18" borderId="2" xfId="0" applyFill="1" applyBorder="1" applyAlignment="1">
      <alignment horizontal="center" vertical="center"/>
    </xf>
    <xf numFmtId="0" fontId="0" fillId="18" borderId="0" xfId="0" applyFill="1" applyBorder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0" fillId="17" borderId="2" xfId="0" applyFill="1" applyBorder="1"/>
    <xf numFmtId="0" fontId="0" fillId="17" borderId="0" xfId="0" applyFill="1" applyBorder="1"/>
    <xf numFmtId="0" fontId="0" fillId="17" borderId="3" xfId="0" applyFill="1" applyBorder="1"/>
    <xf numFmtId="0" fontId="0" fillId="20" borderId="2" xfId="0" applyFill="1" applyBorder="1" applyAlignment="1">
      <alignment horizontal="center" vertical="center"/>
    </xf>
    <xf numFmtId="0" fontId="0" fillId="20" borderId="0" xfId="0" applyFill="1" applyBorder="1" applyAlignment="1">
      <alignment horizontal="center" vertical="center"/>
    </xf>
    <xf numFmtId="0" fontId="0" fillId="20" borderId="3" xfId="0" applyFill="1" applyBorder="1" applyAlignment="1">
      <alignment horizontal="center" vertical="center"/>
    </xf>
    <xf numFmtId="0" fontId="0" fillId="19" borderId="2" xfId="0" applyFill="1" applyBorder="1"/>
    <xf numFmtId="0" fontId="0" fillId="19" borderId="0" xfId="0" applyFill="1" applyBorder="1"/>
    <xf numFmtId="0" fontId="0" fillId="19" borderId="3" xfId="0" applyFill="1" applyBorder="1"/>
    <xf numFmtId="0" fontId="0" fillId="22" borderId="2" xfId="0" applyFill="1" applyBorder="1" applyAlignment="1">
      <alignment horizontal="center" vertical="center"/>
    </xf>
    <xf numFmtId="0" fontId="0" fillId="22" borderId="0" xfId="0" applyFill="1" applyBorder="1" applyAlignment="1">
      <alignment horizontal="center" vertical="center"/>
    </xf>
    <xf numFmtId="0" fontId="0" fillId="22" borderId="3" xfId="0" applyFill="1" applyBorder="1" applyAlignment="1">
      <alignment horizontal="center" vertical="center"/>
    </xf>
    <xf numFmtId="0" fontId="0" fillId="21" borderId="2" xfId="0" applyFill="1" applyBorder="1"/>
    <xf numFmtId="0" fontId="0" fillId="21" borderId="0" xfId="0" applyFill="1" applyBorder="1"/>
    <xf numFmtId="0" fontId="0" fillId="21" borderId="3" xfId="0" applyFill="1" applyBorder="1"/>
    <xf numFmtId="176" fontId="0" fillId="0" borderId="0" xfId="0" applyNumberFormat="1"/>
    <xf numFmtId="0" fontId="0" fillId="12" borderId="0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4" borderId="2" xfId="0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5" xfId="0" applyBorder="1"/>
    <xf numFmtId="0" fontId="0" fillId="12" borderId="7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7" borderId="7" xfId="0" applyFill="1" applyBorder="1"/>
    <xf numFmtId="0" fontId="0" fillId="17" borderId="5" xfId="0" applyFill="1" applyBorder="1"/>
    <xf numFmtId="0" fontId="0" fillId="17" borderId="8" xfId="0" applyFill="1" applyBorder="1"/>
    <xf numFmtId="0" fontId="0" fillId="11" borderId="7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0" borderId="3" xfId="0" applyBorder="1"/>
    <xf numFmtId="14" fontId="0" fillId="0" borderId="8" xfId="0" applyNumberFormat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19" borderId="7" xfId="0" applyFill="1" applyBorder="1"/>
    <xf numFmtId="0" fontId="0" fillId="19" borderId="5" xfId="0" applyFill="1" applyBorder="1"/>
    <xf numFmtId="0" fontId="0" fillId="19" borderId="8" xfId="0" applyFill="1" applyBorder="1"/>
    <xf numFmtId="0" fontId="0" fillId="21" borderId="7" xfId="0" applyFill="1" applyBorder="1"/>
    <xf numFmtId="0" fontId="0" fillId="21" borderId="5" xfId="0" applyFill="1" applyBorder="1"/>
    <xf numFmtId="0" fontId="0" fillId="21" borderId="8" xfId="0" applyFill="1" applyBorder="1"/>
    <xf numFmtId="176" fontId="0" fillId="0" borderId="5" xfId="0" applyNumberFormat="1" applyBorder="1"/>
    <xf numFmtId="0" fontId="0" fillId="15" borderId="7" xfId="0" applyFill="1" applyBorder="1"/>
    <xf numFmtId="0" fontId="0" fillId="15" borderId="5" xfId="0" applyFill="1" applyBorder="1"/>
    <xf numFmtId="0" fontId="0" fillId="15" borderId="8" xfId="0" applyFill="1" applyBorder="1"/>
    <xf numFmtId="0" fontId="2" fillId="24" borderId="0" xfId="0" applyFont="1" applyFill="1" applyBorder="1" applyAlignment="1">
      <alignment horizontal="center" vertical="center"/>
    </xf>
    <xf numFmtId="0" fontId="2" fillId="24" borderId="5" xfId="0" applyFont="1" applyFill="1" applyBorder="1" applyAlignment="1">
      <alignment horizontal="center" vertical="center"/>
    </xf>
    <xf numFmtId="0" fontId="2" fillId="23" borderId="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7" borderId="7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2" fontId="0" fillId="9" borderId="5" xfId="0" applyNumberForma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2" fillId="23" borderId="0" xfId="0" applyFont="1" applyFill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11" borderId="0" xfId="0" applyFill="1" applyBorder="1" applyAlignment="1">
      <alignment horizontal="center"/>
    </xf>
    <xf numFmtId="176" fontId="0" fillId="9" borderId="8" xfId="0" applyNumberFormat="1" applyFill="1" applyBorder="1" applyAlignment="1">
      <alignment horizontal="center"/>
    </xf>
    <xf numFmtId="176" fontId="0" fillId="9" borderId="7" xfId="0" applyNumberFormat="1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3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9" borderId="0" xfId="0" applyFill="1" applyAlignment="1">
      <alignment horizontal="center" vertical="center"/>
    </xf>
    <xf numFmtId="0" fontId="0" fillId="26" borderId="0" xfId="0" applyFill="1" applyAlignment="1">
      <alignment horizontal="center" vertical="center"/>
    </xf>
    <xf numFmtId="0" fontId="0" fillId="30" borderId="0" xfId="0" applyFill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30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9" borderId="18" xfId="0" applyFill="1" applyBorder="1" applyAlignment="1">
      <alignment horizontal="center" vertical="center"/>
    </xf>
    <xf numFmtId="0" fontId="0" fillId="26" borderId="18" xfId="0" applyFill="1" applyBorder="1" applyAlignment="1">
      <alignment horizontal="center" vertical="center"/>
    </xf>
    <xf numFmtId="0" fontId="0" fillId="30" borderId="18" xfId="0" applyFill="1" applyBorder="1" applyAlignment="1">
      <alignment horizontal="center" vertical="center"/>
    </xf>
    <xf numFmtId="0" fontId="0" fillId="31" borderId="0" xfId="0" applyFill="1" applyAlignment="1">
      <alignment horizontal="center" vertical="center"/>
    </xf>
    <xf numFmtId="0" fontId="0" fillId="32" borderId="0" xfId="0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19" borderId="3" xfId="0" applyFill="1" applyBorder="1" applyAlignment="1">
      <alignment horizontal="center" vertical="center"/>
    </xf>
    <xf numFmtId="0" fontId="0" fillId="36" borderId="0" xfId="0" applyFill="1" applyAlignment="1">
      <alignment horizontal="center" vertical="center"/>
    </xf>
    <xf numFmtId="176" fontId="0" fillId="9" borderId="3" xfId="0" applyNumberFormat="1" applyFill="1" applyBorder="1" applyAlignment="1">
      <alignment horizontal="center"/>
    </xf>
    <xf numFmtId="0" fontId="5" fillId="25" borderId="12" xfId="0" applyFont="1" applyFill="1" applyBorder="1" applyAlignment="1">
      <alignment vertical="center" wrapText="1"/>
    </xf>
    <xf numFmtId="0" fontId="5" fillId="25" borderId="19" xfId="0" applyFont="1" applyFill="1" applyBorder="1" applyAlignment="1">
      <alignment vertical="center" wrapText="1"/>
    </xf>
    <xf numFmtId="0" fontId="8" fillId="0" borderId="20" xfId="0" applyFont="1" applyBorder="1" applyAlignment="1">
      <alignment vertical="center" wrapText="1"/>
    </xf>
    <xf numFmtId="0" fontId="9" fillId="0" borderId="16" xfId="0" applyFont="1" applyBorder="1" applyAlignment="1">
      <alignment vertical="center" wrapText="1"/>
    </xf>
    <xf numFmtId="0" fontId="2" fillId="23" borderId="0" xfId="0" applyFont="1" applyFill="1" applyBorder="1" applyAlignment="1">
      <alignment horizontal="center"/>
    </xf>
    <xf numFmtId="0" fontId="2" fillId="24" borderId="3" xfId="0" applyFont="1" applyFill="1" applyBorder="1" applyAlignment="1">
      <alignment horizontal="center" vertical="center"/>
    </xf>
    <xf numFmtId="0" fontId="2" fillId="24" borderId="8" xfId="0" applyFont="1" applyFill="1" applyBorder="1" applyAlignment="1">
      <alignment horizontal="center" vertical="center"/>
    </xf>
    <xf numFmtId="0" fontId="2" fillId="23" borderId="8" xfId="0" applyFont="1" applyFill="1" applyBorder="1" applyAlignment="1">
      <alignment horizontal="center" vertical="center"/>
    </xf>
    <xf numFmtId="0" fontId="2" fillId="23" borderId="3" xfId="0" applyFont="1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2" fillId="30" borderId="2" xfId="0" applyFont="1" applyFill="1" applyBorder="1" applyAlignment="1">
      <alignment horizontal="center"/>
    </xf>
    <xf numFmtId="0" fontId="2" fillId="30" borderId="0" xfId="0" applyFont="1" applyFill="1" applyBorder="1" applyAlignment="1">
      <alignment horizontal="center"/>
    </xf>
    <xf numFmtId="0" fontId="2" fillId="37" borderId="2" xfId="0" applyFont="1" applyFill="1" applyBorder="1" applyAlignment="1">
      <alignment horizontal="center" vertical="center"/>
    </xf>
    <xf numFmtId="0" fontId="2" fillId="37" borderId="0" xfId="0" applyFont="1" applyFill="1" applyBorder="1" applyAlignment="1">
      <alignment horizontal="center" vertical="center"/>
    </xf>
    <xf numFmtId="0" fontId="2" fillId="37" borderId="7" xfId="0" applyFont="1" applyFill="1" applyBorder="1" applyAlignment="1">
      <alignment horizontal="center" vertical="center"/>
    </xf>
    <xf numFmtId="0" fontId="2" fillId="37" borderId="5" xfId="0" applyFont="1" applyFill="1" applyBorder="1" applyAlignment="1">
      <alignment horizontal="center" vertical="center"/>
    </xf>
    <xf numFmtId="0" fontId="2" fillId="30" borderId="7" xfId="0" applyFont="1" applyFill="1" applyBorder="1" applyAlignment="1">
      <alignment horizontal="center" vertical="center"/>
    </xf>
    <xf numFmtId="0" fontId="2" fillId="30" borderId="5" xfId="0" applyFont="1" applyFill="1" applyBorder="1" applyAlignment="1">
      <alignment horizontal="center" vertical="center"/>
    </xf>
    <xf numFmtId="0" fontId="2" fillId="30" borderId="2" xfId="0" applyFont="1" applyFill="1" applyBorder="1" applyAlignment="1">
      <alignment horizontal="center" vertical="center"/>
    </xf>
    <xf numFmtId="0" fontId="2" fillId="30" borderId="0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14" fontId="11" fillId="27" borderId="12" xfId="0" applyNumberFormat="1" applyFont="1" applyFill="1" applyBorder="1" applyAlignment="1">
      <alignment horizontal="center" vertical="center"/>
    </xf>
    <xf numFmtId="0" fontId="11" fillId="27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27" borderId="12" xfId="0" applyFont="1" applyFill="1" applyBorder="1" applyAlignment="1">
      <alignment horizontal="center" vertical="center"/>
    </xf>
    <xf numFmtId="14" fontId="12" fillId="27" borderId="12" xfId="0" applyNumberFormat="1" applyFont="1" applyFill="1" applyBorder="1" applyAlignment="1">
      <alignment horizontal="center" vertical="center"/>
    </xf>
    <xf numFmtId="14" fontId="12" fillId="0" borderId="12" xfId="0" applyNumberFormat="1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9" fontId="12" fillId="0" borderId="12" xfId="1" applyFont="1" applyBorder="1" applyAlignment="1">
      <alignment horizontal="center" vertical="center"/>
    </xf>
    <xf numFmtId="14" fontId="12" fillId="28" borderId="12" xfId="0" applyNumberFormat="1" applyFont="1" applyFill="1" applyBorder="1" applyAlignment="1">
      <alignment horizontal="center" vertical="center"/>
    </xf>
    <xf numFmtId="0" fontId="12" fillId="28" borderId="12" xfId="0" applyFont="1" applyFill="1" applyBorder="1" applyAlignment="1">
      <alignment horizontal="center" vertical="center"/>
    </xf>
    <xf numFmtId="0" fontId="12" fillId="28" borderId="13" xfId="0" applyFont="1" applyFill="1" applyBorder="1" applyAlignment="1">
      <alignment horizontal="center" vertical="center"/>
    </xf>
    <xf numFmtId="0" fontId="12" fillId="28" borderId="14" xfId="0" applyFont="1" applyFill="1" applyBorder="1" applyAlignment="1">
      <alignment horizontal="center" vertical="center"/>
    </xf>
    <xf numFmtId="0" fontId="12" fillId="28" borderId="15" xfId="0" applyFont="1" applyFill="1" applyBorder="1" applyAlignment="1">
      <alignment horizontal="center" vertical="center"/>
    </xf>
    <xf numFmtId="0" fontId="12" fillId="28" borderId="16" xfId="0" applyFont="1" applyFill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12" xfId="0" applyNumberFormat="1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3" fillId="0" borderId="0" xfId="0" applyFont="1" applyBorder="1"/>
    <xf numFmtId="17" fontId="12" fillId="0" borderId="0" xfId="0" applyNumberFormat="1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0" fillId="0" borderId="0" xfId="0"/>
    <xf numFmtId="0" fontId="0" fillId="0" borderId="2" xfId="0" applyBorder="1"/>
    <xf numFmtId="0" fontId="0" fillId="0" borderId="0" xfId="0" applyBorder="1"/>
    <xf numFmtId="9" fontId="0" fillId="0" borderId="0" xfId="1" applyFont="1" applyAlignment="1"/>
    <xf numFmtId="9" fontId="0" fillId="0" borderId="3" xfId="1" applyFont="1" applyBorder="1" applyAlignment="1"/>
    <xf numFmtId="9" fontId="0" fillId="0" borderId="2" xfId="1" applyFont="1" applyBorder="1" applyAlignment="1"/>
    <xf numFmtId="9" fontId="0" fillId="0" borderId="0" xfId="1" applyFont="1" applyBorder="1" applyAlignment="1"/>
    <xf numFmtId="0" fontId="0" fillId="0" borderId="0" xfId="0" applyFill="1" applyBorder="1"/>
    <xf numFmtId="14" fontId="0" fillId="0" borderId="2" xfId="0" applyNumberFormat="1" applyBorder="1"/>
    <xf numFmtId="14" fontId="0" fillId="0" borderId="2" xfId="1" applyNumberFormat="1" applyFont="1" applyBorder="1" applyAlignment="1"/>
    <xf numFmtId="0" fontId="12" fillId="0" borderId="12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0" fillId="31" borderId="0" xfId="0" applyFill="1" applyAlignment="1">
      <alignment horizontal="center" vertical="center"/>
    </xf>
    <xf numFmtId="0" fontId="0" fillId="32" borderId="0" xfId="0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0" borderId="0" xfId="0" applyAlignment="1">
      <alignment horizontal="center"/>
    </xf>
    <xf numFmtId="58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14" fontId="0" fillId="2" borderId="4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2" fillId="23" borderId="2" xfId="0" applyFont="1" applyFill="1" applyBorder="1" applyAlignment="1">
      <alignment horizontal="center"/>
    </xf>
    <xf numFmtId="0" fontId="2" fillId="23" borderId="0" xfId="0" applyFont="1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0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19" borderId="0" xfId="0" applyFill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0" fillId="21" borderId="2" xfId="0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0" fillId="21" borderId="3" xfId="0" applyFill="1" applyBorder="1" applyAlignment="1">
      <alignment horizontal="center"/>
    </xf>
    <xf numFmtId="0" fontId="5" fillId="25" borderId="17" xfId="0" applyFont="1" applyFill="1" applyBorder="1" applyAlignment="1">
      <alignment vertical="center" wrapText="1"/>
    </xf>
    <xf numFmtId="0" fontId="5" fillId="25" borderId="19" xfId="0" applyFont="1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18/19</a:t>
            </a:r>
            <a:r>
              <a:rPr lang="zh-CN" altLang="en-US"/>
              <a:t>年度价格走势预测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summarize!$J$22</c:f>
              <c:strCache>
                <c:ptCount val="1"/>
                <c:pt idx="0">
                  <c:v>16/17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summarize!$K$21:$M$21</c:f>
              <c:strCache>
                <c:ptCount val="3"/>
                <c:pt idx="0">
                  <c:v>10月底</c:v>
                </c:pt>
                <c:pt idx="1">
                  <c:v>1月底</c:v>
                </c:pt>
                <c:pt idx="2">
                  <c:v>4月底</c:v>
                </c:pt>
              </c:strCache>
            </c:strRef>
          </c:cat>
          <c:val>
            <c:numRef>
              <c:f>summarize!$K$22:$M$22</c:f>
              <c:numCache>
                <c:formatCode>General</c:formatCode>
                <c:ptCount val="3"/>
                <c:pt idx="0">
                  <c:v>1700</c:v>
                </c:pt>
                <c:pt idx="1">
                  <c:v>1410</c:v>
                </c:pt>
                <c:pt idx="2">
                  <c:v>1650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summarize!$J$23</c:f>
              <c:strCache>
                <c:ptCount val="1"/>
                <c:pt idx="0">
                  <c:v>17/18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summarize!$K$21:$M$21</c:f>
              <c:strCache>
                <c:ptCount val="3"/>
                <c:pt idx="0">
                  <c:v>10月底</c:v>
                </c:pt>
                <c:pt idx="1">
                  <c:v>1月底</c:v>
                </c:pt>
                <c:pt idx="2">
                  <c:v>4月底</c:v>
                </c:pt>
              </c:strCache>
            </c:strRef>
          </c:cat>
          <c:val>
            <c:numRef>
              <c:f>summarize!$K$23:$M$23</c:f>
              <c:numCache>
                <c:formatCode>General</c:formatCode>
                <c:ptCount val="3"/>
                <c:pt idx="0">
                  <c:v>1650</c:v>
                </c:pt>
                <c:pt idx="1">
                  <c:v>1810</c:v>
                </c:pt>
                <c:pt idx="2">
                  <c:v>1790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summarize!$J$24</c:f>
              <c:strCache>
                <c:ptCount val="1"/>
                <c:pt idx="0">
                  <c:v>18/19</c:v>
                </c:pt>
              </c:strCache>
            </c:strRef>
          </c:tx>
          <c:spPr>
            <a:ln w="31750" cap="rnd" cmpd="sng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22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summarize!$K$21:$M$21</c:f>
              <c:strCache>
                <c:ptCount val="3"/>
                <c:pt idx="0">
                  <c:v>10月底</c:v>
                </c:pt>
                <c:pt idx="1">
                  <c:v>1月底</c:v>
                </c:pt>
                <c:pt idx="2">
                  <c:v>4月底</c:v>
                </c:pt>
              </c:strCache>
            </c:strRef>
          </c:cat>
          <c:val>
            <c:numRef>
              <c:f>summarize!$K$24:$M$24</c:f>
              <c:numCache>
                <c:formatCode>General</c:formatCode>
                <c:ptCount val="3"/>
                <c:pt idx="0">
                  <c:v>1810</c:v>
                </c:pt>
                <c:pt idx="1">
                  <c:v>1750</c:v>
                </c:pt>
                <c:pt idx="2">
                  <c:v>1950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1583248"/>
        <c:axId val="411582160"/>
      </c:lineChart>
      <c:catAx>
        <c:axId val="41158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1582160"/>
        <c:crosses val="autoZero"/>
        <c:auto val="1"/>
        <c:lblAlgn val="ctr"/>
        <c:lblOffset val="100"/>
        <c:noMultiLvlLbl val="0"/>
      </c:catAx>
      <c:valAx>
        <c:axId val="411582160"/>
        <c:scaling>
          <c:orientation val="minMax"/>
          <c:max val="2000"/>
          <c:min val="14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1158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北方四港库存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北港库存</c:v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cat>
            <c:numRef>
              <c:f>[0]!PortWeekTS</c:f>
              <c:numCache>
                <c:formatCode>m/d/yyyy</c:formatCode>
                <c:ptCount val="86"/>
                <c:pt idx="0">
                  <c:v>42722</c:v>
                </c:pt>
                <c:pt idx="1">
                  <c:v>42729</c:v>
                </c:pt>
                <c:pt idx="2">
                  <c:v>42736</c:v>
                </c:pt>
                <c:pt idx="3">
                  <c:v>42743</c:v>
                </c:pt>
                <c:pt idx="4">
                  <c:v>42750</c:v>
                </c:pt>
                <c:pt idx="5">
                  <c:v>42772</c:v>
                </c:pt>
                <c:pt idx="6">
                  <c:v>42779</c:v>
                </c:pt>
                <c:pt idx="7">
                  <c:v>42786</c:v>
                </c:pt>
                <c:pt idx="8">
                  <c:v>42797</c:v>
                </c:pt>
                <c:pt idx="9">
                  <c:v>42808</c:v>
                </c:pt>
                <c:pt idx="10">
                  <c:v>42821</c:v>
                </c:pt>
                <c:pt idx="11">
                  <c:v>42832</c:v>
                </c:pt>
                <c:pt idx="12">
                  <c:v>42839</c:v>
                </c:pt>
                <c:pt idx="13">
                  <c:v>42846</c:v>
                </c:pt>
                <c:pt idx="14">
                  <c:v>42853</c:v>
                </c:pt>
                <c:pt idx="15">
                  <c:v>42860</c:v>
                </c:pt>
                <c:pt idx="16">
                  <c:v>42867</c:v>
                </c:pt>
                <c:pt idx="17">
                  <c:v>42874</c:v>
                </c:pt>
                <c:pt idx="18">
                  <c:v>42881</c:v>
                </c:pt>
                <c:pt idx="19">
                  <c:v>42888</c:v>
                </c:pt>
                <c:pt idx="20">
                  <c:v>42895</c:v>
                </c:pt>
                <c:pt idx="21">
                  <c:v>42902</c:v>
                </c:pt>
                <c:pt idx="22">
                  <c:v>42909</c:v>
                </c:pt>
                <c:pt idx="23">
                  <c:v>42916</c:v>
                </c:pt>
                <c:pt idx="24">
                  <c:v>42923</c:v>
                </c:pt>
                <c:pt idx="25">
                  <c:v>42930</c:v>
                </c:pt>
                <c:pt idx="26">
                  <c:v>42937</c:v>
                </c:pt>
                <c:pt idx="27">
                  <c:v>42944</c:v>
                </c:pt>
                <c:pt idx="28">
                  <c:v>42951</c:v>
                </c:pt>
                <c:pt idx="29">
                  <c:v>42958</c:v>
                </c:pt>
                <c:pt idx="30">
                  <c:v>42965</c:v>
                </c:pt>
                <c:pt idx="31">
                  <c:v>42972</c:v>
                </c:pt>
                <c:pt idx="32">
                  <c:v>42979</c:v>
                </c:pt>
                <c:pt idx="33">
                  <c:v>42986</c:v>
                </c:pt>
                <c:pt idx="34">
                  <c:v>42993</c:v>
                </c:pt>
                <c:pt idx="35">
                  <c:v>43000</c:v>
                </c:pt>
                <c:pt idx="36">
                  <c:v>43021</c:v>
                </c:pt>
                <c:pt idx="37">
                  <c:v>43028</c:v>
                </c:pt>
                <c:pt idx="38">
                  <c:v>43035</c:v>
                </c:pt>
                <c:pt idx="39">
                  <c:v>43042</c:v>
                </c:pt>
                <c:pt idx="40">
                  <c:v>43049</c:v>
                </c:pt>
                <c:pt idx="41">
                  <c:v>43056</c:v>
                </c:pt>
                <c:pt idx="42">
                  <c:v>43063</c:v>
                </c:pt>
                <c:pt idx="43">
                  <c:v>43070</c:v>
                </c:pt>
                <c:pt idx="44">
                  <c:v>43077</c:v>
                </c:pt>
                <c:pt idx="45">
                  <c:v>43084</c:v>
                </c:pt>
                <c:pt idx="46">
                  <c:v>43091</c:v>
                </c:pt>
                <c:pt idx="47">
                  <c:v>43098</c:v>
                </c:pt>
                <c:pt idx="48">
                  <c:v>43105</c:v>
                </c:pt>
                <c:pt idx="49">
                  <c:v>43112</c:v>
                </c:pt>
                <c:pt idx="50">
                  <c:v>43119</c:v>
                </c:pt>
                <c:pt idx="51">
                  <c:v>43126</c:v>
                </c:pt>
                <c:pt idx="52">
                  <c:v>43133</c:v>
                </c:pt>
                <c:pt idx="53">
                  <c:v>43140</c:v>
                </c:pt>
                <c:pt idx="54">
                  <c:v>43147</c:v>
                </c:pt>
                <c:pt idx="55">
                  <c:v>43154</c:v>
                </c:pt>
                <c:pt idx="56">
                  <c:v>43161</c:v>
                </c:pt>
                <c:pt idx="57">
                  <c:v>43168</c:v>
                </c:pt>
                <c:pt idx="58">
                  <c:v>43175</c:v>
                </c:pt>
                <c:pt idx="59">
                  <c:v>43182</c:v>
                </c:pt>
                <c:pt idx="60">
                  <c:v>43189</c:v>
                </c:pt>
                <c:pt idx="61">
                  <c:v>43196</c:v>
                </c:pt>
                <c:pt idx="62">
                  <c:v>43203</c:v>
                </c:pt>
                <c:pt idx="63">
                  <c:v>43210</c:v>
                </c:pt>
                <c:pt idx="64">
                  <c:v>43224</c:v>
                </c:pt>
                <c:pt idx="65">
                  <c:v>43231</c:v>
                </c:pt>
                <c:pt idx="66">
                  <c:v>43238</c:v>
                </c:pt>
                <c:pt idx="67">
                  <c:v>43245</c:v>
                </c:pt>
                <c:pt idx="68">
                  <c:v>43252</c:v>
                </c:pt>
                <c:pt idx="69">
                  <c:v>43259</c:v>
                </c:pt>
                <c:pt idx="70">
                  <c:v>43266</c:v>
                </c:pt>
                <c:pt idx="71">
                  <c:v>43273</c:v>
                </c:pt>
                <c:pt idx="72">
                  <c:v>43280</c:v>
                </c:pt>
                <c:pt idx="73">
                  <c:v>43287</c:v>
                </c:pt>
                <c:pt idx="74">
                  <c:v>43294</c:v>
                </c:pt>
                <c:pt idx="75">
                  <c:v>43301</c:v>
                </c:pt>
                <c:pt idx="76">
                  <c:v>43308</c:v>
                </c:pt>
                <c:pt idx="77">
                  <c:v>43315</c:v>
                </c:pt>
                <c:pt idx="78">
                  <c:v>43322</c:v>
                </c:pt>
                <c:pt idx="79">
                  <c:v>43329</c:v>
                </c:pt>
                <c:pt idx="80">
                  <c:v>43336</c:v>
                </c:pt>
                <c:pt idx="81">
                  <c:v>43343</c:v>
                </c:pt>
                <c:pt idx="82">
                  <c:v>43350</c:v>
                </c:pt>
                <c:pt idx="83">
                  <c:v>43357</c:v>
                </c:pt>
                <c:pt idx="84">
                  <c:v>43364</c:v>
                </c:pt>
                <c:pt idx="85">
                  <c:v>43371</c:v>
                </c:pt>
              </c:numCache>
            </c:numRef>
          </c:cat>
          <c:val>
            <c:numRef>
              <c:f>[0]!NorthCarryout</c:f>
              <c:numCache>
                <c:formatCode>General</c:formatCode>
                <c:ptCount val="86"/>
                <c:pt idx="0">
                  <c:v>346</c:v>
                </c:pt>
                <c:pt idx="1">
                  <c:v>321.3</c:v>
                </c:pt>
                <c:pt idx="2">
                  <c:v>331.70000000000005</c:v>
                </c:pt>
                <c:pt idx="3">
                  <c:v>352.3</c:v>
                </c:pt>
                <c:pt idx="4">
                  <c:v>355.09999999999997</c:v>
                </c:pt>
                <c:pt idx="5">
                  <c:v>345.5</c:v>
                </c:pt>
                <c:pt idx="6">
                  <c:v>349.7</c:v>
                </c:pt>
                <c:pt idx="7">
                  <c:v>358.7</c:v>
                </c:pt>
                <c:pt idx="8">
                  <c:v>390.1</c:v>
                </c:pt>
                <c:pt idx="9">
                  <c:v>394.1</c:v>
                </c:pt>
                <c:pt idx="10">
                  <c:v>399</c:v>
                </c:pt>
                <c:pt idx="11">
                  <c:v>390.1</c:v>
                </c:pt>
                <c:pt idx="12">
                  <c:v>377.4</c:v>
                </c:pt>
                <c:pt idx="13">
                  <c:v>370</c:v>
                </c:pt>
                <c:pt idx="14">
                  <c:v>344</c:v>
                </c:pt>
                <c:pt idx="15">
                  <c:v>342</c:v>
                </c:pt>
                <c:pt idx="16">
                  <c:v>329.09999999999997</c:v>
                </c:pt>
                <c:pt idx="17">
                  <c:v>319.09999999999997</c:v>
                </c:pt>
                <c:pt idx="18">
                  <c:v>329</c:v>
                </c:pt>
                <c:pt idx="19">
                  <c:v>337</c:v>
                </c:pt>
                <c:pt idx="20">
                  <c:v>358.2</c:v>
                </c:pt>
                <c:pt idx="21">
                  <c:v>357.5</c:v>
                </c:pt>
                <c:pt idx="22">
                  <c:v>375.7</c:v>
                </c:pt>
                <c:pt idx="23">
                  <c:v>375.1</c:v>
                </c:pt>
                <c:pt idx="24">
                  <c:v>359.40000000000003</c:v>
                </c:pt>
                <c:pt idx="25">
                  <c:v>356.59999999999997</c:v>
                </c:pt>
                <c:pt idx="26">
                  <c:v>353.5</c:v>
                </c:pt>
                <c:pt idx="27">
                  <c:v>344.9</c:v>
                </c:pt>
                <c:pt idx="28">
                  <c:v>348.29999999999995</c:v>
                </c:pt>
                <c:pt idx="29">
                  <c:v>325.50000000000006</c:v>
                </c:pt>
                <c:pt idx="30">
                  <c:v>339.90000000000003</c:v>
                </c:pt>
                <c:pt idx="31">
                  <c:v>333</c:v>
                </c:pt>
                <c:pt idx="32">
                  <c:v>325.59999999999997</c:v>
                </c:pt>
                <c:pt idx="33">
                  <c:v>331.20000000000005</c:v>
                </c:pt>
                <c:pt idx="34">
                  <c:v>322</c:v>
                </c:pt>
                <c:pt idx="35">
                  <c:v>312.10000000000002</c:v>
                </c:pt>
                <c:pt idx="36">
                  <c:v>336</c:v>
                </c:pt>
                <c:pt idx="37">
                  <c:v>332.70000000000005</c:v>
                </c:pt>
                <c:pt idx="38">
                  <c:v>325.89999999999998</c:v>
                </c:pt>
                <c:pt idx="39">
                  <c:v>354.09999999999997</c:v>
                </c:pt>
                <c:pt idx="40">
                  <c:v>399.9</c:v>
                </c:pt>
                <c:pt idx="41">
                  <c:v>419.5</c:v>
                </c:pt>
                <c:pt idx="42">
                  <c:v>432.5</c:v>
                </c:pt>
                <c:pt idx="43">
                  <c:v>424.90000000000003</c:v>
                </c:pt>
                <c:pt idx="44">
                  <c:v>440.90000000000003</c:v>
                </c:pt>
                <c:pt idx="45">
                  <c:v>449.5</c:v>
                </c:pt>
                <c:pt idx="46">
                  <c:v>435.40000000000003</c:v>
                </c:pt>
                <c:pt idx="47">
                  <c:v>417.2</c:v>
                </c:pt>
                <c:pt idx="48">
                  <c:v>417.1</c:v>
                </c:pt>
                <c:pt idx="49">
                  <c:v>416.7</c:v>
                </c:pt>
                <c:pt idx="50">
                  <c:v>414.1</c:v>
                </c:pt>
                <c:pt idx="51">
                  <c:v>405.29999999999995</c:v>
                </c:pt>
                <c:pt idx="52">
                  <c:v>399.40000000000003</c:v>
                </c:pt>
                <c:pt idx="53">
                  <c:v>385.65000000000003</c:v>
                </c:pt>
                <c:pt idx="54">
                  <c:v>363</c:v>
                </c:pt>
                <c:pt idx="55">
                  <c:v>339.1</c:v>
                </c:pt>
                <c:pt idx="56">
                  <c:v>283.20000000000005</c:v>
                </c:pt>
                <c:pt idx="57">
                  <c:v>265.5</c:v>
                </c:pt>
                <c:pt idx="58">
                  <c:v>267.39999999999998</c:v>
                </c:pt>
                <c:pt idx="59">
                  <c:v>251.4</c:v>
                </c:pt>
                <c:pt idx="60">
                  <c:v>261.2</c:v>
                </c:pt>
                <c:pt idx="61">
                  <c:v>258.09999999999997</c:v>
                </c:pt>
                <c:pt idx="62">
                  <c:v>260.5</c:v>
                </c:pt>
                <c:pt idx="63">
                  <c:v>275.79999999999995</c:v>
                </c:pt>
                <c:pt idx="64">
                  <c:v>332.4</c:v>
                </c:pt>
                <c:pt idx="65">
                  <c:v>345.6</c:v>
                </c:pt>
                <c:pt idx="66">
                  <c:v>352.8</c:v>
                </c:pt>
                <c:pt idx="67">
                  <c:v>359.09999999999997</c:v>
                </c:pt>
                <c:pt idx="68">
                  <c:v>378.00000000000006</c:v>
                </c:pt>
                <c:pt idx="69">
                  <c:v>392</c:v>
                </c:pt>
                <c:pt idx="70">
                  <c:v>403.5</c:v>
                </c:pt>
                <c:pt idx="71">
                  <c:v>400.1</c:v>
                </c:pt>
                <c:pt idx="72">
                  <c:v>402.3</c:v>
                </c:pt>
                <c:pt idx="73">
                  <c:v>376</c:v>
                </c:pt>
                <c:pt idx="74">
                  <c:v>385.5</c:v>
                </c:pt>
                <c:pt idx="75">
                  <c:v>381.20000000000005</c:v>
                </c:pt>
                <c:pt idx="76">
                  <c:v>373.70000000000005</c:v>
                </c:pt>
                <c:pt idx="77">
                  <c:v>378.40000000000003</c:v>
                </c:pt>
                <c:pt idx="78">
                  <c:v>386.80000000000007</c:v>
                </c:pt>
                <c:pt idx="79">
                  <c:v>375.40000000000003</c:v>
                </c:pt>
                <c:pt idx="80">
                  <c:v>366.3</c:v>
                </c:pt>
                <c:pt idx="81">
                  <c:v>357.70000000000005</c:v>
                </c:pt>
                <c:pt idx="82">
                  <c:v>342.00000000000006</c:v>
                </c:pt>
                <c:pt idx="83">
                  <c:v>322.10000000000008</c:v>
                </c:pt>
                <c:pt idx="84">
                  <c:v>312.30000000000007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579984"/>
        <c:axId val="411588688"/>
      </c:areaChart>
      <c:barChart>
        <c:barDir val="col"/>
        <c:grouping val="clustered"/>
        <c:varyColors val="0"/>
        <c:ser>
          <c:idx val="1"/>
          <c:order val="1"/>
          <c:tx>
            <c:v>周变化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[0]!PortWeekTS</c:f>
              <c:numCache>
                <c:formatCode>m/d/yyyy</c:formatCode>
                <c:ptCount val="86"/>
                <c:pt idx="0">
                  <c:v>42722</c:v>
                </c:pt>
                <c:pt idx="1">
                  <c:v>42729</c:v>
                </c:pt>
                <c:pt idx="2">
                  <c:v>42736</c:v>
                </c:pt>
                <c:pt idx="3">
                  <c:v>42743</c:v>
                </c:pt>
                <c:pt idx="4">
                  <c:v>42750</c:v>
                </c:pt>
                <c:pt idx="5">
                  <c:v>42772</c:v>
                </c:pt>
                <c:pt idx="6">
                  <c:v>42779</c:v>
                </c:pt>
                <c:pt idx="7">
                  <c:v>42786</c:v>
                </c:pt>
                <c:pt idx="8">
                  <c:v>42797</c:v>
                </c:pt>
                <c:pt idx="9">
                  <c:v>42808</c:v>
                </c:pt>
                <c:pt idx="10">
                  <c:v>42821</c:v>
                </c:pt>
                <c:pt idx="11">
                  <c:v>42832</c:v>
                </c:pt>
                <c:pt idx="12">
                  <c:v>42839</c:v>
                </c:pt>
                <c:pt idx="13">
                  <c:v>42846</c:v>
                </c:pt>
                <c:pt idx="14">
                  <c:v>42853</c:v>
                </c:pt>
                <c:pt idx="15">
                  <c:v>42860</c:v>
                </c:pt>
                <c:pt idx="16">
                  <c:v>42867</c:v>
                </c:pt>
                <c:pt idx="17">
                  <c:v>42874</c:v>
                </c:pt>
                <c:pt idx="18">
                  <c:v>42881</c:v>
                </c:pt>
                <c:pt idx="19">
                  <c:v>42888</c:v>
                </c:pt>
                <c:pt idx="20">
                  <c:v>42895</c:v>
                </c:pt>
                <c:pt idx="21">
                  <c:v>42902</c:v>
                </c:pt>
                <c:pt idx="22">
                  <c:v>42909</c:v>
                </c:pt>
                <c:pt idx="23">
                  <c:v>42916</c:v>
                </c:pt>
                <c:pt idx="24">
                  <c:v>42923</c:v>
                </c:pt>
                <c:pt idx="25">
                  <c:v>42930</c:v>
                </c:pt>
                <c:pt idx="26">
                  <c:v>42937</c:v>
                </c:pt>
                <c:pt idx="27">
                  <c:v>42944</c:v>
                </c:pt>
                <c:pt idx="28">
                  <c:v>42951</c:v>
                </c:pt>
                <c:pt idx="29">
                  <c:v>42958</c:v>
                </c:pt>
                <c:pt idx="30">
                  <c:v>42965</c:v>
                </c:pt>
                <c:pt idx="31">
                  <c:v>42972</c:v>
                </c:pt>
                <c:pt idx="32">
                  <c:v>42979</c:v>
                </c:pt>
                <c:pt idx="33">
                  <c:v>42986</c:v>
                </c:pt>
                <c:pt idx="34">
                  <c:v>42993</c:v>
                </c:pt>
                <c:pt idx="35">
                  <c:v>43000</c:v>
                </c:pt>
                <c:pt idx="36">
                  <c:v>43021</c:v>
                </c:pt>
                <c:pt idx="37">
                  <c:v>43028</c:v>
                </c:pt>
                <c:pt idx="38">
                  <c:v>43035</c:v>
                </c:pt>
                <c:pt idx="39">
                  <c:v>43042</c:v>
                </c:pt>
                <c:pt idx="40">
                  <c:v>43049</c:v>
                </c:pt>
                <c:pt idx="41">
                  <c:v>43056</c:v>
                </c:pt>
                <c:pt idx="42">
                  <c:v>43063</c:v>
                </c:pt>
                <c:pt idx="43">
                  <c:v>43070</c:v>
                </c:pt>
                <c:pt idx="44">
                  <c:v>43077</c:v>
                </c:pt>
                <c:pt idx="45">
                  <c:v>43084</c:v>
                </c:pt>
                <c:pt idx="46">
                  <c:v>43091</c:v>
                </c:pt>
                <c:pt idx="47">
                  <c:v>43098</c:v>
                </c:pt>
                <c:pt idx="48">
                  <c:v>43105</c:v>
                </c:pt>
                <c:pt idx="49">
                  <c:v>43112</c:v>
                </c:pt>
                <c:pt idx="50">
                  <c:v>43119</c:v>
                </c:pt>
                <c:pt idx="51">
                  <c:v>43126</c:v>
                </c:pt>
                <c:pt idx="52">
                  <c:v>43133</c:v>
                </c:pt>
                <c:pt idx="53">
                  <c:v>43140</c:v>
                </c:pt>
                <c:pt idx="54">
                  <c:v>43147</c:v>
                </c:pt>
                <c:pt idx="55">
                  <c:v>43154</c:v>
                </c:pt>
                <c:pt idx="56">
                  <c:v>43161</c:v>
                </c:pt>
                <c:pt idx="57">
                  <c:v>43168</c:v>
                </c:pt>
                <c:pt idx="58">
                  <c:v>43175</c:v>
                </c:pt>
                <c:pt idx="59">
                  <c:v>43182</c:v>
                </c:pt>
                <c:pt idx="60">
                  <c:v>43189</c:v>
                </c:pt>
                <c:pt idx="61">
                  <c:v>43196</c:v>
                </c:pt>
                <c:pt idx="62">
                  <c:v>43203</c:v>
                </c:pt>
                <c:pt idx="63">
                  <c:v>43210</c:v>
                </c:pt>
                <c:pt idx="64">
                  <c:v>43224</c:v>
                </c:pt>
                <c:pt idx="65">
                  <c:v>43231</c:v>
                </c:pt>
                <c:pt idx="66">
                  <c:v>43238</c:v>
                </c:pt>
                <c:pt idx="67">
                  <c:v>43245</c:v>
                </c:pt>
                <c:pt idx="68">
                  <c:v>43252</c:v>
                </c:pt>
                <c:pt idx="69">
                  <c:v>43259</c:v>
                </c:pt>
                <c:pt idx="70">
                  <c:v>43266</c:v>
                </c:pt>
                <c:pt idx="71">
                  <c:v>43273</c:v>
                </c:pt>
                <c:pt idx="72">
                  <c:v>43280</c:v>
                </c:pt>
                <c:pt idx="73">
                  <c:v>43287</c:v>
                </c:pt>
                <c:pt idx="74">
                  <c:v>43294</c:v>
                </c:pt>
                <c:pt idx="75">
                  <c:v>43301</c:v>
                </c:pt>
                <c:pt idx="76">
                  <c:v>43308</c:v>
                </c:pt>
                <c:pt idx="77">
                  <c:v>43315</c:v>
                </c:pt>
                <c:pt idx="78">
                  <c:v>43322</c:v>
                </c:pt>
                <c:pt idx="79">
                  <c:v>43329</c:v>
                </c:pt>
                <c:pt idx="80">
                  <c:v>43336</c:v>
                </c:pt>
                <c:pt idx="81">
                  <c:v>43343</c:v>
                </c:pt>
                <c:pt idx="82">
                  <c:v>43350</c:v>
                </c:pt>
                <c:pt idx="83">
                  <c:v>43357</c:v>
                </c:pt>
                <c:pt idx="84">
                  <c:v>43364</c:v>
                </c:pt>
                <c:pt idx="85">
                  <c:v>43371</c:v>
                </c:pt>
              </c:numCache>
            </c:numRef>
          </c:cat>
          <c:val>
            <c:numRef>
              <c:f>[0]!NorthCarryoutChange</c:f>
              <c:numCache>
                <c:formatCode>General</c:formatCode>
                <c:ptCount val="86"/>
                <c:pt idx="1">
                  <c:v>-24.699999999999989</c:v>
                </c:pt>
                <c:pt idx="2">
                  <c:v>10.400000000000034</c:v>
                </c:pt>
                <c:pt idx="3">
                  <c:v>20.599999999999966</c:v>
                </c:pt>
                <c:pt idx="4">
                  <c:v>2.7999999999999545</c:v>
                </c:pt>
                <c:pt idx="5">
                  <c:v>-9.5999999999999659</c:v>
                </c:pt>
                <c:pt idx="6">
                  <c:v>4.1999999999999886</c:v>
                </c:pt>
                <c:pt idx="7">
                  <c:v>9</c:v>
                </c:pt>
                <c:pt idx="8">
                  <c:v>31.400000000000034</c:v>
                </c:pt>
                <c:pt idx="9">
                  <c:v>4</c:v>
                </c:pt>
                <c:pt idx="10">
                  <c:v>4.8999999999999773</c:v>
                </c:pt>
                <c:pt idx="11">
                  <c:v>-8.8999999999999773</c:v>
                </c:pt>
                <c:pt idx="12">
                  <c:v>-12.700000000000045</c:v>
                </c:pt>
                <c:pt idx="13">
                  <c:v>-7.3999999999999773</c:v>
                </c:pt>
                <c:pt idx="14">
                  <c:v>-26</c:v>
                </c:pt>
                <c:pt idx="15">
                  <c:v>-2</c:v>
                </c:pt>
                <c:pt idx="16">
                  <c:v>-12.900000000000034</c:v>
                </c:pt>
                <c:pt idx="17">
                  <c:v>-10</c:v>
                </c:pt>
                <c:pt idx="18">
                  <c:v>9.9000000000000341</c:v>
                </c:pt>
                <c:pt idx="19">
                  <c:v>8</c:v>
                </c:pt>
                <c:pt idx="20">
                  <c:v>21.199999999999989</c:v>
                </c:pt>
                <c:pt idx="21">
                  <c:v>-0.69999999999998863</c:v>
                </c:pt>
                <c:pt idx="22">
                  <c:v>18.199999999999989</c:v>
                </c:pt>
                <c:pt idx="23">
                  <c:v>-0.59999999999996589</c:v>
                </c:pt>
                <c:pt idx="24">
                  <c:v>-15.699999999999989</c:v>
                </c:pt>
                <c:pt idx="25">
                  <c:v>-2.8000000000000682</c:v>
                </c:pt>
                <c:pt idx="26">
                  <c:v>-3.0999999999999659</c:v>
                </c:pt>
                <c:pt idx="27">
                  <c:v>-8.6000000000000227</c:v>
                </c:pt>
                <c:pt idx="28">
                  <c:v>3.3999999999999773</c:v>
                </c:pt>
                <c:pt idx="29">
                  <c:v>-22.799999999999898</c:v>
                </c:pt>
                <c:pt idx="30">
                  <c:v>14.399999999999977</c:v>
                </c:pt>
                <c:pt idx="31">
                  <c:v>-6.9000000000000341</c:v>
                </c:pt>
                <c:pt idx="32">
                  <c:v>-7.4000000000000341</c:v>
                </c:pt>
                <c:pt idx="33">
                  <c:v>5.6000000000000796</c:v>
                </c:pt>
                <c:pt idx="34">
                  <c:v>-9.2000000000000455</c:v>
                </c:pt>
                <c:pt idx="35">
                  <c:v>-9.8999999999999773</c:v>
                </c:pt>
                <c:pt idx="36">
                  <c:v>23.899999999999977</c:v>
                </c:pt>
                <c:pt idx="37">
                  <c:v>-3.2999999999999545</c:v>
                </c:pt>
                <c:pt idx="38">
                  <c:v>-6.8000000000000682</c:v>
                </c:pt>
                <c:pt idx="39">
                  <c:v>28.199999999999989</c:v>
                </c:pt>
                <c:pt idx="40">
                  <c:v>45.800000000000011</c:v>
                </c:pt>
                <c:pt idx="41">
                  <c:v>19.600000000000023</c:v>
                </c:pt>
                <c:pt idx="42">
                  <c:v>13</c:v>
                </c:pt>
                <c:pt idx="43">
                  <c:v>-7.5999999999999659</c:v>
                </c:pt>
                <c:pt idx="44">
                  <c:v>16</c:v>
                </c:pt>
                <c:pt idx="45">
                  <c:v>8.5999999999999659</c:v>
                </c:pt>
                <c:pt idx="46">
                  <c:v>-14.099999999999966</c:v>
                </c:pt>
                <c:pt idx="47">
                  <c:v>-18.200000000000045</c:v>
                </c:pt>
                <c:pt idx="48">
                  <c:v>-9.9999999999965894E-2</c:v>
                </c:pt>
                <c:pt idx="49">
                  <c:v>-0.40000000000003411</c:v>
                </c:pt>
                <c:pt idx="50">
                  <c:v>-2.5999999999999659</c:v>
                </c:pt>
                <c:pt idx="51">
                  <c:v>-8.8000000000000682</c:v>
                </c:pt>
                <c:pt idx="52">
                  <c:v>-5.8999999999999204</c:v>
                </c:pt>
                <c:pt idx="53">
                  <c:v>-13.75</c:v>
                </c:pt>
                <c:pt idx="54">
                  <c:v>-22.650000000000034</c:v>
                </c:pt>
                <c:pt idx="55">
                  <c:v>-23.899999999999977</c:v>
                </c:pt>
                <c:pt idx="56">
                  <c:v>-55.899999999999977</c:v>
                </c:pt>
                <c:pt idx="57">
                  <c:v>-17.700000000000045</c:v>
                </c:pt>
                <c:pt idx="58">
                  <c:v>1.8999999999999773</c:v>
                </c:pt>
                <c:pt idx="59">
                  <c:v>-15.999999999999972</c:v>
                </c:pt>
                <c:pt idx="60">
                  <c:v>9.7999999999999829</c:v>
                </c:pt>
                <c:pt idx="61">
                  <c:v>-3.1000000000000227</c:v>
                </c:pt>
                <c:pt idx="62">
                  <c:v>2.4000000000000341</c:v>
                </c:pt>
                <c:pt idx="63">
                  <c:v>15.299999999999955</c:v>
                </c:pt>
                <c:pt idx="64">
                  <c:v>56.600000000000023</c:v>
                </c:pt>
                <c:pt idx="65">
                  <c:v>13.200000000000045</c:v>
                </c:pt>
                <c:pt idx="66">
                  <c:v>7.1999999999999886</c:v>
                </c:pt>
                <c:pt idx="67">
                  <c:v>6.2999999999999545</c:v>
                </c:pt>
                <c:pt idx="68">
                  <c:v>18.900000000000091</c:v>
                </c:pt>
                <c:pt idx="69">
                  <c:v>13.999999999999943</c:v>
                </c:pt>
                <c:pt idx="70">
                  <c:v>11.5</c:v>
                </c:pt>
                <c:pt idx="71">
                  <c:v>-3.3999999999999773</c:v>
                </c:pt>
                <c:pt idx="72">
                  <c:v>2.1999999999999886</c:v>
                </c:pt>
                <c:pt idx="73">
                  <c:v>-26.300000000000011</c:v>
                </c:pt>
                <c:pt idx="74">
                  <c:v>9.5</c:v>
                </c:pt>
                <c:pt idx="75">
                  <c:v>-4.2999999999999545</c:v>
                </c:pt>
                <c:pt idx="76">
                  <c:v>-7.5</c:v>
                </c:pt>
                <c:pt idx="77">
                  <c:v>4.6999999999999886</c:v>
                </c:pt>
                <c:pt idx="78">
                  <c:v>8.4000000000000341</c:v>
                </c:pt>
                <c:pt idx="79">
                  <c:v>-11.400000000000034</c:v>
                </c:pt>
                <c:pt idx="80">
                  <c:v>-9.1000000000000227</c:v>
                </c:pt>
                <c:pt idx="81">
                  <c:v>-8.5999999999999659</c:v>
                </c:pt>
                <c:pt idx="82">
                  <c:v>-15.699999999999989</c:v>
                </c:pt>
                <c:pt idx="83">
                  <c:v>-19.899999999999977</c:v>
                </c:pt>
                <c:pt idx="84">
                  <c:v>-9.8000000000000114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11581616"/>
        <c:axId val="411580528"/>
      </c:barChart>
      <c:catAx>
        <c:axId val="4115799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1588688"/>
        <c:crosses val="autoZero"/>
        <c:auto val="0"/>
        <c:lblAlgn val="ctr"/>
        <c:lblOffset val="100"/>
        <c:noMultiLvlLbl val="0"/>
      </c:catAx>
      <c:valAx>
        <c:axId val="411588688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1579984"/>
        <c:crosses val="autoZero"/>
        <c:crossBetween val="between"/>
      </c:valAx>
      <c:valAx>
        <c:axId val="41158052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1581616"/>
        <c:crosses val="max"/>
        <c:crossBetween val="between"/>
      </c:valAx>
      <c:catAx>
        <c:axId val="411581616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411580528"/>
        <c:crosses val="autoZero"/>
        <c:auto val="0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sz="1600">
                <a:solidFill>
                  <a:schemeClr val="tx1"/>
                </a:solidFill>
              </a:rPr>
              <a:t>东北淀粉</a:t>
            </a:r>
            <a:r>
              <a:rPr lang="zh-CN" altLang="en-US" sz="1600">
                <a:solidFill>
                  <a:schemeClr val="tx1"/>
                </a:solidFill>
              </a:rPr>
              <a:t>厂</a:t>
            </a:r>
            <a:endParaRPr lang="zh-CN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黑龙江利润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63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</c:numCache>
            </c:numRef>
          </c:cat>
          <c:val>
            <c:numRef>
              <c:f>[0]!dflr_hlj</c:f>
              <c:numCache>
                <c:formatCode>General</c:formatCode>
                <c:ptCount val="63"/>
                <c:pt idx="0">
                  <c:v>178</c:v>
                </c:pt>
                <c:pt idx="1">
                  <c:v>174</c:v>
                </c:pt>
                <c:pt idx="2">
                  <c:v>171</c:v>
                </c:pt>
                <c:pt idx="3">
                  <c:v>152</c:v>
                </c:pt>
                <c:pt idx="4">
                  <c:v>57</c:v>
                </c:pt>
                <c:pt idx="5">
                  <c:v>57</c:v>
                </c:pt>
                <c:pt idx="6">
                  <c:v>80</c:v>
                </c:pt>
                <c:pt idx="7">
                  <c:v>56</c:v>
                </c:pt>
                <c:pt idx="8">
                  <c:v>32</c:v>
                </c:pt>
                <c:pt idx="9">
                  <c:v>23</c:v>
                </c:pt>
                <c:pt idx="10">
                  <c:v>27.2</c:v>
                </c:pt>
                <c:pt idx="11">
                  <c:v>15.2</c:v>
                </c:pt>
                <c:pt idx="12">
                  <c:v>7</c:v>
                </c:pt>
                <c:pt idx="13">
                  <c:v>27</c:v>
                </c:pt>
                <c:pt idx="14">
                  <c:v>57</c:v>
                </c:pt>
                <c:pt idx="15">
                  <c:v>94</c:v>
                </c:pt>
                <c:pt idx="16">
                  <c:v>142</c:v>
                </c:pt>
                <c:pt idx="17">
                  <c:v>197</c:v>
                </c:pt>
                <c:pt idx="18">
                  <c:v>157</c:v>
                </c:pt>
                <c:pt idx="19">
                  <c:v>131.19999999999999</c:v>
                </c:pt>
                <c:pt idx="20">
                  <c:v>96</c:v>
                </c:pt>
                <c:pt idx="21">
                  <c:v>68.8</c:v>
                </c:pt>
                <c:pt idx="22">
                  <c:v>70.2</c:v>
                </c:pt>
                <c:pt idx="23">
                  <c:v>33</c:v>
                </c:pt>
                <c:pt idx="24">
                  <c:v>18.2</c:v>
                </c:pt>
                <c:pt idx="25">
                  <c:v>-21.8</c:v>
                </c:pt>
                <c:pt idx="26">
                  <c:v>-51.8</c:v>
                </c:pt>
                <c:pt idx="27">
                  <c:v>-69</c:v>
                </c:pt>
                <c:pt idx="28">
                  <c:v>-59</c:v>
                </c:pt>
                <c:pt idx="29">
                  <c:v>-87</c:v>
                </c:pt>
                <c:pt idx="30">
                  <c:v>-94</c:v>
                </c:pt>
                <c:pt idx="31">
                  <c:v>-94</c:v>
                </c:pt>
                <c:pt idx="32">
                  <c:v>-127</c:v>
                </c:pt>
                <c:pt idx="33">
                  <c:v>-75.2</c:v>
                </c:pt>
                <c:pt idx="34">
                  <c:v>-44</c:v>
                </c:pt>
                <c:pt idx="35">
                  <c:v>-14</c:v>
                </c:pt>
                <c:pt idx="36">
                  <c:v>-90</c:v>
                </c:pt>
                <c:pt idx="37">
                  <c:v>90</c:v>
                </c:pt>
                <c:pt idx="38">
                  <c:v>136</c:v>
                </c:pt>
                <c:pt idx="39">
                  <c:v>158</c:v>
                </c:pt>
                <c:pt idx="40">
                  <c:v>158</c:v>
                </c:pt>
                <c:pt idx="41">
                  <c:v>181</c:v>
                </c:pt>
                <c:pt idx="42">
                  <c:v>187</c:v>
                </c:pt>
                <c:pt idx="43">
                  <c:v>6</c:v>
                </c:pt>
                <c:pt idx="44">
                  <c:v>0</c:v>
                </c:pt>
                <c:pt idx="45">
                  <c:v>-27</c:v>
                </c:pt>
                <c:pt idx="46">
                  <c:v>8</c:v>
                </c:pt>
                <c:pt idx="47">
                  <c:v>8</c:v>
                </c:pt>
                <c:pt idx="48">
                  <c:v>18</c:v>
                </c:pt>
                <c:pt idx="49">
                  <c:v>33.200000000000003</c:v>
                </c:pt>
                <c:pt idx="50">
                  <c:v>33.200000000000003</c:v>
                </c:pt>
                <c:pt idx="51">
                  <c:v>53</c:v>
                </c:pt>
                <c:pt idx="52">
                  <c:v>47.2</c:v>
                </c:pt>
                <c:pt idx="53">
                  <c:v>78</c:v>
                </c:pt>
                <c:pt idx="54">
                  <c:v>78</c:v>
                </c:pt>
                <c:pt idx="55">
                  <c:v>86</c:v>
                </c:pt>
                <c:pt idx="56">
                  <c:v>86</c:v>
                </c:pt>
                <c:pt idx="57">
                  <c:v>89</c:v>
                </c:pt>
                <c:pt idx="58">
                  <c:v>89</c:v>
                </c:pt>
                <c:pt idx="59">
                  <c:v>89</c:v>
                </c:pt>
                <c:pt idx="60">
                  <c:v>124</c:v>
                </c:pt>
                <c:pt idx="61">
                  <c:v>134</c:v>
                </c:pt>
                <c:pt idx="62">
                  <c:v>129</c:v>
                </c:pt>
              </c:numCache>
            </c:numRef>
          </c:val>
        </c:ser>
        <c:ser>
          <c:idx val="2"/>
          <c:order val="2"/>
          <c:tx>
            <c:v>吉林利润</c:v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63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</c:numCache>
            </c:numRef>
          </c:cat>
          <c:val>
            <c:numRef>
              <c:f>[0]!dflr_jl</c:f>
              <c:numCache>
                <c:formatCode>General</c:formatCode>
                <c:ptCount val="63"/>
                <c:pt idx="0">
                  <c:v>58</c:v>
                </c:pt>
                <c:pt idx="1">
                  <c:v>54</c:v>
                </c:pt>
                <c:pt idx="2">
                  <c:v>31</c:v>
                </c:pt>
                <c:pt idx="3">
                  <c:v>12</c:v>
                </c:pt>
                <c:pt idx="4">
                  <c:v>-2</c:v>
                </c:pt>
                <c:pt idx="5">
                  <c:v>-2</c:v>
                </c:pt>
                <c:pt idx="6">
                  <c:v>4</c:v>
                </c:pt>
                <c:pt idx="7">
                  <c:v>0</c:v>
                </c:pt>
                <c:pt idx="8">
                  <c:v>11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-8</c:v>
                </c:pt>
                <c:pt idx="13">
                  <c:v>22</c:v>
                </c:pt>
                <c:pt idx="14">
                  <c:v>-18</c:v>
                </c:pt>
                <c:pt idx="15">
                  <c:v>28</c:v>
                </c:pt>
                <c:pt idx="16">
                  <c:v>97</c:v>
                </c:pt>
                <c:pt idx="17">
                  <c:v>115</c:v>
                </c:pt>
                <c:pt idx="18">
                  <c:v>122</c:v>
                </c:pt>
                <c:pt idx="19">
                  <c:v>140</c:v>
                </c:pt>
                <c:pt idx="20">
                  <c:v>68</c:v>
                </c:pt>
                <c:pt idx="21">
                  <c:v>51</c:v>
                </c:pt>
                <c:pt idx="22">
                  <c:v>81</c:v>
                </c:pt>
                <c:pt idx="23">
                  <c:v>-29</c:v>
                </c:pt>
                <c:pt idx="24">
                  <c:v>-22</c:v>
                </c:pt>
                <c:pt idx="25">
                  <c:v>-98</c:v>
                </c:pt>
                <c:pt idx="26">
                  <c:v>-131</c:v>
                </c:pt>
                <c:pt idx="27">
                  <c:v>-106</c:v>
                </c:pt>
                <c:pt idx="28">
                  <c:v>-116</c:v>
                </c:pt>
                <c:pt idx="29">
                  <c:v>-112.8</c:v>
                </c:pt>
                <c:pt idx="30">
                  <c:v>-112.8</c:v>
                </c:pt>
                <c:pt idx="31">
                  <c:v>-122.8</c:v>
                </c:pt>
                <c:pt idx="32">
                  <c:v>-122.8</c:v>
                </c:pt>
                <c:pt idx="33">
                  <c:v>-75</c:v>
                </c:pt>
                <c:pt idx="34">
                  <c:v>-105</c:v>
                </c:pt>
                <c:pt idx="35">
                  <c:v>5.2</c:v>
                </c:pt>
                <c:pt idx="36">
                  <c:v>5.2</c:v>
                </c:pt>
                <c:pt idx="37">
                  <c:v>35.200000000000003</c:v>
                </c:pt>
                <c:pt idx="38">
                  <c:v>111.2</c:v>
                </c:pt>
                <c:pt idx="39">
                  <c:v>111.2</c:v>
                </c:pt>
                <c:pt idx="40">
                  <c:v>111.2</c:v>
                </c:pt>
                <c:pt idx="41">
                  <c:v>107</c:v>
                </c:pt>
                <c:pt idx="42">
                  <c:v>160.19999999999999</c:v>
                </c:pt>
                <c:pt idx="43">
                  <c:v>21</c:v>
                </c:pt>
                <c:pt idx="44">
                  <c:v>21</c:v>
                </c:pt>
                <c:pt idx="45">
                  <c:v>15.2</c:v>
                </c:pt>
                <c:pt idx="46">
                  <c:v>-2</c:v>
                </c:pt>
                <c:pt idx="47">
                  <c:v>-2</c:v>
                </c:pt>
                <c:pt idx="48">
                  <c:v>2</c:v>
                </c:pt>
                <c:pt idx="49">
                  <c:v>20</c:v>
                </c:pt>
                <c:pt idx="50">
                  <c:v>20</c:v>
                </c:pt>
                <c:pt idx="51">
                  <c:v>56.8</c:v>
                </c:pt>
                <c:pt idx="52">
                  <c:v>71</c:v>
                </c:pt>
                <c:pt idx="53">
                  <c:v>75</c:v>
                </c:pt>
                <c:pt idx="54">
                  <c:v>75</c:v>
                </c:pt>
                <c:pt idx="55">
                  <c:v>111</c:v>
                </c:pt>
                <c:pt idx="56">
                  <c:v>118</c:v>
                </c:pt>
                <c:pt idx="57">
                  <c:v>121</c:v>
                </c:pt>
                <c:pt idx="58">
                  <c:v>121</c:v>
                </c:pt>
                <c:pt idx="59">
                  <c:v>119.7</c:v>
                </c:pt>
                <c:pt idx="60">
                  <c:v>119.8</c:v>
                </c:pt>
                <c:pt idx="61">
                  <c:v>102.8</c:v>
                </c:pt>
                <c:pt idx="62">
                  <c:v>102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1583792"/>
        <c:axId val="411594128"/>
      </c:barChart>
      <c:lineChart>
        <c:grouping val="standard"/>
        <c:varyColors val="0"/>
        <c:ser>
          <c:idx val="0"/>
          <c:order val="0"/>
          <c:tx>
            <c:v>东北开工率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[0]!DeepWeekTS</c:f>
              <c:numCache>
                <c:formatCode>m/d/yyyy</c:formatCode>
                <c:ptCount val="63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</c:numCache>
            </c:numRef>
          </c:cat>
          <c:val>
            <c:numRef>
              <c:f>[0]!dfkgl_db</c:f>
              <c:numCache>
                <c:formatCode>General</c:formatCode>
                <c:ptCount val="63"/>
                <c:pt idx="0">
                  <c:v>86.02</c:v>
                </c:pt>
                <c:pt idx="1">
                  <c:v>88.92</c:v>
                </c:pt>
                <c:pt idx="2">
                  <c:v>88.13</c:v>
                </c:pt>
                <c:pt idx="3">
                  <c:v>79.86</c:v>
                </c:pt>
                <c:pt idx="4">
                  <c:v>75.77</c:v>
                </c:pt>
                <c:pt idx="5">
                  <c:v>72.12</c:v>
                </c:pt>
                <c:pt idx="6">
                  <c:v>64.099999999999994</c:v>
                </c:pt>
                <c:pt idx="7">
                  <c:v>75.290000000000006</c:v>
                </c:pt>
                <c:pt idx="8">
                  <c:v>80.78</c:v>
                </c:pt>
                <c:pt idx="9">
                  <c:v>81.569999999999993</c:v>
                </c:pt>
                <c:pt idx="10">
                  <c:v>83.42</c:v>
                </c:pt>
                <c:pt idx="11">
                  <c:v>83.42</c:v>
                </c:pt>
                <c:pt idx="12">
                  <c:v>75.510000000000005</c:v>
                </c:pt>
                <c:pt idx="13">
                  <c:v>84.34</c:v>
                </c:pt>
                <c:pt idx="14">
                  <c:v>84.34</c:v>
                </c:pt>
                <c:pt idx="15">
                  <c:v>84.34</c:v>
                </c:pt>
                <c:pt idx="16">
                  <c:v>84.34</c:v>
                </c:pt>
                <c:pt idx="17">
                  <c:v>84.34</c:v>
                </c:pt>
                <c:pt idx="18">
                  <c:v>85.45</c:v>
                </c:pt>
                <c:pt idx="19">
                  <c:v>85.45</c:v>
                </c:pt>
                <c:pt idx="20">
                  <c:v>88.84</c:v>
                </c:pt>
                <c:pt idx="21">
                  <c:v>88.84</c:v>
                </c:pt>
                <c:pt idx="22">
                  <c:v>89.78</c:v>
                </c:pt>
                <c:pt idx="23">
                  <c:v>89.78</c:v>
                </c:pt>
                <c:pt idx="24">
                  <c:v>89.78</c:v>
                </c:pt>
                <c:pt idx="25">
                  <c:v>89.78</c:v>
                </c:pt>
                <c:pt idx="26">
                  <c:v>89.78</c:v>
                </c:pt>
                <c:pt idx="27">
                  <c:v>89.78</c:v>
                </c:pt>
                <c:pt idx="28">
                  <c:v>89.78</c:v>
                </c:pt>
                <c:pt idx="29">
                  <c:v>89.78</c:v>
                </c:pt>
                <c:pt idx="30">
                  <c:v>91.55</c:v>
                </c:pt>
                <c:pt idx="31">
                  <c:v>72.8</c:v>
                </c:pt>
                <c:pt idx="32">
                  <c:v>73.72</c:v>
                </c:pt>
                <c:pt idx="33">
                  <c:v>90.42</c:v>
                </c:pt>
                <c:pt idx="34">
                  <c:v>86.8</c:v>
                </c:pt>
                <c:pt idx="35">
                  <c:v>88.73</c:v>
                </c:pt>
                <c:pt idx="36">
                  <c:v>87.04</c:v>
                </c:pt>
                <c:pt idx="37">
                  <c:v>87.04</c:v>
                </c:pt>
                <c:pt idx="38">
                  <c:v>87.04</c:v>
                </c:pt>
                <c:pt idx="39">
                  <c:v>87.04</c:v>
                </c:pt>
                <c:pt idx="40">
                  <c:v>84.87</c:v>
                </c:pt>
                <c:pt idx="41">
                  <c:v>87.04</c:v>
                </c:pt>
                <c:pt idx="42">
                  <c:v>87.04</c:v>
                </c:pt>
                <c:pt idx="43">
                  <c:v>82.43</c:v>
                </c:pt>
                <c:pt idx="44">
                  <c:v>84.66</c:v>
                </c:pt>
                <c:pt idx="45">
                  <c:v>85.75</c:v>
                </c:pt>
                <c:pt idx="46">
                  <c:v>85.75</c:v>
                </c:pt>
                <c:pt idx="47">
                  <c:v>85.4</c:v>
                </c:pt>
                <c:pt idx="48">
                  <c:v>87.4</c:v>
                </c:pt>
                <c:pt idx="49">
                  <c:v>87.4</c:v>
                </c:pt>
                <c:pt idx="50">
                  <c:v>87.4</c:v>
                </c:pt>
                <c:pt idx="51">
                  <c:v>87.4</c:v>
                </c:pt>
                <c:pt idx="52">
                  <c:v>87.4</c:v>
                </c:pt>
                <c:pt idx="53">
                  <c:v>86.54</c:v>
                </c:pt>
                <c:pt idx="54">
                  <c:v>87.4</c:v>
                </c:pt>
                <c:pt idx="55">
                  <c:v>86.73</c:v>
                </c:pt>
                <c:pt idx="56">
                  <c:v>84.74</c:v>
                </c:pt>
                <c:pt idx="57">
                  <c:v>87.4</c:v>
                </c:pt>
                <c:pt idx="58">
                  <c:v>88.88</c:v>
                </c:pt>
                <c:pt idx="59">
                  <c:v>88.88</c:v>
                </c:pt>
                <c:pt idx="60">
                  <c:v>87.89</c:v>
                </c:pt>
                <c:pt idx="61">
                  <c:v>83.04</c:v>
                </c:pt>
                <c:pt idx="62">
                  <c:v>86.72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590864"/>
        <c:axId val="411594672"/>
      </c:lineChart>
      <c:catAx>
        <c:axId val="4115837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1594128"/>
        <c:crosses val="autoZero"/>
        <c:auto val="0"/>
        <c:lblAlgn val="ctr"/>
        <c:lblOffset val="100"/>
        <c:noMultiLvlLbl val="0"/>
      </c:catAx>
      <c:valAx>
        <c:axId val="41159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1583792"/>
        <c:crosses val="autoZero"/>
        <c:crossBetween val="between"/>
      </c:valAx>
      <c:valAx>
        <c:axId val="411594672"/>
        <c:scaling>
          <c:orientation val="minMax"/>
          <c:min val="5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1590864"/>
        <c:crosses val="max"/>
        <c:crossBetween val="between"/>
      </c:valAx>
      <c:catAx>
        <c:axId val="4115908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11594672"/>
        <c:crosses val="autoZero"/>
        <c:auto val="0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chemeClr val="tx1"/>
                </a:solidFill>
              </a:rPr>
              <a:t>山东</a:t>
            </a:r>
            <a:r>
              <a:rPr lang="zh-CN" sz="1600">
                <a:solidFill>
                  <a:schemeClr val="tx1"/>
                </a:solidFill>
              </a:rPr>
              <a:t>淀粉</a:t>
            </a:r>
            <a:r>
              <a:rPr lang="zh-CN" altLang="en-US" sz="1600">
                <a:solidFill>
                  <a:schemeClr val="tx1"/>
                </a:solidFill>
              </a:rPr>
              <a:t>厂</a:t>
            </a:r>
            <a:endParaRPr lang="zh-CN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山东利润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63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</c:numCache>
            </c:numRef>
          </c:cat>
          <c:val>
            <c:numRef>
              <c:f>[0]!dflr_sd</c:f>
              <c:numCache>
                <c:formatCode>General</c:formatCode>
                <c:ptCount val="63"/>
                <c:pt idx="0">
                  <c:v>-44</c:v>
                </c:pt>
                <c:pt idx="1">
                  <c:v>-42</c:v>
                </c:pt>
                <c:pt idx="2">
                  <c:v>-74</c:v>
                </c:pt>
                <c:pt idx="3">
                  <c:v>-92.2</c:v>
                </c:pt>
                <c:pt idx="4">
                  <c:v>-99.2</c:v>
                </c:pt>
                <c:pt idx="5">
                  <c:v>43</c:v>
                </c:pt>
                <c:pt idx="6">
                  <c:v>81</c:v>
                </c:pt>
                <c:pt idx="7">
                  <c:v>88</c:v>
                </c:pt>
                <c:pt idx="8">
                  <c:v>-1</c:v>
                </c:pt>
                <c:pt idx="9">
                  <c:v>27.8</c:v>
                </c:pt>
                <c:pt idx="10">
                  <c:v>55.8</c:v>
                </c:pt>
                <c:pt idx="11">
                  <c:v>74.8</c:v>
                </c:pt>
                <c:pt idx="12">
                  <c:v>-8</c:v>
                </c:pt>
                <c:pt idx="13">
                  <c:v>16</c:v>
                </c:pt>
                <c:pt idx="14">
                  <c:v>75</c:v>
                </c:pt>
                <c:pt idx="15">
                  <c:v>94</c:v>
                </c:pt>
                <c:pt idx="16">
                  <c:v>72</c:v>
                </c:pt>
                <c:pt idx="17">
                  <c:v>195.2</c:v>
                </c:pt>
                <c:pt idx="18">
                  <c:v>135.19999999999999</c:v>
                </c:pt>
                <c:pt idx="19">
                  <c:v>57.8</c:v>
                </c:pt>
                <c:pt idx="20">
                  <c:v>20.8</c:v>
                </c:pt>
                <c:pt idx="21">
                  <c:v>12</c:v>
                </c:pt>
                <c:pt idx="22">
                  <c:v>-6.6</c:v>
                </c:pt>
                <c:pt idx="23">
                  <c:v>41.4</c:v>
                </c:pt>
                <c:pt idx="24">
                  <c:v>14.4</c:v>
                </c:pt>
                <c:pt idx="25">
                  <c:v>-6.6</c:v>
                </c:pt>
                <c:pt idx="26">
                  <c:v>-38.6</c:v>
                </c:pt>
                <c:pt idx="27">
                  <c:v>-53.2</c:v>
                </c:pt>
                <c:pt idx="28">
                  <c:v>-120.2</c:v>
                </c:pt>
                <c:pt idx="29">
                  <c:v>-124.2</c:v>
                </c:pt>
                <c:pt idx="30">
                  <c:v>-125.2</c:v>
                </c:pt>
                <c:pt idx="31">
                  <c:v>-122.8</c:v>
                </c:pt>
                <c:pt idx="32">
                  <c:v>-135.6</c:v>
                </c:pt>
                <c:pt idx="33">
                  <c:v>-93.8</c:v>
                </c:pt>
                <c:pt idx="34">
                  <c:v>-47.9</c:v>
                </c:pt>
                <c:pt idx="35">
                  <c:v>-54.6</c:v>
                </c:pt>
                <c:pt idx="36">
                  <c:v>-45</c:v>
                </c:pt>
                <c:pt idx="37">
                  <c:v>-35.799999999999997</c:v>
                </c:pt>
                <c:pt idx="38">
                  <c:v>111.2</c:v>
                </c:pt>
                <c:pt idx="39">
                  <c:v>4.4000000000000004</c:v>
                </c:pt>
                <c:pt idx="40">
                  <c:v>21.4</c:v>
                </c:pt>
                <c:pt idx="41">
                  <c:v>7</c:v>
                </c:pt>
                <c:pt idx="42">
                  <c:v>11.7</c:v>
                </c:pt>
                <c:pt idx="43">
                  <c:v>-19.8</c:v>
                </c:pt>
                <c:pt idx="44">
                  <c:v>-16</c:v>
                </c:pt>
                <c:pt idx="45">
                  <c:v>-8.3000000000000007</c:v>
                </c:pt>
                <c:pt idx="46">
                  <c:v>-1.7</c:v>
                </c:pt>
                <c:pt idx="47">
                  <c:v>-29.7</c:v>
                </c:pt>
                <c:pt idx="48">
                  <c:v>-14.1</c:v>
                </c:pt>
                <c:pt idx="49">
                  <c:v>-1.4</c:v>
                </c:pt>
                <c:pt idx="50">
                  <c:v>-1.4</c:v>
                </c:pt>
                <c:pt idx="51">
                  <c:v>6.2</c:v>
                </c:pt>
                <c:pt idx="52">
                  <c:v>14.5</c:v>
                </c:pt>
                <c:pt idx="53">
                  <c:v>19.5</c:v>
                </c:pt>
                <c:pt idx="54">
                  <c:v>30.9</c:v>
                </c:pt>
                <c:pt idx="55">
                  <c:v>36.4</c:v>
                </c:pt>
                <c:pt idx="56">
                  <c:v>74.599999999999994</c:v>
                </c:pt>
                <c:pt idx="57">
                  <c:v>82.3</c:v>
                </c:pt>
                <c:pt idx="58">
                  <c:v>92.3</c:v>
                </c:pt>
                <c:pt idx="59">
                  <c:v>49.7</c:v>
                </c:pt>
                <c:pt idx="60">
                  <c:v>61.7</c:v>
                </c:pt>
                <c:pt idx="61">
                  <c:v>82.3</c:v>
                </c:pt>
                <c:pt idx="62">
                  <c:v>66.099999999999994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1584880"/>
        <c:axId val="309785136"/>
      </c:barChart>
      <c:lineChart>
        <c:grouping val="standard"/>
        <c:varyColors val="0"/>
        <c:ser>
          <c:idx val="0"/>
          <c:order val="0"/>
          <c:tx>
            <c:v>山东开工率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[0]!DeepWeekTS</c:f>
              <c:numCache>
                <c:formatCode>m/d/yyyy</c:formatCode>
                <c:ptCount val="63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</c:numCache>
            </c:numRef>
          </c:cat>
          <c:val>
            <c:numRef>
              <c:f>[0]!dfkgl_sd</c:f>
              <c:numCache>
                <c:formatCode>General</c:formatCode>
                <c:ptCount val="63"/>
                <c:pt idx="0">
                  <c:v>73.89</c:v>
                </c:pt>
                <c:pt idx="1">
                  <c:v>72.400000000000006</c:v>
                </c:pt>
                <c:pt idx="2">
                  <c:v>72.44</c:v>
                </c:pt>
                <c:pt idx="3">
                  <c:v>74</c:v>
                </c:pt>
                <c:pt idx="4">
                  <c:v>75.38</c:v>
                </c:pt>
                <c:pt idx="5">
                  <c:v>71.08</c:v>
                </c:pt>
                <c:pt idx="6">
                  <c:v>51.98</c:v>
                </c:pt>
                <c:pt idx="7">
                  <c:v>47.12</c:v>
                </c:pt>
                <c:pt idx="8">
                  <c:v>56.12</c:v>
                </c:pt>
                <c:pt idx="9">
                  <c:v>68.7</c:v>
                </c:pt>
                <c:pt idx="10">
                  <c:v>76.69</c:v>
                </c:pt>
                <c:pt idx="11">
                  <c:v>79.3</c:v>
                </c:pt>
                <c:pt idx="12">
                  <c:v>77.56</c:v>
                </c:pt>
                <c:pt idx="13">
                  <c:v>84.06</c:v>
                </c:pt>
                <c:pt idx="14">
                  <c:v>78.819999999999993</c:v>
                </c:pt>
                <c:pt idx="15">
                  <c:v>75.89</c:v>
                </c:pt>
                <c:pt idx="16">
                  <c:v>86.96</c:v>
                </c:pt>
                <c:pt idx="17">
                  <c:v>84.8</c:v>
                </c:pt>
                <c:pt idx="18">
                  <c:v>89.17</c:v>
                </c:pt>
                <c:pt idx="19">
                  <c:v>90.41</c:v>
                </c:pt>
                <c:pt idx="20">
                  <c:v>89.96</c:v>
                </c:pt>
                <c:pt idx="21">
                  <c:v>88.39</c:v>
                </c:pt>
                <c:pt idx="22">
                  <c:v>88.67</c:v>
                </c:pt>
                <c:pt idx="23">
                  <c:v>86.75</c:v>
                </c:pt>
                <c:pt idx="24">
                  <c:v>80.06</c:v>
                </c:pt>
                <c:pt idx="25">
                  <c:v>79.72</c:v>
                </c:pt>
                <c:pt idx="26">
                  <c:v>78.150000000000006</c:v>
                </c:pt>
                <c:pt idx="27">
                  <c:v>81.3</c:v>
                </c:pt>
                <c:pt idx="28">
                  <c:v>83.63</c:v>
                </c:pt>
                <c:pt idx="29">
                  <c:v>79.64</c:v>
                </c:pt>
                <c:pt idx="30">
                  <c:v>79.489999999999995</c:v>
                </c:pt>
                <c:pt idx="31">
                  <c:v>59.78</c:v>
                </c:pt>
                <c:pt idx="32">
                  <c:v>50.78</c:v>
                </c:pt>
                <c:pt idx="33">
                  <c:v>70.239999999999995</c:v>
                </c:pt>
                <c:pt idx="34">
                  <c:v>76.959999999999994</c:v>
                </c:pt>
                <c:pt idx="35">
                  <c:v>82.5</c:v>
                </c:pt>
                <c:pt idx="36">
                  <c:v>82.33</c:v>
                </c:pt>
                <c:pt idx="37">
                  <c:v>83.6</c:v>
                </c:pt>
                <c:pt idx="38">
                  <c:v>83.32</c:v>
                </c:pt>
                <c:pt idx="39">
                  <c:v>78.2</c:v>
                </c:pt>
                <c:pt idx="40">
                  <c:v>76.680000000000007</c:v>
                </c:pt>
                <c:pt idx="41">
                  <c:v>81.180000000000007</c:v>
                </c:pt>
                <c:pt idx="42">
                  <c:v>79.209999999999994</c:v>
                </c:pt>
                <c:pt idx="43">
                  <c:v>81.180000000000007</c:v>
                </c:pt>
                <c:pt idx="44">
                  <c:v>81.38</c:v>
                </c:pt>
                <c:pt idx="45">
                  <c:v>79.61</c:v>
                </c:pt>
                <c:pt idx="46">
                  <c:v>75.319999999999993</c:v>
                </c:pt>
                <c:pt idx="47">
                  <c:v>69.42</c:v>
                </c:pt>
                <c:pt idx="48">
                  <c:v>74.290000000000006</c:v>
                </c:pt>
                <c:pt idx="49">
                  <c:v>68.69</c:v>
                </c:pt>
                <c:pt idx="50">
                  <c:v>76.05</c:v>
                </c:pt>
                <c:pt idx="51">
                  <c:v>76.88</c:v>
                </c:pt>
                <c:pt idx="52">
                  <c:v>76.88</c:v>
                </c:pt>
                <c:pt idx="53">
                  <c:v>75.66</c:v>
                </c:pt>
                <c:pt idx="54">
                  <c:v>75.319999999999993</c:v>
                </c:pt>
                <c:pt idx="55">
                  <c:v>73.22</c:v>
                </c:pt>
                <c:pt idx="56">
                  <c:v>63.52</c:v>
                </c:pt>
                <c:pt idx="57">
                  <c:v>68.510000000000005</c:v>
                </c:pt>
                <c:pt idx="58">
                  <c:v>65.400000000000006</c:v>
                </c:pt>
                <c:pt idx="59">
                  <c:v>68.510000000000005</c:v>
                </c:pt>
                <c:pt idx="60">
                  <c:v>74.81</c:v>
                </c:pt>
                <c:pt idx="61">
                  <c:v>80.180000000000007</c:v>
                </c:pt>
                <c:pt idx="62">
                  <c:v>78.89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628288"/>
        <c:axId val="483629920"/>
      </c:lineChart>
      <c:catAx>
        <c:axId val="4115848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9785136"/>
        <c:crosses val="autoZero"/>
        <c:auto val="0"/>
        <c:lblAlgn val="ctr"/>
        <c:lblOffset val="100"/>
        <c:noMultiLvlLbl val="0"/>
      </c:catAx>
      <c:valAx>
        <c:axId val="30978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1584880"/>
        <c:crosses val="autoZero"/>
        <c:crossBetween val="between"/>
      </c:valAx>
      <c:valAx>
        <c:axId val="483629920"/>
        <c:scaling>
          <c:orientation val="minMax"/>
          <c:min val="5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628288"/>
        <c:crosses val="max"/>
        <c:crossBetween val="between"/>
      </c:valAx>
      <c:dateAx>
        <c:axId val="4836282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8362992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sz="1600">
                <a:solidFill>
                  <a:schemeClr val="tx1"/>
                </a:solidFill>
              </a:rPr>
              <a:t>东北</a:t>
            </a:r>
            <a:r>
              <a:rPr lang="zh-CN" altLang="en-US" sz="1600">
                <a:solidFill>
                  <a:schemeClr val="tx1"/>
                </a:solidFill>
              </a:rPr>
              <a:t>酒精厂</a:t>
            </a:r>
            <a:endParaRPr lang="zh-CN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黑龙江利润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63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</c:numCache>
            </c:numRef>
          </c:cat>
          <c:val>
            <c:numRef>
              <c:f>[0]!jjlr_hlj</c:f>
              <c:numCache>
                <c:formatCode>General</c:formatCode>
                <c:ptCount val="63"/>
                <c:pt idx="0">
                  <c:v>305</c:v>
                </c:pt>
                <c:pt idx="1">
                  <c:v>305</c:v>
                </c:pt>
                <c:pt idx="2">
                  <c:v>405</c:v>
                </c:pt>
                <c:pt idx="3">
                  <c:v>422</c:v>
                </c:pt>
                <c:pt idx="4">
                  <c:v>242</c:v>
                </c:pt>
                <c:pt idx="5">
                  <c:v>392</c:v>
                </c:pt>
                <c:pt idx="6">
                  <c:v>642</c:v>
                </c:pt>
                <c:pt idx="7">
                  <c:v>785</c:v>
                </c:pt>
                <c:pt idx="8">
                  <c:v>785</c:v>
                </c:pt>
                <c:pt idx="9">
                  <c:v>785</c:v>
                </c:pt>
                <c:pt idx="10">
                  <c:v>645</c:v>
                </c:pt>
                <c:pt idx="11">
                  <c:v>645</c:v>
                </c:pt>
                <c:pt idx="12">
                  <c:v>602</c:v>
                </c:pt>
                <c:pt idx="13">
                  <c:v>792</c:v>
                </c:pt>
                <c:pt idx="14">
                  <c:v>792</c:v>
                </c:pt>
                <c:pt idx="15">
                  <c:v>792</c:v>
                </c:pt>
                <c:pt idx="16">
                  <c:v>1072</c:v>
                </c:pt>
                <c:pt idx="17">
                  <c:v>1180</c:v>
                </c:pt>
                <c:pt idx="18">
                  <c:v>1018</c:v>
                </c:pt>
                <c:pt idx="19">
                  <c:v>910</c:v>
                </c:pt>
                <c:pt idx="20">
                  <c:v>892</c:v>
                </c:pt>
                <c:pt idx="21">
                  <c:v>802</c:v>
                </c:pt>
                <c:pt idx="22">
                  <c:v>772</c:v>
                </c:pt>
                <c:pt idx="23">
                  <c:v>1122</c:v>
                </c:pt>
                <c:pt idx="24">
                  <c:v>1002</c:v>
                </c:pt>
                <c:pt idx="25">
                  <c:v>882</c:v>
                </c:pt>
                <c:pt idx="26">
                  <c:v>675</c:v>
                </c:pt>
                <c:pt idx="27">
                  <c:v>575</c:v>
                </c:pt>
                <c:pt idx="28">
                  <c:v>337</c:v>
                </c:pt>
                <c:pt idx="29">
                  <c:v>137</c:v>
                </c:pt>
                <c:pt idx="30">
                  <c:v>117</c:v>
                </c:pt>
                <c:pt idx="31">
                  <c:v>117</c:v>
                </c:pt>
                <c:pt idx="32">
                  <c:v>-32.5</c:v>
                </c:pt>
                <c:pt idx="33">
                  <c:v>-90</c:v>
                </c:pt>
                <c:pt idx="34">
                  <c:v>-198</c:v>
                </c:pt>
                <c:pt idx="35">
                  <c:v>-65</c:v>
                </c:pt>
                <c:pt idx="36">
                  <c:v>355</c:v>
                </c:pt>
                <c:pt idx="37">
                  <c:v>395</c:v>
                </c:pt>
                <c:pt idx="38">
                  <c:v>432</c:v>
                </c:pt>
                <c:pt idx="39">
                  <c:v>472</c:v>
                </c:pt>
                <c:pt idx="40">
                  <c:v>472</c:v>
                </c:pt>
                <c:pt idx="41">
                  <c:v>622</c:v>
                </c:pt>
                <c:pt idx="42">
                  <c:v>682</c:v>
                </c:pt>
                <c:pt idx="43">
                  <c:v>576</c:v>
                </c:pt>
                <c:pt idx="44">
                  <c:v>576</c:v>
                </c:pt>
                <c:pt idx="45">
                  <c:v>526</c:v>
                </c:pt>
                <c:pt idx="46">
                  <c:v>526</c:v>
                </c:pt>
                <c:pt idx="47">
                  <c:v>526</c:v>
                </c:pt>
                <c:pt idx="48">
                  <c:v>585</c:v>
                </c:pt>
                <c:pt idx="49">
                  <c:v>585</c:v>
                </c:pt>
                <c:pt idx="50">
                  <c:v>235</c:v>
                </c:pt>
                <c:pt idx="51">
                  <c:v>335</c:v>
                </c:pt>
                <c:pt idx="52">
                  <c:v>348</c:v>
                </c:pt>
                <c:pt idx="53">
                  <c:v>448</c:v>
                </c:pt>
                <c:pt idx="54">
                  <c:v>490</c:v>
                </c:pt>
                <c:pt idx="55">
                  <c:v>490</c:v>
                </c:pt>
                <c:pt idx="56">
                  <c:v>516</c:v>
                </c:pt>
                <c:pt idx="57">
                  <c:v>516</c:v>
                </c:pt>
                <c:pt idx="58">
                  <c:v>516</c:v>
                </c:pt>
                <c:pt idx="59">
                  <c:v>596</c:v>
                </c:pt>
                <c:pt idx="60">
                  <c:v>600</c:v>
                </c:pt>
                <c:pt idx="61">
                  <c:v>550</c:v>
                </c:pt>
                <c:pt idx="62">
                  <c:v>575</c:v>
                </c:pt>
              </c:numCache>
            </c:numRef>
          </c:val>
        </c:ser>
        <c:ser>
          <c:idx val="2"/>
          <c:order val="2"/>
          <c:tx>
            <c:v>吉林利润</c:v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63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</c:numCache>
            </c:numRef>
          </c:cat>
          <c:val>
            <c:numRef>
              <c:f>[0]!jjlr_jl</c:f>
              <c:numCache>
                <c:formatCode>General</c:formatCode>
                <c:ptCount val="63"/>
                <c:pt idx="0">
                  <c:v>172</c:v>
                </c:pt>
                <c:pt idx="1">
                  <c:v>172</c:v>
                </c:pt>
                <c:pt idx="2">
                  <c:v>272</c:v>
                </c:pt>
                <c:pt idx="3">
                  <c:v>272</c:v>
                </c:pt>
                <c:pt idx="4">
                  <c:v>272</c:v>
                </c:pt>
                <c:pt idx="5">
                  <c:v>572</c:v>
                </c:pt>
                <c:pt idx="6">
                  <c:v>875</c:v>
                </c:pt>
                <c:pt idx="7">
                  <c:v>915</c:v>
                </c:pt>
                <c:pt idx="8">
                  <c:v>915</c:v>
                </c:pt>
                <c:pt idx="9">
                  <c:v>915</c:v>
                </c:pt>
                <c:pt idx="10">
                  <c:v>855</c:v>
                </c:pt>
                <c:pt idx="11">
                  <c:v>897</c:v>
                </c:pt>
                <c:pt idx="12">
                  <c:v>855</c:v>
                </c:pt>
                <c:pt idx="13">
                  <c:v>1048</c:v>
                </c:pt>
                <c:pt idx="14">
                  <c:v>1048</c:v>
                </c:pt>
                <c:pt idx="15">
                  <c:v>1022</c:v>
                </c:pt>
                <c:pt idx="16">
                  <c:v>1132</c:v>
                </c:pt>
                <c:pt idx="17">
                  <c:v>1210</c:v>
                </c:pt>
                <c:pt idx="18">
                  <c:v>1120</c:v>
                </c:pt>
                <c:pt idx="19">
                  <c:v>987</c:v>
                </c:pt>
                <c:pt idx="20">
                  <c:v>1010</c:v>
                </c:pt>
                <c:pt idx="21">
                  <c:v>980</c:v>
                </c:pt>
                <c:pt idx="22">
                  <c:v>1010</c:v>
                </c:pt>
                <c:pt idx="23">
                  <c:v>1050</c:v>
                </c:pt>
                <c:pt idx="24">
                  <c:v>1050</c:v>
                </c:pt>
                <c:pt idx="25">
                  <c:v>990</c:v>
                </c:pt>
                <c:pt idx="26">
                  <c:v>830</c:v>
                </c:pt>
                <c:pt idx="27">
                  <c:v>700</c:v>
                </c:pt>
                <c:pt idx="28">
                  <c:v>500</c:v>
                </c:pt>
                <c:pt idx="29">
                  <c:v>357</c:v>
                </c:pt>
                <c:pt idx="30">
                  <c:v>257</c:v>
                </c:pt>
                <c:pt idx="31">
                  <c:v>257</c:v>
                </c:pt>
                <c:pt idx="32">
                  <c:v>257</c:v>
                </c:pt>
                <c:pt idx="33">
                  <c:v>213</c:v>
                </c:pt>
                <c:pt idx="34">
                  <c:v>-18</c:v>
                </c:pt>
                <c:pt idx="35">
                  <c:v>425</c:v>
                </c:pt>
                <c:pt idx="36">
                  <c:v>425</c:v>
                </c:pt>
                <c:pt idx="37">
                  <c:v>365</c:v>
                </c:pt>
                <c:pt idx="38">
                  <c:v>482</c:v>
                </c:pt>
                <c:pt idx="39">
                  <c:v>612</c:v>
                </c:pt>
                <c:pt idx="40">
                  <c:v>565</c:v>
                </c:pt>
                <c:pt idx="41">
                  <c:v>565</c:v>
                </c:pt>
                <c:pt idx="42">
                  <c:v>775</c:v>
                </c:pt>
                <c:pt idx="43">
                  <c:v>805</c:v>
                </c:pt>
                <c:pt idx="44">
                  <c:v>763</c:v>
                </c:pt>
                <c:pt idx="45">
                  <c:v>720</c:v>
                </c:pt>
                <c:pt idx="46">
                  <c:v>670</c:v>
                </c:pt>
                <c:pt idx="47">
                  <c:v>720</c:v>
                </c:pt>
                <c:pt idx="48">
                  <c:v>763</c:v>
                </c:pt>
                <c:pt idx="49">
                  <c:v>763</c:v>
                </c:pt>
                <c:pt idx="50">
                  <c:v>573</c:v>
                </c:pt>
                <c:pt idx="51">
                  <c:v>705</c:v>
                </c:pt>
                <c:pt idx="52">
                  <c:v>705</c:v>
                </c:pt>
                <c:pt idx="53">
                  <c:v>805</c:v>
                </c:pt>
                <c:pt idx="54">
                  <c:v>848</c:v>
                </c:pt>
                <c:pt idx="55">
                  <c:v>848</c:v>
                </c:pt>
                <c:pt idx="56">
                  <c:v>848</c:v>
                </c:pt>
                <c:pt idx="57">
                  <c:v>848</c:v>
                </c:pt>
                <c:pt idx="58">
                  <c:v>848</c:v>
                </c:pt>
                <c:pt idx="59">
                  <c:v>858</c:v>
                </c:pt>
                <c:pt idx="60">
                  <c:v>883</c:v>
                </c:pt>
                <c:pt idx="61">
                  <c:v>840</c:v>
                </c:pt>
                <c:pt idx="62">
                  <c:v>840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3623936"/>
        <c:axId val="483628832"/>
      </c:barChart>
      <c:lineChart>
        <c:grouping val="standard"/>
        <c:varyColors val="0"/>
        <c:ser>
          <c:idx val="0"/>
          <c:order val="0"/>
          <c:tx>
            <c:v>东北开工率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[0]!DeepWeekTS</c:f>
              <c:numCache>
                <c:formatCode>m/d/yyyy</c:formatCode>
                <c:ptCount val="63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</c:numCache>
            </c:numRef>
          </c:cat>
          <c:val>
            <c:numRef>
              <c:f>[0]!jjkgl_db</c:f>
              <c:numCache>
                <c:formatCode>General</c:formatCode>
                <c:ptCount val="63"/>
                <c:pt idx="0">
                  <c:v>35.19</c:v>
                </c:pt>
                <c:pt idx="1">
                  <c:v>27.25</c:v>
                </c:pt>
                <c:pt idx="2">
                  <c:v>37.07</c:v>
                </c:pt>
                <c:pt idx="3">
                  <c:v>44.07</c:v>
                </c:pt>
                <c:pt idx="4">
                  <c:v>55.14</c:v>
                </c:pt>
                <c:pt idx="5">
                  <c:v>49.85</c:v>
                </c:pt>
                <c:pt idx="6">
                  <c:v>61.19</c:v>
                </c:pt>
                <c:pt idx="7">
                  <c:v>55.5</c:v>
                </c:pt>
                <c:pt idx="8">
                  <c:v>56.22</c:v>
                </c:pt>
                <c:pt idx="9">
                  <c:v>59.92</c:v>
                </c:pt>
                <c:pt idx="10">
                  <c:v>70.37</c:v>
                </c:pt>
                <c:pt idx="11">
                  <c:v>81.05</c:v>
                </c:pt>
                <c:pt idx="12">
                  <c:v>82.67</c:v>
                </c:pt>
                <c:pt idx="13">
                  <c:v>82.67</c:v>
                </c:pt>
                <c:pt idx="14">
                  <c:v>80.52</c:v>
                </c:pt>
                <c:pt idx="15">
                  <c:v>80.48</c:v>
                </c:pt>
                <c:pt idx="16">
                  <c:v>82.79</c:v>
                </c:pt>
                <c:pt idx="17">
                  <c:v>86.77</c:v>
                </c:pt>
                <c:pt idx="18">
                  <c:v>82.8</c:v>
                </c:pt>
                <c:pt idx="19">
                  <c:v>86.94</c:v>
                </c:pt>
                <c:pt idx="20">
                  <c:v>86.62</c:v>
                </c:pt>
                <c:pt idx="21">
                  <c:v>89.08</c:v>
                </c:pt>
                <c:pt idx="22">
                  <c:v>91.86</c:v>
                </c:pt>
                <c:pt idx="23">
                  <c:v>93.49</c:v>
                </c:pt>
                <c:pt idx="24">
                  <c:v>97.96</c:v>
                </c:pt>
                <c:pt idx="25">
                  <c:v>97.25</c:v>
                </c:pt>
                <c:pt idx="26">
                  <c:v>97.25</c:v>
                </c:pt>
                <c:pt idx="27">
                  <c:v>97.25</c:v>
                </c:pt>
                <c:pt idx="28">
                  <c:v>96.08</c:v>
                </c:pt>
                <c:pt idx="29">
                  <c:v>81.83</c:v>
                </c:pt>
                <c:pt idx="30">
                  <c:v>79.680000000000007</c:v>
                </c:pt>
                <c:pt idx="31">
                  <c:v>76.31</c:v>
                </c:pt>
                <c:pt idx="32">
                  <c:v>76.31</c:v>
                </c:pt>
                <c:pt idx="33">
                  <c:v>76.16</c:v>
                </c:pt>
                <c:pt idx="34">
                  <c:v>73.680000000000007</c:v>
                </c:pt>
                <c:pt idx="35">
                  <c:v>75.400000000000006</c:v>
                </c:pt>
                <c:pt idx="36">
                  <c:v>75.400000000000006</c:v>
                </c:pt>
                <c:pt idx="37">
                  <c:v>77.84</c:v>
                </c:pt>
                <c:pt idx="38">
                  <c:v>78.989999999999995</c:v>
                </c:pt>
                <c:pt idx="39">
                  <c:v>80.209999999999994</c:v>
                </c:pt>
                <c:pt idx="40">
                  <c:v>82.96</c:v>
                </c:pt>
                <c:pt idx="41">
                  <c:v>82.53</c:v>
                </c:pt>
                <c:pt idx="42">
                  <c:v>82.53</c:v>
                </c:pt>
                <c:pt idx="43">
                  <c:v>84.75</c:v>
                </c:pt>
                <c:pt idx="44">
                  <c:v>86.98</c:v>
                </c:pt>
                <c:pt idx="45">
                  <c:v>92.21</c:v>
                </c:pt>
                <c:pt idx="46">
                  <c:v>92.21</c:v>
                </c:pt>
                <c:pt idx="47">
                  <c:v>87.34</c:v>
                </c:pt>
                <c:pt idx="48">
                  <c:v>80.52</c:v>
                </c:pt>
                <c:pt idx="49">
                  <c:v>80.52</c:v>
                </c:pt>
                <c:pt idx="50">
                  <c:v>78.8</c:v>
                </c:pt>
                <c:pt idx="51">
                  <c:v>82.03</c:v>
                </c:pt>
                <c:pt idx="52">
                  <c:v>74.73</c:v>
                </c:pt>
                <c:pt idx="53">
                  <c:v>59.67</c:v>
                </c:pt>
                <c:pt idx="54">
                  <c:v>47.58</c:v>
                </c:pt>
                <c:pt idx="55">
                  <c:v>54.96</c:v>
                </c:pt>
                <c:pt idx="56">
                  <c:v>39.770000000000003</c:v>
                </c:pt>
                <c:pt idx="57">
                  <c:v>32.17</c:v>
                </c:pt>
                <c:pt idx="58">
                  <c:v>27.62</c:v>
                </c:pt>
                <c:pt idx="59">
                  <c:v>34.36</c:v>
                </c:pt>
                <c:pt idx="60">
                  <c:v>45.37</c:v>
                </c:pt>
                <c:pt idx="61">
                  <c:v>58.99</c:v>
                </c:pt>
                <c:pt idx="62">
                  <c:v>59.58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617952"/>
        <c:axId val="483618496"/>
      </c:lineChart>
      <c:catAx>
        <c:axId val="4836239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628832"/>
        <c:crosses val="autoZero"/>
        <c:auto val="0"/>
        <c:lblAlgn val="ctr"/>
        <c:lblOffset val="100"/>
        <c:noMultiLvlLbl val="0"/>
      </c:catAx>
      <c:valAx>
        <c:axId val="48362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623936"/>
        <c:crosses val="autoZero"/>
        <c:crossBetween val="between"/>
      </c:valAx>
      <c:valAx>
        <c:axId val="48361849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617952"/>
        <c:crosses val="max"/>
        <c:crossBetween val="between"/>
      </c:valAx>
      <c:dateAx>
        <c:axId val="4836179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8361849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chemeClr val="tx1"/>
                </a:solidFill>
              </a:rPr>
              <a:t>河南酒精厂</a:t>
            </a:r>
            <a:endParaRPr lang="zh-CN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河南利润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63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</c:numCache>
            </c:numRef>
          </c:cat>
          <c:val>
            <c:numRef>
              <c:f>[0]!jjlr_hn</c:f>
              <c:numCache>
                <c:formatCode>General</c:formatCode>
                <c:ptCount val="63"/>
                <c:pt idx="40">
                  <c:v>-307</c:v>
                </c:pt>
                <c:pt idx="41">
                  <c:v>-449</c:v>
                </c:pt>
                <c:pt idx="42">
                  <c:v>-315</c:v>
                </c:pt>
                <c:pt idx="43">
                  <c:v>-445</c:v>
                </c:pt>
                <c:pt idx="44">
                  <c:v>-345</c:v>
                </c:pt>
                <c:pt idx="45">
                  <c:v>-220</c:v>
                </c:pt>
                <c:pt idx="46">
                  <c:v>-220</c:v>
                </c:pt>
                <c:pt idx="47">
                  <c:v>-170</c:v>
                </c:pt>
                <c:pt idx="48">
                  <c:v>-145</c:v>
                </c:pt>
                <c:pt idx="49">
                  <c:v>-128</c:v>
                </c:pt>
                <c:pt idx="50">
                  <c:v>140</c:v>
                </c:pt>
                <c:pt idx="51">
                  <c:v>165</c:v>
                </c:pt>
                <c:pt idx="52">
                  <c:v>250</c:v>
                </c:pt>
                <c:pt idx="53">
                  <c:v>250</c:v>
                </c:pt>
                <c:pt idx="54">
                  <c:v>293</c:v>
                </c:pt>
                <c:pt idx="55">
                  <c:v>293</c:v>
                </c:pt>
                <c:pt idx="56">
                  <c:v>293</c:v>
                </c:pt>
                <c:pt idx="57">
                  <c:v>318</c:v>
                </c:pt>
                <c:pt idx="58">
                  <c:v>318</c:v>
                </c:pt>
                <c:pt idx="59">
                  <c:v>335</c:v>
                </c:pt>
                <c:pt idx="60">
                  <c:v>335</c:v>
                </c:pt>
                <c:pt idx="61">
                  <c:v>383</c:v>
                </c:pt>
                <c:pt idx="62">
                  <c:v>383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3623392"/>
        <c:axId val="483620128"/>
      </c:barChart>
      <c:lineChart>
        <c:grouping val="standard"/>
        <c:varyColors val="0"/>
        <c:ser>
          <c:idx val="0"/>
          <c:order val="0"/>
          <c:tx>
            <c:v>河南开工率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[0]!DeepWeekTS</c:f>
              <c:numCache>
                <c:formatCode>m/d/yyyy</c:formatCode>
                <c:ptCount val="63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</c:numCache>
            </c:numRef>
          </c:cat>
          <c:val>
            <c:numRef>
              <c:f>[0]!jjkgl_hn</c:f>
              <c:numCache>
                <c:formatCode>General</c:formatCode>
                <c:ptCount val="63"/>
                <c:pt idx="0">
                  <c:v>44.6</c:v>
                </c:pt>
                <c:pt idx="1">
                  <c:v>35.4</c:v>
                </c:pt>
                <c:pt idx="2">
                  <c:v>26.3</c:v>
                </c:pt>
                <c:pt idx="3">
                  <c:v>20.7</c:v>
                </c:pt>
                <c:pt idx="4">
                  <c:v>18</c:v>
                </c:pt>
                <c:pt idx="5">
                  <c:v>26.3</c:v>
                </c:pt>
                <c:pt idx="6">
                  <c:v>33.799999999999997</c:v>
                </c:pt>
                <c:pt idx="7">
                  <c:v>45.1</c:v>
                </c:pt>
                <c:pt idx="8">
                  <c:v>60.2</c:v>
                </c:pt>
                <c:pt idx="9">
                  <c:v>60.2</c:v>
                </c:pt>
                <c:pt idx="10">
                  <c:v>64.2</c:v>
                </c:pt>
                <c:pt idx="11">
                  <c:v>64.2</c:v>
                </c:pt>
                <c:pt idx="12">
                  <c:v>60.2</c:v>
                </c:pt>
                <c:pt idx="13">
                  <c:v>60.2</c:v>
                </c:pt>
                <c:pt idx="14">
                  <c:v>60.2</c:v>
                </c:pt>
                <c:pt idx="15">
                  <c:v>60.2</c:v>
                </c:pt>
                <c:pt idx="16">
                  <c:v>57.6</c:v>
                </c:pt>
                <c:pt idx="17">
                  <c:v>52.8</c:v>
                </c:pt>
                <c:pt idx="18">
                  <c:v>56</c:v>
                </c:pt>
                <c:pt idx="19">
                  <c:v>63.6</c:v>
                </c:pt>
                <c:pt idx="20">
                  <c:v>70.3</c:v>
                </c:pt>
                <c:pt idx="21">
                  <c:v>62.6</c:v>
                </c:pt>
                <c:pt idx="22">
                  <c:v>60.2</c:v>
                </c:pt>
                <c:pt idx="23">
                  <c:v>64.7</c:v>
                </c:pt>
                <c:pt idx="24">
                  <c:v>64.7</c:v>
                </c:pt>
                <c:pt idx="25">
                  <c:v>56.7</c:v>
                </c:pt>
                <c:pt idx="26">
                  <c:v>58.8</c:v>
                </c:pt>
                <c:pt idx="27">
                  <c:v>69.5</c:v>
                </c:pt>
                <c:pt idx="28">
                  <c:v>72.099999999999994</c:v>
                </c:pt>
                <c:pt idx="29">
                  <c:v>68.8</c:v>
                </c:pt>
                <c:pt idx="30">
                  <c:v>72.099999999999994</c:v>
                </c:pt>
                <c:pt idx="31">
                  <c:v>48.8</c:v>
                </c:pt>
                <c:pt idx="32">
                  <c:v>36.799999999999997</c:v>
                </c:pt>
                <c:pt idx="33">
                  <c:v>43</c:v>
                </c:pt>
                <c:pt idx="34">
                  <c:v>35.700000000000003</c:v>
                </c:pt>
                <c:pt idx="35">
                  <c:v>46.8</c:v>
                </c:pt>
                <c:pt idx="36">
                  <c:v>46.8</c:v>
                </c:pt>
                <c:pt idx="37">
                  <c:v>54.5</c:v>
                </c:pt>
                <c:pt idx="38">
                  <c:v>56.8</c:v>
                </c:pt>
                <c:pt idx="39">
                  <c:v>46.4</c:v>
                </c:pt>
                <c:pt idx="40">
                  <c:v>49.9</c:v>
                </c:pt>
                <c:pt idx="41">
                  <c:v>53.5</c:v>
                </c:pt>
                <c:pt idx="42">
                  <c:v>53.5</c:v>
                </c:pt>
                <c:pt idx="43">
                  <c:v>54.3</c:v>
                </c:pt>
                <c:pt idx="44">
                  <c:v>61</c:v>
                </c:pt>
                <c:pt idx="45">
                  <c:v>61</c:v>
                </c:pt>
                <c:pt idx="46">
                  <c:v>53.8</c:v>
                </c:pt>
                <c:pt idx="47">
                  <c:v>50.9</c:v>
                </c:pt>
                <c:pt idx="48">
                  <c:v>50.2</c:v>
                </c:pt>
                <c:pt idx="49">
                  <c:v>45.7</c:v>
                </c:pt>
                <c:pt idx="50">
                  <c:v>44.1</c:v>
                </c:pt>
                <c:pt idx="51">
                  <c:v>48.2</c:v>
                </c:pt>
                <c:pt idx="52">
                  <c:v>42.6</c:v>
                </c:pt>
                <c:pt idx="53">
                  <c:v>40.5</c:v>
                </c:pt>
                <c:pt idx="54">
                  <c:v>35.299999999999997</c:v>
                </c:pt>
                <c:pt idx="55">
                  <c:v>41.4</c:v>
                </c:pt>
                <c:pt idx="56">
                  <c:v>45.7</c:v>
                </c:pt>
                <c:pt idx="57">
                  <c:v>54.8</c:v>
                </c:pt>
                <c:pt idx="58">
                  <c:v>49.8</c:v>
                </c:pt>
                <c:pt idx="59">
                  <c:v>64.709999999999994</c:v>
                </c:pt>
                <c:pt idx="60">
                  <c:v>55.04</c:v>
                </c:pt>
                <c:pt idx="61">
                  <c:v>49.74</c:v>
                </c:pt>
                <c:pt idx="62">
                  <c:v>55.95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619584"/>
        <c:axId val="483627200"/>
      </c:lineChart>
      <c:catAx>
        <c:axId val="4836233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620128"/>
        <c:crosses val="autoZero"/>
        <c:auto val="0"/>
        <c:lblAlgn val="ctr"/>
        <c:lblOffset val="100"/>
        <c:noMultiLvlLbl val="0"/>
      </c:catAx>
      <c:valAx>
        <c:axId val="48362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623392"/>
        <c:crosses val="autoZero"/>
        <c:crossBetween val="between"/>
      </c:valAx>
      <c:valAx>
        <c:axId val="48362720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619584"/>
        <c:crosses val="max"/>
        <c:crossBetween val="between"/>
      </c:valAx>
      <c:dateAx>
        <c:axId val="48361958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8362720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17</xdr:row>
      <xdr:rowOff>52387</xdr:rowOff>
    </xdr:from>
    <xdr:to>
      <xdr:col>8</xdr:col>
      <xdr:colOff>361949</xdr:colOff>
      <xdr:row>35</xdr:row>
      <xdr:rowOff>28575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452437</xdr:colOff>
      <xdr:row>9</xdr:row>
      <xdr:rowOff>119061</xdr:rowOff>
    </xdr:from>
    <xdr:to>
      <xdr:col>22</xdr:col>
      <xdr:colOff>108637</xdr:colOff>
      <xdr:row>30</xdr:row>
      <xdr:rowOff>118611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11</xdr:row>
      <xdr:rowOff>54768</xdr:rowOff>
    </xdr:from>
    <xdr:to>
      <xdr:col>18</xdr:col>
      <xdr:colOff>322500</xdr:colOff>
      <xdr:row>49</xdr:row>
      <xdr:rowOff>19668</xdr:rowOff>
    </xdr:to>
    <xdr:grpSp>
      <xdr:nvGrpSpPr>
        <xdr:cNvPr id="8" name="组合 7"/>
        <xdr:cNvGrpSpPr/>
      </xdr:nvGrpSpPr>
      <xdr:grpSpPr>
        <a:xfrm>
          <a:off x="2066925" y="1940718"/>
          <a:ext cx="10800000" cy="6480000"/>
          <a:chOff x="2066925" y="1940718"/>
          <a:chExt cx="10795912" cy="7202832"/>
        </a:xfrm>
      </xdr:grpSpPr>
      <xdr:graphicFrame macro="">
        <xdr:nvGraphicFramePr>
          <xdr:cNvPr id="4" name="图表 3"/>
          <xdr:cNvGraphicFramePr/>
        </xdr:nvGraphicFramePr>
        <xdr:xfrm>
          <a:off x="2066925" y="1940718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5" name="图表 4"/>
          <xdr:cNvGraphicFramePr>
            <a:graphicFrameLocks/>
          </xdr:cNvGraphicFramePr>
        </xdr:nvGraphicFramePr>
        <xdr:xfrm>
          <a:off x="7462837" y="1940718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6" name="图表 5"/>
          <xdr:cNvGraphicFramePr>
            <a:graphicFrameLocks/>
          </xdr:cNvGraphicFramePr>
        </xdr:nvGraphicFramePr>
        <xdr:xfrm>
          <a:off x="2066925" y="5543550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7" name="图表 6"/>
          <xdr:cNvGraphicFramePr>
            <a:graphicFrameLocks/>
          </xdr:cNvGraphicFramePr>
        </xdr:nvGraphicFramePr>
        <xdr:xfrm>
          <a:off x="7462837" y="5534025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76200</xdr:rowOff>
    </xdr:from>
    <xdr:to>
      <xdr:col>12</xdr:col>
      <xdr:colOff>584200</xdr:colOff>
      <xdr:row>20</xdr:row>
      <xdr:rowOff>134937</xdr:rowOff>
    </xdr:to>
    <xdr:pic>
      <xdr:nvPicPr>
        <xdr:cNvPr id="2" name="图片 1" descr="微信截图_2018090310455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"/>
          <a:ext cx="8813800" cy="22875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600075</xdr:colOff>
      <xdr:row>7</xdr:row>
      <xdr:rowOff>57150</xdr:rowOff>
    </xdr:from>
    <xdr:to>
      <xdr:col>23</xdr:col>
      <xdr:colOff>141989</xdr:colOff>
      <xdr:row>31</xdr:row>
      <xdr:rowOff>9017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29675" y="1257300"/>
          <a:ext cx="7085714" cy="40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517"/>
  <sheetViews>
    <sheetView workbookViewId="0">
      <pane xSplit="1" ySplit="1" topLeftCell="B1502" activePane="bottomRight" state="frozen"/>
      <selection pane="topRight" activeCell="B1" sqref="B1"/>
      <selection pane="bottomLeft" activeCell="A2" sqref="A2"/>
      <selection pane="bottomRight" activeCell="D1517" sqref="D1517"/>
    </sheetView>
  </sheetViews>
  <sheetFormatPr defaultRowHeight="13.5" x14ac:dyDescent="0.15"/>
  <cols>
    <col min="1" max="1" width="11.625" style="133" bestFit="1" customWidth="1"/>
    <col min="2" max="4" width="11.625" style="134" customWidth="1"/>
    <col min="5" max="5" width="11.625" style="135" customWidth="1"/>
    <col min="6" max="6" width="9" style="136"/>
    <col min="7" max="7" width="12.25" style="137" customWidth="1"/>
    <col min="8" max="8" width="9" style="138"/>
    <col min="9" max="9" width="9" style="136"/>
    <col min="10" max="10" width="12.625" style="137" customWidth="1"/>
    <col min="11" max="11" width="9" style="138"/>
    <col min="12" max="13" width="9" style="136"/>
    <col min="14" max="14" width="9" style="138"/>
    <col min="15" max="15" width="9" style="136"/>
    <col min="16" max="16" width="11.125" style="137" customWidth="1"/>
    <col min="17" max="17" width="9" style="138"/>
    <col min="18" max="18" width="9" style="136"/>
    <col min="19" max="19" width="9" style="139"/>
    <col min="20" max="20" width="9" style="138"/>
    <col min="21" max="21" width="9" style="136"/>
    <col min="22" max="22" width="9" style="138"/>
    <col min="23" max="16384" width="9" style="136"/>
  </cols>
  <sheetData>
    <row r="1" spans="1:24" x14ac:dyDescent="0.15">
      <c r="B1" s="134" t="s">
        <v>167</v>
      </c>
      <c r="C1" s="134" t="s">
        <v>168</v>
      </c>
      <c r="D1" s="134" t="s">
        <v>169</v>
      </c>
      <c r="E1" s="135" t="s">
        <v>178</v>
      </c>
      <c r="F1" s="136" t="s">
        <v>107</v>
      </c>
      <c r="G1" s="137" t="s">
        <v>200</v>
      </c>
      <c r="H1" s="138" t="s">
        <v>120</v>
      </c>
      <c r="I1" s="136" t="s">
        <v>108</v>
      </c>
      <c r="J1" s="137" t="s">
        <v>201</v>
      </c>
      <c r="K1" s="138" t="s">
        <v>121</v>
      </c>
      <c r="L1" s="136" t="s">
        <v>109</v>
      </c>
      <c r="M1" s="136" t="s">
        <v>213</v>
      </c>
      <c r="N1" s="138" t="s">
        <v>122</v>
      </c>
      <c r="O1" s="136" t="s">
        <v>110</v>
      </c>
      <c r="P1" s="137" t="s">
        <v>202</v>
      </c>
      <c r="Q1" s="138" t="s">
        <v>123</v>
      </c>
      <c r="R1" s="136" t="s">
        <v>111</v>
      </c>
      <c r="S1" s="139" t="s">
        <v>180</v>
      </c>
      <c r="T1" s="138" t="s">
        <v>36</v>
      </c>
      <c r="U1" s="136" t="s">
        <v>112</v>
      </c>
      <c r="V1" s="138" t="s">
        <v>124</v>
      </c>
      <c r="W1" s="136" t="s">
        <v>113</v>
      </c>
      <c r="X1" s="136" t="s">
        <v>114</v>
      </c>
    </row>
    <row r="2" spans="1:24" x14ac:dyDescent="0.15">
      <c r="A2" s="133">
        <v>41122</v>
      </c>
      <c r="X2" s="136">
        <v>2420</v>
      </c>
    </row>
    <row r="3" spans="1:24" x14ac:dyDescent="0.15">
      <c r="A3" s="133">
        <v>41123</v>
      </c>
      <c r="I3" s="136">
        <v>2300</v>
      </c>
      <c r="X3" s="136">
        <v>2420</v>
      </c>
    </row>
    <row r="4" spans="1:24" x14ac:dyDescent="0.15">
      <c r="A4" s="133">
        <v>41124</v>
      </c>
      <c r="I4" s="136">
        <v>2300</v>
      </c>
    </row>
    <row r="5" spans="1:24" x14ac:dyDescent="0.15">
      <c r="A5" s="133">
        <v>41127</v>
      </c>
      <c r="I5" s="136">
        <v>2300</v>
      </c>
    </row>
    <row r="6" spans="1:24" x14ac:dyDescent="0.15">
      <c r="A6" s="133">
        <v>41128</v>
      </c>
      <c r="I6" s="136">
        <v>2300</v>
      </c>
    </row>
    <row r="7" spans="1:24" x14ac:dyDescent="0.15">
      <c r="A7" s="133">
        <v>41129</v>
      </c>
      <c r="X7" s="136">
        <v>2420</v>
      </c>
    </row>
    <row r="8" spans="1:24" x14ac:dyDescent="0.15">
      <c r="A8" s="133">
        <v>41130</v>
      </c>
    </row>
    <row r="9" spans="1:24" x14ac:dyDescent="0.15">
      <c r="A9" s="133">
        <v>41131</v>
      </c>
    </row>
    <row r="10" spans="1:24" x14ac:dyDescent="0.15">
      <c r="A10" s="133">
        <v>41134</v>
      </c>
    </row>
    <row r="11" spans="1:24" x14ac:dyDescent="0.15">
      <c r="A11" s="133">
        <v>41135</v>
      </c>
    </row>
    <row r="12" spans="1:24" x14ac:dyDescent="0.15">
      <c r="A12" s="133">
        <v>41136</v>
      </c>
    </row>
    <row r="13" spans="1:24" x14ac:dyDescent="0.15">
      <c r="A13" s="133">
        <v>41137</v>
      </c>
      <c r="I13" s="136">
        <v>2300</v>
      </c>
      <c r="X13" s="136">
        <v>2440</v>
      </c>
    </row>
    <row r="14" spans="1:24" x14ac:dyDescent="0.15">
      <c r="A14" s="133">
        <v>41138</v>
      </c>
      <c r="I14" s="136">
        <v>2300</v>
      </c>
      <c r="X14" s="136">
        <v>2440</v>
      </c>
    </row>
    <row r="15" spans="1:24" x14ac:dyDescent="0.15">
      <c r="A15" s="133">
        <v>41141</v>
      </c>
    </row>
    <row r="16" spans="1:24" x14ac:dyDescent="0.15">
      <c r="A16" s="133">
        <v>41142</v>
      </c>
    </row>
    <row r="17" spans="1:24" x14ac:dyDescent="0.15">
      <c r="A17" s="133">
        <v>41143</v>
      </c>
      <c r="X17" s="136">
        <v>2440</v>
      </c>
    </row>
    <row r="18" spans="1:24" x14ac:dyDescent="0.15">
      <c r="A18" s="133">
        <v>41144</v>
      </c>
      <c r="I18" s="136">
        <v>2320</v>
      </c>
      <c r="X18" s="136">
        <v>2440</v>
      </c>
    </row>
    <row r="19" spans="1:24" x14ac:dyDescent="0.15">
      <c r="A19" s="133">
        <v>41145</v>
      </c>
      <c r="I19" s="136">
        <v>2320</v>
      </c>
    </row>
    <row r="20" spans="1:24" x14ac:dyDescent="0.15">
      <c r="A20" s="133">
        <v>41148</v>
      </c>
      <c r="I20" s="136">
        <v>2320</v>
      </c>
      <c r="X20" s="136">
        <v>2440</v>
      </c>
    </row>
    <row r="21" spans="1:24" x14ac:dyDescent="0.15">
      <c r="A21" s="133">
        <v>41149</v>
      </c>
      <c r="I21" s="136">
        <v>2320</v>
      </c>
      <c r="U21" s="136">
        <v>2470</v>
      </c>
      <c r="X21" s="136">
        <v>2440</v>
      </c>
    </row>
    <row r="22" spans="1:24" x14ac:dyDescent="0.15">
      <c r="A22" s="133">
        <v>41150</v>
      </c>
      <c r="I22" s="136">
        <v>2320</v>
      </c>
      <c r="U22" s="136">
        <v>2470</v>
      </c>
    </row>
    <row r="23" spans="1:24" x14ac:dyDescent="0.15">
      <c r="A23" s="133">
        <v>41151</v>
      </c>
    </row>
    <row r="24" spans="1:24" x14ac:dyDescent="0.15">
      <c r="A24" s="133">
        <v>41152</v>
      </c>
      <c r="I24" s="136">
        <v>2320</v>
      </c>
      <c r="X24" s="136">
        <v>2440</v>
      </c>
    </row>
    <row r="25" spans="1:24" x14ac:dyDescent="0.15">
      <c r="A25" s="133">
        <v>41155</v>
      </c>
      <c r="I25" s="136">
        <v>2320</v>
      </c>
    </row>
    <row r="26" spans="1:24" x14ac:dyDescent="0.15">
      <c r="A26" s="133">
        <v>41156</v>
      </c>
      <c r="X26" s="136">
        <v>2440</v>
      </c>
    </row>
    <row r="27" spans="1:24" x14ac:dyDescent="0.15">
      <c r="A27" s="133">
        <v>41157</v>
      </c>
      <c r="X27" s="136">
        <v>2440</v>
      </c>
    </row>
    <row r="28" spans="1:24" x14ac:dyDescent="0.15">
      <c r="A28" s="133">
        <v>41158</v>
      </c>
    </row>
    <row r="29" spans="1:24" x14ac:dyDescent="0.15">
      <c r="A29" s="133">
        <v>41159</v>
      </c>
      <c r="I29" s="136">
        <v>2320</v>
      </c>
      <c r="X29" s="136">
        <v>2440</v>
      </c>
    </row>
    <row r="30" spans="1:24" x14ac:dyDescent="0.15">
      <c r="A30" s="133">
        <v>41162</v>
      </c>
      <c r="I30" s="136">
        <v>2320</v>
      </c>
    </row>
    <row r="31" spans="1:24" x14ac:dyDescent="0.15">
      <c r="A31" s="133">
        <v>41163</v>
      </c>
    </row>
    <row r="32" spans="1:24" x14ac:dyDescent="0.15">
      <c r="A32" s="133">
        <v>41164</v>
      </c>
    </row>
    <row r="33" spans="1:24" x14ac:dyDescent="0.15">
      <c r="A33" s="133">
        <v>41165</v>
      </c>
    </row>
    <row r="34" spans="1:24" x14ac:dyDescent="0.15">
      <c r="A34" s="133">
        <v>41166</v>
      </c>
      <c r="I34" s="136">
        <v>2320</v>
      </c>
    </row>
    <row r="35" spans="1:24" x14ac:dyDescent="0.15">
      <c r="A35" s="133">
        <v>41169</v>
      </c>
      <c r="X35" s="136">
        <v>2400</v>
      </c>
    </row>
    <row r="36" spans="1:24" x14ac:dyDescent="0.15">
      <c r="A36" s="133">
        <v>41170</v>
      </c>
      <c r="X36" s="136">
        <v>2400</v>
      </c>
    </row>
    <row r="37" spans="1:24" x14ac:dyDescent="0.15">
      <c r="A37" s="133">
        <v>41171</v>
      </c>
    </row>
    <row r="38" spans="1:24" x14ac:dyDescent="0.15">
      <c r="A38" s="133">
        <v>41172</v>
      </c>
      <c r="I38" s="136">
        <v>2320</v>
      </c>
    </row>
    <row r="39" spans="1:24" x14ac:dyDescent="0.15">
      <c r="A39" s="133">
        <v>41173</v>
      </c>
      <c r="I39" s="136">
        <v>2320</v>
      </c>
      <c r="U39" s="136">
        <v>2450</v>
      </c>
    </row>
    <row r="40" spans="1:24" x14ac:dyDescent="0.15">
      <c r="A40" s="133">
        <v>41176</v>
      </c>
      <c r="I40" s="136">
        <v>2320</v>
      </c>
      <c r="X40" s="136">
        <v>2400</v>
      </c>
    </row>
    <row r="41" spans="1:24" x14ac:dyDescent="0.15">
      <c r="A41" s="133">
        <v>41177</v>
      </c>
      <c r="I41" s="136">
        <v>2320</v>
      </c>
      <c r="X41" s="136">
        <v>2400</v>
      </c>
    </row>
    <row r="42" spans="1:24" x14ac:dyDescent="0.15">
      <c r="A42" s="133">
        <v>41178</v>
      </c>
    </row>
    <row r="43" spans="1:24" x14ac:dyDescent="0.15">
      <c r="A43" s="133">
        <v>41179</v>
      </c>
    </row>
    <row r="44" spans="1:24" x14ac:dyDescent="0.15">
      <c r="A44" s="133">
        <v>41180</v>
      </c>
    </row>
    <row r="45" spans="1:24" x14ac:dyDescent="0.15">
      <c r="A45" s="133">
        <v>41181</v>
      </c>
      <c r="I45" s="136">
        <v>2320</v>
      </c>
    </row>
    <row r="46" spans="1:24" x14ac:dyDescent="0.15">
      <c r="A46" s="133">
        <v>41190</v>
      </c>
    </row>
    <row r="47" spans="1:24" x14ac:dyDescent="0.15">
      <c r="A47" s="133">
        <v>41191</v>
      </c>
    </row>
    <row r="48" spans="1:24" x14ac:dyDescent="0.15">
      <c r="A48" s="133">
        <v>41192</v>
      </c>
    </row>
    <row r="49" spans="1:24" x14ac:dyDescent="0.15">
      <c r="A49" s="133">
        <v>41193</v>
      </c>
    </row>
    <row r="50" spans="1:24" x14ac:dyDescent="0.15">
      <c r="A50" s="133">
        <v>41194</v>
      </c>
      <c r="X50" s="136">
        <v>2340</v>
      </c>
    </row>
    <row r="51" spans="1:24" x14ac:dyDescent="0.15">
      <c r="A51" s="133">
        <v>41197</v>
      </c>
      <c r="X51" s="136">
        <v>2320</v>
      </c>
    </row>
    <row r="52" spans="1:24" x14ac:dyDescent="0.15">
      <c r="A52" s="133">
        <v>41198</v>
      </c>
      <c r="X52" s="136">
        <v>2320</v>
      </c>
    </row>
    <row r="53" spans="1:24" x14ac:dyDescent="0.15">
      <c r="A53" s="133">
        <v>41199</v>
      </c>
    </row>
    <row r="54" spans="1:24" x14ac:dyDescent="0.15">
      <c r="A54" s="133">
        <v>41200</v>
      </c>
    </row>
    <row r="55" spans="1:24" x14ac:dyDescent="0.15">
      <c r="A55" s="133">
        <v>41201</v>
      </c>
      <c r="X55" s="136">
        <v>2320</v>
      </c>
    </row>
    <row r="56" spans="1:24" x14ac:dyDescent="0.15">
      <c r="A56" s="133">
        <v>41204</v>
      </c>
    </row>
    <row r="57" spans="1:24" x14ac:dyDescent="0.15">
      <c r="A57" s="133">
        <v>41205</v>
      </c>
    </row>
    <row r="58" spans="1:24" x14ac:dyDescent="0.15">
      <c r="A58" s="133">
        <v>41206</v>
      </c>
      <c r="I58" s="136">
        <v>2200</v>
      </c>
      <c r="X58" s="136">
        <v>2320</v>
      </c>
    </row>
    <row r="59" spans="1:24" x14ac:dyDescent="0.15">
      <c r="A59" s="133">
        <v>41207</v>
      </c>
      <c r="I59" s="136">
        <v>2200</v>
      </c>
      <c r="X59" s="136">
        <v>2330</v>
      </c>
    </row>
    <row r="60" spans="1:24" x14ac:dyDescent="0.15">
      <c r="A60" s="133">
        <v>41208</v>
      </c>
      <c r="X60" s="136">
        <v>2330</v>
      </c>
    </row>
    <row r="61" spans="1:24" x14ac:dyDescent="0.15">
      <c r="A61" s="133">
        <v>41211</v>
      </c>
    </row>
    <row r="62" spans="1:24" x14ac:dyDescent="0.15">
      <c r="A62" s="133">
        <v>41212</v>
      </c>
      <c r="X62" s="136">
        <v>2330</v>
      </c>
    </row>
    <row r="63" spans="1:24" x14ac:dyDescent="0.15">
      <c r="A63" s="133">
        <v>41213</v>
      </c>
      <c r="X63" s="136">
        <v>2330</v>
      </c>
    </row>
    <row r="64" spans="1:24" x14ac:dyDescent="0.15">
      <c r="A64" s="133">
        <v>41214</v>
      </c>
    </row>
    <row r="65" spans="1:24" x14ac:dyDescent="0.15">
      <c r="A65" s="133">
        <v>41215</v>
      </c>
      <c r="I65" s="136">
        <v>2160</v>
      </c>
    </row>
    <row r="66" spans="1:24" x14ac:dyDescent="0.15">
      <c r="A66" s="133">
        <v>41218</v>
      </c>
      <c r="I66" s="136">
        <v>2160</v>
      </c>
      <c r="X66" s="136">
        <v>2340</v>
      </c>
    </row>
    <row r="67" spans="1:24" x14ac:dyDescent="0.15">
      <c r="A67" s="133">
        <v>41219</v>
      </c>
      <c r="I67" s="136">
        <v>2160</v>
      </c>
      <c r="X67" s="136">
        <v>2340</v>
      </c>
    </row>
    <row r="68" spans="1:24" x14ac:dyDescent="0.15">
      <c r="A68" s="133">
        <v>41220</v>
      </c>
    </row>
    <row r="69" spans="1:24" x14ac:dyDescent="0.15">
      <c r="A69" s="133">
        <v>41221</v>
      </c>
    </row>
    <row r="70" spans="1:24" x14ac:dyDescent="0.15">
      <c r="A70" s="133">
        <v>41222</v>
      </c>
    </row>
    <row r="71" spans="1:24" x14ac:dyDescent="0.15">
      <c r="A71" s="133">
        <v>41225</v>
      </c>
      <c r="X71" s="136">
        <v>2280</v>
      </c>
    </row>
    <row r="72" spans="1:24" x14ac:dyDescent="0.15">
      <c r="A72" s="133">
        <v>41226</v>
      </c>
      <c r="X72" s="136">
        <v>2280</v>
      </c>
    </row>
    <row r="73" spans="1:24" x14ac:dyDescent="0.15">
      <c r="A73" s="133">
        <v>41227</v>
      </c>
      <c r="I73" s="136">
        <v>2120</v>
      </c>
    </row>
    <row r="74" spans="1:24" x14ac:dyDescent="0.15">
      <c r="A74" s="133">
        <v>41228</v>
      </c>
      <c r="I74" s="136">
        <v>2120</v>
      </c>
    </row>
    <row r="75" spans="1:24" x14ac:dyDescent="0.15">
      <c r="A75" s="133">
        <v>41229</v>
      </c>
    </row>
    <row r="76" spans="1:24" x14ac:dyDescent="0.15">
      <c r="A76" s="133">
        <v>41232</v>
      </c>
    </row>
    <row r="77" spans="1:24" x14ac:dyDescent="0.15">
      <c r="A77" s="133">
        <v>41233</v>
      </c>
      <c r="I77" s="136">
        <v>2140</v>
      </c>
    </row>
    <row r="78" spans="1:24" x14ac:dyDescent="0.15">
      <c r="A78" s="133">
        <v>41234</v>
      </c>
      <c r="I78" s="136">
        <v>2140</v>
      </c>
      <c r="X78" s="136">
        <v>2260</v>
      </c>
    </row>
    <row r="79" spans="1:24" x14ac:dyDescent="0.15">
      <c r="A79" s="133">
        <v>41235</v>
      </c>
      <c r="X79" s="136">
        <v>2260</v>
      </c>
    </row>
    <row r="80" spans="1:24" x14ac:dyDescent="0.15">
      <c r="A80" s="133">
        <v>41236</v>
      </c>
    </row>
    <row r="81" spans="1:24" x14ac:dyDescent="0.15">
      <c r="A81" s="133">
        <v>41239</v>
      </c>
      <c r="I81" s="136">
        <v>2140</v>
      </c>
      <c r="X81" s="136">
        <v>2270</v>
      </c>
    </row>
    <row r="82" spans="1:24" x14ac:dyDescent="0.15">
      <c r="A82" s="133">
        <v>41240</v>
      </c>
      <c r="I82" s="136">
        <v>2140</v>
      </c>
      <c r="X82" s="136">
        <v>2270</v>
      </c>
    </row>
    <row r="83" spans="1:24" x14ac:dyDescent="0.15">
      <c r="A83" s="133">
        <v>41241</v>
      </c>
    </row>
    <row r="84" spans="1:24" x14ac:dyDescent="0.15">
      <c r="A84" s="133">
        <v>41242</v>
      </c>
      <c r="X84" s="136">
        <v>2260</v>
      </c>
    </row>
    <row r="85" spans="1:24" x14ac:dyDescent="0.15">
      <c r="A85" s="133">
        <v>41243</v>
      </c>
      <c r="X85" s="136">
        <v>2260</v>
      </c>
    </row>
    <row r="86" spans="1:24" x14ac:dyDescent="0.15">
      <c r="A86" s="133">
        <v>41246</v>
      </c>
      <c r="I86" s="136">
        <v>2140</v>
      </c>
      <c r="X86" s="136">
        <v>2280</v>
      </c>
    </row>
    <row r="87" spans="1:24" x14ac:dyDescent="0.15">
      <c r="A87" s="133">
        <v>41247</v>
      </c>
      <c r="X87" s="136">
        <v>2280</v>
      </c>
    </row>
    <row r="88" spans="1:24" x14ac:dyDescent="0.15">
      <c r="A88" s="133">
        <v>41248</v>
      </c>
    </row>
    <row r="89" spans="1:24" x14ac:dyDescent="0.15">
      <c r="A89" s="133">
        <v>41249</v>
      </c>
    </row>
    <row r="90" spans="1:24" x14ac:dyDescent="0.15">
      <c r="A90" s="133">
        <v>41250</v>
      </c>
      <c r="X90" s="136">
        <v>2280</v>
      </c>
    </row>
    <row r="91" spans="1:24" x14ac:dyDescent="0.15">
      <c r="A91" s="133">
        <v>41253</v>
      </c>
      <c r="I91" s="136">
        <v>2140</v>
      </c>
    </row>
    <row r="92" spans="1:24" x14ac:dyDescent="0.15">
      <c r="A92" s="133">
        <v>41254</v>
      </c>
      <c r="I92" s="136">
        <v>2140</v>
      </c>
      <c r="X92" s="136">
        <v>2280</v>
      </c>
    </row>
    <row r="93" spans="1:24" x14ac:dyDescent="0.15">
      <c r="A93" s="133">
        <v>41255</v>
      </c>
    </row>
    <row r="94" spans="1:24" x14ac:dyDescent="0.15">
      <c r="A94" s="133">
        <v>41256</v>
      </c>
    </row>
    <row r="95" spans="1:24" x14ac:dyDescent="0.15">
      <c r="A95" s="133">
        <v>41257</v>
      </c>
    </row>
    <row r="96" spans="1:24" x14ac:dyDescent="0.15">
      <c r="A96" s="133">
        <v>41260</v>
      </c>
      <c r="I96" s="136">
        <v>2140</v>
      </c>
    </row>
    <row r="97" spans="1:24" x14ac:dyDescent="0.15">
      <c r="A97" s="133">
        <v>41261</v>
      </c>
      <c r="I97" s="136">
        <v>2140</v>
      </c>
      <c r="X97" s="136">
        <v>2280</v>
      </c>
    </row>
    <row r="98" spans="1:24" x14ac:dyDescent="0.15">
      <c r="A98" s="133">
        <v>41262</v>
      </c>
      <c r="X98" s="136">
        <v>2280</v>
      </c>
    </row>
    <row r="99" spans="1:24" x14ac:dyDescent="0.15">
      <c r="A99" s="133">
        <v>41263</v>
      </c>
    </row>
    <row r="100" spans="1:24" x14ac:dyDescent="0.15">
      <c r="A100" s="133">
        <v>41264</v>
      </c>
      <c r="X100" s="136">
        <v>2280</v>
      </c>
    </row>
    <row r="101" spans="1:24" x14ac:dyDescent="0.15">
      <c r="A101" s="133">
        <v>41267</v>
      </c>
    </row>
    <row r="102" spans="1:24" x14ac:dyDescent="0.15">
      <c r="A102" s="133">
        <v>41268</v>
      </c>
      <c r="I102" s="136">
        <v>2140</v>
      </c>
    </row>
    <row r="103" spans="1:24" x14ac:dyDescent="0.15">
      <c r="A103" s="133">
        <v>41269</v>
      </c>
      <c r="X103" s="136">
        <v>2280</v>
      </c>
    </row>
    <row r="104" spans="1:24" x14ac:dyDescent="0.15">
      <c r="A104" s="133">
        <v>41270</v>
      </c>
      <c r="X104" s="136">
        <v>2280</v>
      </c>
    </row>
    <row r="105" spans="1:24" x14ac:dyDescent="0.15">
      <c r="A105" s="133">
        <v>41271</v>
      </c>
      <c r="U105" s="136">
        <v>2350</v>
      </c>
      <c r="X105" s="136">
        <v>2280</v>
      </c>
    </row>
    <row r="106" spans="1:24" x14ac:dyDescent="0.15">
      <c r="A106" s="133">
        <v>41274</v>
      </c>
      <c r="I106" s="136">
        <v>2140</v>
      </c>
      <c r="U106" s="136">
        <v>2350</v>
      </c>
    </row>
    <row r="107" spans="1:24" x14ac:dyDescent="0.15">
      <c r="A107" s="133">
        <v>41278</v>
      </c>
    </row>
    <row r="108" spans="1:24" x14ac:dyDescent="0.15">
      <c r="A108" s="133">
        <v>41279</v>
      </c>
      <c r="I108" s="136">
        <v>2140</v>
      </c>
      <c r="X108" s="136">
        <v>2280</v>
      </c>
    </row>
    <row r="109" spans="1:24" x14ac:dyDescent="0.15">
      <c r="A109" s="133">
        <v>41280</v>
      </c>
      <c r="I109" s="136">
        <v>2140</v>
      </c>
      <c r="U109" s="136">
        <v>2360</v>
      </c>
      <c r="X109" s="136">
        <v>2280</v>
      </c>
    </row>
    <row r="110" spans="1:24" x14ac:dyDescent="0.15">
      <c r="A110" s="133">
        <v>41281</v>
      </c>
      <c r="U110" s="136">
        <v>2360</v>
      </c>
    </row>
    <row r="111" spans="1:24" x14ac:dyDescent="0.15">
      <c r="A111" s="133">
        <v>41282</v>
      </c>
    </row>
    <row r="112" spans="1:24" x14ac:dyDescent="0.15">
      <c r="A112" s="133">
        <v>41283</v>
      </c>
    </row>
    <row r="113" spans="1:24" x14ac:dyDescent="0.15">
      <c r="A113" s="133">
        <v>41284</v>
      </c>
      <c r="I113" s="136">
        <v>2140</v>
      </c>
      <c r="X113" s="136">
        <v>2280</v>
      </c>
    </row>
    <row r="114" spans="1:24" x14ac:dyDescent="0.15">
      <c r="A114" s="133">
        <v>41285</v>
      </c>
      <c r="I114" s="136">
        <v>2140</v>
      </c>
      <c r="X114" s="136">
        <v>2280</v>
      </c>
    </row>
    <row r="115" spans="1:24" x14ac:dyDescent="0.15">
      <c r="A115" s="133">
        <v>41288</v>
      </c>
    </row>
    <row r="116" spans="1:24" x14ac:dyDescent="0.15">
      <c r="A116" s="133">
        <v>41289</v>
      </c>
      <c r="I116" s="136">
        <v>2140</v>
      </c>
    </row>
    <row r="117" spans="1:24" x14ac:dyDescent="0.15">
      <c r="A117" s="133">
        <v>41290</v>
      </c>
      <c r="I117" s="136">
        <v>2140</v>
      </c>
      <c r="X117" s="136">
        <v>2280</v>
      </c>
    </row>
    <row r="118" spans="1:24" x14ac:dyDescent="0.15">
      <c r="A118" s="133">
        <v>41291</v>
      </c>
      <c r="U118" s="136">
        <v>2380</v>
      </c>
      <c r="X118" s="136">
        <v>2280</v>
      </c>
    </row>
    <row r="119" spans="1:24" x14ac:dyDescent="0.15">
      <c r="A119" s="133">
        <v>41292</v>
      </c>
      <c r="U119" s="136">
        <v>2380</v>
      </c>
    </row>
    <row r="120" spans="1:24" x14ac:dyDescent="0.15">
      <c r="A120" s="133">
        <v>41295</v>
      </c>
    </row>
    <row r="121" spans="1:24" x14ac:dyDescent="0.15">
      <c r="A121" s="133">
        <v>41296</v>
      </c>
      <c r="I121" s="136">
        <v>2140</v>
      </c>
    </row>
    <row r="122" spans="1:24" x14ac:dyDescent="0.15">
      <c r="A122" s="133">
        <v>41297</v>
      </c>
      <c r="I122" s="136">
        <v>2140</v>
      </c>
      <c r="X122" s="136">
        <v>2260</v>
      </c>
    </row>
    <row r="123" spans="1:24" x14ac:dyDescent="0.15">
      <c r="A123" s="133">
        <v>41298</v>
      </c>
      <c r="U123" s="136">
        <v>2380</v>
      </c>
      <c r="X123" s="136">
        <v>2260</v>
      </c>
    </row>
    <row r="124" spans="1:24" x14ac:dyDescent="0.15">
      <c r="A124" s="133">
        <v>41299</v>
      </c>
      <c r="U124" s="136">
        <v>2380</v>
      </c>
    </row>
    <row r="125" spans="1:24" x14ac:dyDescent="0.15">
      <c r="A125" s="133">
        <v>41302</v>
      </c>
      <c r="I125" s="136">
        <v>2140</v>
      </c>
      <c r="U125" s="136">
        <v>2360</v>
      </c>
    </row>
    <row r="126" spans="1:24" x14ac:dyDescent="0.15">
      <c r="A126" s="133">
        <v>41303</v>
      </c>
      <c r="I126" s="136">
        <v>2140</v>
      </c>
      <c r="U126" s="136">
        <v>2360</v>
      </c>
    </row>
    <row r="127" spans="1:24" x14ac:dyDescent="0.15">
      <c r="A127" s="133">
        <v>41304</v>
      </c>
    </row>
    <row r="128" spans="1:24" x14ac:dyDescent="0.15">
      <c r="A128" s="133">
        <v>41305</v>
      </c>
      <c r="X128" s="136">
        <v>2260</v>
      </c>
    </row>
    <row r="129" spans="1:24" x14ac:dyDescent="0.15">
      <c r="A129" s="133">
        <v>41306</v>
      </c>
      <c r="U129" s="136">
        <v>2360</v>
      </c>
      <c r="X129" s="136">
        <v>2260</v>
      </c>
    </row>
    <row r="130" spans="1:24" x14ac:dyDescent="0.15">
      <c r="A130" s="133">
        <v>41309</v>
      </c>
      <c r="I130" s="136">
        <v>2140</v>
      </c>
    </row>
    <row r="131" spans="1:24" x14ac:dyDescent="0.15">
      <c r="A131" s="133">
        <v>41310</v>
      </c>
      <c r="I131" s="136">
        <v>2140</v>
      </c>
      <c r="X131" s="136">
        <v>2260</v>
      </c>
    </row>
    <row r="132" spans="1:24" x14ac:dyDescent="0.15">
      <c r="A132" s="133">
        <v>41323</v>
      </c>
    </row>
    <row r="133" spans="1:24" x14ac:dyDescent="0.15">
      <c r="A133" s="133">
        <v>41324</v>
      </c>
      <c r="I133" s="136">
        <v>2140</v>
      </c>
      <c r="X133" s="136">
        <v>2260</v>
      </c>
    </row>
    <row r="134" spans="1:24" x14ac:dyDescent="0.15">
      <c r="A134" s="133">
        <v>41325</v>
      </c>
      <c r="I134" s="136">
        <v>2140</v>
      </c>
      <c r="U134" s="136">
        <v>2360</v>
      </c>
      <c r="X134" s="136">
        <v>2260</v>
      </c>
    </row>
    <row r="135" spans="1:24" x14ac:dyDescent="0.15">
      <c r="A135" s="133">
        <v>41326</v>
      </c>
      <c r="U135" s="136">
        <v>2350</v>
      </c>
    </row>
    <row r="136" spans="1:24" x14ac:dyDescent="0.15">
      <c r="A136" s="133">
        <v>41327</v>
      </c>
    </row>
    <row r="137" spans="1:24" x14ac:dyDescent="0.15">
      <c r="A137" s="133">
        <v>41330</v>
      </c>
      <c r="U137" s="136">
        <v>2360</v>
      </c>
    </row>
    <row r="138" spans="1:24" x14ac:dyDescent="0.15">
      <c r="A138" s="133">
        <v>41331</v>
      </c>
      <c r="I138" s="136">
        <v>2140</v>
      </c>
      <c r="U138" s="136">
        <v>2360</v>
      </c>
    </row>
    <row r="139" spans="1:24" x14ac:dyDescent="0.15">
      <c r="A139" s="133">
        <v>41332</v>
      </c>
      <c r="I139" s="136">
        <v>2140</v>
      </c>
      <c r="X139" s="136">
        <v>2260</v>
      </c>
    </row>
    <row r="140" spans="1:24" x14ac:dyDescent="0.15">
      <c r="A140" s="133">
        <v>41333</v>
      </c>
      <c r="U140" s="136">
        <v>2320</v>
      </c>
      <c r="X140" s="136">
        <v>2260</v>
      </c>
    </row>
    <row r="141" spans="1:24" x14ac:dyDescent="0.15">
      <c r="A141" s="133">
        <v>41334</v>
      </c>
      <c r="U141" s="136">
        <v>2320</v>
      </c>
    </row>
    <row r="142" spans="1:24" x14ac:dyDescent="0.15">
      <c r="A142" s="133">
        <v>41337</v>
      </c>
      <c r="U142" s="136">
        <v>2320</v>
      </c>
    </row>
    <row r="143" spans="1:24" x14ac:dyDescent="0.15">
      <c r="A143" s="133">
        <v>41338</v>
      </c>
      <c r="I143" s="136">
        <v>2120</v>
      </c>
      <c r="X143" s="136">
        <v>2260</v>
      </c>
    </row>
    <row r="144" spans="1:24" x14ac:dyDescent="0.15">
      <c r="A144" s="133">
        <v>41339</v>
      </c>
      <c r="I144" s="136">
        <v>2120</v>
      </c>
      <c r="X144" s="136">
        <v>2260</v>
      </c>
    </row>
    <row r="145" spans="1:24" x14ac:dyDescent="0.15">
      <c r="A145" s="133">
        <v>41340</v>
      </c>
      <c r="U145" s="136">
        <v>2280</v>
      </c>
    </row>
    <row r="146" spans="1:24" x14ac:dyDescent="0.15">
      <c r="A146" s="133">
        <v>41341</v>
      </c>
      <c r="U146" s="136">
        <v>2280</v>
      </c>
    </row>
    <row r="147" spans="1:24" x14ac:dyDescent="0.15">
      <c r="A147" s="133">
        <v>41344</v>
      </c>
    </row>
    <row r="148" spans="1:24" x14ac:dyDescent="0.15">
      <c r="A148" s="133">
        <v>41345</v>
      </c>
      <c r="X148" s="136">
        <v>2220</v>
      </c>
    </row>
    <row r="149" spans="1:24" x14ac:dyDescent="0.15">
      <c r="A149" s="133">
        <v>41346</v>
      </c>
      <c r="X149" s="136">
        <v>2220</v>
      </c>
    </row>
    <row r="150" spans="1:24" x14ac:dyDescent="0.15">
      <c r="A150" s="133">
        <v>41347</v>
      </c>
    </row>
    <row r="151" spans="1:24" x14ac:dyDescent="0.15">
      <c r="A151" s="133">
        <v>41348</v>
      </c>
      <c r="X151" s="136">
        <v>2220</v>
      </c>
    </row>
    <row r="152" spans="1:24" x14ac:dyDescent="0.15">
      <c r="A152" s="133">
        <v>41351</v>
      </c>
      <c r="U152" s="136">
        <v>2280</v>
      </c>
    </row>
    <row r="153" spans="1:24" x14ac:dyDescent="0.15">
      <c r="A153" s="133">
        <v>41352</v>
      </c>
      <c r="U153" s="136">
        <v>2280</v>
      </c>
    </row>
    <row r="154" spans="1:24" x14ac:dyDescent="0.15">
      <c r="A154" s="133">
        <v>41353</v>
      </c>
    </row>
    <row r="155" spans="1:24" x14ac:dyDescent="0.15">
      <c r="A155" s="133">
        <v>41354</v>
      </c>
    </row>
    <row r="156" spans="1:24" x14ac:dyDescent="0.15">
      <c r="A156" s="133">
        <v>41355</v>
      </c>
    </row>
    <row r="157" spans="1:24" x14ac:dyDescent="0.15">
      <c r="A157" s="133">
        <v>41358</v>
      </c>
      <c r="I157" s="136">
        <v>2040</v>
      </c>
      <c r="U157" s="136">
        <v>2270</v>
      </c>
    </row>
    <row r="158" spans="1:24" x14ac:dyDescent="0.15">
      <c r="A158" s="133">
        <v>41359</v>
      </c>
      <c r="I158" s="136">
        <v>2040</v>
      </c>
      <c r="X158" s="136">
        <v>2220</v>
      </c>
    </row>
    <row r="159" spans="1:24" x14ac:dyDescent="0.15">
      <c r="A159" s="133">
        <v>41360</v>
      </c>
      <c r="X159" s="136">
        <v>2220</v>
      </c>
    </row>
    <row r="160" spans="1:24" x14ac:dyDescent="0.15">
      <c r="A160" s="133">
        <v>41361</v>
      </c>
    </row>
    <row r="161" spans="1:24" x14ac:dyDescent="0.15">
      <c r="A161" s="133">
        <v>41362</v>
      </c>
    </row>
    <row r="162" spans="1:24" x14ac:dyDescent="0.15">
      <c r="A162" s="133">
        <v>41365</v>
      </c>
    </row>
    <row r="163" spans="1:24" x14ac:dyDescent="0.15">
      <c r="A163" s="133">
        <v>41366</v>
      </c>
      <c r="I163" s="136">
        <v>2100</v>
      </c>
    </row>
    <row r="164" spans="1:24" x14ac:dyDescent="0.15">
      <c r="A164" s="133">
        <v>41367</v>
      </c>
      <c r="X164" s="136">
        <v>2240</v>
      </c>
    </row>
    <row r="165" spans="1:24" x14ac:dyDescent="0.15">
      <c r="A165" s="133">
        <v>41371</v>
      </c>
    </row>
    <row r="166" spans="1:24" x14ac:dyDescent="0.15">
      <c r="A166" s="133">
        <v>41372</v>
      </c>
      <c r="I166" s="136">
        <v>2100</v>
      </c>
      <c r="X166" s="136">
        <v>2240</v>
      </c>
    </row>
    <row r="167" spans="1:24" x14ac:dyDescent="0.15">
      <c r="A167" s="133">
        <v>41373</v>
      </c>
      <c r="I167" s="136">
        <v>2100</v>
      </c>
      <c r="U167" s="136">
        <v>2300</v>
      </c>
      <c r="X167" s="136">
        <v>2240</v>
      </c>
    </row>
    <row r="168" spans="1:24" x14ac:dyDescent="0.15">
      <c r="A168" s="133">
        <v>41374</v>
      </c>
      <c r="U168" s="136">
        <v>2300</v>
      </c>
    </row>
    <row r="169" spans="1:24" x14ac:dyDescent="0.15">
      <c r="A169" s="133">
        <v>41375</v>
      </c>
    </row>
    <row r="170" spans="1:24" x14ac:dyDescent="0.15">
      <c r="A170" s="133">
        <v>41376</v>
      </c>
    </row>
    <row r="171" spans="1:24" x14ac:dyDescent="0.15">
      <c r="A171" s="133">
        <v>41379</v>
      </c>
      <c r="I171" s="136">
        <v>2100</v>
      </c>
    </row>
    <row r="172" spans="1:24" x14ac:dyDescent="0.15">
      <c r="A172" s="133">
        <v>41380</v>
      </c>
      <c r="I172" s="136">
        <v>2100</v>
      </c>
    </row>
    <row r="173" spans="1:24" x14ac:dyDescent="0.15">
      <c r="A173" s="133">
        <v>41381</v>
      </c>
    </row>
    <row r="174" spans="1:24" x14ac:dyDescent="0.15">
      <c r="A174" s="133">
        <v>41382</v>
      </c>
      <c r="X174" s="136">
        <v>2220</v>
      </c>
    </row>
    <row r="175" spans="1:24" x14ac:dyDescent="0.15">
      <c r="A175" s="133">
        <v>41383</v>
      </c>
      <c r="X175" s="136">
        <v>2220</v>
      </c>
    </row>
    <row r="176" spans="1:24" x14ac:dyDescent="0.15">
      <c r="A176" s="133">
        <v>41386</v>
      </c>
      <c r="I176" s="136">
        <v>2100</v>
      </c>
      <c r="X176" s="136">
        <v>2220</v>
      </c>
    </row>
    <row r="177" spans="1:24" x14ac:dyDescent="0.15">
      <c r="A177" s="133">
        <v>41387</v>
      </c>
      <c r="I177" s="136">
        <v>2100</v>
      </c>
      <c r="U177" s="136">
        <v>2250</v>
      </c>
      <c r="X177" s="136">
        <v>2220</v>
      </c>
    </row>
    <row r="178" spans="1:24" x14ac:dyDescent="0.15">
      <c r="A178" s="133">
        <v>41388</v>
      </c>
      <c r="U178" s="136">
        <v>2250</v>
      </c>
    </row>
    <row r="179" spans="1:24" x14ac:dyDescent="0.15">
      <c r="A179" s="133">
        <v>41389</v>
      </c>
    </row>
    <row r="180" spans="1:24" x14ac:dyDescent="0.15">
      <c r="A180" s="133">
        <v>41390</v>
      </c>
      <c r="U180" s="136">
        <v>2230</v>
      </c>
    </row>
    <row r="181" spans="1:24" x14ac:dyDescent="0.15">
      <c r="A181" s="133">
        <v>41391</v>
      </c>
      <c r="U181" s="136">
        <v>2230</v>
      </c>
    </row>
    <row r="182" spans="1:24" x14ac:dyDescent="0.15">
      <c r="A182" s="133">
        <v>41392</v>
      </c>
    </row>
    <row r="183" spans="1:24" x14ac:dyDescent="0.15">
      <c r="A183" s="133">
        <v>41396</v>
      </c>
      <c r="I183" s="136">
        <v>2100</v>
      </c>
    </row>
    <row r="184" spans="1:24" x14ac:dyDescent="0.15">
      <c r="A184" s="133">
        <v>41397</v>
      </c>
      <c r="I184" s="136">
        <v>2100</v>
      </c>
      <c r="U184" s="136">
        <v>2250</v>
      </c>
    </row>
    <row r="185" spans="1:24" x14ac:dyDescent="0.15">
      <c r="A185" s="133">
        <v>41400</v>
      </c>
      <c r="X185" s="136">
        <v>2220</v>
      </c>
    </row>
    <row r="186" spans="1:24" x14ac:dyDescent="0.15">
      <c r="A186" s="133">
        <v>41401</v>
      </c>
      <c r="I186" s="136">
        <v>2120</v>
      </c>
      <c r="U186" s="136">
        <v>2230</v>
      </c>
      <c r="X186" s="136">
        <v>2220</v>
      </c>
    </row>
    <row r="187" spans="1:24" x14ac:dyDescent="0.15">
      <c r="A187" s="133">
        <v>41402</v>
      </c>
      <c r="I187" s="136">
        <v>2120</v>
      </c>
      <c r="U187" s="136">
        <v>2230</v>
      </c>
    </row>
    <row r="188" spans="1:24" x14ac:dyDescent="0.15">
      <c r="A188" s="133">
        <v>41403</v>
      </c>
    </row>
    <row r="189" spans="1:24" x14ac:dyDescent="0.15">
      <c r="A189" s="133">
        <v>41404</v>
      </c>
      <c r="U189" s="136">
        <v>2250</v>
      </c>
      <c r="X189" s="136">
        <v>2200</v>
      </c>
    </row>
    <row r="190" spans="1:24" x14ac:dyDescent="0.15">
      <c r="A190" s="133">
        <v>41407</v>
      </c>
      <c r="I190" s="136">
        <v>2120</v>
      </c>
    </row>
    <row r="191" spans="1:24" x14ac:dyDescent="0.15">
      <c r="A191" s="133">
        <v>41408</v>
      </c>
      <c r="I191" s="136">
        <v>2120</v>
      </c>
    </row>
    <row r="192" spans="1:24" x14ac:dyDescent="0.15">
      <c r="A192" s="133">
        <v>41409</v>
      </c>
      <c r="X192" s="136">
        <v>2220</v>
      </c>
    </row>
    <row r="193" spans="1:24" x14ac:dyDescent="0.15">
      <c r="A193" s="133">
        <v>41410</v>
      </c>
      <c r="I193" s="136">
        <v>2100</v>
      </c>
      <c r="U193" s="136">
        <v>2250</v>
      </c>
      <c r="X193" s="136">
        <v>2220</v>
      </c>
    </row>
    <row r="194" spans="1:24" x14ac:dyDescent="0.15">
      <c r="A194" s="133">
        <v>41411</v>
      </c>
      <c r="I194" s="136">
        <v>2100</v>
      </c>
      <c r="U194" s="136">
        <v>2250</v>
      </c>
    </row>
    <row r="195" spans="1:24" x14ac:dyDescent="0.15">
      <c r="A195" s="133">
        <v>41414</v>
      </c>
    </row>
    <row r="196" spans="1:24" x14ac:dyDescent="0.15">
      <c r="A196" s="133">
        <v>41415</v>
      </c>
      <c r="I196" s="136">
        <v>2100</v>
      </c>
    </row>
    <row r="197" spans="1:24" x14ac:dyDescent="0.15">
      <c r="A197" s="133">
        <v>41416</v>
      </c>
      <c r="I197" s="136">
        <v>2100</v>
      </c>
      <c r="X197" s="136">
        <v>2220</v>
      </c>
    </row>
    <row r="198" spans="1:24" x14ac:dyDescent="0.15">
      <c r="A198" s="133">
        <v>41417</v>
      </c>
      <c r="X198" s="136">
        <v>2220</v>
      </c>
    </row>
    <row r="199" spans="1:24" x14ac:dyDescent="0.15">
      <c r="A199" s="133">
        <v>41418</v>
      </c>
    </row>
    <row r="200" spans="1:24" x14ac:dyDescent="0.15">
      <c r="A200" s="133">
        <v>41421</v>
      </c>
      <c r="X200" s="136">
        <v>2220</v>
      </c>
    </row>
    <row r="201" spans="1:24" x14ac:dyDescent="0.15">
      <c r="A201" s="133">
        <v>41422</v>
      </c>
      <c r="I201" s="136">
        <v>2100</v>
      </c>
      <c r="X201" s="136">
        <v>2220</v>
      </c>
    </row>
    <row r="202" spans="1:24" x14ac:dyDescent="0.15">
      <c r="A202" s="133">
        <v>41423</v>
      </c>
      <c r="I202" s="136">
        <v>2100</v>
      </c>
    </row>
    <row r="203" spans="1:24" x14ac:dyDescent="0.15">
      <c r="A203" s="133">
        <v>41424</v>
      </c>
      <c r="U203" s="136">
        <v>2270</v>
      </c>
    </row>
    <row r="204" spans="1:24" x14ac:dyDescent="0.15">
      <c r="A204" s="133">
        <v>41425</v>
      </c>
      <c r="X204" s="136">
        <v>2240</v>
      </c>
    </row>
    <row r="205" spans="1:24" x14ac:dyDescent="0.15">
      <c r="A205" s="133">
        <v>41428</v>
      </c>
      <c r="I205" s="136">
        <v>2100</v>
      </c>
    </row>
    <row r="206" spans="1:24" x14ac:dyDescent="0.15">
      <c r="A206" s="133">
        <v>41429</v>
      </c>
      <c r="I206" s="136">
        <v>2100</v>
      </c>
      <c r="U206" s="136">
        <v>2280</v>
      </c>
      <c r="X206" s="136">
        <v>2240</v>
      </c>
    </row>
    <row r="207" spans="1:24" x14ac:dyDescent="0.15">
      <c r="A207" s="133">
        <v>41430</v>
      </c>
      <c r="U207" s="136">
        <v>2280</v>
      </c>
      <c r="X207" s="136">
        <v>2240</v>
      </c>
    </row>
    <row r="208" spans="1:24" x14ac:dyDescent="0.15">
      <c r="A208" s="133">
        <v>41431</v>
      </c>
    </row>
    <row r="209" spans="1:24" x14ac:dyDescent="0.15">
      <c r="A209" s="133">
        <v>41432</v>
      </c>
      <c r="U209" s="136">
        <v>2280</v>
      </c>
    </row>
    <row r="210" spans="1:24" x14ac:dyDescent="0.15">
      <c r="A210" s="133">
        <v>41433</v>
      </c>
      <c r="I210" s="136">
        <v>2100</v>
      </c>
      <c r="U210" s="136">
        <v>2280</v>
      </c>
      <c r="X210" s="136">
        <v>2220</v>
      </c>
    </row>
    <row r="211" spans="1:24" x14ac:dyDescent="0.15">
      <c r="A211" s="133">
        <v>41434</v>
      </c>
      <c r="I211" s="136">
        <v>2100</v>
      </c>
      <c r="X211" s="136">
        <v>2220</v>
      </c>
    </row>
    <row r="212" spans="1:24" x14ac:dyDescent="0.15">
      <c r="A212" s="133">
        <v>41438</v>
      </c>
      <c r="I212" s="136">
        <v>2100</v>
      </c>
      <c r="U212" s="136">
        <v>2300</v>
      </c>
    </row>
    <row r="213" spans="1:24" x14ac:dyDescent="0.15">
      <c r="A213" s="133">
        <v>41439</v>
      </c>
      <c r="I213" s="136">
        <v>2100</v>
      </c>
      <c r="U213" s="136">
        <v>2300</v>
      </c>
      <c r="X213" s="136">
        <v>2250</v>
      </c>
    </row>
    <row r="214" spans="1:24" x14ac:dyDescent="0.15">
      <c r="A214" s="133">
        <v>41442</v>
      </c>
      <c r="I214" s="136">
        <v>2100</v>
      </c>
      <c r="U214" s="136">
        <v>2300</v>
      </c>
    </row>
    <row r="215" spans="1:24" x14ac:dyDescent="0.15">
      <c r="A215" s="133">
        <v>41443</v>
      </c>
      <c r="I215" s="136">
        <v>2100</v>
      </c>
      <c r="U215" s="136">
        <v>2300</v>
      </c>
      <c r="X215" s="136">
        <v>2230</v>
      </c>
    </row>
    <row r="216" spans="1:24" x14ac:dyDescent="0.15">
      <c r="A216" s="133">
        <v>41444</v>
      </c>
      <c r="X216" s="136">
        <v>2230</v>
      </c>
    </row>
    <row r="217" spans="1:24" x14ac:dyDescent="0.15">
      <c r="A217" s="133">
        <v>41445</v>
      </c>
      <c r="U217" s="136">
        <v>2300</v>
      </c>
    </row>
    <row r="218" spans="1:24" x14ac:dyDescent="0.15">
      <c r="A218" s="133">
        <v>41446</v>
      </c>
      <c r="U218" s="136">
        <v>2300</v>
      </c>
    </row>
    <row r="219" spans="1:24" x14ac:dyDescent="0.15">
      <c r="A219" s="133">
        <v>41449</v>
      </c>
      <c r="U219" s="136">
        <v>2300</v>
      </c>
      <c r="X219" s="136">
        <v>2230</v>
      </c>
    </row>
    <row r="220" spans="1:24" x14ac:dyDescent="0.15">
      <c r="A220" s="133">
        <v>41450</v>
      </c>
      <c r="I220" s="136">
        <v>2100</v>
      </c>
      <c r="U220" s="136">
        <v>2300</v>
      </c>
      <c r="X220" s="136">
        <v>2230</v>
      </c>
    </row>
    <row r="221" spans="1:24" x14ac:dyDescent="0.15">
      <c r="A221" s="133">
        <v>41451</v>
      </c>
      <c r="I221" s="136">
        <v>2100</v>
      </c>
      <c r="U221" s="136">
        <v>2300</v>
      </c>
    </row>
    <row r="222" spans="1:24" x14ac:dyDescent="0.15">
      <c r="A222" s="133">
        <v>41452</v>
      </c>
      <c r="U222" s="136">
        <v>2320</v>
      </c>
      <c r="X222" s="136">
        <v>2280</v>
      </c>
    </row>
    <row r="223" spans="1:24" x14ac:dyDescent="0.15">
      <c r="A223" s="133">
        <v>41453</v>
      </c>
      <c r="X223" s="136">
        <v>2280</v>
      </c>
    </row>
    <row r="224" spans="1:24" x14ac:dyDescent="0.15">
      <c r="A224" s="133">
        <v>41456</v>
      </c>
      <c r="U224" s="136">
        <v>2320</v>
      </c>
    </row>
    <row r="225" spans="1:24" x14ac:dyDescent="0.15">
      <c r="A225" s="133">
        <v>41457</v>
      </c>
      <c r="U225" s="136">
        <v>2320</v>
      </c>
      <c r="X225" s="136">
        <v>2280</v>
      </c>
    </row>
    <row r="226" spans="1:24" x14ac:dyDescent="0.15">
      <c r="A226" s="133">
        <v>41458</v>
      </c>
      <c r="I226" s="136">
        <v>2100</v>
      </c>
      <c r="X226" s="136">
        <v>2280</v>
      </c>
    </row>
    <row r="227" spans="1:24" x14ac:dyDescent="0.15">
      <c r="A227" s="133">
        <v>41459</v>
      </c>
    </row>
    <row r="228" spans="1:24" x14ac:dyDescent="0.15">
      <c r="A228" s="133">
        <v>41460</v>
      </c>
      <c r="X228" s="136">
        <v>2300</v>
      </c>
    </row>
    <row r="229" spans="1:24" x14ac:dyDescent="0.15">
      <c r="A229" s="133">
        <v>41463</v>
      </c>
      <c r="I229" s="136">
        <v>2100</v>
      </c>
      <c r="X229" s="136">
        <v>2300</v>
      </c>
    </row>
    <row r="230" spans="1:24" x14ac:dyDescent="0.15">
      <c r="A230" s="133">
        <v>41464</v>
      </c>
      <c r="U230" s="136">
        <v>2320</v>
      </c>
    </row>
    <row r="231" spans="1:24" x14ac:dyDescent="0.15">
      <c r="A231" s="133">
        <v>41465</v>
      </c>
    </row>
    <row r="232" spans="1:24" x14ac:dyDescent="0.15">
      <c r="A232" s="133">
        <v>41466</v>
      </c>
      <c r="U232" s="136">
        <v>2330</v>
      </c>
    </row>
    <row r="233" spans="1:24" x14ac:dyDescent="0.15">
      <c r="A233" s="133">
        <v>41467</v>
      </c>
      <c r="U233" s="136">
        <v>2330</v>
      </c>
    </row>
    <row r="234" spans="1:24" x14ac:dyDescent="0.15">
      <c r="A234" s="133">
        <v>41470</v>
      </c>
      <c r="U234" s="136">
        <v>2330</v>
      </c>
    </row>
    <row r="235" spans="1:24" x14ac:dyDescent="0.15">
      <c r="A235" s="133">
        <v>41471</v>
      </c>
    </row>
    <row r="236" spans="1:24" x14ac:dyDescent="0.15">
      <c r="A236" s="133">
        <v>41472</v>
      </c>
      <c r="U236" s="136">
        <v>2330</v>
      </c>
    </row>
    <row r="237" spans="1:24" x14ac:dyDescent="0.15">
      <c r="A237" s="133">
        <v>41473</v>
      </c>
      <c r="I237" s="136">
        <v>2100</v>
      </c>
      <c r="U237" s="136">
        <v>2330</v>
      </c>
      <c r="X237" s="136">
        <v>2320</v>
      </c>
    </row>
    <row r="238" spans="1:24" x14ac:dyDescent="0.15">
      <c r="A238" s="133">
        <v>41474</v>
      </c>
      <c r="X238" s="136">
        <v>2320</v>
      </c>
    </row>
    <row r="239" spans="1:24" x14ac:dyDescent="0.15">
      <c r="A239" s="133">
        <v>41477</v>
      </c>
      <c r="X239" s="136">
        <v>2320</v>
      </c>
    </row>
    <row r="240" spans="1:24" x14ac:dyDescent="0.15">
      <c r="A240" s="133">
        <v>41478</v>
      </c>
      <c r="U240" s="136">
        <v>2330</v>
      </c>
    </row>
    <row r="241" spans="1:24" x14ac:dyDescent="0.15">
      <c r="A241" s="133">
        <v>41479</v>
      </c>
      <c r="X241" s="136">
        <v>2320</v>
      </c>
    </row>
    <row r="242" spans="1:24" x14ac:dyDescent="0.15">
      <c r="A242" s="133">
        <v>41480</v>
      </c>
    </row>
    <row r="243" spans="1:24" x14ac:dyDescent="0.15">
      <c r="A243" s="133">
        <v>41481</v>
      </c>
      <c r="U243" s="136">
        <v>2330</v>
      </c>
    </row>
    <row r="244" spans="1:24" x14ac:dyDescent="0.15">
      <c r="A244" s="133">
        <v>41484</v>
      </c>
      <c r="U244" s="136">
        <v>2330</v>
      </c>
    </row>
    <row r="245" spans="1:24" x14ac:dyDescent="0.15">
      <c r="A245" s="133">
        <v>41485</v>
      </c>
    </row>
    <row r="246" spans="1:24" x14ac:dyDescent="0.15">
      <c r="A246" s="133">
        <v>41486</v>
      </c>
      <c r="U246" s="136">
        <v>2330</v>
      </c>
    </row>
    <row r="247" spans="1:24" x14ac:dyDescent="0.15">
      <c r="A247" s="133">
        <v>41487</v>
      </c>
      <c r="I247" s="136">
        <v>2100</v>
      </c>
      <c r="U247" s="136">
        <v>2330</v>
      </c>
      <c r="X247" s="136">
        <v>2300</v>
      </c>
    </row>
    <row r="248" spans="1:24" x14ac:dyDescent="0.15">
      <c r="A248" s="133">
        <v>41488</v>
      </c>
      <c r="I248" s="136">
        <v>2100</v>
      </c>
    </row>
    <row r="249" spans="1:24" x14ac:dyDescent="0.15">
      <c r="A249" s="133">
        <v>41491</v>
      </c>
      <c r="I249" s="136">
        <v>2100</v>
      </c>
      <c r="U249" s="136">
        <v>2330</v>
      </c>
    </row>
    <row r="250" spans="1:24" x14ac:dyDescent="0.15">
      <c r="A250" s="133">
        <v>41492</v>
      </c>
      <c r="I250" s="136">
        <v>2100</v>
      </c>
      <c r="U250" s="136">
        <v>2330</v>
      </c>
    </row>
    <row r="251" spans="1:24" x14ac:dyDescent="0.15">
      <c r="A251" s="133">
        <v>41493</v>
      </c>
    </row>
    <row r="252" spans="1:24" x14ac:dyDescent="0.15">
      <c r="A252" s="133">
        <v>41494</v>
      </c>
      <c r="I252" s="136">
        <v>2100</v>
      </c>
    </row>
    <row r="253" spans="1:24" x14ac:dyDescent="0.15">
      <c r="A253" s="133">
        <v>41495</v>
      </c>
      <c r="I253" s="136">
        <v>2100</v>
      </c>
      <c r="U253" s="136">
        <v>2330</v>
      </c>
    </row>
    <row r="254" spans="1:24" x14ac:dyDescent="0.15">
      <c r="A254" s="133">
        <v>41498</v>
      </c>
      <c r="I254" s="136">
        <v>2100</v>
      </c>
      <c r="U254" s="136">
        <v>2330</v>
      </c>
    </row>
    <row r="255" spans="1:24" x14ac:dyDescent="0.15">
      <c r="A255" s="133">
        <v>41499</v>
      </c>
      <c r="I255" s="136">
        <v>2100</v>
      </c>
      <c r="U255" s="136">
        <v>2330</v>
      </c>
    </row>
    <row r="256" spans="1:24" x14ac:dyDescent="0.15">
      <c r="A256" s="133">
        <v>41500</v>
      </c>
      <c r="I256" s="136">
        <v>2100</v>
      </c>
    </row>
    <row r="257" spans="1:24" x14ac:dyDescent="0.15">
      <c r="A257" s="133">
        <v>41501</v>
      </c>
      <c r="I257" s="136">
        <v>2100</v>
      </c>
    </row>
    <row r="258" spans="1:24" x14ac:dyDescent="0.15">
      <c r="A258" s="133">
        <v>41502</v>
      </c>
      <c r="I258" s="136">
        <v>2100</v>
      </c>
      <c r="X258" s="136">
        <v>2220</v>
      </c>
    </row>
    <row r="259" spans="1:24" x14ac:dyDescent="0.15">
      <c r="A259" s="133">
        <v>41505</v>
      </c>
      <c r="I259" s="136">
        <v>2100</v>
      </c>
      <c r="X259" s="136">
        <v>2220</v>
      </c>
    </row>
    <row r="260" spans="1:24" x14ac:dyDescent="0.15">
      <c r="A260" s="133">
        <v>41506</v>
      </c>
      <c r="I260" s="136">
        <v>2100</v>
      </c>
      <c r="U260" s="136">
        <v>2310</v>
      </c>
    </row>
    <row r="261" spans="1:24" x14ac:dyDescent="0.15">
      <c r="A261" s="133">
        <v>41507</v>
      </c>
      <c r="I261" s="136">
        <v>2100</v>
      </c>
      <c r="U261" s="136">
        <v>2310</v>
      </c>
    </row>
    <row r="262" spans="1:24" x14ac:dyDescent="0.15">
      <c r="A262" s="133">
        <v>41508</v>
      </c>
    </row>
    <row r="263" spans="1:24" x14ac:dyDescent="0.15">
      <c r="A263" s="133">
        <v>41509</v>
      </c>
      <c r="I263" s="136">
        <v>2100</v>
      </c>
    </row>
    <row r="264" spans="1:24" x14ac:dyDescent="0.15">
      <c r="A264" s="133">
        <v>41512</v>
      </c>
      <c r="I264" s="136">
        <v>2100</v>
      </c>
    </row>
    <row r="265" spans="1:24" x14ac:dyDescent="0.15">
      <c r="A265" s="133">
        <v>41513</v>
      </c>
      <c r="I265" s="136">
        <v>2100</v>
      </c>
    </row>
    <row r="266" spans="1:24" x14ac:dyDescent="0.15">
      <c r="A266" s="133">
        <v>41514</v>
      </c>
      <c r="I266" s="136">
        <v>2100</v>
      </c>
    </row>
    <row r="267" spans="1:24" x14ac:dyDescent="0.15">
      <c r="A267" s="133">
        <v>41515</v>
      </c>
      <c r="U267" s="136">
        <v>2300</v>
      </c>
    </row>
    <row r="268" spans="1:24" x14ac:dyDescent="0.15">
      <c r="A268" s="133">
        <v>41516</v>
      </c>
      <c r="I268" s="136">
        <v>2100</v>
      </c>
      <c r="U268" s="136">
        <v>2300</v>
      </c>
    </row>
    <row r="269" spans="1:24" x14ac:dyDescent="0.15">
      <c r="A269" s="133">
        <v>41519</v>
      </c>
      <c r="I269" s="136">
        <v>2100</v>
      </c>
    </row>
    <row r="270" spans="1:24" x14ac:dyDescent="0.15">
      <c r="A270" s="133">
        <v>41520</v>
      </c>
    </row>
    <row r="271" spans="1:24" x14ac:dyDescent="0.15">
      <c r="A271" s="133">
        <v>41521</v>
      </c>
      <c r="I271" s="136">
        <v>2100</v>
      </c>
    </row>
    <row r="272" spans="1:24" x14ac:dyDescent="0.15">
      <c r="A272" s="133">
        <v>41522</v>
      </c>
      <c r="I272" s="136">
        <v>2100</v>
      </c>
      <c r="U272" s="136">
        <v>2300</v>
      </c>
    </row>
    <row r="273" spans="1:21" x14ac:dyDescent="0.15">
      <c r="A273" s="133">
        <v>41523</v>
      </c>
      <c r="I273" s="136">
        <v>2100</v>
      </c>
      <c r="U273" s="136">
        <v>2300</v>
      </c>
    </row>
    <row r="274" spans="1:21" x14ac:dyDescent="0.15">
      <c r="A274" s="133">
        <v>41526</v>
      </c>
      <c r="I274" s="136">
        <v>2100</v>
      </c>
    </row>
    <row r="275" spans="1:21" x14ac:dyDescent="0.15">
      <c r="A275" s="133">
        <v>41527</v>
      </c>
      <c r="I275" s="136">
        <v>2100</v>
      </c>
    </row>
    <row r="276" spans="1:21" x14ac:dyDescent="0.15">
      <c r="A276" s="133">
        <v>41528</v>
      </c>
      <c r="U276" s="136">
        <v>2300</v>
      </c>
    </row>
    <row r="277" spans="1:21" x14ac:dyDescent="0.15">
      <c r="A277" s="133">
        <v>41529</v>
      </c>
      <c r="U277" s="136">
        <v>2300</v>
      </c>
    </row>
    <row r="278" spans="1:21" x14ac:dyDescent="0.15">
      <c r="A278" s="133">
        <v>41530</v>
      </c>
      <c r="I278" s="136">
        <v>2100</v>
      </c>
      <c r="U278" s="136">
        <v>2300</v>
      </c>
    </row>
    <row r="279" spans="1:21" x14ac:dyDescent="0.15">
      <c r="A279" s="133">
        <v>41533</v>
      </c>
      <c r="I279" s="136">
        <v>2100</v>
      </c>
      <c r="U279" s="136">
        <v>2280</v>
      </c>
    </row>
    <row r="280" spans="1:21" x14ac:dyDescent="0.15">
      <c r="A280" s="133">
        <v>41534</v>
      </c>
      <c r="I280" s="136">
        <v>2100</v>
      </c>
    </row>
    <row r="281" spans="1:21" x14ac:dyDescent="0.15">
      <c r="A281" s="133">
        <v>41535</v>
      </c>
      <c r="I281" s="136">
        <v>2100</v>
      </c>
    </row>
    <row r="282" spans="1:21" x14ac:dyDescent="0.15">
      <c r="A282" s="133">
        <v>41539</v>
      </c>
      <c r="I282" s="136">
        <v>2100</v>
      </c>
    </row>
    <row r="283" spans="1:21" x14ac:dyDescent="0.15">
      <c r="A283" s="133">
        <v>41540</v>
      </c>
      <c r="I283" s="136">
        <v>2100</v>
      </c>
    </row>
    <row r="284" spans="1:21" x14ac:dyDescent="0.15">
      <c r="A284" s="133">
        <v>41541</v>
      </c>
      <c r="I284" s="136">
        <v>2100</v>
      </c>
      <c r="U284" s="136">
        <v>2300</v>
      </c>
    </row>
    <row r="285" spans="1:21" x14ac:dyDescent="0.15">
      <c r="A285" s="133">
        <v>41542</v>
      </c>
      <c r="I285" s="136">
        <v>2100</v>
      </c>
      <c r="U285" s="136">
        <v>2300</v>
      </c>
    </row>
    <row r="286" spans="1:21" x14ac:dyDescent="0.15">
      <c r="A286" s="133">
        <v>41543</v>
      </c>
      <c r="U286" s="136">
        <v>2300</v>
      </c>
    </row>
    <row r="287" spans="1:21" x14ac:dyDescent="0.15">
      <c r="A287" s="133">
        <v>41544</v>
      </c>
      <c r="I287" s="136">
        <v>2120</v>
      </c>
    </row>
    <row r="288" spans="1:21" x14ac:dyDescent="0.15">
      <c r="A288" s="133">
        <v>41546</v>
      </c>
      <c r="I288" s="136">
        <v>2120</v>
      </c>
    </row>
    <row r="289" spans="1:21" x14ac:dyDescent="0.15">
      <c r="A289" s="133">
        <v>41547</v>
      </c>
      <c r="I289" s="136">
        <v>2120</v>
      </c>
    </row>
    <row r="290" spans="1:21" x14ac:dyDescent="0.15">
      <c r="A290" s="133">
        <v>41555</v>
      </c>
      <c r="I290" s="136">
        <v>2120</v>
      </c>
    </row>
    <row r="291" spans="1:21" x14ac:dyDescent="0.15">
      <c r="A291" s="133">
        <v>41556</v>
      </c>
      <c r="U291" s="136">
        <v>2280</v>
      </c>
    </row>
    <row r="292" spans="1:21" x14ac:dyDescent="0.15">
      <c r="A292" s="133">
        <v>41557</v>
      </c>
      <c r="U292" s="136">
        <v>2280</v>
      </c>
    </row>
    <row r="293" spans="1:21" x14ac:dyDescent="0.15">
      <c r="A293" s="133">
        <v>41558</v>
      </c>
    </row>
    <row r="294" spans="1:21" x14ac:dyDescent="0.15">
      <c r="A294" s="133">
        <v>41559</v>
      </c>
    </row>
    <row r="295" spans="1:21" x14ac:dyDescent="0.15">
      <c r="A295" s="133">
        <v>41561</v>
      </c>
    </row>
    <row r="296" spans="1:21" x14ac:dyDescent="0.15">
      <c r="A296" s="133">
        <v>41562</v>
      </c>
      <c r="U296" s="136">
        <v>2250</v>
      </c>
    </row>
    <row r="297" spans="1:21" x14ac:dyDescent="0.15">
      <c r="A297" s="133">
        <v>41563</v>
      </c>
      <c r="U297" s="136">
        <v>2250</v>
      </c>
    </row>
    <row r="298" spans="1:21" x14ac:dyDescent="0.15">
      <c r="A298" s="133">
        <v>41564</v>
      </c>
      <c r="I298" s="136">
        <v>2120</v>
      </c>
      <c r="U298" s="136">
        <v>2250</v>
      </c>
    </row>
    <row r="299" spans="1:21" x14ac:dyDescent="0.15">
      <c r="A299" s="133">
        <v>41565</v>
      </c>
      <c r="I299" s="136">
        <v>2120</v>
      </c>
    </row>
    <row r="300" spans="1:21" x14ac:dyDescent="0.15">
      <c r="A300" s="133">
        <v>41568</v>
      </c>
      <c r="I300" s="136">
        <v>2120</v>
      </c>
    </row>
    <row r="301" spans="1:21" x14ac:dyDescent="0.15">
      <c r="A301" s="133">
        <v>41569</v>
      </c>
      <c r="I301" s="136">
        <v>2120</v>
      </c>
    </row>
    <row r="302" spans="1:21" x14ac:dyDescent="0.15">
      <c r="A302" s="133">
        <v>41570</v>
      </c>
      <c r="U302" s="136">
        <v>2230</v>
      </c>
    </row>
    <row r="303" spans="1:21" x14ac:dyDescent="0.15">
      <c r="A303" s="133">
        <v>41571</v>
      </c>
    </row>
    <row r="304" spans="1:21" x14ac:dyDescent="0.15">
      <c r="A304" s="133">
        <v>41572</v>
      </c>
      <c r="I304" s="136">
        <v>2100</v>
      </c>
    </row>
    <row r="305" spans="1:24" x14ac:dyDescent="0.15">
      <c r="A305" s="133">
        <v>41575</v>
      </c>
      <c r="I305" s="136">
        <v>2100</v>
      </c>
    </row>
    <row r="306" spans="1:24" x14ac:dyDescent="0.15">
      <c r="A306" s="133">
        <v>41576</v>
      </c>
      <c r="I306" s="136">
        <v>2100</v>
      </c>
    </row>
    <row r="307" spans="1:24" x14ac:dyDescent="0.15">
      <c r="A307" s="133">
        <v>41577</v>
      </c>
      <c r="I307" s="136">
        <v>2100</v>
      </c>
      <c r="U307" s="136">
        <v>2230</v>
      </c>
    </row>
    <row r="308" spans="1:24" x14ac:dyDescent="0.15">
      <c r="A308" s="133">
        <v>41578</v>
      </c>
      <c r="I308" s="136">
        <v>2100</v>
      </c>
      <c r="U308" s="136">
        <v>2230</v>
      </c>
    </row>
    <row r="309" spans="1:24" x14ac:dyDescent="0.15">
      <c r="A309" s="133">
        <v>41579</v>
      </c>
      <c r="I309" s="136">
        <v>2100</v>
      </c>
      <c r="U309" s="136">
        <v>2230</v>
      </c>
    </row>
    <row r="310" spans="1:24" x14ac:dyDescent="0.15">
      <c r="A310" s="133">
        <v>41582</v>
      </c>
      <c r="U310" s="136">
        <v>2230</v>
      </c>
    </row>
    <row r="311" spans="1:24" x14ac:dyDescent="0.15">
      <c r="A311" s="133">
        <v>41583</v>
      </c>
    </row>
    <row r="312" spans="1:24" x14ac:dyDescent="0.15">
      <c r="A312" s="133">
        <v>41584</v>
      </c>
    </row>
    <row r="313" spans="1:24" x14ac:dyDescent="0.15">
      <c r="A313" s="133">
        <v>41585</v>
      </c>
    </row>
    <row r="314" spans="1:24" x14ac:dyDescent="0.15">
      <c r="A314" s="133">
        <v>41586</v>
      </c>
      <c r="I314" s="136">
        <v>2100</v>
      </c>
    </row>
    <row r="315" spans="1:24" x14ac:dyDescent="0.15">
      <c r="A315" s="133">
        <v>41589</v>
      </c>
      <c r="I315" s="136">
        <v>2100</v>
      </c>
      <c r="X315" s="136">
        <v>2180</v>
      </c>
    </row>
    <row r="316" spans="1:24" x14ac:dyDescent="0.15">
      <c r="A316" s="133">
        <v>41590</v>
      </c>
      <c r="I316" s="136">
        <v>2100</v>
      </c>
    </row>
    <row r="317" spans="1:24" x14ac:dyDescent="0.15">
      <c r="A317" s="133">
        <v>41591</v>
      </c>
    </row>
    <row r="318" spans="1:24" x14ac:dyDescent="0.15">
      <c r="A318" s="133">
        <v>41592</v>
      </c>
      <c r="I318" s="136">
        <v>2100</v>
      </c>
    </row>
    <row r="319" spans="1:24" x14ac:dyDescent="0.15">
      <c r="A319" s="133">
        <v>41593</v>
      </c>
      <c r="I319" s="136">
        <v>2100</v>
      </c>
      <c r="U319" s="136">
        <v>2220</v>
      </c>
    </row>
    <row r="320" spans="1:24" x14ac:dyDescent="0.15">
      <c r="A320" s="133">
        <v>41596</v>
      </c>
      <c r="I320" s="136">
        <v>2060</v>
      </c>
      <c r="U320" s="136">
        <v>2220</v>
      </c>
    </row>
    <row r="321" spans="1:24" x14ac:dyDescent="0.15">
      <c r="A321" s="133">
        <v>41597</v>
      </c>
      <c r="I321" s="136">
        <v>2060</v>
      </c>
    </row>
    <row r="322" spans="1:24" x14ac:dyDescent="0.15">
      <c r="A322" s="133">
        <v>41598</v>
      </c>
    </row>
    <row r="323" spans="1:24" x14ac:dyDescent="0.15">
      <c r="A323" s="133">
        <v>41599</v>
      </c>
      <c r="U323" s="136">
        <v>2240</v>
      </c>
      <c r="X323" s="136">
        <v>2180</v>
      </c>
    </row>
    <row r="324" spans="1:24" x14ac:dyDescent="0.15">
      <c r="A324" s="133">
        <v>41600</v>
      </c>
      <c r="U324" s="136">
        <v>2240</v>
      </c>
      <c r="X324" s="136">
        <v>2180</v>
      </c>
    </row>
    <row r="325" spans="1:24" x14ac:dyDescent="0.15">
      <c r="A325" s="133">
        <v>41603</v>
      </c>
    </row>
    <row r="326" spans="1:24" x14ac:dyDescent="0.15">
      <c r="A326" s="133">
        <v>41604</v>
      </c>
    </row>
    <row r="327" spans="1:24" x14ac:dyDescent="0.15">
      <c r="A327" s="133">
        <v>41605</v>
      </c>
    </row>
    <row r="328" spans="1:24" x14ac:dyDescent="0.15">
      <c r="A328" s="133">
        <v>41606</v>
      </c>
    </row>
    <row r="329" spans="1:24" x14ac:dyDescent="0.15">
      <c r="A329" s="133">
        <v>41607</v>
      </c>
      <c r="I329" s="136">
        <v>2060</v>
      </c>
    </row>
    <row r="330" spans="1:24" x14ac:dyDescent="0.15">
      <c r="A330" s="133">
        <v>41610</v>
      </c>
      <c r="U330" s="136">
        <v>2240</v>
      </c>
      <c r="X330" s="136">
        <v>2200</v>
      </c>
    </row>
    <row r="331" spans="1:24" x14ac:dyDescent="0.15">
      <c r="A331" s="133">
        <v>41611</v>
      </c>
      <c r="U331" s="136">
        <v>2240</v>
      </c>
      <c r="X331" s="136">
        <v>2200</v>
      </c>
    </row>
    <row r="332" spans="1:24" x14ac:dyDescent="0.15">
      <c r="A332" s="133">
        <v>41612</v>
      </c>
      <c r="U332" s="136">
        <v>2240</v>
      </c>
    </row>
    <row r="333" spans="1:24" x14ac:dyDescent="0.15">
      <c r="A333" s="133">
        <v>41613</v>
      </c>
    </row>
    <row r="334" spans="1:24" x14ac:dyDescent="0.15">
      <c r="A334" s="133">
        <v>41614</v>
      </c>
    </row>
    <row r="335" spans="1:24" x14ac:dyDescent="0.15">
      <c r="A335" s="133">
        <v>41617</v>
      </c>
      <c r="U335" s="136">
        <v>2250</v>
      </c>
    </row>
    <row r="336" spans="1:24" x14ac:dyDescent="0.15">
      <c r="A336" s="133">
        <v>41618</v>
      </c>
      <c r="U336" s="136">
        <v>2250</v>
      </c>
    </row>
    <row r="337" spans="1:21" x14ac:dyDescent="0.15">
      <c r="A337" s="133">
        <v>41619</v>
      </c>
    </row>
    <row r="338" spans="1:21" x14ac:dyDescent="0.15">
      <c r="A338" s="133">
        <v>41620</v>
      </c>
      <c r="U338" s="136">
        <v>2250</v>
      </c>
    </row>
    <row r="339" spans="1:21" x14ac:dyDescent="0.15">
      <c r="A339" s="133">
        <v>41621</v>
      </c>
      <c r="I339" s="136">
        <v>2060</v>
      </c>
      <c r="U339" s="136">
        <v>2250</v>
      </c>
    </row>
    <row r="340" spans="1:21" x14ac:dyDescent="0.15">
      <c r="A340" s="133">
        <v>41624</v>
      </c>
      <c r="I340" s="136">
        <v>2060</v>
      </c>
      <c r="U340" s="136">
        <v>2250</v>
      </c>
    </row>
    <row r="341" spans="1:21" x14ac:dyDescent="0.15">
      <c r="A341" s="133">
        <v>41625</v>
      </c>
      <c r="I341" s="136">
        <v>2060</v>
      </c>
    </row>
    <row r="342" spans="1:21" x14ac:dyDescent="0.15">
      <c r="A342" s="133">
        <v>41626</v>
      </c>
      <c r="I342" s="136">
        <v>2060</v>
      </c>
      <c r="U342" s="136">
        <v>2250</v>
      </c>
    </row>
    <row r="343" spans="1:21" x14ac:dyDescent="0.15">
      <c r="A343" s="133">
        <v>41627</v>
      </c>
      <c r="I343" s="136">
        <v>2060</v>
      </c>
      <c r="U343" s="136">
        <v>2250</v>
      </c>
    </row>
    <row r="344" spans="1:21" x14ac:dyDescent="0.15">
      <c r="A344" s="133">
        <v>41628</v>
      </c>
      <c r="I344" s="136">
        <v>2060</v>
      </c>
    </row>
    <row r="345" spans="1:21" x14ac:dyDescent="0.15">
      <c r="A345" s="133">
        <v>41631</v>
      </c>
    </row>
    <row r="346" spans="1:21" x14ac:dyDescent="0.15">
      <c r="A346" s="133">
        <v>41632</v>
      </c>
      <c r="U346" s="136">
        <v>2240</v>
      </c>
    </row>
    <row r="347" spans="1:21" x14ac:dyDescent="0.15">
      <c r="A347" s="133">
        <v>41633</v>
      </c>
      <c r="U347" s="136">
        <v>2240</v>
      </c>
    </row>
    <row r="348" spans="1:21" x14ac:dyDescent="0.15">
      <c r="A348" s="133">
        <v>41634</v>
      </c>
      <c r="I348" s="136">
        <v>2060</v>
      </c>
    </row>
    <row r="349" spans="1:21" x14ac:dyDescent="0.15">
      <c r="A349" s="133">
        <v>41635</v>
      </c>
      <c r="I349" s="136">
        <v>2060</v>
      </c>
    </row>
    <row r="350" spans="1:21" x14ac:dyDescent="0.15">
      <c r="A350" s="133">
        <v>41638</v>
      </c>
      <c r="I350" s="136">
        <v>2060</v>
      </c>
      <c r="U350" s="136">
        <v>2240</v>
      </c>
    </row>
    <row r="351" spans="1:21" x14ac:dyDescent="0.15">
      <c r="A351" s="133">
        <v>41639</v>
      </c>
      <c r="I351" s="136">
        <v>2020</v>
      </c>
      <c r="U351" s="136">
        <v>2240</v>
      </c>
    </row>
    <row r="352" spans="1:21" x14ac:dyDescent="0.15">
      <c r="A352" s="133">
        <v>41641</v>
      </c>
      <c r="I352" s="136">
        <v>2020</v>
      </c>
    </row>
    <row r="353" spans="1:21" x14ac:dyDescent="0.15">
      <c r="A353" s="133">
        <v>41642</v>
      </c>
    </row>
    <row r="354" spans="1:21" x14ac:dyDescent="0.15">
      <c r="A354" s="133">
        <v>41645</v>
      </c>
    </row>
    <row r="355" spans="1:21" x14ac:dyDescent="0.15">
      <c r="A355" s="133">
        <v>41646</v>
      </c>
      <c r="U355" s="136">
        <v>2240</v>
      </c>
    </row>
    <row r="356" spans="1:21" x14ac:dyDescent="0.15">
      <c r="A356" s="133">
        <v>41647</v>
      </c>
      <c r="U356" s="136">
        <v>2240</v>
      </c>
    </row>
    <row r="357" spans="1:21" x14ac:dyDescent="0.15">
      <c r="A357" s="133">
        <v>41648</v>
      </c>
    </row>
    <row r="358" spans="1:21" x14ac:dyDescent="0.15">
      <c r="A358" s="133">
        <v>41649</v>
      </c>
      <c r="I358" s="136">
        <v>2000</v>
      </c>
    </row>
    <row r="359" spans="1:21" x14ac:dyDescent="0.15">
      <c r="A359" s="133">
        <v>41652</v>
      </c>
      <c r="I359" s="136">
        <v>2000</v>
      </c>
    </row>
    <row r="360" spans="1:21" x14ac:dyDescent="0.15">
      <c r="A360" s="133">
        <v>41653</v>
      </c>
      <c r="I360" s="136">
        <v>2000</v>
      </c>
    </row>
    <row r="361" spans="1:21" x14ac:dyDescent="0.15">
      <c r="A361" s="133">
        <v>41654</v>
      </c>
      <c r="I361" s="136">
        <v>2000</v>
      </c>
      <c r="U361" s="136">
        <v>2240</v>
      </c>
    </row>
    <row r="362" spans="1:21" x14ac:dyDescent="0.15">
      <c r="A362" s="133">
        <v>41655</v>
      </c>
      <c r="I362" s="136">
        <v>2000</v>
      </c>
      <c r="U362" s="136">
        <v>2240</v>
      </c>
    </row>
    <row r="363" spans="1:21" x14ac:dyDescent="0.15">
      <c r="A363" s="133">
        <v>41656</v>
      </c>
      <c r="I363" s="136">
        <v>2020</v>
      </c>
    </row>
    <row r="364" spans="1:21" x14ac:dyDescent="0.15">
      <c r="A364" s="133">
        <v>41659</v>
      </c>
      <c r="I364" s="136">
        <v>2020</v>
      </c>
    </row>
    <row r="365" spans="1:21" x14ac:dyDescent="0.15">
      <c r="A365" s="133">
        <v>41660</v>
      </c>
    </row>
    <row r="366" spans="1:21" x14ac:dyDescent="0.15">
      <c r="A366" s="133">
        <v>41661</v>
      </c>
      <c r="U366" s="136">
        <v>2270</v>
      </c>
    </row>
    <row r="367" spans="1:21" x14ac:dyDescent="0.15">
      <c r="A367" s="133">
        <v>41662</v>
      </c>
      <c r="U367" s="136">
        <v>2270</v>
      </c>
    </row>
    <row r="368" spans="1:21" x14ac:dyDescent="0.15">
      <c r="A368" s="133">
        <v>41663</v>
      </c>
      <c r="U368" s="136">
        <v>2270</v>
      </c>
    </row>
    <row r="369" spans="1:24" x14ac:dyDescent="0.15">
      <c r="A369" s="133">
        <v>41665</v>
      </c>
      <c r="I369" s="136">
        <v>2020</v>
      </c>
      <c r="U369" s="136">
        <v>2270</v>
      </c>
    </row>
    <row r="370" spans="1:24" x14ac:dyDescent="0.15">
      <c r="A370" s="133">
        <v>41666</v>
      </c>
      <c r="I370" s="136">
        <v>2020</v>
      </c>
    </row>
    <row r="371" spans="1:24" x14ac:dyDescent="0.15">
      <c r="A371" s="133">
        <v>41680</v>
      </c>
    </row>
    <row r="372" spans="1:24" x14ac:dyDescent="0.15">
      <c r="A372" s="133">
        <v>41681</v>
      </c>
      <c r="U372" s="136">
        <v>2270</v>
      </c>
      <c r="X372" s="136">
        <v>2240</v>
      </c>
    </row>
    <row r="373" spans="1:24" x14ac:dyDescent="0.15">
      <c r="A373" s="133">
        <v>41682</v>
      </c>
      <c r="U373" s="136">
        <v>2270</v>
      </c>
      <c r="X373" s="136">
        <v>2240</v>
      </c>
    </row>
    <row r="374" spans="1:24" x14ac:dyDescent="0.15">
      <c r="A374" s="133">
        <v>41683</v>
      </c>
    </row>
    <row r="375" spans="1:24" x14ac:dyDescent="0.15">
      <c r="A375" s="133">
        <v>41684</v>
      </c>
      <c r="I375" s="136">
        <v>2060</v>
      </c>
      <c r="X375" s="136">
        <v>2240</v>
      </c>
    </row>
    <row r="376" spans="1:24" x14ac:dyDescent="0.15">
      <c r="A376" s="133">
        <v>41687</v>
      </c>
      <c r="I376" s="136">
        <v>2060</v>
      </c>
    </row>
    <row r="377" spans="1:24" x14ac:dyDescent="0.15">
      <c r="A377" s="133">
        <v>41688</v>
      </c>
    </row>
    <row r="378" spans="1:24" x14ac:dyDescent="0.15">
      <c r="A378" s="133">
        <v>41689</v>
      </c>
      <c r="I378" s="136">
        <v>2060</v>
      </c>
    </row>
    <row r="379" spans="1:24" x14ac:dyDescent="0.15">
      <c r="A379" s="133">
        <v>41690</v>
      </c>
      <c r="I379" s="136">
        <v>2100</v>
      </c>
    </row>
    <row r="380" spans="1:24" x14ac:dyDescent="0.15">
      <c r="A380" s="133">
        <v>41691</v>
      </c>
      <c r="I380" s="136">
        <v>2100</v>
      </c>
      <c r="X380" s="136">
        <v>2240</v>
      </c>
    </row>
    <row r="381" spans="1:24" x14ac:dyDescent="0.15">
      <c r="A381" s="133">
        <v>41694</v>
      </c>
      <c r="U381" s="136">
        <v>2260</v>
      </c>
    </row>
    <row r="382" spans="1:24" x14ac:dyDescent="0.15">
      <c r="A382" s="133">
        <v>41695</v>
      </c>
      <c r="U382" s="136">
        <v>2260</v>
      </c>
    </row>
    <row r="383" spans="1:24" x14ac:dyDescent="0.15">
      <c r="A383" s="133">
        <v>41696</v>
      </c>
    </row>
    <row r="384" spans="1:24" x14ac:dyDescent="0.15">
      <c r="A384" s="133">
        <v>41697</v>
      </c>
    </row>
    <row r="385" spans="1:24" x14ac:dyDescent="0.15">
      <c r="A385" s="133">
        <v>41698</v>
      </c>
      <c r="I385" s="136">
        <v>2100</v>
      </c>
    </row>
    <row r="386" spans="1:24" x14ac:dyDescent="0.15">
      <c r="A386" s="133">
        <v>41701</v>
      </c>
      <c r="I386" s="136">
        <v>2100</v>
      </c>
    </row>
    <row r="387" spans="1:24" x14ac:dyDescent="0.15">
      <c r="A387" s="133">
        <v>41702</v>
      </c>
    </row>
    <row r="388" spans="1:24" x14ac:dyDescent="0.15">
      <c r="A388" s="133">
        <v>41703</v>
      </c>
    </row>
    <row r="389" spans="1:24" x14ac:dyDescent="0.15">
      <c r="A389" s="133">
        <v>41704</v>
      </c>
      <c r="I389" s="136">
        <v>2100</v>
      </c>
    </row>
    <row r="390" spans="1:24" x14ac:dyDescent="0.15">
      <c r="A390" s="133">
        <v>41705</v>
      </c>
      <c r="I390" s="136">
        <v>2100</v>
      </c>
    </row>
    <row r="391" spans="1:24" x14ac:dyDescent="0.15">
      <c r="A391" s="133">
        <v>41708</v>
      </c>
    </row>
    <row r="392" spans="1:24" x14ac:dyDescent="0.15">
      <c r="A392" s="133">
        <v>41709</v>
      </c>
    </row>
    <row r="393" spans="1:24" x14ac:dyDescent="0.15">
      <c r="A393" s="133">
        <v>41710</v>
      </c>
    </row>
    <row r="394" spans="1:24" x14ac:dyDescent="0.15">
      <c r="A394" s="133">
        <v>41711</v>
      </c>
      <c r="I394" s="136">
        <v>2100</v>
      </c>
      <c r="X394" s="136">
        <v>2260</v>
      </c>
    </row>
    <row r="395" spans="1:24" x14ac:dyDescent="0.15">
      <c r="A395" s="133">
        <v>41712</v>
      </c>
      <c r="I395" s="136">
        <v>2100</v>
      </c>
    </row>
    <row r="396" spans="1:24" x14ac:dyDescent="0.15">
      <c r="A396" s="133">
        <v>41715</v>
      </c>
      <c r="I396" s="136">
        <v>2100</v>
      </c>
    </row>
    <row r="397" spans="1:24" x14ac:dyDescent="0.15">
      <c r="A397" s="133">
        <v>41716</v>
      </c>
    </row>
    <row r="398" spans="1:24" x14ac:dyDescent="0.15">
      <c r="A398" s="133">
        <v>41717</v>
      </c>
    </row>
    <row r="399" spans="1:24" x14ac:dyDescent="0.15">
      <c r="A399" s="133">
        <v>41718</v>
      </c>
      <c r="U399" s="136">
        <v>2300</v>
      </c>
    </row>
    <row r="400" spans="1:24" x14ac:dyDescent="0.15">
      <c r="A400" s="133">
        <v>41719</v>
      </c>
      <c r="U400" s="136">
        <v>2300</v>
      </c>
      <c r="X400" s="136">
        <v>2260</v>
      </c>
    </row>
    <row r="401" spans="1:24" x14ac:dyDescent="0.15">
      <c r="A401" s="133">
        <v>41722</v>
      </c>
      <c r="U401" s="136">
        <v>2300</v>
      </c>
    </row>
    <row r="402" spans="1:24" x14ac:dyDescent="0.15">
      <c r="A402" s="133">
        <v>41723</v>
      </c>
    </row>
    <row r="403" spans="1:24" x14ac:dyDescent="0.15">
      <c r="A403" s="133">
        <v>41724</v>
      </c>
    </row>
    <row r="404" spans="1:24" x14ac:dyDescent="0.15">
      <c r="A404" s="133">
        <v>41725</v>
      </c>
    </row>
    <row r="405" spans="1:24" x14ac:dyDescent="0.15">
      <c r="A405" s="133">
        <v>41726</v>
      </c>
      <c r="U405" s="136">
        <v>2330</v>
      </c>
    </row>
    <row r="406" spans="1:24" x14ac:dyDescent="0.15">
      <c r="A406" s="133">
        <v>41729</v>
      </c>
      <c r="U406" s="136">
        <v>2330</v>
      </c>
    </row>
    <row r="407" spans="1:24" x14ac:dyDescent="0.15">
      <c r="A407" s="133">
        <v>41730</v>
      </c>
      <c r="I407" s="136">
        <v>2150</v>
      </c>
      <c r="U407" s="136">
        <v>2330</v>
      </c>
    </row>
    <row r="408" spans="1:24" x14ac:dyDescent="0.15">
      <c r="A408" s="133">
        <v>41731</v>
      </c>
      <c r="I408" s="136">
        <v>2150</v>
      </c>
      <c r="X408" s="136">
        <v>2260</v>
      </c>
    </row>
    <row r="409" spans="1:24" x14ac:dyDescent="0.15">
      <c r="A409" s="133">
        <v>41732</v>
      </c>
    </row>
    <row r="410" spans="1:24" x14ac:dyDescent="0.15">
      <c r="A410" s="133">
        <v>41733</v>
      </c>
    </row>
    <row r="411" spans="1:24" x14ac:dyDescent="0.15">
      <c r="A411" s="133">
        <v>41737</v>
      </c>
    </row>
    <row r="412" spans="1:24" x14ac:dyDescent="0.15">
      <c r="A412" s="133">
        <v>41738</v>
      </c>
    </row>
    <row r="413" spans="1:24" x14ac:dyDescent="0.15">
      <c r="A413" s="133">
        <v>41739</v>
      </c>
    </row>
    <row r="414" spans="1:24" x14ac:dyDescent="0.15">
      <c r="A414" s="133">
        <v>41740</v>
      </c>
      <c r="I414" s="136">
        <v>2100</v>
      </c>
    </row>
    <row r="415" spans="1:24" x14ac:dyDescent="0.15">
      <c r="A415" s="133">
        <v>41743</v>
      </c>
      <c r="I415" s="136">
        <v>2100</v>
      </c>
    </row>
    <row r="416" spans="1:24" x14ac:dyDescent="0.15">
      <c r="A416" s="133">
        <v>41744</v>
      </c>
    </row>
    <row r="417" spans="1:24" x14ac:dyDescent="0.15">
      <c r="A417" s="133">
        <v>41745</v>
      </c>
    </row>
    <row r="418" spans="1:24" x14ac:dyDescent="0.15">
      <c r="A418" s="133">
        <v>41746</v>
      </c>
      <c r="U418" s="136">
        <v>2360</v>
      </c>
    </row>
    <row r="419" spans="1:24" x14ac:dyDescent="0.15">
      <c r="A419" s="133">
        <v>41747</v>
      </c>
      <c r="I419" s="136">
        <v>2100</v>
      </c>
      <c r="U419" s="136">
        <v>2360</v>
      </c>
    </row>
    <row r="420" spans="1:24" x14ac:dyDescent="0.15">
      <c r="A420" s="133">
        <v>41750</v>
      </c>
      <c r="U420" s="136">
        <v>2360</v>
      </c>
    </row>
    <row r="421" spans="1:24" x14ac:dyDescent="0.15">
      <c r="A421" s="133">
        <v>41751</v>
      </c>
      <c r="U421" s="136">
        <v>2360</v>
      </c>
    </row>
    <row r="422" spans="1:24" x14ac:dyDescent="0.15">
      <c r="A422" s="133">
        <v>41752</v>
      </c>
    </row>
    <row r="423" spans="1:24" x14ac:dyDescent="0.15">
      <c r="A423" s="133">
        <v>41753</v>
      </c>
      <c r="I423" s="136">
        <v>2150</v>
      </c>
    </row>
    <row r="424" spans="1:24" x14ac:dyDescent="0.15">
      <c r="A424" s="133">
        <v>41754</v>
      </c>
      <c r="I424" s="136">
        <v>2160</v>
      </c>
      <c r="U424" s="136">
        <v>2360</v>
      </c>
      <c r="X424" s="136">
        <v>2280</v>
      </c>
    </row>
    <row r="425" spans="1:24" x14ac:dyDescent="0.15">
      <c r="A425" s="133">
        <v>41757</v>
      </c>
      <c r="I425" s="136">
        <v>2160</v>
      </c>
      <c r="U425" s="136">
        <v>2360</v>
      </c>
    </row>
    <row r="426" spans="1:24" x14ac:dyDescent="0.15">
      <c r="A426" s="133">
        <v>41758</v>
      </c>
      <c r="U426" s="136">
        <v>2360</v>
      </c>
    </row>
    <row r="427" spans="1:24" x14ac:dyDescent="0.15">
      <c r="A427" s="133">
        <v>41759</v>
      </c>
      <c r="X427" s="136">
        <v>2280</v>
      </c>
    </row>
    <row r="428" spans="1:24" x14ac:dyDescent="0.15">
      <c r="A428" s="133">
        <v>41763</v>
      </c>
      <c r="U428" s="136">
        <v>2380</v>
      </c>
    </row>
    <row r="429" spans="1:24" x14ac:dyDescent="0.15">
      <c r="A429" s="133">
        <v>41764</v>
      </c>
      <c r="U429" s="136">
        <v>2380</v>
      </c>
    </row>
    <row r="430" spans="1:24" x14ac:dyDescent="0.15">
      <c r="A430" s="133">
        <v>41765</v>
      </c>
      <c r="U430" s="136">
        <v>2380</v>
      </c>
    </row>
    <row r="431" spans="1:24" x14ac:dyDescent="0.15">
      <c r="A431" s="133">
        <v>41766</v>
      </c>
      <c r="U431" s="136">
        <v>2380</v>
      </c>
    </row>
    <row r="432" spans="1:24" x14ac:dyDescent="0.15">
      <c r="A432" s="133">
        <v>41767</v>
      </c>
      <c r="I432" s="136">
        <v>2200</v>
      </c>
      <c r="X432" s="136">
        <v>2280</v>
      </c>
    </row>
    <row r="433" spans="1:24" x14ac:dyDescent="0.15">
      <c r="A433" s="133">
        <v>41768</v>
      </c>
      <c r="I433" s="136">
        <v>2200</v>
      </c>
    </row>
    <row r="434" spans="1:24" x14ac:dyDescent="0.15">
      <c r="A434" s="133">
        <v>41771</v>
      </c>
    </row>
    <row r="435" spans="1:24" x14ac:dyDescent="0.15">
      <c r="A435" s="133">
        <v>41772</v>
      </c>
      <c r="I435" s="136">
        <v>2240</v>
      </c>
    </row>
    <row r="436" spans="1:24" x14ac:dyDescent="0.15">
      <c r="A436" s="133">
        <v>41773</v>
      </c>
    </row>
    <row r="437" spans="1:24" x14ac:dyDescent="0.15">
      <c r="A437" s="133">
        <v>41774</v>
      </c>
      <c r="I437" s="136">
        <v>2220</v>
      </c>
    </row>
    <row r="438" spans="1:24" x14ac:dyDescent="0.15">
      <c r="A438" s="133">
        <v>41775</v>
      </c>
      <c r="I438" s="136">
        <v>2220</v>
      </c>
      <c r="U438" s="136">
        <v>2390</v>
      </c>
    </row>
    <row r="439" spans="1:24" x14ac:dyDescent="0.15">
      <c r="A439" s="133">
        <v>41778</v>
      </c>
      <c r="U439" s="136">
        <v>2390</v>
      </c>
    </row>
    <row r="440" spans="1:24" x14ac:dyDescent="0.15">
      <c r="A440" s="133">
        <v>41779</v>
      </c>
      <c r="I440" s="136">
        <v>2240</v>
      </c>
    </row>
    <row r="441" spans="1:24" x14ac:dyDescent="0.15">
      <c r="A441" s="133">
        <v>41780</v>
      </c>
    </row>
    <row r="442" spans="1:24" x14ac:dyDescent="0.15">
      <c r="A442" s="133">
        <v>41781</v>
      </c>
      <c r="I442" s="136">
        <v>2240</v>
      </c>
    </row>
    <row r="443" spans="1:24" x14ac:dyDescent="0.15">
      <c r="A443" s="133">
        <v>41782</v>
      </c>
      <c r="I443" s="136">
        <v>2240</v>
      </c>
      <c r="U443" s="136">
        <v>2420</v>
      </c>
    </row>
    <row r="444" spans="1:24" x14ac:dyDescent="0.15">
      <c r="A444" s="133">
        <v>41785</v>
      </c>
      <c r="I444" s="136">
        <v>2240</v>
      </c>
      <c r="U444" s="136">
        <v>2420</v>
      </c>
    </row>
    <row r="445" spans="1:24" x14ac:dyDescent="0.15">
      <c r="A445" s="133">
        <v>41786</v>
      </c>
      <c r="I445" s="136">
        <v>2250</v>
      </c>
      <c r="U445" s="136">
        <v>2420</v>
      </c>
    </row>
    <row r="446" spans="1:24" x14ac:dyDescent="0.15">
      <c r="A446" s="133">
        <v>41787</v>
      </c>
    </row>
    <row r="447" spans="1:24" x14ac:dyDescent="0.15">
      <c r="A447" s="133">
        <v>41788</v>
      </c>
      <c r="X447" s="136">
        <v>2350</v>
      </c>
    </row>
    <row r="448" spans="1:24" x14ac:dyDescent="0.15">
      <c r="A448" s="133">
        <v>41789</v>
      </c>
      <c r="I448" s="136">
        <v>2250</v>
      </c>
      <c r="U448" s="136">
        <v>2420</v>
      </c>
      <c r="X448" s="136">
        <v>2350</v>
      </c>
    </row>
    <row r="449" spans="1:24" x14ac:dyDescent="0.15">
      <c r="A449" s="133">
        <v>41793</v>
      </c>
      <c r="U449" s="136">
        <v>2420</v>
      </c>
    </row>
    <row r="450" spans="1:24" x14ac:dyDescent="0.15">
      <c r="A450" s="133">
        <v>41794</v>
      </c>
      <c r="I450" s="136">
        <v>2260</v>
      </c>
      <c r="U450" s="136">
        <v>2420</v>
      </c>
    </row>
    <row r="451" spans="1:24" x14ac:dyDescent="0.15">
      <c r="A451" s="133">
        <v>41795</v>
      </c>
    </row>
    <row r="452" spans="1:24" x14ac:dyDescent="0.15">
      <c r="A452" s="133">
        <v>41796</v>
      </c>
    </row>
    <row r="453" spans="1:24" x14ac:dyDescent="0.15">
      <c r="A453" s="133">
        <v>41799</v>
      </c>
      <c r="I453" s="136">
        <v>2250</v>
      </c>
    </row>
    <row r="454" spans="1:24" x14ac:dyDescent="0.15">
      <c r="A454" s="133">
        <v>41800</v>
      </c>
      <c r="I454" s="136">
        <v>2250</v>
      </c>
    </row>
    <row r="455" spans="1:24" x14ac:dyDescent="0.15">
      <c r="A455" s="133">
        <v>41801</v>
      </c>
      <c r="U455" s="136">
        <v>2420</v>
      </c>
    </row>
    <row r="456" spans="1:24" x14ac:dyDescent="0.15">
      <c r="A456" s="133">
        <v>41802</v>
      </c>
      <c r="U456" s="136">
        <v>2420</v>
      </c>
    </row>
    <row r="457" spans="1:24" x14ac:dyDescent="0.15">
      <c r="A457" s="133">
        <v>41803</v>
      </c>
      <c r="I457" s="136">
        <v>2260</v>
      </c>
      <c r="X457" s="136">
        <v>2350</v>
      </c>
    </row>
    <row r="458" spans="1:24" x14ac:dyDescent="0.15">
      <c r="A458" s="133">
        <v>41806</v>
      </c>
      <c r="X458" s="136">
        <v>2350</v>
      </c>
    </row>
    <row r="459" spans="1:24" x14ac:dyDescent="0.15">
      <c r="A459" s="133">
        <v>41807</v>
      </c>
      <c r="I459" s="136">
        <v>2260</v>
      </c>
      <c r="X459" s="136">
        <v>2350</v>
      </c>
    </row>
    <row r="460" spans="1:24" x14ac:dyDescent="0.15">
      <c r="A460" s="133">
        <v>41808</v>
      </c>
      <c r="I460" s="136">
        <v>2260</v>
      </c>
    </row>
    <row r="461" spans="1:24" x14ac:dyDescent="0.15">
      <c r="A461" s="133">
        <v>41809</v>
      </c>
      <c r="U461" s="136">
        <v>2420</v>
      </c>
    </row>
    <row r="462" spans="1:24" x14ac:dyDescent="0.15">
      <c r="A462" s="133">
        <v>41810</v>
      </c>
      <c r="U462" s="136">
        <v>2420</v>
      </c>
    </row>
    <row r="463" spans="1:24" x14ac:dyDescent="0.15">
      <c r="A463" s="133">
        <v>41813</v>
      </c>
      <c r="I463" s="136">
        <v>2260</v>
      </c>
    </row>
    <row r="464" spans="1:24" x14ac:dyDescent="0.15">
      <c r="A464" s="133">
        <v>41814</v>
      </c>
    </row>
    <row r="465" spans="1:21" x14ac:dyDescent="0.15">
      <c r="A465" s="133">
        <v>41815</v>
      </c>
      <c r="I465" s="136">
        <v>2260</v>
      </c>
    </row>
    <row r="466" spans="1:21" x14ac:dyDescent="0.15">
      <c r="A466" s="133">
        <v>41816</v>
      </c>
      <c r="I466" s="136">
        <v>2260</v>
      </c>
      <c r="U466" s="136">
        <v>2420</v>
      </c>
    </row>
    <row r="467" spans="1:21" x14ac:dyDescent="0.15">
      <c r="A467" s="133">
        <v>41817</v>
      </c>
      <c r="U467" s="136">
        <v>2420</v>
      </c>
    </row>
    <row r="468" spans="1:21" x14ac:dyDescent="0.15">
      <c r="A468" s="133">
        <v>41820</v>
      </c>
    </row>
    <row r="469" spans="1:21" x14ac:dyDescent="0.15">
      <c r="A469" s="133">
        <v>41821</v>
      </c>
      <c r="U469" s="136">
        <v>2420</v>
      </c>
    </row>
    <row r="470" spans="1:21" x14ac:dyDescent="0.15">
      <c r="A470" s="133">
        <v>41822</v>
      </c>
      <c r="U470" s="136">
        <v>2420</v>
      </c>
    </row>
    <row r="471" spans="1:21" x14ac:dyDescent="0.15">
      <c r="A471" s="133">
        <v>41823</v>
      </c>
      <c r="U471" s="136">
        <v>2420</v>
      </c>
    </row>
    <row r="472" spans="1:21" x14ac:dyDescent="0.15">
      <c r="A472" s="133">
        <v>41824</v>
      </c>
    </row>
    <row r="473" spans="1:21" x14ac:dyDescent="0.15">
      <c r="A473" s="133">
        <v>41827</v>
      </c>
      <c r="U473" s="136">
        <v>2420</v>
      </c>
    </row>
    <row r="474" spans="1:21" x14ac:dyDescent="0.15">
      <c r="A474" s="133">
        <v>41828</v>
      </c>
      <c r="U474" s="136">
        <v>2420</v>
      </c>
    </row>
    <row r="475" spans="1:21" x14ac:dyDescent="0.15">
      <c r="A475" s="133">
        <v>41829</v>
      </c>
    </row>
    <row r="476" spans="1:21" x14ac:dyDescent="0.15">
      <c r="A476" s="133">
        <v>41830</v>
      </c>
    </row>
    <row r="477" spans="1:21" x14ac:dyDescent="0.15">
      <c r="A477" s="133">
        <v>41831</v>
      </c>
      <c r="I477" s="136">
        <v>2250</v>
      </c>
      <c r="U477" s="136">
        <v>2460</v>
      </c>
    </row>
    <row r="478" spans="1:21" x14ac:dyDescent="0.15">
      <c r="A478" s="133">
        <v>41834</v>
      </c>
      <c r="U478" s="136">
        <v>2460</v>
      </c>
    </row>
    <row r="479" spans="1:21" x14ac:dyDescent="0.15">
      <c r="A479" s="133">
        <v>41835</v>
      </c>
    </row>
    <row r="480" spans="1:21" x14ac:dyDescent="0.15">
      <c r="A480" s="133">
        <v>41836</v>
      </c>
    </row>
    <row r="481" spans="1:21" x14ac:dyDescent="0.15">
      <c r="A481" s="133">
        <v>41837</v>
      </c>
    </row>
    <row r="482" spans="1:21" x14ac:dyDescent="0.15">
      <c r="A482" s="133">
        <v>41838</v>
      </c>
      <c r="U482" s="136">
        <v>2460</v>
      </c>
    </row>
    <row r="483" spans="1:21" x14ac:dyDescent="0.15">
      <c r="A483" s="133">
        <v>41841</v>
      </c>
    </row>
    <row r="484" spans="1:21" x14ac:dyDescent="0.15">
      <c r="A484" s="133">
        <v>41842</v>
      </c>
    </row>
    <row r="485" spans="1:21" x14ac:dyDescent="0.15">
      <c r="A485" s="133">
        <v>41843</v>
      </c>
    </row>
    <row r="486" spans="1:21" x14ac:dyDescent="0.15">
      <c r="A486" s="133">
        <v>41844</v>
      </c>
      <c r="U486" s="136">
        <v>2480</v>
      </c>
    </row>
    <row r="487" spans="1:21" x14ac:dyDescent="0.15">
      <c r="A487" s="133">
        <v>41845</v>
      </c>
      <c r="U487" s="136">
        <v>2480</v>
      </c>
    </row>
    <row r="488" spans="1:21" x14ac:dyDescent="0.15">
      <c r="A488" s="133">
        <v>41848</v>
      </c>
      <c r="U488" s="136">
        <v>2480</v>
      </c>
    </row>
    <row r="489" spans="1:21" x14ac:dyDescent="0.15">
      <c r="A489" s="133">
        <v>41849</v>
      </c>
      <c r="U489" s="136">
        <v>2480</v>
      </c>
    </row>
    <row r="490" spans="1:21" x14ac:dyDescent="0.15">
      <c r="A490" s="133">
        <v>41850</v>
      </c>
    </row>
    <row r="491" spans="1:21" x14ac:dyDescent="0.15">
      <c r="A491" s="133">
        <v>41851</v>
      </c>
    </row>
    <row r="492" spans="1:21" x14ac:dyDescent="0.15">
      <c r="A492" s="133">
        <v>41852</v>
      </c>
      <c r="U492" s="136">
        <v>2520</v>
      </c>
    </row>
    <row r="493" spans="1:21" x14ac:dyDescent="0.15">
      <c r="A493" s="133">
        <v>41855</v>
      </c>
      <c r="U493" s="136">
        <v>2520</v>
      </c>
    </row>
    <row r="494" spans="1:21" x14ac:dyDescent="0.15">
      <c r="A494" s="133">
        <v>41856</v>
      </c>
      <c r="I494" s="136">
        <v>2310</v>
      </c>
    </row>
    <row r="495" spans="1:21" x14ac:dyDescent="0.15">
      <c r="A495" s="133">
        <v>41857</v>
      </c>
      <c r="I495" s="136">
        <v>2310</v>
      </c>
    </row>
    <row r="496" spans="1:21" x14ac:dyDescent="0.15">
      <c r="A496" s="133">
        <v>41858</v>
      </c>
      <c r="I496" s="136">
        <v>2310</v>
      </c>
    </row>
    <row r="497" spans="1:21" x14ac:dyDescent="0.15">
      <c r="A497" s="133">
        <v>41859</v>
      </c>
    </row>
    <row r="498" spans="1:21" x14ac:dyDescent="0.15">
      <c r="A498" s="133">
        <v>41862</v>
      </c>
    </row>
    <row r="499" spans="1:21" x14ac:dyDescent="0.15">
      <c r="A499" s="133">
        <v>41863</v>
      </c>
      <c r="U499" s="136">
        <v>2560</v>
      </c>
    </row>
    <row r="500" spans="1:21" x14ac:dyDescent="0.15">
      <c r="A500" s="133">
        <v>41864</v>
      </c>
      <c r="U500" s="136">
        <v>2560</v>
      </c>
    </row>
    <row r="501" spans="1:21" x14ac:dyDescent="0.15">
      <c r="A501" s="133">
        <v>41865</v>
      </c>
    </row>
    <row r="502" spans="1:21" x14ac:dyDescent="0.15">
      <c r="A502" s="133">
        <v>41866</v>
      </c>
    </row>
    <row r="503" spans="1:21" x14ac:dyDescent="0.15">
      <c r="A503" s="133">
        <v>41869</v>
      </c>
    </row>
    <row r="504" spans="1:21" x14ac:dyDescent="0.15">
      <c r="A504" s="133">
        <v>41870</v>
      </c>
      <c r="I504" s="136">
        <v>2320</v>
      </c>
    </row>
    <row r="505" spans="1:21" x14ac:dyDescent="0.15">
      <c r="A505" s="133">
        <v>41871</v>
      </c>
      <c r="I505" s="136">
        <v>2320</v>
      </c>
    </row>
    <row r="506" spans="1:21" x14ac:dyDescent="0.15">
      <c r="A506" s="133">
        <v>41872</v>
      </c>
      <c r="U506" s="136">
        <v>2560</v>
      </c>
    </row>
    <row r="507" spans="1:21" x14ac:dyDescent="0.15">
      <c r="A507" s="133">
        <v>41873</v>
      </c>
      <c r="U507" s="136">
        <v>2560</v>
      </c>
    </row>
    <row r="508" spans="1:21" x14ac:dyDescent="0.15">
      <c r="A508" s="133">
        <v>41876</v>
      </c>
      <c r="U508" s="136">
        <v>2560</v>
      </c>
    </row>
    <row r="509" spans="1:21" x14ac:dyDescent="0.15">
      <c r="A509" s="133">
        <v>41877</v>
      </c>
    </row>
    <row r="510" spans="1:21" x14ac:dyDescent="0.15">
      <c r="A510" s="133">
        <v>41878</v>
      </c>
    </row>
    <row r="511" spans="1:21" x14ac:dyDescent="0.15">
      <c r="A511" s="133">
        <v>41879</v>
      </c>
      <c r="U511" s="136">
        <v>2580</v>
      </c>
    </row>
    <row r="512" spans="1:21" x14ac:dyDescent="0.15">
      <c r="A512" s="133">
        <v>41880</v>
      </c>
      <c r="U512" s="136">
        <v>2580</v>
      </c>
    </row>
    <row r="513" spans="1:21" x14ac:dyDescent="0.15">
      <c r="A513" s="133">
        <v>41883</v>
      </c>
    </row>
    <row r="514" spans="1:21" x14ac:dyDescent="0.15">
      <c r="A514" s="133">
        <v>41884</v>
      </c>
    </row>
    <row r="515" spans="1:21" x14ac:dyDescent="0.15">
      <c r="A515" s="133">
        <v>41885</v>
      </c>
    </row>
    <row r="516" spans="1:21" x14ac:dyDescent="0.15">
      <c r="A516" s="133">
        <v>41886</v>
      </c>
      <c r="U516" s="136">
        <v>2580</v>
      </c>
    </row>
    <row r="517" spans="1:21" x14ac:dyDescent="0.15">
      <c r="A517" s="133">
        <v>41887</v>
      </c>
      <c r="U517" s="136">
        <v>2580</v>
      </c>
    </row>
    <row r="518" spans="1:21" x14ac:dyDescent="0.15">
      <c r="A518" s="133">
        <v>41891</v>
      </c>
    </row>
    <row r="519" spans="1:21" x14ac:dyDescent="0.15">
      <c r="A519" s="133">
        <v>41892</v>
      </c>
    </row>
    <row r="520" spans="1:21" x14ac:dyDescent="0.15">
      <c r="A520" s="133">
        <v>41893</v>
      </c>
    </row>
    <row r="521" spans="1:21" x14ac:dyDescent="0.15">
      <c r="A521" s="133">
        <v>41894</v>
      </c>
      <c r="U521" s="136">
        <v>2580</v>
      </c>
    </row>
    <row r="522" spans="1:21" x14ac:dyDescent="0.15">
      <c r="A522" s="133">
        <v>41897</v>
      </c>
      <c r="U522" s="136">
        <v>2500</v>
      </c>
    </row>
    <row r="523" spans="1:21" x14ac:dyDescent="0.15">
      <c r="A523" s="133">
        <v>41898</v>
      </c>
      <c r="U523" s="136">
        <v>2500</v>
      </c>
    </row>
    <row r="524" spans="1:21" x14ac:dyDescent="0.15">
      <c r="A524" s="133">
        <v>41899</v>
      </c>
    </row>
    <row r="525" spans="1:21" x14ac:dyDescent="0.15">
      <c r="A525" s="133">
        <v>41900</v>
      </c>
    </row>
    <row r="526" spans="1:21" x14ac:dyDescent="0.15">
      <c r="A526" s="133">
        <v>41901</v>
      </c>
      <c r="U526" s="136">
        <v>2460</v>
      </c>
    </row>
    <row r="527" spans="1:21" x14ac:dyDescent="0.15">
      <c r="A527" s="133">
        <v>41904</v>
      </c>
      <c r="U527" s="136">
        <v>2420</v>
      </c>
    </row>
    <row r="528" spans="1:21" x14ac:dyDescent="0.15">
      <c r="A528" s="133">
        <v>41905</v>
      </c>
      <c r="U528" s="136">
        <v>2420</v>
      </c>
    </row>
    <row r="529" spans="1:24" x14ac:dyDescent="0.15">
      <c r="A529" s="133">
        <v>41906</v>
      </c>
    </row>
    <row r="530" spans="1:24" x14ac:dyDescent="0.15">
      <c r="A530" s="133">
        <v>41907</v>
      </c>
    </row>
    <row r="531" spans="1:24" x14ac:dyDescent="0.15">
      <c r="A531" s="133">
        <v>41908</v>
      </c>
      <c r="U531" s="136">
        <v>2380</v>
      </c>
      <c r="X531" s="136">
        <v>2300</v>
      </c>
    </row>
    <row r="532" spans="1:24" x14ac:dyDescent="0.15">
      <c r="A532" s="133">
        <v>41910</v>
      </c>
      <c r="U532" s="136">
        <v>2380</v>
      </c>
    </row>
    <row r="533" spans="1:24" x14ac:dyDescent="0.15">
      <c r="A533" s="133">
        <v>41911</v>
      </c>
    </row>
    <row r="534" spans="1:24" x14ac:dyDescent="0.15">
      <c r="A534" s="133">
        <v>41912</v>
      </c>
      <c r="U534" s="136">
        <v>2380</v>
      </c>
    </row>
    <row r="535" spans="1:24" x14ac:dyDescent="0.15">
      <c r="A535" s="133">
        <v>41920</v>
      </c>
      <c r="X535" s="136">
        <v>2360</v>
      </c>
    </row>
    <row r="536" spans="1:24" x14ac:dyDescent="0.15">
      <c r="A536" s="133">
        <v>41921</v>
      </c>
    </row>
    <row r="537" spans="1:24" x14ac:dyDescent="0.15">
      <c r="A537" s="133">
        <v>41922</v>
      </c>
      <c r="U537" s="136">
        <v>2370</v>
      </c>
    </row>
    <row r="538" spans="1:24" x14ac:dyDescent="0.15">
      <c r="A538" s="133">
        <v>41923</v>
      </c>
      <c r="U538" s="136">
        <v>2370</v>
      </c>
    </row>
    <row r="539" spans="1:24" x14ac:dyDescent="0.15">
      <c r="A539" s="133">
        <v>41925</v>
      </c>
      <c r="U539" s="136">
        <v>2370</v>
      </c>
      <c r="X539" s="136">
        <v>2300</v>
      </c>
    </row>
    <row r="540" spans="1:24" x14ac:dyDescent="0.15">
      <c r="A540" s="133">
        <v>41926</v>
      </c>
      <c r="U540" s="136">
        <v>2370</v>
      </c>
    </row>
    <row r="541" spans="1:24" x14ac:dyDescent="0.15">
      <c r="A541" s="133">
        <v>41927</v>
      </c>
    </row>
    <row r="542" spans="1:24" x14ac:dyDescent="0.15">
      <c r="A542" s="133">
        <v>41928</v>
      </c>
      <c r="X542" s="136">
        <v>2260</v>
      </c>
    </row>
    <row r="543" spans="1:24" x14ac:dyDescent="0.15">
      <c r="A543" s="133">
        <v>41929</v>
      </c>
      <c r="U543" s="136">
        <v>2340</v>
      </c>
      <c r="X543" s="136">
        <v>2260</v>
      </c>
    </row>
    <row r="544" spans="1:24" x14ac:dyDescent="0.15">
      <c r="A544" s="133">
        <v>41932</v>
      </c>
      <c r="U544" s="136">
        <v>2340</v>
      </c>
    </row>
    <row r="545" spans="1:24" x14ac:dyDescent="0.15">
      <c r="A545" s="133">
        <v>41933</v>
      </c>
      <c r="X545" s="136">
        <v>2240</v>
      </c>
    </row>
    <row r="546" spans="1:24" x14ac:dyDescent="0.15">
      <c r="A546" s="133">
        <v>41934</v>
      </c>
    </row>
    <row r="547" spans="1:24" x14ac:dyDescent="0.15">
      <c r="A547" s="133">
        <v>41935</v>
      </c>
    </row>
    <row r="548" spans="1:24" x14ac:dyDescent="0.15">
      <c r="A548" s="133">
        <v>41936</v>
      </c>
      <c r="X548" s="136">
        <v>2200</v>
      </c>
    </row>
    <row r="549" spans="1:24" x14ac:dyDescent="0.15">
      <c r="A549" s="133">
        <v>41939</v>
      </c>
      <c r="U549" s="136">
        <v>2290</v>
      </c>
      <c r="X549" s="136">
        <v>2200</v>
      </c>
    </row>
    <row r="550" spans="1:24" x14ac:dyDescent="0.15">
      <c r="A550" s="133">
        <v>41940</v>
      </c>
      <c r="U550" s="136">
        <v>2290</v>
      </c>
      <c r="X550" s="136">
        <v>2200</v>
      </c>
    </row>
    <row r="551" spans="1:24" x14ac:dyDescent="0.15">
      <c r="A551" s="133">
        <v>41941</v>
      </c>
      <c r="U551" s="136">
        <v>2290</v>
      </c>
    </row>
    <row r="552" spans="1:24" x14ac:dyDescent="0.15">
      <c r="A552" s="133">
        <v>41942</v>
      </c>
      <c r="X552" s="136">
        <v>2200</v>
      </c>
    </row>
    <row r="553" spans="1:24" x14ac:dyDescent="0.15">
      <c r="A553" s="133">
        <v>41943</v>
      </c>
      <c r="X553" s="136">
        <v>2200</v>
      </c>
    </row>
    <row r="554" spans="1:24" x14ac:dyDescent="0.15">
      <c r="A554" s="133">
        <v>41946</v>
      </c>
      <c r="U554" s="136">
        <v>2300</v>
      </c>
      <c r="X554" s="136">
        <v>2220</v>
      </c>
    </row>
    <row r="555" spans="1:24" x14ac:dyDescent="0.15">
      <c r="A555" s="133">
        <v>41947</v>
      </c>
      <c r="U555" s="136">
        <v>2300</v>
      </c>
      <c r="X555" s="136">
        <v>2220</v>
      </c>
    </row>
    <row r="556" spans="1:24" x14ac:dyDescent="0.15">
      <c r="A556" s="133">
        <v>41948</v>
      </c>
      <c r="U556" s="136">
        <v>2300</v>
      </c>
      <c r="X556" s="136">
        <v>2240</v>
      </c>
    </row>
    <row r="557" spans="1:24" x14ac:dyDescent="0.15">
      <c r="A557" s="133">
        <v>41949</v>
      </c>
    </row>
    <row r="558" spans="1:24" x14ac:dyDescent="0.15">
      <c r="A558" s="133">
        <v>41950</v>
      </c>
      <c r="I558" s="136">
        <v>2100</v>
      </c>
      <c r="U558" s="136">
        <v>2290</v>
      </c>
      <c r="X558" s="136">
        <v>2220</v>
      </c>
    </row>
    <row r="559" spans="1:24" x14ac:dyDescent="0.15">
      <c r="A559" s="133">
        <v>41953</v>
      </c>
    </row>
    <row r="560" spans="1:24" x14ac:dyDescent="0.15">
      <c r="A560" s="133">
        <v>41954</v>
      </c>
    </row>
    <row r="561" spans="1:24" x14ac:dyDescent="0.15">
      <c r="A561" s="133">
        <v>41955</v>
      </c>
    </row>
    <row r="562" spans="1:24" x14ac:dyDescent="0.15">
      <c r="A562" s="133">
        <v>41956</v>
      </c>
    </row>
    <row r="563" spans="1:24" x14ac:dyDescent="0.15">
      <c r="A563" s="133">
        <v>41957</v>
      </c>
      <c r="U563" s="136">
        <v>2300</v>
      </c>
      <c r="X563" s="136">
        <v>2220</v>
      </c>
    </row>
    <row r="564" spans="1:24" x14ac:dyDescent="0.15">
      <c r="A564" s="133">
        <v>41960</v>
      </c>
      <c r="U564" s="136">
        <v>2300</v>
      </c>
    </row>
    <row r="565" spans="1:24" x14ac:dyDescent="0.15">
      <c r="A565" s="133">
        <v>41961</v>
      </c>
      <c r="U565" s="136">
        <v>2300</v>
      </c>
      <c r="X565" s="136">
        <v>2220</v>
      </c>
    </row>
    <row r="566" spans="1:24" x14ac:dyDescent="0.15">
      <c r="A566" s="133">
        <v>41962</v>
      </c>
      <c r="X566" s="136">
        <v>2220</v>
      </c>
    </row>
    <row r="567" spans="1:24" x14ac:dyDescent="0.15">
      <c r="A567" s="133">
        <v>41963</v>
      </c>
    </row>
    <row r="568" spans="1:24" x14ac:dyDescent="0.15">
      <c r="A568" s="133">
        <v>41964</v>
      </c>
      <c r="I568" s="136">
        <v>2080</v>
      </c>
      <c r="U568" s="136">
        <v>2300</v>
      </c>
    </row>
    <row r="569" spans="1:24" x14ac:dyDescent="0.15">
      <c r="A569" s="133">
        <v>41967</v>
      </c>
      <c r="I569" s="136">
        <v>2080</v>
      </c>
      <c r="U569" s="136">
        <v>2300</v>
      </c>
      <c r="X569" s="136">
        <v>2220</v>
      </c>
    </row>
    <row r="570" spans="1:24" x14ac:dyDescent="0.15">
      <c r="A570" s="133">
        <v>41968</v>
      </c>
      <c r="U570" s="136">
        <v>2300</v>
      </c>
      <c r="X570" s="136">
        <v>2200</v>
      </c>
    </row>
    <row r="571" spans="1:24" x14ac:dyDescent="0.15">
      <c r="A571" s="133">
        <v>41969</v>
      </c>
      <c r="U571" s="136">
        <v>2300</v>
      </c>
      <c r="X571" s="136">
        <v>2200</v>
      </c>
    </row>
    <row r="572" spans="1:24" x14ac:dyDescent="0.15">
      <c r="A572" s="133">
        <v>41970</v>
      </c>
    </row>
    <row r="573" spans="1:24" x14ac:dyDescent="0.15">
      <c r="A573" s="133">
        <v>41971</v>
      </c>
      <c r="I573" s="136">
        <v>2080</v>
      </c>
      <c r="U573" s="136">
        <v>2300</v>
      </c>
    </row>
    <row r="574" spans="1:24" x14ac:dyDescent="0.15">
      <c r="A574" s="133">
        <v>41974</v>
      </c>
      <c r="U574" s="136">
        <v>2300</v>
      </c>
    </row>
    <row r="575" spans="1:24" x14ac:dyDescent="0.15">
      <c r="A575" s="133">
        <v>41975</v>
      </c>
    </row>
    <row r="576" spans="1:24" x14ac:dyDescent="0.15">
      <c r="A576" s="133">
        <v>41976</v>
      </c>
      <c r="U576" s="136">
        <v>2300</v>
      </c>
    </row>
    <row r="577" spans="1:24" x14ac:dyDescent="0.15">
      <c r="A577" s="133">
        <v>41977</v>
      </c>
      <c r="I577" s="136">
        <v>2080</v>
      </c>
      <c r="U577" s="136">
        <v>2300</v>
      </c>
    </row>
    <row r="578" spans="1:24" x14ac:dyDescent="0.15">
      <c r="A578" s="133">
        <v>41978</v>
      </c>
      <c r="I578" s="136">
        <v>2080</v>
      </c>
    </row>
    <row r="579" spans="1:24" x14ac:dyDescent="0.15">
      <c r="A579" s="133">
        <v>41981</v>
      </c>
      <c r="U579" s="136">
        <v>2300</v>
      </c>
    </row>
    <row r="580" spans="1:24" x14ac:dyDescent="0.15">
      <c r="A580" s="133">
        <v>41982</v>
      </c>
    </row>
    <row r="581" spans="1:24" x14ac:dyDescent="0.15">
      <c r="A581" s="133">
        <v>41983</v>
      </c>
    </row>
    <row r="582" spans="1:24" x14ac:dyDescent="0.15">
      <c r="A582" s="133">
        <v>41984</v>
      </c>
      <c r="I582" s="136">
        <v>2080</v>
      </c>
      <c r="X582" s="136">
        <v>2190</v>
      </c>
    </row>
    <row r="583" spans="1:24" x14ac:dyDescent="0.15">
      <c r="A583" s="133">
        <v>41985</v>
      </c>
      <c r="I583" s="136">
        <v>2080</v>
      </c>
      <c r="U583" s="136">
        <v>2290</v>
      </c>
      <c r="X583" s="136">
        <v>2190</v>
      </c>
    </row>
    <row r="584" spans="1:24" x14ac:dyDescent="0.15">
      <c r="A584" s="133">
        <v>41988</v>
      </c>
    </row>
    <row r="585" spans="1:24" x14ac:dyDescent="0.15">
      <c r="A585" s="133">
        <v>41989</v>
      </c>
    </row>
    <row r="586" spans="1:24" x14ac:dyDescent="0.15">
      <c r="A586" s="133">
        <v>41990</v>
      </c>
    </row>
    <row r="587" spans="1:24" x14ac:dyDescent="0.15">
      <c r="A587" s="133">
        <v>41991</v>
      </c>
    </row>
    <row r="588" spans="1:24" x14ac:dyDescent="0.15">
      <c r="A588" s="133">
        <v>41992</v>
      </c>
      <c r="I588" s="136">
        <v>2080</v>
      </c>
      <c r="X588" s="136">
        <v>2190</v>
      </c>
    </row>
    <row r="589" spans="1:24" x14ac:dyDescent="0.15">
      <c r="A589" s="133">
        <v>41995</v>
      </c>
      <c r="X589" s="136">
        <v>2190</v>
      </c>
    </row>
    <row r="590" spans="1:24" x14ac:dyDescent="0.15">
      <c r="A590" s="133">
        <v>41996</v>
      </c>
      <c r="X590" s="136">
        <v>2190</v>
      </c>
    </row>
    <row r="591" spans="1:24" x14ac:dyDescent="0.15">
      <c r="A591" s="133">
        <v>41997</v>
      </c>
      <c r="U591" s="136">
        <v>2290</v>
      </c>
    </row>
    <row r="592" spans="1:24" x14ac:dyDescent="0.15">
      <c r="A592" s="133">
        <v>41998</v>
      </c>
      <c r="U592" s="136">
        <v>2290</v>
      </c>
    </row>
    <row r="593" spans="1:24" x14ac:dyDescent="0.15">
      <c r="A593" s="133">
        <v>41999</v>
      </c>
      <c r="I593" s="136">
        <v>2080</v>
      </c>
      <c r="U593" s="136">
        <v>2290</v>
      </c>
      <c r="X593" s="136">
        <v>2180</v>
      </c>
    </row>
    <row r="594" spans="1:24" x14ac:dyDescent="0.15">
      <c r="A594" s="133">
        <v>42002</v>
      </c>
    </row>
    <row r="595" spans="1:24" x14ac:dyDescent="0.15">
      <c r="A595" s="133">
        <v>42003</v>
      </c>
    </row>
    <row r="596" spans="1:24" x14ac:dyDescent="0.15">
      <c r="A596" s="133">
        <v>42004</v>
      </c>
      <c r="I596" s="136">
        <v>2080</v>
      </c>
      <c r="X596" s="136">
        <v>2180</v>
      </c>
    </row>
    <row r="597" spans="1:24" x14ac:dyDescent="0.15">
      <c r="A597" s="133">
        <v>42008</v>
      </c>
      <c r="U597" s="136">
        <v>2290</v>
      </c>
      <c r="X597" s="136">
        <v>2230</v>
      </c>
    </row>
    <row r="598" spans="1:24" x14ac:dyDescent="0.15">
      <c r="A598" s="133">
        <v>42009</v>
      </c>
      <c r="U598" s="136">
        <v>2290</v>
      </c>
    </row>
    <row r="599" spans="1:24" x14ac:dyDescent="0.15">
      <c r="A599" s="133">
        <v>42010</v>
      </c>
    </row>
    <row r="600" spans="1:24" x14ac:dyDescent="0.15">
      <c r="A600" s="133">
        <v>42011</v>
      </c>
      <c r="U600" s="136">
        <v>2280</v>
      </c>
    </row>
    <row r="601" spans="1:24" x14ac:dyDescent="0.15">
      <c r="A601" s="133">
        <v>42012</v>
      </c>
      <c r="U601" s="136">
        <v>2280</v>
      </c>
    </row>
    <row r="602" spans="1:24" x14ac:dyDescent="0.15">
      <c r="A602" s="133">
        <v>42013</v>
      </c>
      <c r="I602" s="136">
        <v>2080</v>
      </c>
      <c r="X602" s="136">
        <v>2230</v>
      </c>
    </row>
    <row r="603" spans="1:24" x14ac:dyDescent="0.15">
      <c r="A603" s="133">
        <v>42016</v>
      </c>
      <c r="U603" s="136">
        <v>2300</v>
      </c>
      <c r="X603" s="136">
        <v>2230</v>
      </c>
    </row>
    <row r="604" spans="1:24" x14ac:dyDescent="0.15">
      <c r="A604" s="133">
        <v>42017</v>
      </c>
      <c r="U604" s="136">
        <v>2300</v>
      </c>
    </row>
    <row r="605" spans="1:24" x14ac:dyDescent="0.15">
      <c r="A605" s="133">
        <v>42018</v>
      </c>
    </row>
    <row r="606" spans="1:24" x14ac:dyDescent="0.15">
      <c r="A606" s="133">
        <v>42019</v>
      </c>
    </row>
    <row r="607" spans="1:24" x14ac:dyDescent="0.15">
      <c r="A607" s="133">
        <v>42020</v>
      </c>
      <c r="I607" s="136">
        <v>2080</v>
      </c>
      <c r="X607" s="136">
        <v>2230</v>
      </c>
    </row>
    <row r="608" spans="1:24" x14ac:dyDescent="0.15">
      <c r="A608" s="133">
        <v>42023</v>
      </c>
      <c r="U608" s="136">
        <v>2300</v>
      </c>
      <c r="X608" s="136">
        <v>2200</v>
      </c>
    </row>
    <row r="609" spans="1:24" x14ac:dyDescent="0.15">
      <c r="A609" s="133">
        <v>42024</v>
      </c>
      <c r="U609" s="136">
        <v>2300</v>
      </c>
    </row>
    <row r="610" spans="1:24" x14ac:dyDescent="0.15">
      <c r="A610" s="133">
        <v>42025</v>
      </c>
      <c r="U610" s="136">
        <v>2300</v>
      </c>
    </row>
    <row r="611" spans="1:24" x14ac:dyDescent="0.15">
      <c r="A611" s="133">
        <v>42026</v>
      </c>
      <c r="I611" s="136">
        <v>2080</v>
      </c>
    </row>
    <row r="612" spans="1:24" x14ac:dyDescent="0.15">
      <c r="A612" s="133">
        <v>42027</v>
      </c>
      <c r="I612" s="136">
        <v>2080</v>
      </c>
    </row>
    <row r="613" spans="1:24" x14ac:dyDescent="0.15">
      <c r="A613" s="133">
        <v>42030</v>
      </c>
    </row>
    <row r="614" spans="1:24" x14ac:dyDescent="0.15">
      <c r="A614" s="133">
        <v>42031</v>
      </c>
      <c r="U614" s="136">
        <v>2300</v>
      </c>
    </row>
    <row r="615" spans="1:24" x14ac:dyDescent="0.15">
      <c r="A615" s="133">
        <v>42032</v>
      </c>
      <c r="U615" s="136">
        <v>2300</v>
      </c>
    </row>
    <row r="616" spans="1:24" x14ac:dyDescent="0.15">
      <c r="A616" s="133">
        <v>42033</v>
      </c>
      <c r="I616" s="136">
        <v>2120</v>
      </c>
      <c r="X616" s="136">
        <v>2260</v>
      </c>
    </row>
    <row r="617" spans="1:24" x14ac:dyDescent="0.15">
      <c r="A617" s="133">
        <v>42034</v>
      </c>
      <c r="I617" s="136">
        <v>2120</v>
      </c>
      <c r="X617" s="136">
        <v>2260</v>
      </c>
    </row>
    <row r="618" spans="1:24" x14ac:dyDescent="0.15">
      <c r="A618" s="133">
        <v>42037</v>
      </c>
    </row>
    <row r="619" spans="1:24" x14ac:dyDescent="0.15">
      <c r="A619" s="133">
        <v>42038</v>
      </c>
    </row>
    <row r="620" spans="1:24" x14ac:dyDescent="0.15">
      <c r="A620" s="133">
        <v>42039</v>
      </c>
    </row>
    <row r="621" spans="1:24" x14ac:dyDescent="0.15">
      <c r="A621" s="133">
        <v>42040</v>
      </c>
      <c r="I621" s="136">
        <v>2140</v>
      </c>
      <c r="X621" s="136">
        <v>2260</v>
      </c>
    </row>
    <row r="622" spans="1:24" x14ac:dyDescent="0.15">
      <c r="A622" s="133">
        <v>42041</v>
      </c>
      <c r="I622" s="136">
        <v>2140</v>
      </c>
      <c r="U622" s="136">
        <v>2300</v>
      </c>
      <c r="X622" s="136">
        <v>2260</v>
      </c>
    </row>
    <row r="623" spans="1:24" x14ac:dyDescent="0.15">
      <c r="A623" s="133">
        <v>42042</v>
      </c>
      <c r="U623" s="136">
        <v>2300</v>
      </c>
      <c r="X623" s="136">
        <v>2260</v>
      </c>
    </row>
    <row r="624" spans="1:24" x14ac:dyDescent="0.15">
      <c r="A624" s="133">
        <v>42044</v>
      </c>
      <c r="U624" s="136">
        <v>2300</v>
      </c>
      <c r="X624" s="136">
        <v>2280</v>
      </c>
    </row>
    <row r="625" spans="1:24" x14ac:dyDescent="0.15">
      <c r="A625" s="133">
        <v>42045</v>
      </c>
      <c r="X625" s="136">
        <v>2280</v>
      </c>
    </row>
    <row r="626" spans="1:24" x14ac:dyDescent="0.15">
      <c r="A626" s="133">
        <v>42046</v>
      </c>
    </row>
    <row r="627" spans="1:24" x14ac:dyDescent="0.15">
      <c r="A627" s="133">
        <v>42047</v>
      </c>
      <c r="I627" s="136">
        <v>2140</v>
      </c>
    </row>
    <row r="628" spans="1:24" x14ac:dyDescent="0.15">
      <c r="A628" s="133">
        <v>42048</v>
      </c>
      <c r="I628" s="136">
        <v>2140</v>
      </c>
      <c r="U628" s="136">
        <v>2320</v>
      </c>
    </row>
    <row r="629" spans="1:24" x14ac:dyDescent="0.15">
      <c r="A629" s="133">
        <v>42049</v>
      </c>
      <c r="U629" s="136">
        <v>2320</v>
      </c>
    </row>
    <row r="630" spans="1:24" x14ac:dyDescent="0.15">
      <c r="A630" s="133">
        <v>42061</v>
      </c>
      <c r="U630" s="136">
        <v>2320</v>
      </c>
    </row>
    <row r="631" spans="1:24" x14ac:dyDescent="0.15">
      <c r="A631" s="133">
        <v>42062</v>
      </c>
      <c r="U631" s="136">
        <v>2320</v>
      </c>
    </row>
    <row r="632" spans="1:24" x14ac:dyDescent="0.15">
      <c r="A632" s="133">
        <v>42063</v>
      </c>
    </row>
    <row r="633" spans="1:24" x14ac:dyDescent="0.15">
      <c r="A633" s="133">
        <v>42065</v>
      </c>
      <c r="U633" s="136">
        <v>2320</v>
      </c>
    </row>
    <row r="634" spans="1:24" x14ac:dyDescent="0.15">
      <c r="A634" s="133">
        <v>42066</v>
      </c>
      <c r="U634" s="136">
        <v>2320</v>
      </c>
    </row>
    <row r="635" spans="1:24" x14ac:dyDescent="0.15">
      <c r="A635" s="133">
        <v>42067</v>
      </c>
      <c r="U635" s="136">
        <v>2320</v>
      </c>
    </row>
    <row r="636" spans="1:24" x14ac:dyDescent="0.15">
      <c r="A636" s="133">
        <v>42068</v>
      </c>
      <c r="U636" s="136">
        <v>2320</v>
      </c>
    </row>
    <row r="637" spans="1:24" x14ac:dyDescent="0.15">
      <c r="A637" s="133">
        <v>42069</v>
      </c>
      <c r="X637" s="136">
        <v>2280</v>
      </c>
    </row>
    <row r="638" spans="1:24" x14ac:dyDescent="0.15">
      <c r="A638" s="133">
        <v>42072</v>
      </c>
      <c r="U638" s="136">
        <v>2320</v>
      </c>
      <c r="X638" s="136">
        <v>2310</v>
      </c>
    </row>
    <row r="639" spans="1:24" x14ac:dyDescent="0.15">
      <c r="A639" s="133">
        <v>42073</v>
      </c>
      <c r="X639" s="136">
        <v>2340</v>
      </c>
    </row>
    <row r="640" spans="1:24" x14ac:dyDescent="0.15">
      <c r="A640" s="133">
        <v>42074</v>
      </c>
    </row>
    <row r="641" spans="1:24" x14ac:dyDescent="0.15">
      <c r="A641" s="133">
        <v>42075</v>
      </c>
    </row>
    <row r="642" spans="1:24" x14ac:dyDescent="0.15">
      <c r="A642" s="133">
        <v>42076</v>
      </c>
      <c r="U642" s="136">
        <v>2320</v>
      </c>
      <c r="X642" s="136">
        <v>2370</v>
      </c>
    </row>
    <row r="643" spans="1:24" x14ac:dyDescent="0.15">
      <c r="A643" s="133">
        <v>42079</v>
      </c>
      <c r="U643" s="136">
        <v>2360</v>
      </c>
      <c r="X643" s="136">
        <v>2370</v>
      </c>
    </row>
    <row r="644" spans="1:24" x14ac:dyDescent="0.15">
      <c r="A644" s="133">
        <v>42080</v>
      </c>
      <c r="I644" s="136">
        <v>2180</v>
      </c>
      <c r="U644" s="136">
        <v>2360</v>
      </c>
    </row>
    <row r="645" spans="1:24" x14ac:dyDescent="0.15">
      <c r="A645" s="133">
        <v>42081</v>
      </c>
      <c r="I645" s="136">
        <v>2180</v>
      </c>
    </row>
    <row r="646" spans="1:24" x14ac:dyDescent="0.15">
      <c r="A646" s="133">
        <v>42082</v>
      </c>
      <c r="U646" s="136">
        <v>2360</v>
      </c>
      <c r="X646" s="136">
        <v>2340</v>
      </c>
    </row>
    <row r="647" spans="1:24" x14ac:dyDescent="0.15">
      <c r="A647" s="133">
        <v>42083</v>
      </c>
      <c r="U647" s="136">
        <v>2360</v>
      </c>
    </row>
    <row r="648" spans="1:24" x14ac:dyDescent="0.15">
      <c r="A648" s="133">
        <v>42086</v>
      </c>
    </row>
    <row r="649" spans="1:24" x14ac:dyDescent="0.15">
      <c r="A649" s="133">
        <v>42087</v>
      </c>
    </row>
    <row r="650" spans="1:24" x14ac:dyDescent="0.15">
      <c r="A650" s="133">
        <v>42088</v>
      </c>
    </row>
    <row r="651" spans="1:24" x14ac:dyDescent="0.15">
      <c r="A651" s="133">
        <v>42089</v>
      </c>
      <c r="U651" s="136">
        <v>2380</v>
      </c>
      <c r="X651" s="136">
        <v>2380</v>
      </c>
    </row>
    <row r="652" spans="1:24" x14ac:dyDescent="0.15">
      <c r="A652" s="133">
        <v>42090</v>
      </c>
      <c r="U652" s="136">
        <v>2380</v>
      </c>
      <c r="X652" s="136">
        <v>2340</v>
      </c>
    </row>
    <row r="653" spans="1:24" x14ac:dyDescent="0.15">
      <c r="A653" s="133">
        <v>42093</v>
      </c>
      <c r="X653" s="136">
        <v>2340</v>
      </c>
    </row>
    <row r="654" spans="1:24" x14ac:dyDescent="0.15">
      <c r="A654" s="133">
        <v>42094</v>
      </c>
    </row>
    <row r="655" spans="1:24" x14ac:dyDescent="0.15">
      <c r="A655" s="133">
        <v>42095</v>
      </c>
    </row>
    <row r="656" spans="1:24" x14ac:dyDescent="0.15">
      <c r="A656" s="133">
        <v>42096</v>
      </c>
    </row>
    <row r="657" spans="1:24" x14ac:dyDescent="0.15">
      <c r="A657" s="133">
        <v>42097</v>
      </c>
      <c r="I657" s="136">
        <v>2240</v>
      </c>
      <c r="U657" s="136">
        <v>2360</v>
      </c>
    </row>
    <row r="658" spans="1:24" x14ac:dyDescent="0.15">
      <c r="A658" s="133">
        <v>42101</v>
      </c>
      <c r="I658" s="136">
        <v>2240</v>
      </c>
      <c r="X658" s="136">
        <v>2340</v>
      </c>
    </row>
    <row r="659" spans="1:24" x14ac:dyDescent="0.15">
      <c r="A659" s="133">
        <v>42102</v>
      </c>
      <c r="X659" s="136">
        <v>2340</v>
      </c>
    </row>
    <row r="660" spans="1:24" x14ac:dyDescent="0.15">
      <c r="A660" s="133">
        <v>42103</v>
      </c>
      <c r="X660" s="136">
        <v>2340</v>
      </c>
    </row>
    <row r="661" spans="1:24" x14ac:dyDescent="0.15">
      <c r="A661" s="133">
        <v>42104</v>
      </c>
      <c r="I661" s="136">
        <v>2240</v>
      </c>
      <c r="U661" s="136">
        <v>2370</v>
      </c>
    </row>
    <row r="662" spans="1:24" x14ac:dyDescent="0.15">
      <c r="A662" s="133">
        <v>42107</v>
      </c>
    </row>
    <row r="663" spans="1:24" x14ac:dyDescent="0.15">
      <c r="A663" s="133">
        <v>42108</v>
      </c>
      <c r="U663" s="136">
        <v>2370</v>
      </c>
    </row>
    <row r="664" spans="1:24" x14ac:dyDescent="0.15">
      <c r="A664" s="133">
        <v>42109</v>
      </c>
      <c r="U664" s="136">
        <v>2370</v>
      </c>
    </row>
    <row r="665" spans="1:24" x14ac:dyDescent="0.15">
      <c r="A665" s="133">
        <v>42110</v>
      </c>
      <c r="I665" s="136">
        <v>2240</v>
      </c>
      <c r="X665" s="136">
        <v>2350</v>
      </c>
    </row>
    <row r="666" spans="1:24" x14ac:dyDescent="0.15">
      <c r="A666" s="133">
        <v>42111</v>
      </c>
      <c r="I666" s="136">
        <v>2240</v>
      </c>
      <c r="U666" s="136">
        <v>2380</v>
      </c>
      <c r="X666" s="136">
        <v>2350</v>
      </c>
    </row>
    <row r="667" spans="1:24" x14ac:dyDescent="0.15">
      <c r="A667" s="133">
        <v>42114</v>
      </c>
      <c r="I667" s="136">
        <v>2240</v>
      </c>
      <c r="X667" s="136">
        <v>2350</v>
      </c>
    </row>
    <row r="668" spans="1:24" x14ac:dyDescent="0.15">
      <c r="A668" s="133">
        <v>42115</v>
      </c>
      <c r="X668" s="136">
        <v>2350</v>
      </c>
    </row>
    <row r="669" spans="1:24" x14ac:dyDescent="0.15">
      <c r="A669" s="133">
        <v>42116</v>
      </c>
    </row>
    <row r="670" spans="1:24" x14ac:dyDescent="0.15">
      <c r="A670" s="133">
        <v>42117</v>
      </c>
      <c r="I670" s="136">
        <v>2280</v>
      </c>
      <c r="U670" s="136">
        <v>2360</v>
      </c>
    </row>
    <row r="671" spans="1:24" x14ac:dyDescent="0.15">
      <c r="A671" s="133">
        <v>42118</v>
      </c>
      <c r="I671" s="136">
        <v>2280</v>
      </c>
      <c r="X671" s="136">
        <v>2370</v>
      </c>
    </row>
    <row r="672" spans="1:24" x14ac:dyDescent="0.15">
      <c r="A672" s="133">
        <v>42121</v>
      </c>
    </row>
    <row r="673" spans="1:24" x14ac:dyDescent="0.15">
      <c r="A673" s="133">
        <v>42122</v>
      </c>
    </row>
    <row r="674" spans="1:24" x14ac:dyDescent="0.15">
      <c r="A674" s="133">
        <v>42123</v>
      </c>
      <c r="U674" s="136">
        <v>2360</v>
      </c>
    </row>
    <row r="675" spans="1:24" x14ac:dyDescent="0.15">
      <c r="A675" s="133">
        <v>42124</v>
      </c>
      <c r="I675" s="136">
        <v>2220</v>
      </c>
      <c r="U675" s="136">
        <v>2360</v>
      </c>
      <c r="X675" s="136">
        <v>2350</v>
      </c>
    </row>
    <row r="676" spans="1:24" x14ac:dyDescent="0.15">
      <c r="A676" s="133">
        <v>42128</v>
      </c>
    </row>
    <row r="677" spans="1:24" x14ac:dyDescent="0.15">
      <c r="A677" s="133">
        <v>42129</v>
      </c>
    </row>
    <row r="678" spans="1:24" x14ac:dyDescent="0.15">
      <c r="A678" s="133">
        <v>42130</v>
      </c>
    </row>
    <row r="679" spans="1:24" x14ac:dyDescent="0.15">
      <c r="A679" s="133">
        <v>42131</v>
      </c>
      <c r="I679" s="136">
        <v>2260</v>
      </c>
    </row>
    <row r="680" spans="1:24" x14ac:dyDescent="0.15">
      <c r="A680" s="133">
        <v>42132</v>
      </c>
      <c r="I680" s="136">
        <v>2260</v>
      </c>
      <c r="U680" s="136">
        <v>2350</v>
      </c>
      <c r="X680" s="136">
        <v>2350</v>
      </c>
    </row>
    <row r="681" spans="1:24" x14ac:dyDescent="0.15">
      <c r="A681" s="133">
        <v>42135</v>
      </c>
      <c r="U681" s="136">
        <v>2360</v>
      </c>
    </row>
    <row r="682" spans="1:24" x14ac:dyDescent="0.15">
      <c r="A682" s="133">
        <v>42136</v>
      </c>
      <c r="U682" s="136">
        <v>2360</v>
      </c>
    </row>
    <row r="683" spans="1:24" x14ac:dyDescent="0.15">
      <c r="A683" s="133">
        <v>42137</v>
      </c>
    </row>
    <row r="684" spans="1:24" x14ac:dyDescent="0.15">
      <c r="A684" s="133">
        <v>42138</v>
      </c>
      <c r="I684" s="136">
        <v>2260</v>
      </c>
    </row>
    <row r="685" spans="1:24" x14ac:dyDescent="0.15">
      <c r="A685" s="133">
        <v>42139</v>
      </c>
      <c r="I685" s="136">
        <v>2260</v>
      </c>
    </row>
    <row r="686" spans="1:24" x14ac:dyDescent="0.15">
      <c r="A686" s="133">
        <v>42142</v>
      </c>
    </row>
    <row r="687" spans="1:24" x14ac:dyDescent="0.15">
      <c r="A687" s="133">
        <v>42143</v>
      </c>
      <c r="U687" s="136">
        <v>2360</v>
      </c>
    </row>
    <row r="688" spans="1:24" x14ac:dyDescent="0.15">
      <c r="A688" s="133">
        <v>42144</v>
      </c>
      <c r="U688" s="136">
        <v>2360</v>
      </c>
    </row>
    <row r="689" spans="1:21" x14ac:dyDescent="0.15">
      <c r="A689" s="133">
        <v>42145</v>
      </c>
      <c r="I689" s="136">
        <v>2260</v>
      </c>
    </row>
    <row r="690" spans="1:21" x14ac:dyDescent="0.15">
      <c r="A690" s="133">
        <v>42146</v>
      </c>
      <c r="I690" s="136">
        <v>2260</v>
      </c>
      <c r="U690" s="136">
        <v>2360</v>
      </c>
    </row>
    <row r="691" spans="1:21" x14ac:dyDescent="0.15">
      <c r="A691" s="133">
        <v>42149</v>
      </c>
      <c r="U691" s="136">
        <v>2360</v>
      </c>
    </row>
    <row r="692" spans="1:21" x14ac:dyDescent="0.15">
      <c r="A692" s="133">
        <v>42150</v>
      </c>
      <c r="I692" s="136">
        <v>2260</v>
      </c>
      <c r="U692" s="136">
        <v>2360</v>
      </c>
    </row>
    <row r="693" spans="1:21" x14ac:dyDescent="0.15">
      <c r="A693" s="133">
        <v>42151</v>
      </c>
      <c r="I693" s="136">
        <v>2260</v>
      </c>
    </row>
    <row r="694" spans="1:21" x14ac:dyDescent="0.15">
      <c r="A694" s="133">
        <v>42152</v>
      </c>
      <c r="I694" s="136">
        <v>2260</v>
      </c>
    </row>
    <row r="695" spans="1:21" x14ac:dyDescent="0.15">
      <c r="A695" s="133">
        <v>42153</v>
      </c>
      <c r="I695" s="136">
        <v>2260</v>
      </c>
      <c r="U695" s="136">
        <v>2360</v>
      </c>
    </row>
    <row r="696" spans="1:21" x14ac:dyDescent="0.15">
      <c r="A696" s="133">
        <v>42156</v>
      </c>
      <c r="I696" s="136">
        <v>2260</v>
      </c>
      <c r="U696" s="136">
        <v>2360</v>
      </c>
    </row>
    <row r="697" spans="1:21" x14ac:dyDescent="0.15">
      <c r="A697" s="133">
        <v>42157</v>
      </c>
      <c r="I697" s="136">
        <v>2260</v>
      </c>
    </row>
    <row r="698" spans="1:21" x14ac:dyDescent="0.15">
      <c r="A698" s="133">
        <v>42158</v>
      </c>
    </row>
    <row r="699" spans="1:21" x14ac:dyDescent="0.15">
      <c r="A699" s="133">
        <v>42159</v>
      </c>
      <c r="I699" s="136">
        <v>2260</v>
      </c>
    </row>
    <row r="700" spans="1:21" x14ac:dyDescent="0.15">
      <c r="A700" s="133">
        <v>42160</v>
      </c>
      <c r="I700" s="136">
        <v>2260</v>
      </c>
      <c r="U700" s="136">
        <v>2360</v>
      </c>
    </row>
    <row r="701" spans="1:21" x14ac:dyDescent="0.15">
      <c r="A701" s="133">
        <v>42163</v>
      </c>
      <c r="I701" s="136">
        <v>2260</v>
      </c>
      <c r="U701" s="136">
        <v>2360</v>
      </c>
    </row>
    <row r="702" spans="1:21" x14ac:dyDescent="0.15">
      <c r="A702" s="133">
        <v>42164</v>
      </c>
      <c r="U702" s="136">
        <v>2360</v>
      </c>
    </row>
    <row r="703" spans="1:21" x14ac:dyDescent="0.15">
      <c r="A703" s="133">
        <v>42165</v>
      </c>
      <c r="I703" s="136">
        <v>2260</v>
      </c>
    </row>
    <row r="704" spans="1:21" x14ac:dyDescent="0.15">
      <c r="A704" s="133">
        <v>42166</v>
      </c>
      <c r="I704" s="136">
        <v>2260</v>
      </c>
    </row>
    <row r="705" spans="1:24" x14ac:dyDescent="0.15">
      <c r="A705" s="133">
        <v>42167</v>
      </c>
      <c r="I705" s="136">
        <v>2260</v>
      </c>
    </row>
    <row r="706" spans="1:24" x14ac:dyDescent="0.15">
      <c r="A706" s="133">
        <v>42170</v>
      </c>
      <c r="I706" s="136">
        <v>2260</v>
      </c>
    </row>
    <row r="707" spans="1:24" x14ac:dyDescent="0.15">
      <c r="A707" s="133">
        <v>42171</v>
      </c>
      <c r="I707" s="136">
        <v>2260</v>
      </c>
    </row>
    <row r="708" spans="1:24" x14ac:dyDescent="0.15">
      <c r="A708" s="133">
        <v>42172</v>
      </c>
    </row>
    <row r="709" spans="1:24" x14ac:dyDescent="0.15">
      <c r="A709" s="133">
        <v>42173</v>
      </c>
      <c r="I709" s="136">
        <v>2260</v>
      </c>
    </row>
    <row r="710" spans="1:24" x14ac:dyDescent="0.15">
      <c r="A710" s="133">
        <v>42174</v>
      </c>
      <c r="I710" s="136">
        <v>2260</v>
      </c>
    </row>
    <row r="711" spans="1:24" x14ac:dyDescent="0.15">
      <c r="A711" s="133">
        <v>42178</v>
      </c>
      <c r="I711" s="136">
        <v>2260</v>
      </c>
    </row>
    <row r="712" spans="1:24" x14ac:dyDescent="0.15">
      <c r="A712" s="133">
        <v>42179</v>
      </c>
      <c r="I712" s="136">
        <v>2260</v>
      </c>
    </row>
    <row r="713" spans="1:24" x14ac:dyDescent="0.15">
      <c r="A713" s="133">
        <v>42180</v>
      </c>
      <c r="I713" s="136">
        <v>2260</v>
      </c>
    </row>
    <row r="714" spans="1:24" x14ac:dyDescent="0.15">
      <c r="A714" s="133">
        <v>42181</v>
      </c>
      <c r="I714" s="136">
        <v>2200</v>
      </c>
    </row>
    <row r="715" spans="1:24" x14ac:dyDescent="0.15">
      <c r="A715" s="133">
        <v>42184</v>
      </c>
      <c r="I715" s="136">
        <v>2200</v>
      </c>
    </row>
    <row r="716" spans="1:24" x14ac:dyDescent="0.15">
      <c r="A716" s="133">
        <v>42185</v>
      </c>
    </row>
    <row r="717" spans="1:24" x14ac:dyDescent="0.15">
      <c r="A717" s="133">
        <v>42186</v>
      </c>
    </row>
    <row r="718" spans="1:24" x14ac:dyDescent="0.15">
      <c r="A718" s="133">
        <v>42187</v>
      </c>
      <c r="X718" s="136">
        <v>2350</v>
      </c>
    </row>
    <row r="719" spans="1:24" x14ac:dyDescent="0.15">
      <c r="A719" s="133">
        <v>42188</v>
      </c>
      <c r="I719" s="136">
        <v>2200</v>
      </c>
      <c r="X719" s="136">
        <v>2350</v>
      </c>
    </row>
    <row r="720" spans="1:24" x14ac:dyDescent="0.15">
      <c r="A720" s="133">
        <v>42191</v>
      </c>
      <c r="I720" s="136">
        <v>2200</v>
      </c>
    </row>
    <row r="721" spans="1:24" x14ac:dyDescent="0.15">
      <c r="A721" s="133">
        <v>42192</v>
      </c>
      <c r="I721" s="136">
        <v>2200</v>
      </c>
    </row>
    <row r="722" spans="1:24" x14ac:dyDescent="0.15">
      <c r="A722" s="133">
        <v>42193</v>
      </c>
    </row>
    <row r="723" spans="1:24" x14ac:dyDescent="0.15">
      <c r="A723" s="133">
        <v>42194</v>
      </c>
      <c r="U723" s="136">
        <v>2330</v>
      </c>
    </row>
    <row r="724" spans="1:24" x14ac:dyDescent="0.15">
      <c r="A724" s="133">
        <v>42195</v>
      </c>
      <c r="I724" s="136">
        <v>2200</v>
      </c>
      <c r="U724" s="136">
        <v>2330</v>
      </c>
    </row>
    <row r="725" spans="1:24" x14ac:dyDescent="0.15">
      <c r="A725" s="133">
        <v>42198</v>
      </c>
      <c r="U725" s="136">
        <v>2330</v>
      </c>
    </row>
    <row r="726" spans="1:24" x14ac:dyDescent="0.15">
      <c r="A726" s="133">
        <v>42199</v>
      </c>
      <c r="I726" s="136">
        <v>2200</v>
      </c>
      <c r="U726" s="136">
        <v>2330</v>
      </c>
    </row>
    <row r="727" spans="1:24" x14ac:dyDescent="0.15">
      <c r="A727" s="133">
        <v>42200</v>
      </c>
      <c r="I727" s="136">
        <v>2200</v>
      </c>
    </row>
    <row r="728" spans="1:24" x14ac:dyDescent="0.15">
      <c r="A728" s="133">
        <v>42201</v>
      </c>
      <c r="I728" s="136">
        <v>2200</v>
      </c>
    </row>
    <row r="729" spans="1:24" x14ac:dyDescent="0.15">
      <c r="A729" s="133">
        <v>42202</v>
      </c>
      <c r="I729" s="136">
        <v>2200</v>
      </c>
      <c r="U729" s="136">
        <v>2320</v>
      </c>
    </row>
    <row r="730" spans="1:24" x14ac:dyDescent="0.15">
      <c r="A730" s="133">
        <v>42205</v>
      </c>
      <c r="I730" s="136">
        <v>2200</v>
      </c>
      <c r="U730" s="136">
        <v>2320</v>
      </c>
    </row>
    <row r="731" spans="1:24" x14ac:dyDescent="0.15">
      <c r="A731" s="133">
        <v>42206</v>
      </c>
      <c r="U731" s="136">
        <v>2320</v>
      </c>
    </row>
    <row r="732" spans="1:24" x14ac:dyDescent="0.15">
      <c r="A732" s="133">
        <v>42207</v>
      </c>
      <c r="I732" s="136">
        <v>2200</v>
      </c>
    </row>
    <row r="733" spans="1:24" x14ac:dyDescent="0.15">
      <c r="A733" s="133">
        <v>42208</v>
      </c>
      <c r="I733" s="136">
        <v>2200</v>
      </c>
      <c r="X733" s="136">
        <v>2300</v>
      </c>
    </row>
    <row r="734" spans="1:24" x14ac:dyDescent="0.15">
      <c r="A734" s="133">
        <v>42209</v>
      </c>
      <c r="I734" s="136">
        <v>2200</v>
      </c>
      <c r="X734" s="136">
        <v>2300</v>
      </c>
    </row>
    <row r="735" spans="1:24" x14ac:dyDescent="0.15">
      <c r="A735" s="133">
        <v>42212</v>
      </c>
      <c r="I735" s="136">
        <v>2200</v>
      </c>
    </row>
    <row r="736" spans="1:24" x14ac:dyDescent="0.15">
      <c r="A736" s="133">
        <v>42213</v>
      </c>
      <c r="U736" s="136">
        <v>2320</v>
      </c>
    </row>
    <row r="737" spans="1:21" x14ac:dyDescent="0.15">
      <c r="A737" s="133">
        <v>42214</v>
      </c>
      <c r="I737" s="136">
        <v>2200</v>
      </c>
      <c r="U737" s="136">
        <v>2320</v>
      </c>
    </row>
    <row r="738" spans="1:21" x14ac:dyDescent="0.15">
      <c r="A738" s="133">
        <v>42215</v>
      </c>
      <c r="I738" s="136">
        <v>2200</v>
      </c>
    </row>
    <row r="739" spans="1:21" x14ac:dyDescent="0.15">
      <c r="A739" s="133">
        <v>42216</v>
      </c>
      <c r="U739" s="136">
        <v>2330</v>
      </c>
    </row>
    <row r="740" spans="1:21" x14ac:dyDescent="0.15">
      <c r="A740" s="133">
        <v>42219</v>
      </c>
      <c r="I740" s="136">
        <v>2200</v>
      </c>
    </row>
    <row r="741" spans="1:21" x14ac:dyDescent="0.15">
      <c r="A741" s="133">
        <v>42220</v>
      </c>
      <c r="I741" s="136">
        <v>2200</v>
      </c>
    </row>
    <row r="742" spans="1:21" x14ac:dyDescent="0.15">
      <c r="A742" s="133">
        <v>42221</v>
      </c>
      <c r="I742" s="136">
        <v>2200</v>
      </c>
    </row>
    <row r="743" spans="1:21" x14ac:dyDescent="0.15">
      <c r="A743" s="133">
        <v>42222</v>
      </c>
      <c r="I743" s="136">
        <v>2200</v>
      </c>
    </row>
    <row r="744" spans="1:21" x14ac:dyDescent="0.15">
      <c r="A744" s="133">
        <v>42223</v>
      </c>
      <c r="I744" s="136">
        <v>2200</v>
      </c>
      <c r="U744" s="136">
        <v>2320</v>
      </c>
    </row>
    <row r="745" spans="1:21" x14ac:dyDescent="0.15">
      <c r="A745" s="133">
        <v>42226</v>
      </c>
      <c r="I745" s="136">
        <v>2200</v>
      </c>
      <c r="U745" s="136">
        <v>2320</v>
      </c>
    </row>
    <row r="746" spans="1:21" x14ac:dyDescent="0.15">
      <c r="A746" s="133">
        <v>42227</v>
      </c>
      <c r="I746" s="136">
        <v>2200</v>
      </c>
      <c r="U746" s="136">
        <v>2320</v>
      </c>
    </row>
    <row r="747" spans="1:21" x14ac:dyDescent="0.15">
      <c r="A747" s="133">
        <v>42228</v>
      </c>
    </row>
    <row r="748" spans="1:21" x14ac:dyDescent="0.15">
      <c r="A748" s="133">
        <v>42229</v>
      </c>
      <c r="I748" s="136">
        <v>2140</v>
      </c>
    </row>
    <row r="749" spans="1:21" x14ac:dyDescent="0.15">
      <c r="A749" s="133">
        <v>42230</v>
      </c>
      <c r="I749" s="136">
        <v>2140</v>
      </c>
    </row>
    <row r="750" spans="1:21" x14ac:dyDescent="0.15">
      <c r="A750" s="133">
        <v>42233</v>
      </c>
    </row>
    <row r="751" spans="1:21" x14ac:dyDescent="0.15">
      <c r="A751" s="133">
        <v>42234</v>
      </c>
      <c r="U751" s="136">
        <v>2320</v>
      </c>
    </row>
    <row r="752" spans="1:21" x14ac:dyDescent="0.15">
      <c r="A752" s="133">
        <v>42235</v>
      </c>
      <c r="U752" s="136">
        <v>2320</v>
      </c>
    </row>
    <row r="753" spans="1:21" x14ac:dyDescent="0.15">
      <c r="A753" s="133">
        <v>42236</v>
      </c>
      <c r="I753" s="136">
        <v>2140</v>
      </c>
    </row>
    <row r="754" spans="1:21" x14ac:dyDescent="0.15">
      <c r="A754" s="133">
        <v>42237</v>
      </c>
      <c r="I754" s="136">
        <v>2140</v>
      </c>
    </row>
    <row r="755" spans="1:21" x14ac:dyDescent="0.15">
      <c r="A755" s="133">
        <v>42240</v>
      </c>
      <c r="U755" s="136">
        <v>2340</v>
      </c>
    </row>
    <row r="756" spans="1:21" x14ac:dyDescent="0.15">
      <c r="A756" s="133">
        <v>42241</v>
      </c>
      <c r="U756" s="136">
        <v>2340</v>
      </c>
    </row>
    <row r="757" spans="1:21" x14ac:dyDescent="0.15">
      <c r="A757" s="133">
        <v>42242</v>
      </c>
    </row>
    <row r="758" spans="1:21" x14ac:dyDescent="0.15">
      <c r="A758" s="133">
        <v>42243</v>
      </c>
      <c r="I758" s="136">
        <v>2040</v>
      </c>
    </row>
    <row r="759" spans="1:21" x14ac:dyDescent="0.15">
      <c r="A759" s="133">
        <v>42244</v>
      </c>
      <c r="I759" s="136">
        <v>2040</v>
      </c>
      <c r="U759" s="136">
        <v>2340</v>
      </c>
    </row>
    <row r="760" spans="1:21" x14ac:dyDescent="0.15">
      <c r="A760" s="133">
        <v>42247</v>
      </c>
      <c r="U760" s="136">
        <v>2340</v>
      </c>
    </row>
    <row r="761" spans="1:21" x14ac:dyDescent="0.15">
      <c r="A761" s="133">
        <v>42248</v>
      </c>
      <c r="U761" s="136">
        <v>2340</v>
      </c>
    </row>
    <row r="762" spans="1:21" x14ac:dyDescent="0.15">
      <c r="A762" s="133">
        <v>42249</v>
      </c>
    </row>
    <row r="763" spans="1:21" x14ac:dyDescent="0.15">
      <c r="A763" s="133">
        <v>42253</v>
      </c>
    </row>
    <row r="764" spans="1:21" x14ac:dyDescent="0.15">
      <c r="A764" s="133">
        <v>42254</v>
      </c>
    </row>
    <row r="765" spans="1:21" x14ac:dyDescent="0.15">
      <c r="A765" s="133">
        <v>42255</v>
      </c>
    </row>
    <row r="766" spans="1:21" x14ac:dyDescent="0.15">
      <c r="A766" s="133">
        <v>42256</v>
      </c>
    </row>
    <row r="767" spans="1:21" x14ac:dyDescent="0.15">
      <c r="A767" s="133">
        <v>42257</v>
      </c>
      <c r="I767" s="136">
        <v>2100</v>
      </c>
      <c r="U767" s="136">
        <v>2300</v>
      </c>
    </row>
    <row r="768" spans="1:21" x14ac:dyDescent="0.15">
      <c r="A768" s="133">
        <v>42258</v>
      </c>
      <c r="I768" s="136">
        <v>2100</v>
      </c>
    </row>
    <row r="769" spans="1:24" x14ac:dyDescent="0.15">
      <c r="A769" s="133">
        <v>42261</v>
      </c>
      <c r="I769" s="136">
        <v>2100</v>
      </c>
    </row>
    <row r="770" spans="1:24" x14ac:dyDescent="0.15">
      <c r="A770" s="133">
        <v>42262</v>
      </c>
    </row>
    <row r="771" spans="1:24" x14ac:dyDescent="0.15">
      <c r="A771" s="133">
        <v>42263</v>
      </c>
    </row>
    <row r="772" spans="1:24" x14ac:dyDescent="0.15">
      <c r="A772" s="133">
        <v>42264</v>
      </c>
    </row>
    <row r="773" spans="1:24" x14ac:dyDescent="0.15">
      <c r="A773" s="133">
        <v>42265</v>
      </c>
    </row>
    <row r="774" spans="1:24" x14ac:dyDescent="0.15">
      <c r="A774" s="133">
        <v>42268</v>
      </c>
      <c r="I774" s="136">
        <v>2100</v>
      </c>
    </row>
    <row r="775" spans="1:24" x14ac:dyDescent="0.15">
      <c r="A775" s="133">
        <v>42269</v>
      </c>
    </row>
    <row r="776" spans="1:24" x14ac:dyDescent="0.15">
      <c r="A776" s="133">
        <v>42270</v>
      </c>
    </row>
    <row r="777" spans="1:24" x14ac:dyDescent="0.15">
      <c r="A777" s="133">
        <v>42271</v>
      </c>
    </row>
    <row r="778" spans="1:24" x14ac:dyDescent="0.15">
      <c r="A778" s="133">
        <v>42272</v>
      </c>
    </row>
    <row r="779" spans="1:24" x14ac:dyDescent="0.15">
      <c r="A779" s="133">
        <v>42275</v>
      </c>
      <c r="U779" s="136">
        <v>2000</v>
      </c>
    </row>
    <row r="780" spans="1:24" x14ac:dyDescent="0.15">
      <c r="A780" s="133">
        <v>42276</v>
      </c>
      <c r="U780" s="136">
        <v>2020</v>
      </c>
    </row>
    <row r="781" spans="1:24" x14ac:dyDescent="0.15">
      <c r="A781" s="133">
        <v>42277</v>
      </c>
    </row>
    <row r="782" spans="1:24" x14ac:dyDescent="0.15">
      <c r="A782" s="133">
        <v>42285</v>
      </c>
    </row>
    <row r="783" spans="1:24" x14ac:dyDescent="0.15">
      <c r="A783" s="133">
        <v>42286</v>
      </c>
    </row>
    <row r="784" spans="1:24" x14ac:dyDescent="0.15">
      <c r="A784" s="133">
        <v>42287</v>
      </c>
      <c r="X784" s="136">
        <v>1940</v>
      </c>
    </row>
    <row r="785" spans="1:24" x14ac:dyDescent="0.15">
      <c r="A785" s="133">
        <v>42289</v>
      </c>
    </row>
    <row r="786" spans="1:24" x14ac:dyDescent="0.15">
      <c r="A786" s="133">
        <v>42290</v>
      </c>
    </row>
    <row r="787" spans="1:24" x14ac:dyDescent="0.15">
      <c r="A787" s="133">
        <v>42291</v>
      </c>
      <c r="U787" s="136">
        <v>1950</v>
      </c>
    </row>
    <row r="788" spans="1:24" x14ac:dyDescent="0.15">
      <c r="A788" s="133">
        <v>42292</v>
      </c>
      <c r="U788" s="136">
        <v>1950</v>
      </c>
    </row>
    <row r="789" spans="1:24" x14ac:dyDescent="0.15">
      <c r="A789" s="133">
        <v>42293</v>
      </c>
      <c r="X789" s="136">
        <v>1930</v>
      </c>
    </row>
    <row r="790" spans="1:24" x14ac:dyDescent="0.15">
      <c r="A790" s="133">
        <v>42296</v>
      </c>
    </row>
    <row r="791" spans="1:24" x14ac:dyDescent="0.15">
      <c r="A791" s="133">
        <v>42297</v>
      </c>
    </row>
    <row r="792" spans="1:24" x14ac:dyDescent="0.15">
      <c r="A792" s="133">
        <v>42298</v>
      </c>
    </row>
    <row r="793" spans="1:24" x14ac:dyDescent="0.15">
      <c r="A793" s="133">
        <v>42299</v>
      </c>
      <c r="U793" s="136">
        <v>1960</v>
      </c>
    </row>
    <row r="794" spans="1:24" x14ac:dyDescent="0.15">
      <c r="A794" s="133">
        <v>42300</v>
      </c>
      <c r="U794" s="136">
        <v>1960</v>
      </c>
    </row>
    <row r="795" spans="1:24" x14ac:dyDescent="0.15">
      <c r="A795" s="133">
        <v>42303</v>
      </c>
    </row>
    <row r="796" spans="1:24" x14ac:dyDescent="0.15">
      <c r="A796" s="133">
        <v>42304</v>
      </c>
    </row>
    <row r="797" spans="1:24" x14ac:dyDescent="0.15">
      <c r="A797" s="133">
        <v>42305</v>
      </c>
    </row>
    <row r="798" spans="1:24" x14ac:dyDescent="0.15">
      <c r="A798" s="133">
        <v>42306</v>
      </c>
    </row>
    <row r="799" spans="1:24" x14ac:dyDescent="0.15">
      <c r="A799" s="133">
        <v>42307</v>
      </c>
      <c r="U799" s="136">
        <v>1950</v>
      </c>
    </row>
    <row r="800" spans="1:24" x14ac:dyDescent="0.15">
      <c r="A800" s="133">
        <v>42310</v>
      </c>
      <c r="U800" s="136">
        <v>1950</v>
      </c>
    </row>
    <row r="801" spans="1:24" x14ac:dyDescent="0.15">
      <c r="A801" s="133">
        <v>42311</v>
      </c>
    </row>
    <row r="802" spans="1:24" x14ac:dyDescent="0.15">
      <c r="A802" s="133">
        <v>42312</v>
      </c>
    </row>
    <row r="803" spans="1:24" x14ac:dyDescent="0.15">
      <c r="A803" s="133">
        <v>42313</v>
      </c>
    </row>
    <row r="804" spans="1:24" x14ac:dyDescent="0.15">
      <c r="A804" s="133">
        <v>42314</v>
      </c>
    </row>
    <row r="805" spans="1:24" x14ac:dyDescent="0.15">
      <c r="A805" s="133">
        <v>42317</v>
      </c>
    </row>
    <row r="806" spans="1:24" x14ac:dyDescent="0.15">
      <c r="A806" s="133">
        <v>42318</v>
      </c>
      <c r="I806" s="136">
        <v>1910</v>
      </c>
    </row>
    <row r="807" spans="1:24" x14ac:dyDescent="0.15">
      <c r="A807" s="133">
        <v>42319</v>
      </c>
      <c r="I807" s="136">
        <v>1910</v>
      </c>
    </row>
    <row r="808" spans="1:24" x14ac:dyDescent="0.15">
      <c r="A808" s="133">
        <v>42320</v>
      </c>
      <c r="I808" s="136">
        <v>1910</v>
      </c>
    </row>
    <row r="809" spans="1:24" x14ac:dyDescent="0.15">
      <c r="A809" s="133">
        <v>42321</v>
      </c>
      <c r="U809" s="136">
        <v>1960</v>
      </c>
    </row>
    <row r="810" spans="1:24" x14ac:dyDescent="0.15">
      <c r="A810" s="133">
        <v>42324</v>
      </c>
      <c r="X810" s="136">
        <v>1920</v>
      </c>
    </row>
    <row r="811" spans="1:24" x14ac:dyDescent="0.15">
      <c r="A811" s="133">
        <v>42325</v>
      </c>
    </row>
    <row r="812" spans="1:24" x14ac:dyDescent="0.15">
      <c r="A812" s="133">
        <v>42326</v>
      </c>
    </row>
    <row r="813" spans="1:24" x14ac:dyDescent="0.15">
      <c r="A813" s="133">
        <v>42327</v>
      </c>
    </row>
    <row r="814" spans="1:24" x14ac:dyDescent="0.15">
      <c r="A814" s="133">
        <v>42328</v>
      </c>
      <c r="U814" s="136">
        <v>1975</v>
      </c>
    </row>
    <row r="815" spans="1:24" x14ac:dyDescent="0.15">
      <c r="A815" s="133">
        <v>42331</v>
      </c>
      <c r="I815" s="136">
        <v>1920</v>
      </c>
    </row>
    <row r="816" spans="1:24" x14ac:dyDescent="0.15">
      <c r="A816" s="133">
        <v>42332</v>
      </c>
    </row>
    <row r="817" spans="1:24" x14ac:dyDescent="0.15">
      <c r="A817" s="133">
        <v>42333</v>
      </c>
    </row>
    <row r="818" spans="1:24" x14ac:dyDescent="0.15">
      <c r="A818" s="133">
        <v>42334</v>
      </c>
    </row>
    <row r="819" spans="1:24" x14ac:dyDescent="0.15">
      <c r="A819" s="133">
        <v>42335</v>
      </c>
      <c r="U819" s="136">
        <v>1980</v>
      </c>
      <c r="X819" s="136">
        <v>1990</v>
      </c>
    </row>
    <row r="820" spans="1:24" x14ac:dyDescent="0.15">
      <c r="A820" s="133">
        <v>42338</v>
      </c>
      <c r="U820" s="136">
        <v>2000</v>
      </c>
      <c r="X820" s="136">
        <v>1990</v>
      </c>
    </row>
    <row r="821" spans="1:24" x14ac:dyDescent="0.15">
      <c r="A821" s="133">
        <v>42339</v>
      </c>
      <c r="I821" s="136">
        <v>1940</v>
      </c>
    </row>
    <row r="822" spans="1:24" x14ac:dyDescent="0.15">
      <c r="A822" s="133">
        <v>42340</v>
      </c>
      <c r="I822" s="136">
        <v>1940</v>
      </c>
    </row>
    <row r="823" spans="1:24" x14ac:dyDescent="0.15">
      <c r="A823" s="133">
        <v>42341</v>
      </c>
    </row>
    <row r="824" spans="1:24" x14ac:dyDescent="0.15">
      <c r="A824" s="133">
        <v>42342</v>
      </c>
      <c r="I824" s="136">
        <v>1940</v>
      </c>
    </row>
    <row r="825" spans="1:24" x14ac:dyDescent="0.15">
      <c r="A825" s="133">
        <v>42345</v>
      </c>
    </row>
    <row r="826" spans="1:24" x14ac:dyDescent="0.15">
      <c r="A826" s="133">
        <v>42346</v>
      </c>
      <c r="U826" s="136">
        <v>2030</v>
      </c>
    </row>
    <row r="827" spans="1:24" x14ac:dyDescent="0.15">
      <c r="A827" s="133">
        <v>42347</v>
      </c>
      <c r="I827" s="136">
        <v>1920</v>
      </c>
      <c r="X827" s="136">
        <v>1985</v>
      </c>
    </row>
    <row r="828" spans="1:24" x14ac:dyDescent="0.15">
      <c r="A828" s="133">
        <v>42348</v>
      </c>
      <c r="I828" s="136">
        <v>1920</v>
      </c>
      <c r="X828" s="136">
        <v>1985</v>
      </c>
    </row>
    <row r="829" spans="1:24" x14ac:dyDescent="0.15">
      <c r="A829" s="133">
        <v>42349</v>
      </c>
    </row>
    <row r="830" spans="1:24" x14ac:dyDescent="0.15">
      <c r="A830" s="133">
        <v>42352</v>
      </c>
      <c r="I830" s="136">
        <v>1920</v>
      </c>
    </row>
    <row r="831" spans="1:24" x14ac:dyDescent="0.15">
      <c r="A831" s="133">
        <v>42353</v>
      </c>
      <c r="I831" s="136">
        <v>1920</v>
      </c>
    </row>
    <row r="832" spans="1:24" x14ac:dyDescent="0.15">
      <c r="A832" s="133">
        <v>42354</v>
      </c>
      <c r="U832" s="136">
        <v>2030</v>
      </c>
    </row>
    <row r="833" spans="1:24" x14ac:dyDescent="0.15">
      <c r="A833" s="133">
        <v>42355</v>
      </c>
      <c r="U833" s="136">
        <v>2030</v>
      </c>
    </row>
    <row r="834" spans="1:24" x14ac:dyDescent="0.15">
      <c r="A834" s="133">
        <v>42356</v>
      </c>
    </row>
    <row r="835" spans="1:24" x14ac:dyDescent="0.15">
      <c r="A835" s="133">
        <v>42359</v>
      </c>
    </row>
    <row r="836" spans="1:24" x14ac:dyDescent="0.15">
      <c r="A836" s="133">
        <v>42360</v>
      </c>
    </row>
    <row r="837" spans="1:24" x14ac:dyDescent="0.15">
      <c r="A837" s="133">
        <v>42361</v>
      </c>
    </row>
    <row r="838" spans="1:24" x14ac:dyDescent="0.15">
      <c r="A838" s="133">
        <v>42362</v>
      </c>
    </row>
    <row r="839" spans="1:24" x14ac:dyDescent="0.15">
      <c r="A839" s="133">
        <v>42363</v>
      </c>
      <c r="I839" s="136">
        <v>1920</v>
      </c>
      <c r="X839" s="136">
        <v>2010</v>
      </c>
    </row>
    <row r="840" spans="1:24" x14ac:dyDescent="0.15">
      <c r="A840" s="133">
        <v>42366</v>
      </c>
      <c r="U840" s="136">
        <v>2030</v>
      </c>
      <c r="X840" s="136">
        <v>2010</v>
      </c>
    </row>
    <row r="841" spans="1:24" x14ac:dyDescent="0.15">
      <c r="A841" s="133">
        <v>42367</v>
      </c>
      <c r="U841" s="136">
        <v>2030</v>
      </c>
    </row>
    <row r="842" spans="1:24" x14ac:dyDescent="0.15">
      <c r="A842" s="133">
        <v>42368</v>
      </c>
      <c r="U842" s="136">
        <v>2030</v>
      </c>
    </row>
    <row r="843" spans="1:24" x14ac:dyDescent="0.15">
      <c r="A843" s="133">
        <v>42369</v>
      </c>
      <c r="I843" s="136">
        <v>1920</v>
      </c>
      <c r="U843" s="136">
        <v>2030</v>
      </c>
    </row>
    <row r="844" spans="1:24" x14ac:dyDescent="0.15">
      <c r="A844" s="133">
        <v>42373</v>
      </c>
    </row>
    <row r="845" spans="1:24" x14ac:dyDescent="0.15">
      <c r="A845" s="133">
        <v>42374</v>
      </c>
      <c r="I845" s="136">
        <v>1920</v>
      </c>
      <c r="X845" s="136">
        <v>2000</v>
      </c>
    </row>
    <row r="846" spans="1:24" x14ac:dyDescent="0.15">
      <c r="A846" s="133">
        <v>42375</v>
      </c>
      <c r="I846" s="136">
        <v>1920</v>
      </c>
      <c r="X846" s="136">
        <v>2000</v>
      </c>
    </row>
    <row r="847" spans="1:24" x14ac:dyDescent="0.15">
      <c r="A847" s="133">
        <v>42376</v>
      </c>
      <c r="U847" s="136">
        <v>2030</v>
      </c>
    </row>
    <row r="848" spans="1:24" x14ac:dyDescent="0.15">
      <c r="A848" s="133">
        <v>42377</v>
      </c>
    </row>
    <row r="849" spans="1:24" x14ac:dyDescent="0.15">
      <c r="A849" s="133">
        <v>42380</v>
      </c>
      <c r="U849" s="136">
        <v>2030</v>
      </c>
      <c r="X849" s="136">
        <v>2040</v>
      </c>
    </row>
    <row r="850" spans="1:24" x14ac:dyDescent="0.15">
      <c r="A850" s="133">
        <v>42381</v>
      </c>
      <c r="U850" s="136">
        <v>2030</v>
      </c>
    </row>
    <row r="851" spans="1:24" x14ac:dyDescent="0.15">
      <c r="A851" s="133">
        <v>42382</v>
      </c>
    </row>
    <row r="852" spans="1:24" x14ac:dyDescent="0.15">
      <c r="A852" s="133">
        <v>42383</v>
      </c>
      <c r="I852" s="136">
        <v>1920</v>
      </c>
      <c r="U852" s="136">
        <v>2030</v>
      </c>
      <c r="X852" s="136">
        <v>2040</v>
      </c>
    </row>
    <row r="853" spans="1:24" x14ac:dyDescent="0.15">
      <c r="A853" s="133">
        <v>42384</v>
      </c>
      <c r="U853" s="136">
        <v>2030</v>
      </c>
      <c r="X853" s="136">
        <v>2040</v>
      </c>
    </row>
    <row r="854" spans="1:24" x14ac:dyDescent="0.15">
      <c r="A854" s="133">
        <v>42387</v>
      </c>
    </row>
    <row r="855" spans="1:24" x14ac:dyDescent="0.15">
      <c r="A855" s="133">
        <v>42388</v>
      </c>
      <c r="I855" s="136">
        <v>1920</v>
      </c>
    </row>
    <row r="856" spans="1:24" x14ac:dyDescent="0.15">
      <c r="A856" s="133">
        <v>42389</v>
      </c>
    </row>
    <row r="857" spans="1:24" x14ac:dyDescent="0.15">
      <c r="A857" s="133">
        <v>42390</v>
      </c>
      <c r="U857" s="136">
        <v>2030</v>
      </c>
    </row>
    <row r="858" spans="1:24" x14ac:dyDescent="0.15">
      <c r="A858" s="133">
        <v>42391</v>
      </c>
      <c r="U858" s="136">
        <v>2030</v>
      </c>
    </row>
    <row r="859" spans="1:24" x14ac:dyDescent="0.15">
      <c r="A859" s="133">
        <v>42394</v>
      </c>
    </row>
    <row r="860" spans="1:24" x14ac:dyDescent="0.15">
      <c r="A860" s="133">
        <v>42395</v>
      </c>
      <c r="I860" s="136">
        <v>1900</v>
      </c>
    </row>
    <row r="861" spans="1:24" x14ac:dyDescent="0.15">
      <c r="A861" s="133">
        <v>42396</v>
      </c>
    </row>
    <row r="862" spans="1:24" x14ac:dyDescent="0.15">
      <c r="A862" s="133">
        <v>42397</v>
      </c>
    </row>
    <row r="863" spans="1:24" x14ac:dyDescent="0.15">
      <c r="A863" s="133">
        <v>42398</v>
      </c>
    </row>
    <row r="864" spans="1:24" x14ac:dyDescent="0.15">
      <c r="A864" s="133">
        <v>42401</v>
      </c>
    </row>
    <row r="865" spans="1:24" x14ac:dyDescent="0.15">
      <c r="A865" s="133">
        <v>42402</v>
      </c>
    </row>
    <row r="866" spans="1:24" x14ac:dyDescent="0.15">
      <c r="A866" s="133">
        <v>42403</v>
      </c>
    </row>
    <row r="867" spans="1:24" x14ac:dyDescent="0.15">
      <c r="A867" s="133">
        <v>42404</v>
      </c>
    </row>
    <row r="868" spans="1:24" x14ac:dyDescent="0.15">
      <c r="A868" s="133">
        <v>42416</v>
      </c>
    </row>
    <row r="869" spans="1:24" x14ac:dyDescent="0.15">
      <c r="A869" s="133">
        <v>42417</v>
      </c>
    </row>
    <row r="870" spans="1:24" x14ac:dyDescent="0.15">
      <c r="A870" s="133">
        <v>42418</v>
      </c>
    </row>
    <row r="871" spans="1:24" x14ac:dyDescent="0.15">
      <c r="A871" s="133">
        <v>42419</v>
      </c>
      <c r="U871" s="136">
        <v>2040</v>
      </c>
    </row>
    <row r="872" spans="1:24" x14ac:dyDescent="0.15">
      <c r="A872" s="133">
        <v>42422</v>
      </c>
      <c r="U872" s="136">
        <v>2040</v>
      </c>
    </row>
    <row r="873" spans="1:24" x14ac:dyDescent="0.15">
      <c r="A873" s="133">
        <v>42423</v>
      </c>
    </row>
    <row r="874" spans="1:24" x14ac:dyDescent="0.15">
      <c r="A874" s="133">
        <v>42424</v>
      </c>
    </row>
    <row r="875" spans="1:24" x14ac:dyDescent="0.15">
      <c r="A875" s="133">
        <v>42425</v>
      </c>
    </row>
    <row r="876" spans="1:24" x14ac:dyDescent="0.15">
      <c r="A876" s="133">
        <v>42426</v>
      </c>
      <c r="U876" s="136">
        <v>2020</v>
      </c>
    </row>
    <row r="877" spans="1:24" x14ac:dyDescent="0.15">
      <c r="A877" s="133">
        <v>42429</v>
      </c>
      <c r="U877" s="136">
        <v>2020</v>
      </c>
      <c r="X877" s="136">
        <v>1960</v>
      </c>
    </row>
    <row r="878" spans="1:24" x14ac:dyDescent="0.15">
      <c r="A878" s="133">
        <v>42430</v>
      </c>
      <c r="U878" s="136">
        <v>2020</v>
      </c>
    </row>
    <row r="879" spans="1:24" x14ac:dyDescent="0.15">
      <c r="A879" s="133">
        <v>42431</v>
      </c>
      <c r="U879" s="136">
        <v>2000</v>
      </c>
    </row>
    <row r="880" spans="1:24" x14ac:dyDescent="0.15">
      <c r="A880" s="133">
        <v>42432</v>
      </c>
      <c r="U880" s="136">
        <v>2000</v>
      </c>
    </row>
    <row r="881" spans="1:24" x14ac:dyDescent="0.15">
      <c r="A881" s="133">
        <v>42433</v>
      </c>
      <c r="U881" s="136">
        <v>1940</v>
      </c>
      <c r="X881" s="136">
        <v>1950</v>
      </c>
    </row>
    <row r="882" spans="1:24" x14ac:dyDescent="0.15">
      <c r="A882" s="133">
        <v>42436</v>
      </c>
    </row>
    <row r="883" spans="1:24" x14ac:dyDescent="0.15">
      <c r="A883" s="133">
        <v>42437</v>
      </c>
      <c r="X883" s="136">
        <v>1900</v>
      </c>
    </row>
    <row r="884" spans="1:24" x14ac:dyDescent="0.15">
      <c r="A884" s="133">
        <v>42438</v>
      </c>
      <c r="X884" s="136">
        <v>1900</v>
      </c>
    </row>
    <row r="885" spans="1:24" x14ac:dyDescent="0.15">
      <c r="A885" s="133">
        <v>42439</v>
      </c>
    </row>
    <row r="886" spans="1:24" x14ac:dyDescent="0.15">
      <c r="A886" s="133">
        <v>42440</v>
      </c>
      <c r="I886" s="136">
        <v>1880</v>
      </c>
      <c r="U886" s="136">
        <v>1900</v>
      </c>
    </row>
    <row r="887" spans="1:24" x14ac:dyDescent="0.15">
      <c r="A887" s="133">
        <v>42443</v>
      </c>
      <c r="U887" s="136">
        <v>1900</v>
      </c>
    </row>
    <row r="888" spans="1:24" x14ac:dyDescent="0.15">
      <c r="A888" s="133">
        <v>42444</v>
      </c>
      <c r="X888" s="136">
        <v>1900</v>
      </c>
    </row>
    <row r="889" spans="1:24" x14ac:dyDescent="0.15">
      <c r="A889" s="133">
        <v>42445</v>
      </c>
      <c r="X889" s="136">
        <v>1900</v>
      </c>
    </row>
    <row r="890" spans="1:24" x14ac:dyDescent="0.15">
      <c r="A890" s="133">
        <v>42446</v>
      </c>
      <c r="U890" s="136">
        <v>1900</v>
      </c>
    </row>
    <row r="891" spans="1:24" x14ac:dyDescent="0.15">
      <c r="A891" s="133">
        <v>42447</v>
      </c>
      <c r="U891" s="136">
        <v>1900</v>
      </c>
    </row>
    <row r="892" spans="1:24" x14ac:dyDescent="0.15">
      <c r="A892" s="133">
        <v>42450</v>
      </c>
      <c r="U892" s="136">
        <v>1900</v>
      </c>
    </row>
    <row r="893" spans="1:24" x14ac:dyDescent="0.15">
      <c r="A893" s="133">
        <v>42451</v>
      </c>
    </row>
    <row r="894" spans="1:24" x14ac:dyDescent="0.15">
      <c r="A894" s="133">
        <v>42452</v>
      </c>
      <c r="X894" s="136">
        <v>1880</v>
      </c>
    </row>
    <row r="895" spans="1:24" x14ac:dyDescent="0.15">
      <c r="A895" s="133">
        <v>42453</v>
      </c>
      <c r="U895" s="136">
        <v>1900</v>
      </c>
      <c r="X895" s="136">
        <v>1880</v>
      </c>
    </row>
    <row r="896" spans="1:24" x14ac:dyDescent="0.15">
      <c r="A896" s="133">
        <v>42454</v>
      </c>
      <c r="U896" s="136">
        <v>1900</v>
      </c>
      <c r="X896" s="136">
        <v>1880</v>
      </c>
    </row>
    <row r="897" spans="1:24" x14ac:dyDescent="0.15">
      <c r="A897" s="133">
        <v>42457</v>
      </c>
      <c r="U897" s="136">
        <v>1900</v>
      </c>
    </row>
    <row r="898" spans="1:24" x14ac:dyDescent="0.15">
      <c r="A898" s="133">
        <v>42458</v>
      </c>
    </row>
    <row r="899" spans="1:24" x14ac:dyDescent="0.15">
      <c r="A899" s="133">
        <v>42459</v>
      </c>
      <c r="X899" s="136">
        <v>1880</v>
      </c>
    </row>
    <row r="900" spans="1:24" x14ac:dyDescent="0.15">
      <c r="A900" s="133">
        <v>42460</v>
      </c>
      <c r="I900" s="136">
        <v>1880</v>
      </c>
      <c r="X900" s="136">
        <v>1880</v>
      </c>
    </row>
    <row r="901" spans="1:24" x14ac:dyDescent="0.15">
      <c r="A901" s="133">
        <v>42461</v>
      </c>
      <c r="I901" s="136">
        <v>1880</v>
      </c>
      <c r="X901" s="136">
        <v>1880</v>
      </c>
    </row>
    <row r="902" spans="1:24" x14ac:dyDescent="0.15">
      <c r="A902" s="133">
        <v>42465</v>
      </c>
      <c r="I902" s="136">
        <v>1880</v>
      </c>
    </row>
    <row r="903" spans="1:24" x14ac:dyDescent="0.15">
      <c r="A903" s="133">
        <v>42466</v>
      </c>
      <c r="U903" s="136">
        <v>1840</v>
      </c>
    </row>
    <row r="904" spans="1:24" x14ac:dyDescent="0.15">
      <c r="A904" s="133">
        <v>42467</v>
      </c>
      <c r="U904" s="136">
        <v>1840</v>
      </c>
      <c r="X904" s="136">
        <v>1860</v>
      </c>
    </row>
    <row r="905" spans="1:24" x14ac:dyDescent="0.15">
      <c r="A905" s="133">
        <v>42468</v>
      </c>
      <c r="U905" s="136">
        <v>1840</v>
      </c>
      <c r="X905" s="136">
        <v>1860</v>
      </c>
    </row>
    <row r="906" spans="1:24" x14ac:dyDescent="0.15">
      <c r="A906" s="133">
        <v>42471</v>
      </c>
    </row>
    <row r="907" spans="1:24" x14ac:dyDescent="0.15">
      <c r="A907" s="133">
        <v>42472</v>
      </c>
      <c r="X907" s="136">
        <v>1860</v>
      </c>
    </row>
    <row r="908" spans="1:24" x14ac:dyDescent="0.15">
      <c r="A908" s="133">
        <v>42473</v>
      </c>
      <c r="X908" s="136">
        <v>1840</v>
      </c>
    </row>
    <row r="909" spans="1:24" x14ac:dyDescent="0.15">
      <c r="A909" s="133">
        <v>42474</v>
      </c>
      <c r="I909" s="136">
        <v>1860</v>
      </c>
      <c r="X909" s="136">
        <v>1840</v>
      </c>
    </row>
    <row r="910" spans="1:24" x14ac:dyDescent="0.15">
      <c r="A910" s="133">
        <v>42475</v>
      </c>
    </row>
    <row r="911" spans="1:24" x14ac:dyDescent="0.15">
      <c r="A911" s="133">
        <v>42478</v>
      </c>
    </row>
    <row r="912" spans="1:24" x14ac:dyDescent="0.15">
      <c r="A912" s="133">
        <v>42479</v>
      </c>
      <c r="U912" s="136">
        <v>1840</v>
      </c>
    </row>
    <row r="913" spans="1:24" x14ac:dyDescent="0.15">
      <c r="A913" s="133">
        <v>42480</v>
      </c>
      <c r="U913" s="136">
        <v>1840</v>
      </c>
    </row>
    <row r="914" spans="1:24" x14ac:dyDescent="0.15">
      <c r="A914" s="133">
        <v>42481</v>
      </c>
    </row>
    <row r="915" spans="1:24" x14ac:dyDescent="0.15">
      <c r="A915" s="133">
        <v>42482</v>
      </c>
      <c r="U915" s="136">
        <v>1840</v>
      </c>
    </row>
    <row r="916" spans="1:24" x14ac:dyDescent="0.15">
      <c r="A916" s="133">
        <v>42485</v>
      </c>
      <c r="U916" s="136">
        <v>1840</v>
      </c>
    </row>
    <row r="917" spans="1:24" x14ac:dyDescent="0.15">
      <c r="A917" s="133">
        <v>42486</v>
      </c>
    </row>
    <row r="918" spans="1:24" x14ac:dyDescent="0.15">
      <c r="A918" s="133">
        <v>42487</v>
      </c>
    </row>
    <row r="919" spans="1:24" x14ac:dyDescent="0.15">
      <c r="A919" s="133">
        <v>42488</v>
      </c>
    </row>
    <row r="920" spans="1:24" x14ac:dyDescent="0.15">
      <c r="A920" s="133">
        <v>42489</v>
      </c>
      <c r="U920" s="136">
        <v>1860</v>
      </c>
    </row>
    <row r="921" spans="1:24" x14ac:dyDescent="0.15">
      <c r="A921" s="133">
        <v>42493</v>
      </c>
      <c r="U921" s="136">
        <v>1860</v>
      </c>
    </row>
    <row r="922" spans="1:24" x14ac:dyDescent="0.15">
      <c r="A922" s="133">
        <v>42494</v>
      </c>
      <c r="I922" s="136">
        <v>1800</v>
      </c>
    </row>
    <row r="923" spans="1:24" x14ac:dyDescent="0.15">
      <c r="A923" s="133">
        <v>42495</v>
      </c>
      <c r="I923" s="136">
        <v>1800</v>
      </c>
    </row>
    <row r="924" spans="1:24" x14ac:dyDescent="0.15">
      <c r="A924" s="133">
        <v>42496</v>
      </c>
      <c r="U924" s="136">
        <v>1860</v>
      </c>
    </row>
    <row r="925" spans="1:24" x14ac:dyDescent="0.15">
      <c r="A925" s="133">
        <v>42499</v>
      </c>
      <c r="U925" s="136">
        <v>1860</v>
      </c>
    </row>
    <row r="926" spans="1:24" x14ac:dyDescent="0.15">
      <c r="A926" s="133">
        <v>42500</v>
      </c>
    </row>
    <row r="927" spans="1:24" x14ac:dyDescent="0.15">
      <c r="A927" s="133">
        <v>42501</v>
      </c>
      <c r="X927" s="136">
        <v>1900</v>
      </c>
    </row>
    <row r="928" spans="1:24" x14ac:dyDescent="0.15">
      <c r="A928" s="133">
        <v>42502</v>
      </c>
      <c r="X928" s="136">
        <v>1900</v>
      </c>
    </row>
    <row r="929" spans="1:24" x14ac:dyDescent="0.15">
      <c r="A929" s="133">
        <v>42503</v>
      </c>
      <c r="U929" s="136">
        <v>1870</v>
      </c>
    </row>
    <row r="930" spans="1:24" x14ac:dyDescent="0.15">
      <c r="A930" s="133">
        <v>42506</v>
      </c>
      <c r="U930" s="136">
        <v>1870</v>
      </c>
    </row>
    <row r="931" spans="1:24" x14ac:dyDescent="0.15">
      <c r="A931" s="133">
        <v>42507</v>
      </c>
    </row>
    <row r="932" spans="1:24" x14ac:dyDescent="0.15">
      <c r="A932" s="133">
        <v>42508</v>
      </c>
    </row>
    <row r="933" spans="1:24" x14ac:dyDescent="0.15">
      <c r="A933" s="133">
        <v>42509</v>
      </c>
    </row>
    <row r="934" spans="1:24" x14ac:dyDescent="0.15">
      <c r="A934" s="133">
        <v>42510</v>
      </c>
    </row>
    <row r="935" spans="1:24" x14ac:dyDescent="0.15">
      <c r="A935" s="133">
        <v>42513</v>
      </c>
      <c r="U935" s="136">
        <v>1870</v>
      </c>
    </row>
    <row r="936" spans="1:24" x14ac:dyDescent="0.15">
      <c r="A936" s="133">
        <v>42514</v>
      </c>
      <c r="U936" s="136">
        <v>1870</v>
      </c>
    </row>
    <row r="937" spans="1:24" x14ac:dyDescent="0.15">
      <c r="A937" s="133">
        <v>42515</v>
      </c>
      <c r="U937" s="136">
        <v>1870</v>
      </c>
    </row>
    <row r="938" spans="1:24" x14ac:dyDescent="0.15">
      <c r="A938" s="133">
        <v>42516</v>
      </c>
    </row>
    <row r="939" spans="1:24" x14ac:dyDescent="0.15">
      <c r="A939" s="133">
        <v>42517</v>
      </c>
      <c r="U939" s="136">
        <v>1870</v>
      </c>
    </row>
    <row r="940" spans="1:24" x14ac:dyDescent="0.15">
      <c r="A940" s="133">
        <v>42520</v>
      </c>
      <c r="U940" s="136">
        <v>1870</v>
      </c>
      <c r="X940" s="136">
        <v>1740</v>
      </c>
    </row>
    <row r="941" spans="1:24" x14ac:dyDescent="0.15">
      <c r="A941" s="133">
        <v>42521</v>
      </c>
      <c r="U941" s="136">
        <v>1870</v>
      </c>
      <c r="X941" s="136">
        <v>1750</v>
      </c>
    </row>
    <row r="942" spans="1:24" x14ac:dyDescent="0.15">
      <c r="A942" s="133">
        <v>42522</v>
      </c>
      <c r="X942" s="136">
        <v>1750</v>
      </c>
    </row>
    <row r="943" spans="1:24" x14ac:dyDescent="0.15">
      <c r="A943" s="133">
        <v>42523</v>
      </c>
      <c r="X943" s="136">
        <v>1740</v>
      </c>
    </row>
    <row r="944" spans="1:24" x14ac:dyDescent="0.15">
      <c r="A944" s="133">
        <v>42524</v>
      </c>
      <c r="U944" s="136">
        <v>1750</v>
      </c>
      <c r="X944" s="136">
        <v>1740</v>
      </c>
    </row>
    <row r="945" spans="1:24" x14ac:dyDescent="0.15">
      <c r="A945" s="133">
        <v>42527</v>
      </c>
      <c r="U945" s="136">
        <v>1750</v>
      </c>
      <c r="X945" s="136">
        <v>1740</v>
      </c>
    </row>
    <row r="946" spans="1:24" x14ac:dyDescent="0.15">
      <c r="A946" s="133">
        <v>42528</v>
      </c>
      <c r="U946" s="136">
        <v>1750</v>
      </c>
      <c r="X946" s="136">
        <v>1740</v>
      </c>
    </row>
    <row r="947" spans="1:24" x14ac:dyDescent="0.15">
      <c r="A947" s="133">
        <v>42529</v>
      </c>
      <c r="X947" s="136">
        <v>1740</v>
      </c>
    </row>
    <row r="948" spans="1:24" x14ac:dyDescent="0.15">
      <c r="A948" s="133">
        <v>42533</v>
      </c>
      <c r="U948" s="136">
        <v>1820</v>
      </c>
      <c r="X948" s="136">
        <v>1740</v>
      </c>
    </row>
    <row r="949" spans="1:24" x14ac:dyDescent="0.15">
      <c r="A949" s="133">
        <v>42534</v>
      </c>
      <c r="U949" s="136">
        <v>1840</v>
      </c>
    </row>
    <row r="950" spans="1:24" x14ac:dyDescent="0.15">
      <c r="A950" s="133">
        <v>42535</v>
      </c>
      <c r="U950" s="136">
        <v>1840</v>
      </c>
      <c r="X950" s="136">
        <v>1740</v>
      </c>
    </row>
    <row r="951" spans="1:24" x14ac:dyDescent="0.15">
      <c r="A951" s="133">
        <v>42536</v>
      </c>
      <c r="X951" s="136">
        <v>1760</v>
      </c>
    </row>
    <row r="952" spans="1:24" x14ac:dyDescent="0.15">
      <c r="A952" s="133">
        <v>42537</v>
      </c>
      <c r="U952" s="136">
        <v>1900</v>
      </c>
    </row>
    <row r="953" spans="1:24" x14ac:dyDescent="0.15">
      <c r="A953" s="133">
        <v>42538</v>
      </c>
      <c r="U953" s="136">
        <v>1900</v>
      </c>
      <c r="X953" s="136">
        <v>1760</v>
      </c>
    </row>
    <row r="954" spans="1:24" x14ac:dyDescent="0.15">
      <c r="A954" s="133">
        <v>42541</v>
      </c>
      <c r="I954" s="136">
        <v>1660</v>
      </c>
      <c r="X954" s="136">
        <v>1760</v>
      </c>
    </row>
    <row r="955" spans="1:24" x14ac:dyDescent="0.15">
      <c r="A955" s="133">
        <v>42542</v>
      </c>
      <c r="I955" s="136">
        <v>1660</v>
      </c>
      <c r="X955" s="136">
        <v>1760</v>
      </c>
    </row>
    <row r="956" spans="1:24" x14ac:dyDescent="0.15">
      <c r="A956" s="133">
        <v>42543</v>
      </c>
      <c r="I956" s="136">
        <v>1660</v>
      </c>
      <c r="U956" s="136">
        <v>1910</v>
      </c>
    </row>
    <row r="957" spans="1:24" x14ac:dyDescent="0.15">
      <c r="A957" s="133">
        <v>42544</v>
      </c>
      <c r="I957" s="136">
        <v>1660</v>
      </c>
      <c r="U957" s="136">
        <v>1910</v>
      </c>
      <c r="X957" s="136">
        <v>1760</v>
      </c>
    </row>
    <row r="958" spans="1:24" x14ac:dyDescent="0.15">
      <c r="A958" s="133">
        <v>42545</v>
      </c>
      <c r="U958" s="136">
        <v>1910</v>
      </c>
      <c r="X958" s="136">
        <v>1760</v>
      </c>
    </row>
    <row r="959" spans="1:24" x14ac:dyDescent="0.15">
      <c r="A959" s="133">
        <v>42548</v>
      </c>
      <c r="U959" s="136">
        <v>1910</v>
      </c>
      <c r="X959" s="136">
        <v>1760</v>
      </c>
    </row>
    <row r="960" spans="1:24" x14ac:dyDescent="0.15">
      <c r="A960" s="133">
        <v>42549</v>
      </c>
      <c r="U960" s="136">
        <v>1910</v>
      </c>
    </row>
    <row r="961" spans="1:24" x14ac:dyDescent="0.15">
      <c r="A961" s="133">
        <v>42550</v>
      </c>
      <c r="I961" s="136">
        <v>1700</v>
      </c>
      <c r="U961" s="136">
        <v>1900</v>
      </c>
      <c r="X961" s="136">
        <v>1760</v>
      </c>
    </row>
    <row r="962" spans="1:24" x14ac:dyDescent="0.15">
      <c r="A962" s="133">
        <v>42551</v>
      </c>
      <c r="I962" s="136">
        <v>1700</v>
      </c>
      <c r="X962" s="136">
        <v>1760</v>
      </c>
    </row>
    <row r="963" spans="1:24" x14ac:dyDescent="0.15">
      <c r="A963" s="133">
        <v>42552</v>
      </c>
      <c r="I963" s="136">
        <v>1700</v>
      </c>
      <c r="U963" s="136">
        <v>1900</v>
      </c>
      <c r="X963" s="136">
        <v>1760</v>
      </c>
    </row>
    <row r="964" spans="1:24" x14ac:dyDescent="0.15">
      <c r="A964" s="133">
        <v>42555</v>
      </c>
      <c r="I964" s="136">
        <v>1740</v>
      </c>
      <c r="U964" s="136">
        <v>1900</v>
      </c>
    </row>
    <row r="965" spans="1:24" x14ac:dyDescent="0.15">
      <c r="A965" s="133">
        <v>42556</v>
      </c>
      <c r="I965" s="136">
        <v>1740</v>
      </c>
      <c r="U965" s="136">
        <v>1900</v>
      </c>
    </row>
    <row r="966" spans="1:24" x14ac:dyDescent="0.15">
      <c r="A966" s="133">
        <v>42557</v>
      </c>
      <c r="I966" s="136">
        <v>1740</v>
      </c>
      <c r="U966" s="136">
        <v>1900</v>
      </c>
    </row>
    <row r="967" spans="1:24" x14ac:dyDescent="0.15">
      <c r="A967" s="133">
        <v>42558</v>
      </c>
      <c r="I967" s="136">
        <v>1740</v>
      </c>
    </row>
    <row r="968" spans="1:24" x14ac:dyDescent="0.15">
      <c r="A968" s="133">
        <v>42559</v>
      </c>
      <c r="I968" s="136">
        <v>1740</v>
      </c>
      <c r="U968" s="136">
        <v>1920</v>
      </c>
    </row>
    <row r="969" spans="1:24" x14ac:dyDescent="0.15">
      <c r="A969" s="133">
        <v>42562</v>
      </c>
      <c r="I969" s="136">
        <v>1720</v>
      </c>
      <c r="U969" s="136">
        <v>1920</v>
      </c>
    </row>
    <row r="970" spans="1:24" x14ac:dyDescent="0.15">
      <c r="A970" s="133">
        <v>42563</v>
      </c>
      <c r="I970" s="136">
        <v>1720</v>
      </c>
      <c r="U970" s="136">
        <v>1900</v>
      </c>
    </row>
    <row r="971" spans="1:24" x14ac:dyDescent="0.15">
      <c r="A971" s="133">
        <v>42564</v>
      </c>
      <c r="I971" s="136">
        <v>1720</v>
      </c>
      <c r="U971" s="136">
        <v>1900</v>
      </c>
    </row>
    <row r="972" spans="1:24" x14ac:dyDescent="0.15">
      <c r="A972" s="133">
        <v>42565</v>
      </c>
      <c r="I972" s="136">
        <v>1710</v>
      </c>
      <c r="U972" s="136">
        <v>1880</v>
      </c>
    </row>
    <row r="973" spans="1:24" x14ac:dyDescent="0.15">
      <c r="A973" s="133">
        <v>42566</v>
      </c>
      <c r="I973" s="136">
        <v>1710</v>
      </c>
    </row>
    <row r="974" spans="1:24" x14ac:dyDescent="0.15">
      <c r="A974" s="133">
        <v>42569</v>
      </c>
      <c r="I974" s="136">
        <v>1710</v>
      </c>
    </row>
    <row r="975" spans="1:24" x14ac:dyDescent="0.15">
      <c r="A975" s="133">
        <v>42570</v>
      </c>
      <c r="I975" s="136">
        <v>1670</v>
      </c>
    </row>
    <row r="976" spans="1:24" x14ac:dyDescent="0.15">
      <c r="A976" s="133">
        <v>42571</v>
      </c>
      <c r="I976" s="136">
        <v>1620</v>
      </c>
      <c r="U976" s="136">
        <v>1850</v>
      </c>
    </row>
    <row r="977" spans="1:24" x14ac:dyDescent="0.15">
      <c r="A977" s="133">
        <v>42572</v>
      </c>
      <c r="I977" s="136">
        <v>1620</v>
      </c>
      <c r="U977" s="136">
        <v>1850</v>
      </c>
    </row>
    <row r="978" spans="1:24" x14ac:dyDescent="0.15">
      <c r="A978" s="133">
        <v>42573</v>
      </c>
      <c r="I978" s="136">
        <v>1620</v>
      </c>
      <c r="U978" s="136">
        <v>1850</v>
      </c>
    </row>
    <row r="979" spans="1:24" x14ac:dyDescent="0.15">
      <c r="A979" s="133">
        <v>42576</v>
      </c>
      <c r="I979" s="136">
        <v>1600</v>
      </c>
    </row>
    <row r="980" spans="1:24" x14ac:dyDescent="0.15">
      <c r="A980" s="133">
        <v>42577</v>
      </c>
      <c r="I980" s="136">
        <v>1580</v>
      </c>
    </row>
    <row r="981" spans="1:24" x14ac:dyDescent="0.15">
      <c r="A981" s="133">
        <v>42578</v>
      </c>
      <c r="I981" s="136">
        <v>1580</v>
      </c>
      <c r="X981" s="136">
        <v>1760</v>
      </c>
    </row>
    <row r="982" spans="1:24" x14ac:dyDescent="0.15">
      <c r="A982" s="133">
        <v>42579</v>
      </c>
      <c r="I982" s="136">
        <v>1580</v>
      </c>
      <c r="X982" s="136">
        <v>1760</v>
      </c>
    </row>
    <row r="983" spans="1:24" x14ac:dyDescent="0.15">
      <c r="A983" s="133">
        <v>42580</v>
      </c>
      <c r="I983" s="136">
        <v>1570</v>
      </c>
      <c r="X983" s="136">
        <v>1720</v>
      </c>
    </row>
    <row r="984" spans="1:24" x14ac:dyDescent="0.15">
      <c r="A984" s="133">
        <v>42583</v>
      </c>
      <c r="I984" s="136">
        <v>1570</v>
      </c>
      <c r="U984" s="136">
        <v>1760</v>
      </c>
      <c r="X984" s="136">
        <v>1720</v>
      </c>
    </row>
    <row r="985" spans="1:24" x14ac:dyDescent="0.15">
      <c r="A985" s="133">
        <v>42584</v>
      </c>
      <c r="I985" s="136">
        <v>1560</v>
      </c>
      <c r="X985" s="136">
        <v>1720</v>
      </c>
    </row>
    <row r="986" spans="1:24" x14ac:dyDescent="0.15">
      <c r="A986" s="133">
        <v>42585</v>
      </c>
      <c r="I986" s="136">
        <v>1560</v>
      </c>
      <c r="X986" s="136">
        <v>1720</v>
      </c>
    </row>
    <row r="987" spans="1:24" x14ac:dyDescent="0.15">
      <c r="A987" s="133">
        <v>42586</v>
      </c>
      <c r="I987" s="136">
        <v>1560</v>
      </c>
      <c r="X987" s="136">
        <v>1720</v>
      </c>
    </row>
    <row r="988" spans="1:24" x14ac:dyDescent="0.15">
      <c r="A988" s="133">
        <v>42587</v>
      </c>
      <c r="I988" s="136">
        <v>1560</v>
      </c>
      <c r="U988" s="136">
        <v>1740</v>
      </c>
      <c r="X988" s="136">
        <v>1720</v>
      </c>
    </row>
    <row r="989" spans="1:24" x14ac:dyDescent="0.15">
      <c r="A989" s="133">
        <v>42590</v>
      </c>
      <c r="I989" s="136">
        <v>1560</v>
      </c>
      <c r="X989" s="136">
        <v>1720</v>
      </c>
    </row>
    <row r="990" spans="1:24" x14ac:dyDescent="0.15">
      <c r="A990" s="133">
        <v>42591</v>
      </c>
      <c r="I990" s="136">
        <v>1560</v>
      </c>
      <c r="X990" s="136">
        <v>1720</v>
      </c>
    </row>
    <row r="991" spans="1:24" x14ac:dyDescent="0.15">
      <c r="A991" s="133">
        <v>42592</v>
      </c>
      <c r="I991" s="136">
        <v>1560</v>
      </c>
      <c r="U991" s="136">
        <v>1760</v>
      </c>
      <c r="X991" s="136">
        <v>1720</v>
      </c>
    </row>
    <row r="992" spans="1:24" x14ac:dyDescent="0.15">
      <c r="A992" s="133">
        <v>42593</v>
      </c>
      <c r="I992" s="136">
        <v>1560</v>
      </c>
      <c r="U992" s="136">
        <v>1760</v>
      </c>
      <c r="X992" s="136">
        <v>1720</v>
      </c>
    </row>
    <row r="993" spans="1:24" x14ac:dyDescent="0.15">
      <c r="A993" s="133">
        <v>42594</v>
      </c>
      <c r="I993" s="136">
        <v>1560</v>
      </c>
      <c r="U993" s="136">
        <v>1760</v>
      </c>
      <c r="X993" s="136">
        <v>1720</v>
      </c>
    </row>
    <row r="994" spans="1:24" x14ac:dyDescent="0.15">
      <c r="A994" s="133">
        <v>42597</v>
      </c>
      <c r="I994" s="136">
        <v>1580</v>
      </c>
      <c r="U994" s="136">
        <v>1760</v>
      </c>
    </row>
    <row r="995" spans="1:24" x14ac:dyDescent="0.15">
      <c r="A995" s="133">
        <v>42598</v>
      </c>
      <c r="I995" s="136">
        <v>1580</v>
      </c>
      <c r="U995" s="136">
        <v>1760</v>
      </c>
      <c r="X995" s="136">
        <v>1720</v>
      </c>
    </row>
    <row r="996" spans="1:24" x14ac:dyDescent="0.15">
      <c r="A996" s="133">
        <v>42599</v>
      </c>
      <c r="I996" s="136">
        <v>1580</v>
      </c>
      <c r="U996" s="136">
        <v>1760</v>
      </c>
      <c r="X996" s="136">
        <v>1720</v>
      </c>
    </row>
    <row r="997" spans="1:24" x14ac:dyDescent="0.15">
      <c r="A997" s="133">
        <v>42600</v>
      </c>
      <c r="I997" s="136">
        <v>1580</v>
      </c>
      <c r="U997" s="136">
        <v>1760</v>
      </c>
      <c r="X997" s="136">
        <v>1690</v>
      </c>
    </row>
    <row r="998" spans="1:24" x14ac:dyDescent="0.15">
      <c r="A998" s="133">
        <v>42601</v>
      </c>
      <c r="I998" s="136">
        <v>1580</v>
      </c>
      <c r="U998" s="136">
        <v>1760</v>
      </c>
      <c r="X998" s="136">
        <v>1690</v>
      </c>
    </row>
    <row r="999" spans="1:24" x14ac:dyDescent="0.15">
      <c r="A999" s="133">
        <v>42604</v>
      </c>
      <c r="I999" s="136">
        <v>1580</v>
      </c>
      <c r="X999" s="136">
        <v>1690</v>
      </c>
    </row>
    <row r="1000" spans="1:24" x14ac:dyDescent="0.15">
      <c r="A1000" s="133">
        <v>42605</v>
      </c>
      <c r="I1000" s="136">
        <v>1580</v>
      </c>
      <c r="U1000" s="136">
        <v>1760</v>
      </c>
      <c r="X1000" s="136">
        <v>1690</v>
      </c>
    </row>
    <row r="1001" spans="1:24" x14ac:dyDescent="0.15">
      <c r="A1001" s="133">
        <v>42606</v>
      </c>
      <c r="I1001" s="136">
        <v>1580</v>
      </c>
      <c r="U1001" s="136">
        <v>1760</v>
      </c>
      <c r="X1001" s="136">
        <v>1690</v>
      </c>
    </row>
    <row r="1002" spans="1:24" x14ac:dyDescent="0.15">
      <c r="A1002" s="133">
        <v>42607</v>
      </c>
      <c r="I1002" s="136">
        <v>1580</v>
      </c>
      <c r="U1002" s="136">
        <v>1780</v>
      </c>
      <c r="X1002" s="136">
        <v>1690</v>
      </c>
    </row>
    <row r="1003" spans="1:24" x14ac:dyDescent="0.15">
      <c r="A1003" s="133">
        <v>42608</v>
      </c>
      <c r="I1003" s="136">
        <v>1580</v>
      </c>
      <c r="U1003" s="136">
        <v>1780</v>
      </c>
      <c r="X1003" s="136">
        <v>1690</v>
      </c>
    </row>
    <row r="1004" spans="1:24" x14ac:dyDescent="0.15">
      <c r="A1004" s="133">
        <v>42611</v>
      </c>
      <c r="I1004" s="136">
        <v>1580</v>
      </c>
      <c r="U1004" s="136">
        <v>1800</v>
      </c>
      <c r="X1004" s="136">
        <v>1720</v>
      </c>
    </row>
    <row r="1005" spans="1:24" x14ac:dyDescent="0.15">
      <c r="A1005" s="133">
        <v>42612</v>
      </c>
    </row>
    <row r="1006" spans="1:24" x14ac:dyDescent="0.15">
      <c r="A1006" s="133">
        <v>42613</v>
      </c>
      <c r="X1006" s="136">
        <v>1720</v>
      </c>
    </row>
    <row r="1007" spans="1:24" x14ac:dyDescent="0.15">
      <c r="A1007" s="133">
        <v>42614</v>
      </c>
      <c r="U1007" s="136">
        <v>1800</v>
      </c>
    </row>
    <row r="1008" spans="1:24" x14ac:dyDescent="0.15">
      <c r="A1008" s="133">
        <v>42615</v>
      </c>
      <c r="I1008" s="136">
        <v>1580</v>
      </c>
      <c r="U1008" s="136">
        <v>1800</v>
      </c>
    </row>
    <row r="1009" spans="1:24" x14ac:dyDescent="0.15">
      <c r="A1009" s="133">
        <v>42618</v>
      </c>
      <c r="U1009" s="136">
        <v>1830</v>
      </c>
    </row>
    <row r="1010" spans="1:24" x14ac:dyDescent="0.15">
      <c r="A1010" s="133">
        <v>42619</v>
      </c>
      <c r="I1010" s="136">
        <v>1580</v>
      </c>
      <c r="U1010" s="136">
        <v>1830</v>
      </c>
    </row>
    <row r="1011" spans="1:24" x14ac:dyDescent="0.15">
      <c r="A1011" s="133">
        <v>42620</v>
      </c>
      <c r="I1011" s="136">
        <v>1580</v>
      </c>
    </row>
    <row r="1012" spans="1:24" x14ac:dyDescent="0.15">
      <c r="A1012" s="133">
        <v>42621</v>
      </c>
      <c r="I1012" s="136">
        <v>1580</v>
      </c>
      <c r="U1012" s="136">
        <v>1880</v>
      </c>
    </row>
    <row r="1013" spans="1:24" x14ac:dyDescent="0.15">
      <c r="A1013" s="133">
        <v>42622</v>
      </c>
      <c r="I1013" s="136">
        <v>1580</v>
      </c>
      <c r="U1013" s="136">
        <v>1880</v>
      </c>
    </row>
    <row r="1014" spans="1:24" x14ac:dyDescent="0.15">
      <c r="A1014" s="133">
        <v>42625</v>
      </c>
      <c r="I1014" s="136">
        <v>1580</v>
      </c>
      <c r="U1014" s="136">
        <v>1820</v>
      </c>
    </row>
    <row r="1015" spans="1:24" x14ac:dyDescent="0.15">
      <c r="A1015" s="133">
        <v>42626</v>
      </c>
      <c r="I1015" s="136">
        <v>1580</v>
      </c>
      <c r="U1015" s="136">
        <v>1820</v>
      </c>
      <c r="X1015" s="136">
        <v>1680</v>
      </c>
    </row>
    <row r="1016" spans="1:24" x14ac:dyDescent="0.15">
      <c r="A1016" s="133">
        <v>42627</v>
      </c>
      <c r="I1016" s="136">
        <v>1580</v>
      </c>
      <c r="X1016" s="136">
        <v>1680</v>
      </c>
    </row>
    <row r="1017" spans="1:24" x14ac:dyDescent="0.15">
      <c r="A1017" s="133">
        <v>42631</v>
      </c>
      <c r="I1017" s="136">
        <v>1580</v>
      </c>
      <c r="U1017" s="136">
        <v>1820</v>
      </c>
    </row>
    <row r="1018" spans="1:24" x14ac:dyDescent="0.15">
      <c r="A1018" s="133">
        <v>42632</v>
      </c>
      <c r="I1018" s="136">
        <v>1580</v>
      </c>
      <c r="U1018" s="136">
        <v>1820</v>
      </c>
    </row>
    <row r="1019" spans="1:24" x14ac:dyDescent="0.15">
      <c r="A1019" s="133">
        <v>42633</v>
      </c>
      <c r="I1019" s="136">
        <v>1580</v>
      </c>
    </row>
    <row r="1020" spans="1:24" x14ac:dyDescent="0.15">
      <c r="A1020" s="133">
        <v>42634</v>
      </c>
      <c r="I1020" s="136">
        <v>1580</v>
      </c>
      <c r="X1020" s="136">
        <v>1680</v>
      </c>
    </row>
    <row r="1021" spans="1:24" x14ac:dyDescent="0.15">
      <c r="A1021" s="133">
        <v>42635</v>
      </c>
      <c r="I1021" s="136">
        <v>1580</v>
      </c>
      <c r="U1021" s="136">
        <v>1830</v>
      </c>
      <c r="X1021" s="136">
        <v>1680</v>
      </c>
    </row>
    <row r="1022" spans="1:24" x14ac:dyDescent="0.15">
      <c r="A1022" s="133">
        <v>42636</v>
      </c>
      <c r="I1022" s="136">
        <v>1580</v>
      </c>
      <c r="U1022" s="136">
        <v>1830</v>
      </c>
    </row>
    <row r="1023" spans="1:24" x14ac:dyDescent="0.15">
      <c r="A1023" s="133">
        <v>42639</v>
      </c>
      <c r="I1023" s="136">
        <v>1580</v>
      </c>
    </row>
    <row r="1024" spans="1:24" x14ac:dyDescent="0.15">
      <c r="A1024" s="133">
        <v>42640</v>
      </c>
      <c r="I1024" s="136">
        <v>1520</v>
      </c>
    </row>
    <row r="1025" spans="1:24" x14ac:dyDescent="0.15">
      <c r="A1025" s="133">
        <v>42641</v>
      </c>
      <c r="I1025" s="136">
        <v>1520</v>
      </c>
    </row>
    <row r="1026" spans="1:24" x14ac:dyDescent="0.15">
      <c r="A1026" s="133">
        <v>42642</v>
      </c>
      <c r="I1026" s="136">
        <v>1520</v>
      </c>
    </row>
    <row r="1027" spans="1:24" x14ac:dyDescent="0.15">
      <c r="A1027" s="133">
        <v>42643</v>
      </c>
      <c r="I1027" s="136">
        <v>1520</v>
      </c>
      <c r="X1027" s="136">
        <v>1600</v>
      </c>
    </row>
    <row r="1028" spans="1:24" x14ac:dyDescent="0.15">
      <c r="A1028" s="133">
        <v>42651</v>
      </c>
      <c r="U1028" s="136">
        <v>1580</v>
      </c>
      <c r="X1028" s="136">
        <v>1670</v>
      </c>
    </row>
    <row r="1029" spans="1:24" x14ac:dyDescent="0.15">
      <c r="A1029" s="133">
        <v>42652</v>
      </c>
      <c r="U1029" s="136">
        <v>1580</v>
      </c>
    </row>
    <row r="1030" spans="1:24" x14ac:dyDescent="0.15">
      <c r="A1030" s="133">
        <v>42653</v>
      </c>
    </row>
    <row r="1031" spans="1:24" x14ac:dyDescent="0.15">
      <c r="A1031" s="133">
        <v>42654</v>
      </c>
    </row>
    <row r="1032" spans="1:24" x14ac:dyDescent="0.15">
      <c r="A1032" s="133">
        <v>42655</v>
      </c>
    </row>
    <row r="1033" spans="1:24" x14ac:dyDescent="0.15">
      <c r="A1033" s="133">
        <v>42656</v>
      </c>
      <c r="U1033" s="136">
        <v>1560</v>
      </c>
    </row>
    <row r="1034" spans="1:24" x14ac:dyDescent="0.15">
      <c r="A1034" s="133">
        <v>42657</v>
      </c>
      <c r="U1034" s="136">
        <v>1560</v>
      </c>
    </row>
    <row r="1035" spans="1:24" x14ac:dyDescent="0.15">
      <c r="A1035" s="133">
        <v>42660</v>
      </c>
      <c r="U1035" s="136">
        <v>1560</v>
      </c>
    </row>
    <row r="1036" spans="1:24" x14ac:dyDescent="0.15">
      <c r="A1036" s="133">
        <v>42661</v>
      </c>
      <c r="U1036" s="136">
        <v>1560</v>
      </c>
    </row>
    <row r="1037" spans="1:24" x14ac:dyDescent="0.15">
      <c r="A1037" s="133">
        <v>42662</v>
      </c>
    </row>
    <row r="1038" spans="1:24" x14ac:dyDescent="0.15">
      <c r="A1038" s="133">
        <v>42663</v>
      </c>
      <c r="U1038" s="136">
        <v>1650</v>
      </c>
    </row>
    <row r="1039" spans="1:24" x14ac:dyDescent="0.15">
      <c r="A1039" s="133">
        <v>42664</v>
      </c>
      <c r="U1039" s="136">
        <v>1650</v>
      </c>
      <c r="X1039" s="136">
        <v>1630</v>
      </c>
    </row>
    <row r="1040" spans="1:24" x14ac:dyDescent="0.15">
      <c r="A1040" s="133">
        <v>42667</v>
      </c>
      <c r="U1040" s="136">
        <v>1650</v>
      </c>
      <c r="X1040" s="136">
        <v>1630</v>
      </c>
    </row>
    <row r="1041" spans="1:24" x14ac:dyDescent="0.15">
      <c r="A1041" s="133">
        <v>42668</v>
      </c>
      <c r="X1041" s="136">
        <v>1630</v>
      </c>
    </row>
    <row r="1042" spans="1:24" x14ac:dyDescent="0.15">
      <c r="A1042" s="133">
        <v>42669</v>
      </c>
      <c r="U1042" s="136">
        <v>1630</v>
      </c>
      <c r="X1042" s="136">
        <v>1630</v>
      </c>
    </row>
    <row r="1043" spans="1:24" x14ac:dyDescent="0.15">
      <c r="A1043" s="133">
        <v>42670</v>
      </c>
      <c r="I1043" s="136">
        <v>1420</v>
      </c>
      <c r="U1043" s="136">
        <v>1660</v>
      </c>
      <c r="X1043" s="136">
        <v>1630</v>
      </c>
    </row>
    <row r="1044" spans="1:24" x14ac:dyDescent="0.15">
      <c r="A1044" s="133">
        <v>42671</v>
      </c>
      <c r="I1044" s="136">
        <v>1420</v>
      </c>
      <c r="U1044" s="136">
        <v>1660</v>
      </c>
      <c r="X1044" s="136">
        <v>1630</v>
      </c>
    </row>
    <row r="1045" spans="1:24" x14ac:dyDescent="0.15">
      <c r="A1045" s="133">
        <v>42674</v>
      </c>
      <c r="I1045" s="136">
        <v>1420</v>
      </c>
      <c r="X1045" s="136">
        <v>1640</v>
      </c>
    </row>
    <row r="1046" spans="1:24" x14ac:dyDescent="0.15">
      <c r="A1046" s="133">
        <v>42675</v>
      </c>
      <c r="I1046" s="136">
        <v>1420</v>
      </c>
      <c r="X1046" s="136">
        <v>1640</v>
      </c>
    </row>
    <row r="1047" spans="1:24" x14ac:dyDescent="0.15">
      <c r="A1047" s="133">
        <v>42676</v>
      </c>
      <c r="I1047" s="136">
        <v>1420</v>
      </c>
      <c r="U1047" s="136">
        <v>1650</v>
      </c>
      <c r="X1047" s="136">
        <v>1640</v>
      </c>
    </row>
    <row r="1048" spans="1:24" x14ac:dyDescent="0.15">
      <c r="A1048" s="133">
        <v>42677</v>
      </c>
      <c r="I1048" s="136">
        <v>1420</v>
      </c>
      <c r="U1048" s="136">
        <v>1650</v>
      </c>
      <c r="X1048" s="136">
        <v>1640</v>
      </c>
    </row>
    <row r="1049" spans="1:24" x14ac:dyDescent="0.15">
      <c r="A1049" s="133">
        <v>42678</v>
      </c>
      <c r="I1049" s="136">
        <v>1420</v>
      </c>
      <c r="U1049" s="136">
        <v>1650</v>
      </c>
      <c r="X1049" s="136">
        <v>1640</v>
      </c>
    </row>
    <row r="1050" spans="1:24" x14ac:dyDescent="0.15">
      <c r="A1050" s="133">
        <v>42681</v>
      </c>
      <c r="I1050" s="136">
        <v>1420</v>
      </c>
      <c r="X1050" s="136">
        <v>1660</v>
      </c>
    </row>
    <row r="1051" spans="1:24" x14ac:dyDescent="0.15">
      <c r="A1051" s="133">
        <v>42682</v>
      </c>
      <c r="X1051" s="136">
        <v>1660</v>
      </c>
    </row>
    <row r="1052" spans="1:24" x14ac:dyDescent="0.15">
      <c r="A1052" s="133">
        <v>42683</v>
      </c>
      <c r="I1052" s="136">
        <v>1480</v>
      </c>
      <c r="X1052" s="136">
        <v>1660</v>
      </c>
    </row>
    <row r="1053" spans="1:24" x14ac:dyDescent="0.15">
      <c r="A1053" s="133">
        <v>42684</v>
      </c>
      <c r="I1053" s="136">
        <v>1480</v>
      </c>
      <c r="X1053" s="136">
        <v>1660</v>
      </c>
    </row>
    <row r="1054" spans="1:24" x14ac:dyDescent="0.15">
      <c r="A1054" s="133">
        <v>42685</v>
      </c>
      <c r="I1054" s="136">
        <v>1480</v>
      </c>
      <c r="U1054" s="136">
        <v>1650</v>
      </c>
      <c r="X1054" s="136">
        <v>1660</v>
      </c>
    </row>
    <row r="1055" spans="1:24" x14ac:dyDescent="0.15">
      <c r="A1055" s="133">
        <v>42688</v>
      </c>
      <c r="I1055" s="136">
        <v>1480</v>
      </c>
      <c r="U1055" s="136">
        <v>1680</v>
      </c>
      <c r="X1055" s="136">
        <v>1640</v>
      </c>
    </row>
    <row r="1056" spans="1:24" x14ac:dyDescent="0.15">
      <c r="A1056" s="133">
        <v>42689</v>
      </c>
      <c r="U1056" s="136">
        <v>1660</v>
      </c>
      <c r="X1056" s="136">
        <v>1640</v>
      </c>
    </row>
    <row r="1057" spans="1:24" x14ac:dyDescent="0.15">
      <c r="A1057" s="133">
        <v>42690</v>
      </c>
      <c r="I1057" s="136">
        <v>1420</v>
      </c>
      <c r="U1057" s="136">
        <v>1660</v>
      </c>
      <c r="X1057" s="136">
        <v>1640</v>
      </c>
    </row>
    <row r="1058" spans="1:24" x14ac:dyDescent="0.15">
      <c r="A1058" s="133">
        <v>42691</v>
      </c>
      <c r="I1058" s="136">
        <v>1420</v>
      </c>
      <c r="X1058" s="136">
        <v>1640</v>
      </c>
    </row>
    <row r="1059" spans="1:24" x14ac:dyDescent="0.15">
      <c r="A1059" s="133">
        <v>42692</v>
      </c>
      <c r="I1059" s="136">
        <v>1400</v>
      </c>
      <c r="U1059" s="136">
        <v>1680</v>
      </c>
      <c r="X1059" s="136">
        <v>1640</v>
      </c>
    </row>
    <row r="1060" spans="1:24" x14ac:dyDescent="0.15">
      <c r="A1060" s="133">
        <v>42695</v>
      </c>
      <c r="I1060" s="136">
        <v>1400</v>
      </c>
      <c r="X1060" s="136">
        <v>1620</v>
      </c>
    </row>
    <row r="1061" spans="1:24" x14ac:dyDescent="0.15">
      <c r="A1061" s="133">
        <v>42696</v>
      </c>
      <c r="I1061" s="136">
        <v>1400</v>
      </c>
      <c r="X1061" s="136">
        <v>1620</v>
      </c>
    </row>
    <row r="1062" spans="1:24" x14ac:dyDescent="0.15">
      <c r="A1062" s="133">
        <v>42697</v>
      </c>
      <c r="I1062" s="136">
        <v>1400</v>
      </c>
      <c r="X1062" s="136">
        <v>1620</v>
      </c>
    </row>
    <row r="1063" spans="1:24" x14ac:dyDescent="0.15">
      <c r="A1063" s="133">
        <v>42698</v>
      </c>
      <c r="I1063" s="136">
        <v>1400</v>
      </c>
      <c r="X1063" s="136">
        <v>1620</v>
      </c>
    </row>
    <row r="1064" spans="1:24" x14ac:dyDescent="0.15">
      <c r="A1064" s="133">
        <v>42699</v>
      </c>
      <c r="I1064" s="136">
        <v>1400</v>
      </c>
      <c r="X1064" s="136">
        <v>1620</v>
      </c>
    </row>
    <row r="1065" spans="1:24" x14ac:dyDescent="0.15">
      <c r="A1065" s="133">
        <v>42702</v>
      </c>
      <c r="I1065" s="136">
        <v>1400</v>
      </c>
      <c r="X1065" s="136">
        <v>1610</v>
      </c>
    </row>
    <row r="1066" spans="1:24" x14ac:dyDescent="0.15">
      <c r="A1066" s="133">
        <v>42703</v>
      </c>
      <c r="I1066" s="136">
        <v>1400</v>
      </c>
      <c r="X1066" s="136">
        <v>1610</v>
      </c>
    </row>
    <row r="1067" spans="1:24" x14ac:dyDescent="0.15">
      <c r="A1067" s="133">
        <v>42704</v>
      </c>
      <c r="I1067" s="136">
        <v>1400</v>
      </c>
      <c r="X1067" s="136">
        <v>1600</v>
      </c>
    </row>
    <row r="1068" spans="1:24" x14ac:dyDescent="0.15">
      <c r="A1068" s="133">
        <v>42705</v>
      </c>
      <c r="I1068" s="136">
        <v>1400</v>
      </c>
      <c r="X1068" s="136">
        <v>1600</v>
      </c>
    </row>
    <row r="1069" spans="1:24" x14ac:dyDescent="0.15">
      <c r="A1069" s="133">
        <v>42706</v>
      </c>
      <c r="I1069" s="136">
        <v>1400</v>
      </c>
      <c r="X1069" s="136">
        <v>1600</v>
      </c>
    </row>
    <row r="1070" spans="1:24" x14ac:dyDescent="0.15">
      <c r="A1070" s="133">
        <v>42709</v>
      </c>
      <c r="I1070" s="136">
        <v>1400</v>
      </c>
    </row>
    <row r="1071" spans="1:24" x14ac:dyDescent="0.15">
      <c r="A1071" s="133">
        <v>42710</v>
      </c>
      <c r="I1071" s="136">
        <v>1400</v>
      </c>
      <c r="U1071" s="136">
        <v>1630</v>
      </c>
    </row>
    <row r="1072" spans="1:24" x14ac:dyDescent="0.15">
      <c r="A1072" s="133">
        <v>42711</v>
      </c>
      <c r="I1072" s="136">
        <v>1400</v>
      </c>
      <c r="U1072" s="136">
        <v>1630</v>
      </c>
      <c r="X1072" s="136">
        <v>1540</v>
      </c>
    </row>
    <row r="1073" spans="1:24" x14ac:dyDescent="0.15">
      <c r="A1073" s="133">
        <v>42712</v>
      </c>
      <c r="I1073" s="136">
        <v>1400</v>
      </c>
      <c r="U1073" s="136">
        <v>1630</v>
      </c>
      <c r="X1073" s="136">
        <v>1540</v>
      </c>
    </row>
    <row r="1074" spans="1:24" x14ac:dyDescent="0.15">
      <c r="A1074" s="133">
        <v>42713</v>
      </c>
      <c r="I1074" s="136">
        <v>1400</v>
      </c>
      <c r="X1074" s="136">
        <v>1540</v>
      </c>
    </row>
    <row r="1075" spans="1:24" x14ac:dyDescent="0.15">
      <c r="A1075" s="133">
        <v>42716</v>
      </c>
      <c r="X1075" s="136">
        <v>1520</v>
      </c>
    </row>
    <row r="1076" spans="1:24" x14ac:dyDescent="0.15">
      <c r="A1076" s="133">
        <v>42717</v>
      </c>
      <c r="X1076" s="136">
        <v>1470</v>
      </c>
    </row>
    <row r="1077" spans="1:24" x14ac:dyDescent="0.15">
      <c r="A1077" s="133">
        <v>42718</v>
      </c>
      <c r="X1077" s="136">
        <v>1470</v>
      </c>
    </row>
    <row r="1078" spans="1:24" x14ac:dyDescent="0.15">
      <c r="A1078" s="133">
        <v>42719</v>
      </c>
      <c r="U1078" s="136">
        <v>1630</v>
      </c>
      <c r="X1078" s="136">
        <v>1470</v>
      </c>
    </row>
    <row r="1079" spans="1:24" x14ac:dyDescent="0.15">
      <c r="A1079" s="133">
        <v>42720</v>
      </c>
      <c r="U1079" s="136">
        <v>1630</v>
      </c>
      <c r="X1079" s="136">
        <v>1480</v>
      </c>
    </row>
    <row r="1080" spans="1:24" x14ac:dyDescent="0.15">
      <c r="A1080" s="133">
        <v>42723</v>
      </c>
      <c r="X1080" s="136">
        <v>1420</v>
      </c>
    </row>
    <row r="1081" spans="1:24" x14ac:dyDescent="0.15">
      <c r="A1081" s="133">
        <v>42724</v>
      </c>
      <c r="X1081" s="136">
        <v>1420</v>
      </c>
    </row>
    <row r="1082" spans="1:24" x14ac:dyDescent="0.15">
      <c r="A1082" s="133">
        <v>42725</v>
      </c>
      <c r="X1082" s="136">
        <v>1420</v>
      </c>
    </row>
    <row r="1083" spans="1:24" x14ac:dyDescent="0.15">
      <c r="A1083" s="133">
        <v>42726</v>
      </c>
      <c r="I1083" s="136">
        <v>1260</v>
      </c>
      <c r="X1083" s="136">
        <v>1420</v>
      </c>
    </row>
    <row r="1084" spans="1:24" x14ac:dyDescent="0.15">
      <c r="A1084" s="133">
        <v>42727</v>
      </c>
      <c r="I1084" s="136">
        <v>1260</v>
      </c>
      <c r="U1084" s="136">
        <v>1460</v>
      </c>
      <c r="X1084" s="136">
        <v>1420</v>
      </c>
    </row>
    <row r="1085" spans="1:24" x14ac:dyDescent="0.15">
      <c r="A1085" s="133">
        <v>42730</v>
      </c>
      <c r="I1085" s="136">
        <v>1260</v>
      </c>
      <c r="U1085" s="136">
        <v>1460</v>
      </c>
      <c r="X1085" s="136">
        <v>1420</v>
      </c>
    </row>
    <row r="1086" spans="1:24" x14ac:dyDescent="0.15">
      <c r="A1086" s="133">
        <v>42731</v>
      </c>
      <c r="I1086" s="136">
        <v>1260</v>
      </c>
      <c r="U1086" s="136">
        <v>1460</v>
      </c>
      <c r="X1086" s="136">
        <v>1410</v>
      </c>
    </row>
    <row r="1087" spans="1:24" x14ac:dyDescent="0.15">
      <c r="A1087" s="133">
        <v>42732</v>
      </c>
      <c r="I1087" s="136">
        <v>1260</v>
      </c>
      <c r="U1087" s="136">
        <v>1460</v>
      </c>
      <c r="X1087" s="136">
        <v>1410</v>
      </c>
    </row>
    <row r="1088" spans="1:24" x14ac:dyDescent="0.15">
      <c r="A1088" s="133">
        <v>42733</v>
      </c>
      <c r="I1088" s="136">
        <v>1260</v>
      </c>
      <c r="X1088" s="136">
        <v>1410</v>
      </c>
    </row>
    <row r="1089" spans="1:24" x14ac:dyDescent="0.15">
      <c r="A1089" s="133">
        <v>42734</v>
      </c>
      <c r="I1089" s="136">
        <v>1260</v>
      </c>
      <c r="U1089" s="136">
        <v>1440</v>
      </c>
      <c r="X1089" s="136">
        <v>1410</v>
      </c>
    </row>
    <row r="1090" spans="1:24" x14ac:dyDescent="0.15">
      <c r="A1090" s="133">
        <v>42738</v>
      </c>
      <c r="I1090" s="136">
        <v>1260</v>
      </c>
      <c r="U1090" s="136">
        <v>1440</v>
      </c>
      <c r="X1090" s="136">
        <v>1360</v>
      </c>
    </row>
    <row r="1091" spans="1:24" x14ac:dyDescent="0.15">
      <c r="A1091" s="133">
        <v>42739</v>
      </c>
      <c r="I1091" s="136">
        <v>1260</v>
      </c>
      <c r="U1091" s="136">
        <v>1440</v>
      </c>
      <c r="X1091" s="136">
        <v>1360</v>
      </c>
    </row>
    <row r="1092" spans="1:24" x14ac:dyDescent="0.15">
      <c r="A1092" s="133">
        <v>42740</v>
      </c>
      <c r="I1092" s="136">
        <v>1260</v>
      </c>
      <c r="X1092" s="136">
        <v>1360</v>
      </c>
    </row>
    <row r="1093" spans="1:24" x14ac:dyDescent="0.15">
      <c r="A1093" s="133">
        <v>42741</v>
      </c>
      <c r="I1093" s="136">
        <v>1260</v>
      </c>
      <c r="U1093" s="136">
        <v>1440</v>
      </c>
      <c r="X1093" s="136">
        <v>1360</v>
      </c>
    </row>
    <row r="1094" spans="1:24" x14ac:dyDescent="0.15">
      <c r="A1094" s="133">
        <v>42744</v>
      </c>
      <c r="I1094" s="136">
        <v>1260</v>
      </c>
      <c r="X1094" s="136">
        <v>1360</v>
      </c>
    </row>
    <row r="1095" spans="1:24" x14ac:dyDescent="0.15">
      <c r="A1095" s="133">
        <v>42745</v>
      </c>
      <c r="I1095" s="136">
        <v>1220</v>
      </c>
      <c r="X1095" s="136">
        <v>1380</v>
      </c>
    </row>
    <row r="1096" spans="1:24" x14ac:dyDescent="0.15">
      <c r="A1096" s="133">
        <v>42746</v>
      </c>
      <c r="I1096" s="136">
        <v>1220</v>
      </c>
      <c r="X1096" s="136">
        <v>1380</v>
      </c>
    </row>
    <row r="1097" spans="1:24" x14ac:dyDescent="0.15">
      <c r="A1097" s="133">
        <v>42747</v>
      </c>
      <c r="I1097" s="136">
        <v>1220</v>
      </c>
      <c r="X1097" s="136">
        <v>1360</v>
      </c>
    </row>
    <row r="1098" spans="1:24" x14ac:dyDescent="0.15">
      <c r="A1098" s="133">
        <v>42748</v>
      </c>
      <c r="I1098" s="136">
        <v>1220</v>
      </c>
      <c r="X1098" s="136">
        <v>1360</v>
      </c>
    </row>
    <row r="1099" spans="1:24" x14ac:dyDescent="0.15">
      <c r="A1099" s="133">
        <v>42751</v>
      </c>
      <c r="U1099" s="136">
        <v>1380</v>
      </c>
      <c r="X1099" s="136">
        <v>1360</v>
      </c>
    </row>
    <row r="1100" spans="1:24" x14ac:dyDescent="0.15">
      <c r="A1100" s="133">
        <v>42752</v>
      </c>
      <c r="U1100" s="136">
        <v>1380</v>
      </c>
      <c r="X1100" s="136">
        <v>1360</v>
      </c>
    </row>
    <row r="1101" spans="1:24" x14ac:dyDescent="0.15">
      <c r="A1101" s="133">
        <v>42753</v>
      </c>
      <c r="U1101" s="136">
        <v>1380</v>
      </c>
      <c r="X1101" s="136">
        <v>1360</v>
      </c>
    </row>
    <row r="1102" spans="1:24" x14ac:dyDescent="0.15">
      <c r="A1102" s="133">
        <v>42754</v>
      </c>
      <c r="I1102" s="136">
        <v>1220</v>
      </c>
      <c r="U1102" s="136">
        <v>1380</v>
      </c>
      <c r="X1102" s="136">
        <v>1360</v>
      </c>
    </row>
    <row r="1103" spans="1:24" x14ac:dyDescent="0.15">
      <c r="A1103" s="133">
        <v>42755</v>
      </c>
      <c r="I1103" s="136">
        <v>1220</v>
      </c>
      <c r="U1103" s="136">
        <v>1420</v>
      </c>
      <c r="X1103" s="136">
        <v>1360</v>
      </c>
    </row>
    <row r="1104" spans="1:24" x14ac:dyDescent="0.15">
      <c r="A1104" s="133">
        <v>42757</v>
      </c>
      <c r="I1104" s="136">
        <v>1220</v>
      </c>
      <c r="X1104" s="136">
        <v>1360</v>
      </c>
    </row>
    <row r="1105" spans="1:24" x14ac:dyDescent="0.15">
      <c r="A1105" s="133">
        <v>42758</v>
      </c>
      <c r="I1105" s="136">
        <v>1220</v>
      </c>
      <c r="X1105" s="136">
        <v>1360</v>
      </c>
    </row>
    <row r="1106" spans="1:24" x14ac:dyDescent="0.15">
      <c r="A1106" s="133">
        <v>42759</v>
      </c>
      <c r="I1106" s="136">
        <v>1220</v>
      </c>
      <c r="X1106" s="136">
        <v>1360</v>
      </c>
    </row>
    <row r="1107" spans="1:24" x14ac:dyDescent="0.15">
      <c r="A1107" s="133">
        <v>42770</v>
      </c>
      <c r="I1107" s="136">
        <v>1220</v>
      </c>
    </row>
    <row r="1108" spans="1:24" x14ac:dyDescent="0.15">
      <c r="A1108" s="133">
        <v>42772</v>
      </c>
      <c r="I1108" s="136">
        <v>1220</v>
      </c>
    </row>
    <row r="1109" spans="1:24" x14ac:dyDescent="0.15">
      <c r="A1109" s="133">
        <v>42773</v>
      </c>
      <c r="I1109" s="136">
        <v>1260</v>
      </c>
    </row>
    <row r="1110" spans="1:24" x14ac:dyDescent="0.15">
      <c r="A1110" s="133">
        <v>42774</v>
      </c>
      <c r="I1110" s="136">
        <v>1260</v>
      </c>
    </row>
    <row r="1111" spans="1:24" x14ac:dyDescent="0.15">
      <c r="A1111" s="133">
        <v>42775</v>
      </c>
      <c r="I1111" s="136">
        <v>1260</v>
      </c>
      <c r="X1111" s="136">
        <v>1380</v>
      </c>
    </row>
    <row r="1112" spans="1:24" x14ac:dyDescent="0.15">
      <c r="A1112" s="133">
        <v>42776</v>
      </c>
      <c r="I1112" s="136">
        <v>1260</v>
      </c>
      <c r="U1112" s="136">
        <v>1420</v>
      </c>
      <c r="X1112" s="136">
        <v>1380</v>
      </c>
    </row>
    <row r="1113" spans="1:24" x14ac:dyDescent="0.15">
      <c r="A1113" s="133">
        <v>42779</v>
      </c>
      <c r="I1113" s="136">
        <v>1260</v>
      </c>
      <c r="U1113" s="136">
        <v>1420</v>
      </c>
    </row>
    <row r="1114" spans="1:24" x14ac:dyDescent="0.15">
      <c r="A1114" s="133">
        <v>42780</v>
      </c>
      <c r="I1114" s="136">
        <v>1260</v>
      </c>
      <c r="U1114" s="136">
        <v>1420</v>
      </c>
    </row>
    <row r="1115" spans="1:24" x14ac:dyDescent="0.15">
      <c r="A1115" s="133">
        <v>42781</v>
      </c>
      <c r="I1115" s="136">
        <v>1260</v>
      </c>
      <c r="X1115" s="136">
        <v>1380</v>
      </c>
    </row>
    <row r="1116" spans="1:24" x14ac:dyDescent="0.15">
      <c r="A1116" s="133">
        <v>42782</v>
      </c>
      <c r="I1116" s="136">
        <v>1260</v>
      </c>
      <c r="U1116" s="136">
        <v>1420</v>
      </c>
      <c r="X1116" s="136">
        <v>1360</v>
      </c>
    </row>
    <row r="1117" spans="1:24" x14ac:dyDescent="0.15">
      <c r="A1117" s="133">
        <v>42783</v>
      </c>
      <c r="I1117" s="136">
        <v>1260</v>
      </c>
      <c r="U1117" s="136">
        <v>1420</v>
      </c>
      <c r="X1117" s="136">
        <v>1360</v>
      </c>
    </row>
    <row r="1118" spans="1:24" x14ac:dyDescent="0.15">
      <c r="A1118" s="133">
        <v>42786</v>
      </c>
      <c r="I1118" s="136">
        <v>1260</v>
      </c>
      <c r="U1118" s="136">
        <v>1420</v>
      </c>
      <c r="X1118" s="136">
        <v>1360</v>
      </c>
    </row>
    <row r="1119" spans="1:24" x14ac:dyDescent="0.15">
      <c r="A1119" s="133">
        <v>42787</v>
      </c>
      <c r="I1119" s="136">
        <v>1260</v>
      </c>
      <c r="U1119" s="136">
        <v>1420</v>
      </c>
    </row>
    <row r="1120" spans="1:24" x14ac:dyDescent="0.15">
      <c r="A1120" s="133">
        <v>42788</v>
      </c>
      <c r="I1120" s="136">
        <v>1260</v>
      </c>
      <c r="U1120" s="136">
        <v>1420</v>
      </c>
      <c r="X1120" s="136">
        <v>1380</v>
      </c>
    </row>
    <row r="1121" spans="1:24" x14ac:dyDescent="0.15">
      <c r="A1121" s="133">
        <v>42789</v>
      </c>
      <c r="I1121" s="136">
        <v>1260</v>
      </c>
      <c r="U1121" s="136">
        <v>1420</v>
      </c>
      <c r="X1121" s="136">
        <v>1380</v>
      </c>
    </row>
    <row r="1122" spans="1:24" x14ac:dyDescent="0.15">
      <c r="A1122" s="133">
        <v>42790</v>
      </c>
      <c r="I1122" s="136">
        <v>1260</v>
      </c>
      <c r="U1122" s="136">
        <v>1400</v>
      </c>
      <c r="X1122" s="136">
        <v>1400</v>
      </c>
    </row>
    <row r="1123" spans="1:24" x14ac:dyDescent="0.15">
      <c r="A1123" s="133">
        <v>42793</v>
      </c>
      <c r="I1123" s="136">
        <v>1280</v>
      </c>
      <c r="U1123" s="136">
        <v>1400</v>
      </c>
      <c r="X1123" s="136">
        <v>1420</v>
      </c>
    </row>
    <row r="1124" spans="1:24" x14ac:dyDescent="0.15">
      <c r="A1124" s="133">
        <v>42794</v>
      </c>
      <c r="I1124" s="136">
        <v>1280</v>
      </c>
      <c r="U1124" s="136">
        <v>1400</v>
      </c>
      <c r="X1124" s="136">
        <v>1420</v>
      </c>
    </row>
    <row r="1125" spans="1:24" x14ac:dyDescent="0.15">
      <c r="A1125" s="133">
        <v>42795</v>
      </c>
      <c r="I1125" s="136">
        <v>1280</v>
      </c>
      <c r="U1125" s="136">
        <v>1400</v>
      </c>
      <c r="X1125" s="136">
        <v>1420</v>
      </c>
    </row>
    <row r="1126" spans="1:24" x14ac:dyDescent="0.15">
      <c r="A1126" s="133">
        <v>42796</v>
      </c>
      <c r="I1126" s="136">
        <v>1280</v>
      </c>
      <c r="U1126" s="136">
        <v>1400</v>
      </c>
      <c r="X1126" s="136">
        <v>1420</v>
      </c>
    </row>
    <row r="1127" spans="1:24" x14ac:dyDescent="0.15">
      <c r="A1127" s="133">
        <v>42797</v>
      </c>
      <c r="I1127" s="136">
        <v>1300</v>
      </c>
      <c r="U1127" s="136">
        <v>1400</v>
      </c>
      <c r="X1127" s="136">
        <v>1420</v>
      </c>
    </row>
    <row r="1128" spans="1:24" x14ac:dyDescent="0.15">
      <c r="A1128" s="133">
        <v>42800</v>
      </c>
      <c r="I1128" s="136">
        <v>1300</v>
      </c>
      <c r="U1128" s="136">
        <v>1400</v>
      </c>
      <c r="X1128" s="136">
        <v>1420</v>
      </c>
    </row>
    <row r="1129" spans="1:24" x14ac:dyDescent="0.15">
      <c r="A1129" s="133">
        <v>42801</v>
      </c>
      <c r="I1129" s="136">
        <v>1320</v>
      </c>
      <c r="U1129" s="136">
        <v>1420</v>
      </c>
      <c r="X1129" s="136">
        <v>1480</v>
      </c>
    </row>
    <row r="1130" spans="1:24" x14ac:dyDescent="0.15">
      <c r="A1130" s="133">
        <v>42802</v>
      </c>
      <c r="I1130" s="136">
        <v>1320</v>
      </c>
      <c r="U1130" s="136">
        <v>1440</v>
      </c>
      <c r="X1130" s="136">
        <v>1480</v>
      </c>
    </row>
    <row r="1131" spans="1:24" x14ac:dyDescent="0.15">
      <c r="A1131" s="133">
        <v>42803</v>
      </c>
      <c r="I1131" s="136">
        <v>1320</v>
      </c>
      <c r="U1131" s="136">
        <v>1440</v>
      </c>
      <c r="X1131" s="136">
        <v>1480</v>
      </c>
    </row>
    <row r="1132" spans="1:24" x14ac:dyDescent="0.15">
      <c r="A1132" s="133">
        <v>42804</v>
      </c>
      <c r="I1132" s="136">
        <v>1320</v>
      </c>
      <c r="U1132" s="136">
        <v>1470</v>
      </c>
      <c r="X1132" s="136">
        <v>1500</v>
      </c>
    </row>
    <row r="1133" spans="1:24" x14ac:dyDescent="0.15">
      <c r="A1133" s="133">
        <v>42807</v>
      </c>
      <c r="I1133" s="136">
        <v>1320</v>
      </c>
      <c r="U1133" s="136">
        <v>1470</v>
      </c>
      <c r="X1133" s="136">
        <v>1500</v>
      </c>
    </row>
    <row r="1134" spans="1:24" x14ac:dyDescent="0.15">
      <c r="A1134" s="133">
        <v>42808</v>
      </c>
      <c r="I1134" s="136">
        <v>1320</v>
      </c>
      <c r="U1134" s="136">
        <v>1470</v>
      </c>
      <c r="X1134" s="136">
        <v>1500</v>
      </c>
    </row>
    <row r="1135" spans="1:24" x14ac:dyDescent="0.15">
      <c r="A1135" s="133">
        <v>42809</v>
      </c>
      <c r="I1135" s="136">
        <v>1320</v>
      </c>
      <c r="U1135" s="136">
        <v>1480</v>
      </c>
      <c r="X1135" s="136">
        <v>1500</v>
      </c>
    </row>
    <row r="1136" spans="1:24" x14ac:dyDescent="0.15">
      <c r="A1136" s="133">
        <v>42810</v>
      </c>
      <c r="I1136" s="136">
        <v>1320</v>
      </c>
      <c r="U1136" s="136">
        <v>1480</v>
      </c>
      <c r="X1136" s="136">
        <v>1500</v>
      </c>
    </row>
    <row r="1137" spans="1:24" x14ac:dyDescent="0.15">
      <c r="A1137" s="133">
        <v>42811</v>
      </c>
      <c r="I1137" s="136">
        <v>1320</v>
      </c>
      <c r="U1137" s="136">
        <v>1480</v>
      </c>
      <c r="X1137" s="136">
        <v>1500</v>
      </c>
    </row>
    <row r="1138" spans="1:24" x14ac:dyDescent="0.15">
      <c r="A1138" s="133">
        <v>42814</v>
      </c>
      <c r="I1138" s="136">
        <v>1320</v>
      </c>
      <c r="U1138" s="136">
        <v>1480</v>
      </c>
      <c r="X1138" s="136">
        <v>1500</v>
      </c>
    </row>
    <row r="1139" spans="1:24" x14ac:dyDescent="0.15">
      <c r="A1139" s="133">
        <v>42815</v>
      </c>
      <c r="I1139" s="136">
        <v>1320</v>
      </c>
      <c r="X1139" s="136">
        <v>1500</v>
      </c>
    </row>
    <row r="1140" spans="1:24" x14ac:dyDescent="0.15">
      <c r="A1140" s="133">
        <v>42816</v>
      </c>
      <c r="I1140" s="136">
        <v>1320</v>
      </c>
      <c r="X1140" s="136">
        <v>1500</v>
      </c>
    </row>
    <row r="1141" spans="1:24" x14ac:dyDescent="0.15">
      <c r="A1141" s="133">
        <v>42817</v>
      </c>
      <c r="I1141" s="136">
        <v>1360</v>
      </c>
      <c r="U1141" s="136">
        <v>1500</v>
      </c>
      <c r="X1141" s="136">
        <v>1500</v>
      </c>
    </row>
    <row r="1142" spans="1:24" x14ac:dyDescent="0.15">
      <c r="A1142" s="133">
        <v>42818</v>
      </c>
      <c r="I1142" s="136">
        <v>1360</v>
      </c>
      <c r="U1142" s="136">
        <v>1500</v>
      </c>
      <c r="X1142" s="136">
        <v>1500</v>
      </c>
    </row>
    <row r="1143" spans="1:24" x14ac:dyDescent="0.15">
      <c r="A1143" s="133">
        <v>42821</v>
      </c>
      <c r="I1143" s="136">
        <v>1360</v>
      </c>
      <c r="U1143" s="136">
        <v>1520</v>
      </c>
      <c r="X1143" s="136">
        <v>1520</v>
      </c>
    </row>
    <row r="1144" spans="1:24" x14ac:dyDescent="0.15">
      <c r="A1144" s="133">
        <v>42822</v>
      </c>
      <c r="I1144" s="136">
        <v>1360</v>
      </c>
      <c r="U1144" s="136">
        <v>1540</v>
      </c>
      <c r="X1144" s="136">
        <v>1520</v>
      </c>
    </row>
    <row r="1145" spans="1:24" x14ac:dyDescent="0.15">
      <c r="A1145" s="133">
        <v>42823</v>
      </c>
      <c r="I1145" s="136">
        <v>1360</v>
      </c>
      <c r="U1145" s="136">
        <v>1540</v>
      </c>
      <c r="X1145" s="136">
        <v>1530</v>
      </c>
    </row>
    <row r="1146" spans="1:24" x14ac:dyDescent="0.15">
      <c r="A1146" s="133">
        <v>42824</v>
      </c>
      <c r="I1146" s="136">
        <v>1360</v>
      </c>
      <c r="X1146" s="136">
        <v>1530</v>
      </c>
    </row>
    <row r="1147" spans="1:24" x14ac:dyDescent="0.15">
      <c r="A1147" s="133">
        <v>42825</v>
      </c>
      <c r="I1147" s="136">
        <v>1380</v>
      </c>
      <c r="U1147" s="136">
        <v>1600</v>
      </c>
      <c r="X1147" s="136">
        <v>1530</v>
      </c>
    </row>
    <row r="1148" spans="1:24" x14ac:dyDescent="0.15">
      <c r="A1148" s="133">
        <v>42826</v>
      </c>
      <c r="I1148" s="136">
        <v>1380</v>
      </c>
      <c r="U1148" s="136">
        <v>1600</v>
      </c>
      <c r="X1148" s="136">
        <v>1530</v>
      </c>
    </row>
    <row r="1149" spans="1:24" x14ac:dyDescent="0.15">
      <c r="A1149" s="133">
        <v>42830</v>
      </c>
      <c r="I1149" s="136">
        <v>1380</v>
      </c>
      <c r="U1149" s="136">
        <v>1600</v>
      </c>
      <c r="X1149" s="136">
        <v>1540</v>
      </c>
    </row>
    <row r="1150" spans="1:24" x14ac:dyDescent="0.15">
      <c r="A1150" s="133">
        <v>42831</v>
      </c>
      <c r="I1150" s="136">
        <v>1380</v>
      </c>
      <c r="U1150" s="136">
        <v>1600</v>
      </c>
      <c r="X1150" s="136">
        <v>1550</v>
      </c>
    </row>
    <row r="1151" spans="1:24" x14ac:dyDescent="0.15">
      <c r="A1151" s="133">
        <v>42832</v>
      </c>
      <c r="I1151" s="136">
        <v>1420</v>
      </c>
      <c r="U1151" s="136">
        <v>1600</v>
      </c>
      <c r="X1151" s="136">
        <v>1550</v>
      </c>
    </row>
    <row r="1152" spans="1:24" x14ac:dyDescent="0.15">
      <c r="A1152" s="133">
        <v>42835</v>
      </c>
      <c r="I1152" s="136">
        <v>1420</v>
      </c>
      <c r="U1152" s="136">
        <v>1600</v>
      </c>
      <c r="X1152" s="136">
        <v>1550</v>
      </c>
    </row>
    <row r="1153" spans="1:24" x14ac:dyDescent="0.15">
      <c r="A1153" s="133">
        <v>42836</v>
      </c>
      <c r="I1153" s="136">
        <v>1420</v>
      </c>
      <c r="U1153" s="136">
        <v>1600</v>
      </c>
      <c r="X1153" s="136">
        <v>1550</v>
      </c>
    </row>
    <row r="1154" spans="1:24" x14ac:dyDescent="0.15">
      <c r="A1154" s="133">
        <v>42837</v>
      </c>
      <c r="I1154" s="136">
        <v>1420</v>
      </c>
      <c r="U1154" s="136">
        <v>1600</v>
      </c>
      <c r="X1154" s="136">
        <v>1550</v>
      </c>
    </row>
    <row r="1155" spans="1:24" x14ac:dyDescent="0.15">
      <c r="A1155" s="133">
        <v>42838</v>
      </c>
      <c r="I1155" s="136">
        <v>1420</v>
      </c>
      <c r="U1155" s="136">
        <v>1600</v>
      </c>
      <c r="X1155" s="136">
        <v>1580</v>
      </c>
    </row>
    <row r="1156" spans="1:24" x14ac:dyDescent="0.15">
      <c r="A1156" s="133">
        <v>42839</v>
      </c>
      <c r="I1156" s="136">
        <v>1430</v>
      </c>
      <c r="U1156" s="136">
        <v>1600</v>
      </c>
      <c r="X1156" s="136">
        <v>1580</v>
      </c>
    </row>
    <row r="1157" spans="1:24" x14ac:dyDescent="0.15">
      <c r="A1157" s="133">
        <v>42842</v>
      </c>
      <c r="I1157" s="136">
        <v>1430</v>
      </c>
      <c r="U1157" s="136">
        <v>1600</v>
      </c>
      <c r="X1157" s="136">
        <v>1580</v>
      </c>
    </row>
    <row r="1158" spans="1:24" x14ac:dyDescent="0.15">
      <c r="A1158" s="133">
        <v>42843</v>
      </c>
      <c r="I1158" s="136">
        <v>1430</v>
      </c>
      <c r="U1158" s="136">
        <v>1600</v>
      </c>
      <c r="X1158" s="136">
        <v>1580</v>
      </c>
    </row>
    <row r="1159" spans="1:24" x14ac:dyDescent="0.15">
      <c r="A1159" s="133">
        <v>42844</v>
      </c>
      <c r="I1159" s="136">
        <v>1430</v>
      </c>
      <c r="U1159" s="136">
        <v>1600</v>
      </c>
      <c r="X1159" s="136">
        <v>1580</v>
      </c>
    </row>
    <row r="1160" spans="1:24" x14ac:dyDescent="0.15">
      <c r="A1160" s="133">
        <v>42845</v>
      </c>
      <c r="I1160" s="136">
        <v>1440</v>
      </c>
      <c r="U1160" s="136">
        <v>1630</v>
      </c>
      <c r="X1160" s="136">
        <v>1600</v>
      </c>
    </row>
    <row r="1161" spans="1:24" x14ac:dyDescent="0.15">
      <c r="A1161" s="133">
        <v>42846</v>
      </c>
      <c r="I1161" s="136">
        <v>1440</v>
      </c>
      <c r="U1161" s="136">
        <v>1630</v>
      </c>
      <c r="X1161" s="136">
        <v>1600</v>
      </c>
    </row>
    <row r="1162" spans="1:24" x14ac:dyDescent="0.15">
      <c r="A1162" s="133">
        <v>42849</v>
      </c>
      <c r="I1162" s="136">
        <v>1460</v>
      </c>
      <c r="U1162" s="136">
        <v>1630</v>
      </c>
      <c r="X1162" s="136">
        <v>1600</v>
      </c>
    </row>
    <row r="1163" spans="1:24" x14ac:dyDescent="0.15">
      <c r="A1163" s="133">
        <v>42850</v>
      </c>
      <c r="I1163" s="136">
        <v>1460</v>
      </c>
      <c r="U1163" s="136">
        <v>1630</v>
      </c>
      <c r="X1163" s="136">
        <v>1600</v>
      </c>
    </row>
    <row r="1164" spans="1:24" x14ac:dyDescent="0.15">
      <c r="A1164" s="133">
        <v>42851</v>
      </c>
      <c r="I1164" s="136">
        <v>1460</v>
      </c>
      <c r="U1164" s="136">
        <v>1630</v>
      </c>
      <c r="X1164" s="136">
        <v>1600</v>
      </c>
    </row>
    <row r="1165" spans="1:24" x14ac:dyDescent="0.15">
      <c r="A1165" s="133">
        <v>42852</v>
      </c>
      <c r="I1165" s="136">
        <v>1460</v>
      </c>
      <c r="U1165" s="136">
        <v>1630</v>
      </c>
      <c r="X1165" s="136">
        <v>1600</v>
      </c>
    </row>
    <row r="1166" spans="1:24" x14ac:dyDescent="0.15">
      <c r="A1166" s="133">
        <v>42853</v>
      </c>
      <c r="I1166" s="136">
        <v>1460</v>
      </c>
      <c r="U1166" s="136">
        <v>1630</v>
      </c>
      <c r="X1166" s="136">
        <v>1600</v>
      </c>
    </row>
    <row r="1167" spans="1:24" x14ac:dyDescent="0.15">
      <c r="A1167" s="133">
        <v>42857</v>
      </c>
      <c r="I1167" s="136">
        <v>1460</v>
      </c>
      <c r="U1167" s="136">
        <v>1630</v>
      </c>
      <c r="X1167" s="136">
        <v>1600</v>
      </c>
    </row>
    <row r="1168" spans="1:24" x14ac:dyDescent="0.15">
      <c r="A1168" s="133">
        <v>42858</v>
      </c>
      <c r="I1168" s="136">
        <v>1460</v>
      </c>
      <c r="U1168" s="136">
        <v>1630</v>
      </c>
      <c r="X1168" s="136">
        <v>1600</v>
      </c>
    </row>
    <row r="1169" spans="1:24" x14ac:dyDescent="0.15">
      <c r="A1169" s="133">
        <v>42859</v>
      </c>
      <c r="I1169" s="136">
        <v>1460</v>
      </c>
      <c r="U1169" s="136">
        <v>1630</v>
      </c>
      <c r="X1169" s="136">
        <v>1600</v>
      </c>
    </row>
    <row r="1170" spans="1:24" x14ac:dyDescent="0.15">
      <c r="A1170" s="133">
        <v>42860</v>
      </c>
      <c r="I1170" s="136">
        <v>1460</v>
      </c>
      <c r="U1170" s="136">
        <v>1630</v>
      </c>
      <c r="X1170" s="136">
        <v>1600</v>
      </c>
    </row>
    <row r="1171" spans="1:24" x14ac:dyDescent="0.15">
      <c r="A1171" s="133">
        <v>42863</v>
      </c>
      <c r="I1171" s="136">
        <v>1480</v>
      </c>
      <c r="U1171" s="136">
        <v>1630</v>
      </c>
      <c r="X1171" s="136">
        <v>1600</v>
      </c>
    </row>
    <row r="1172" spans="1:24" x14ac:dyDescent="0.15">
      <c r="A1172" s="133">
        <v>42864</v>
      </c>
      <c r="I1172" s="136">
        <v>1500</v>
      </c>
      <c r="X1172" s="136">
        <v>1600</v>
      </c>
    </row>
    <row r="1173" spans="1:24" x14ac:dyDescent="0.15">
      <c r="A1173" s="133">
        <v>42865</v>
      </c>
      <c r="I1173" s="136">
        <v>1500</v>
      </c>
      <c r="X1173" s="136">
        <v>1600</v>
      </c>
    </row>
    <row r="1174" spans="1:24" x14ac:dyDescent="0.15">
      <c r="A1174" s="133">
        <v>42866</v>
      </c>
      <c r="I1174" s="136">
        <v>1500</v>
      </c>
      <c r="U1174" s="136">
        <v>1630</v>
      </c>
      <c r="X1174" s="136">
        <v>1600</v>
      </c>
    </row>
    <row r="1175" spans="1:24" x14ac:dyDescent="0.15">
      <c r="A1175" s="133">
        <v>42867</v>
      </c>
      <c r="I1175" s="136">
        <v>1500</v>
      </c>
      <c r="U1175" s="136">
        <v>1630</v>
      </c>
      <c r="X1175" s="136">
        <v>1600</v>
      </c>
    </row>
    <row r="1176" spans="1:24" x14ac:dyDescent="0.15">
      <c r="A1176" s="133">
        <v>42870</v>
      </c>
      <c r="I1176" s="136">
        <v>1500</v>
      </c>
      <c r="U1176" s="136">
        <v>1630</v>
      </c>
      <c r="X1176" s="136">
        <v>1600</v>
      </c>
    </row>
    <row r="1177" spans="1:24" x14ac:dyDescent="0.15">
      <c r="A1177" s="133">
        <v>42871</v>
      </c>
      <c r="I1177" s="136">
        <v>1500</v>
      </c>
      <c r="U1177" s="136">
        <v>1630</v>
      </c>
    </row>
    <row r="1178" spans="1:24" x14ac:dyDescent="0.15">
      <c r="A1178" s="133">
        <v>42872</v>
      </c>
      <c r="I1178" s="136">
        <v>1500</v>
      </c>
    </row>
    <row r="1179" spans="1:24" x14ac:dyDescent="0.15">
      <c r="A1179" s="133">
        <v>42873</v>
      </c>
      <c r="U1179" s="136">
        <v>1700</v>
      </c>
    </row>
    <row r="1180" spans="1:24" x14ac:dyDescent="0.15">
      <c r="A1180" s="133">
        <v>42874</v>
      </c>
      <c r="U1180" s="136">
        <v>1700</v>
      </c>
    </row>
    <row r="1181" spans="1:24" x14ac:dyDescent="0.15">
      <c r="A1181" s="133">
        <v>42877</v>
      </c>
      <c r="U1181" s="136">
        <v>1720</v>
      </c>
    </row>
    <row r="1182" spans="1:24" x14ac:dyDescent="0.15">
      <c r="A1182" s="133">
        <v>42878</v>
      </c>
      <c r="U1182" s="136">
        <v>1720</v>
      </c>
    </row>
    <row r="1183" spans="1:24" x14ac:dyDescent="0.15">
      <c r="A1183" s="133">
        <v>42879</v>
      </c>
      <c r="U1183" s="136">
        <v>1720</v>
      </c>
    </row>
    <row r="1184" spans="1:24" x14ac:dyDescent="0.15">
      <c r="A1184" s="133">
        <v>42880</v>
      </c>
      <c r="U1184" s="136">
        <v>1720</v>
      </c>
    </row>
    <row r="1185" spans="1:24" x14ac:dyDescent="0.15">
      <c r="A1185" s="133">
        <v>42881</v>
      </c>
      <c r="U1185" s="136">
        <v>1750</v>
      </c>
    </row>
    <row r="1186" spans="1:24" x14ac:dyDescent="0.15">
      <c r="A1186" s="133">
        <v>42882</v>
      </c>
      <c r="U1186" s="136">
        <v>1750</v>
      </c>
    </row>
    <row r="1187" spans="1:24" x14ac:dyDescent="0.15">
      <c r="A1187" s="133">
        <v>42886</v>
      </c>
      <c r="I1187" s="136">
        <v>1440</v>
      </c>
      <c r="U1187" s="136">
        <v>1750</v>
      </c>
    </row>
    <row r="1188" spans="1:24" x14ac:dyDescent="0.15">
      <c r="A1188" s="133">
        <v>42887</v>
      </c>
      <c r="I1188" s="136">
        <v>1440</v>
      </c>
      <c r="U1188" s="136">
        <v>1750</v>
      </c>
    </row>
    <row r="1189" spans="1:24" x14ac:dyDescent="0.15">
      <c r="A1189" s="133">
        <v>42888</v>
      </c>
      <c r="I1189" s="136">
        <v>1440</v>
      </c>
      <c r="U1189" s="136">
        <v>1750</v>
      </c>
    </row>
    <row r="1190" spans="1:24" x14ac:dyDescent="0.15">
      <c r="A1190" s="133">
        <v>42891</v>
      </c>
      <c r="I1190" s="136">
        <v>1440</v>
      </c>
      <c r="U1190" s="136">
        <v>1700</v>
      </c>
    </row>
    <row r="1191" spans="1:24" x14ac:dyDescent="0.15">
      <c r="A1191" s="133">
        <v>42892</v>
      </c>
      <c r="I1191" s="136">
        <v>1440</v>
      </c>
      <c r="U1191" s="136">
        <v>1700</v>
      </c>
      <c r="X1191" s="136">
        <v>1560</v>
      </c>
    </row>
    <row r="1192" spans="1:24" x14ac:dyDescent="0.15">
      <c r="A1192" s="133">
        <v>42893</v>
      </c>
      <c r="I1192" s="136">
        <v>1440</v>
      </c>
      <c r="U1192" s="136">
        <v>1700</v>
      </c>
      <c r="X1192" s="136">
        <v>1560</v>
      </c>
    </row>
    <row r="1193" spans="1:24" x14ac:dyDescent="0.15">
      <c r="A1193" s="133">
        <v>42894</v>
      </c>
      <c r="I1193" s="136">
        <v>1440</v>
      </c>
      <c r="X1193" s="136">
        <v>1560</v>
      </c>
    </row>
    <row r="1194" spans="1:24" x14ac:dyDescent="0.15">
      <c r="A1194" s="133">
        <v>42895</v>
      </c>
      <c r="I1194" s="136">
        <v>1440</v>
      </c>
      <c r="U1194" s="136">
        <v>1640</v>
      </c>
      <c r="X1194" s="136">
        <v>1560</v>
      </c>
    </row>
    <row r="1195" spans="1:24" x14ac:dyDescent="0.15">
      <c r="A1195" s="133">
        <v>42898</v>
      </c>
      <c r="I1195" s="136">
        <v>1440</v>
      </c>
      <c r="U1195" s="136">
        <v>1640</v>
      </c>
    </row>
    <row r="1196" spans="1:24" x14ac:dyDescent="0.15">
      <c r="A1196" s="133">
        <v>42899</v>
      </c>
      <c r="I1196" s="136">
        <v>1440</v>
      </c>
      <c r="U1196" s="136">
        <v>1640</v>
      </c>
    </row>
    <row r="1197" spans="1:24" x14ac:dyDescent="0.15">
      <c r="A1197" s="133">
        <v>42900</v>
      </c>
      <c r="I1197" s="136">
        <v>1400</v>
      </c>
      <c r="U1197" s="136">
        <v>1640</v>
      </c>
    </row>
    <row r="1198" spans="1:24" x14ac:dyDescent="0.15">
      <c r="A1198" s="133">
        <v>42901</v>
      </c>
      <c r="I1198" s="136">
        <v>1400</v>
      </c>
      <c r="U1198" s="136">
        <v>1640</v>
      </c>
    </row>
    <row r="1199" spans="1:24" x14ac:dyDescent="0.15">
      <c r="A1199" s="133">
        <v>42902</v>
      </c>
      <c r="I1199" s="136">
        <v>1400</v>
      </c>
      <c r="U1199" s="136">
        <v>1640</v>
      </c>
    </row>
    <row r="1200" spans="1:24" x14ac:dyDescent="0.15">
      <c r="A1200" s="133">
        <v>42905</v>
      </c>
      <c r="I1200" s="136">
        <v>1400</v>
      </c>
      <c r="U1200" s="136">
        <v>1640</v>
      </c>
    </row>
    <row r="1201" spans="1:21" x14ac:dyDescent="0.15">
      <c r="A1201" s="133">
        <v>42906</v>
      </c>
      <c r="I1201" s="136">
        <v>1400</v>
      </c>
      <c r="U1201" s="136">
        <v>1600</v>
      </c>
    </row>
    <row r="1202" spans="1:21" x14ac:dyDescent="0.15">
      <c r="A1202" s="133">
        <v>42907</v>
      </c>
      <c r="I1202" s="136">
        <v>1400</v>
      </c>
      <c r="U1202" s="136">
        <v>1600</v>
      </c>
    </row>
    <row r="1203" spans="1:21" x14ac:dyDescent="0.15">
      <c r="A1203" s="133">
        <v>42908</v>
      </c>
      <c r="I1203" s="136">
        <v>1400</v>
      </c>
      <c r="U1203" s="136">
        <v>1600</v>
      </c>
    </row>
    <row r="1204" spans="1:21" x14ac:dyDescent="0.15">
      <c r="A1204" s="133">
        <v>42909</v>
      </c>
      <c r="I1204" s="136">
        <v>1400</v>
      </c>
      <c r="U1204" s="136">
        <v>1600</v>
      </c>
    </row>
    <row r="1205" spans="1:21" x14ac:dyDescent="0.15">
      <c r="A1205" s="133">
        <v>42912</v>
      </c>
      <c r="I1205" s="136">
        <v>1400</v>
      </c>
    </row>
    <row r="1206" spans="1:21" x14ac:dyDescent="0.15">
      <c r="A1206" s="133">
        <v>42913</v>
      </c>
      <c r="I1206" s="136">
        <v>1400</v>
      </c>
      <c r="U1206" s="136">
        <v>1650</v>
      </c>
    </row>
    <row r="1207" spans="1:21" x14ac:dyDescent="0.15">
      <c r="A1207" s="133">
        <v>42914</v>
      </c>
      <c r="I1207" s="136">
        <v>1400</v>
      </c>
      <c r="U1207" s="136">
        <v>1650</v>
      </c>
    </row>
    <row r="1208" spans="1:21" x14ac:dyDescent="0.15">
      <c r="A1208" s="133">
        <v>42915</v>
      </c>
      <c r="I1208" s="136">
        <v>1400</v>
      </c>
      <c r="U1208" s="136">
        <v>1650</v>
      </c>
    </row>
    <row r="1209" spans="1:21" x14ac:dyDescent="0.15">
      <c r="A1209" s="133">
        <v>42916</v>
      </c>
      <c r="I1209" s="136">
        <v>1400</v>
      </c>
      <c r="U1209" s="136">
        <v>1650</v>
      </c>
    </row>
    <row r="1210" spans="1:21" x14ac:dyDescent="0.15">
      <c r="A1210" s="133">
        <v>42919</v>
      </c>
      <c r="I1210" s="136">
        <v>1400</v>
      </c>
    </row>
    <row r="1211" spans="1:21" x14ac:dyDescent="0.15">
      <c r="A1211" s="133">
        <v>42920</v>
      </c>
    </row>
    <row r="1212" spans="1:21" x14ac:dyDescent="0.15">
      <c r="A1212" s="133">
        <v>42921</v>
      </c>
      <c r="U1212" s="136">
        <v>1700</v>
      </c>
    </row>
    <row r="1213" spans="1:21" x14ac:dyDescent="0.15">
      <c r="A1213" s="133">
        <v>42922</v>
      </c>
      <c r="U1213" s="136">
        <v>1700</v>
      </c>
    </row>
    <row r="1214" spans="1:21" x14ac:dyDescent="0.15">
      <c r="A1214" s="133">
        <v>42923</v>
      </c>
      <c r="U1214" s="136">
        <v>1700</v>
      </c>
    </row>
    <row r="1215" spans="1:21" x14ac:dyDescent="0.15">
      <c r="A1215" s="133">
        <v>42926</v>
      </c>
      <c r="I1215" s="136">
        <v>1560</v>
      </c>
      <c r="U1215" s="136">
        <v>1700</v>
      </c>
    </row>
    <row r="1216" spans="1:21" x14ac:dyDescent="0.15">
      <c r="A1216" s="133">
        <v>42927</v>
      </c>
      <c r="I1216" s="136">
        <v>1560</v>
      </c>
    </row>
    <row r="1217" spans="1:24" x14ac:dyDescent="0.15">
      <c r="A1217" s="133">
        <v>42928</v>
      </c>
      <c r="I1217" s="136">
        <v>1560</v>
      </c>
    </row>
    <row r="1218" spans="1:24" x14ac:dyDescent="0.15">
      <c r="A1218" s="133">
        <v>42929</v>
      </c>
      <c r="I1218" s="136">
        <v>1560</v>
      </c>
      <c r="U1218" s="136">
        <v>1730</v>
      </c>
    </row>
    <row r="1219" spans="1:24" x14ac:dyDescent="0.15">
      <c r="A1219" s="133">
        <v>42930</v>
      </c>
      <c r="I1219" s="136">
        <v>1560</v>
      </c>
      <c r="U1219" s="136">
        <v>1730</v>
      </c>
    </row>
    <row r="1220" spans="1:24" x14ac:dyDescent="0.15">
      <c r="A1220" s="133">
        <v>42933</v>
      </c>
      <c r="I1220" s="136">
        <v>1560</v>
      </c>
      <c r="U1220" s="136">
        <v>1730</v>
      </c>
    </row>
    <row r="1221" spans="1:24" x14ac:dyDescent="0.15">
      <c r="A1221" s="133">
        <v>42934</v>
      </c>
      <c r="I1221" s="136">
        <v>1560</v>
      </c>
      <c r="X1221" s="136">
        <v>1640</v>
      </c>
    </row>
    <row r="1222" spans="1:24" x14ac:dyDescent="0.15">
      <c r="A1222" s="133">
        <v>42935</v>
      </c>
      <c r="I1222" s="136">
        <v>1560</v>
      </c>
      <c r="X1222" s="136">
        <v>1640</v>
      </c>
    </row>
    <row r="1223" spans="1:24" x14ac:dyDescent="0.15">
      <c r="A1223" s="133">
        <v>42936</v>
      </c>
      <c r="I1223" s="136">
        <v>1560</v>
      </c>
      <c r="X1223" s="136">
        <v>1640</v>
      </c>
    </row>
    <row r="1224" spans="1:24" x14ac:dyDescent="0.15">
      <c r="A1224" s="133">
        <v>42937</v>
      </c>
      <c r="U1224" s="136">
        <v>1740</v>
      </c>
    </row>
    <row r="1225" spans="1:24" x14ac:dyDescent="0.15">
      <c r="A1225" s="133">
        <v>42940</v>
      </c>
    </row>
    <row r="1226" spans="1:24" x14ac:dyDescent="0.15">
      <c r="A1226" s="133">
        <v>42941</v>
      </c>
      <c r="U1226" s="136">
        <v>1650</v>
      </c>
    </row>
    <row r="1227" spans="1:24" x14ac:dyDescent="0.15">
      <c r="A1227" s="133">
        <v>42942</v>
      </c>
      <c r="I1227" s="136">
        <v>1460</v>
      </c>
      <c r="U1227" s="136">
        <v>1650</v>
      </c>
    </row>
    <row r="1228" spans="1:24" x14ac:dyDescent="0.15">
      <c r="A1228" s="133">
        <v>42943</v>
      </c>
      <c r="I1228" s="136">
        <v>1460</v>
      </c>
      <c r="U1228" s="136">
        <v>1650</v>
      </c>
      <c r="X1228" s="136">
        <v>1580</v>
      </c>
    </row>
    <row r="1229" spans="1:24" x14ac:dyDescent="0.15">
      <c r="A1229" s="133">
        <v>42944</v>
      </c>
      <c r="I1229" s="136">
        <v>1440</v>
      </c>
      <c r="U1229" s="136">
        <v>1650</v>
      </c>
      <c r="X1229" s="136">
        <v>1580</v>
      </c>
    </row>
    <row r="1230" spans="1:24" x14ac:dyDescent="0.15">
      <c r="A1230" s="133">
        <v>42947</v>
      </c>
      <c r="I1230" s="136">
        <v>1440</v>
      </c>
    </row>
    <row r="1231" spans="1:24" x14ac:dyDescent="0.15">
      <c r="A1231" s="133">
        <v>42948</v>
      </c>
      <c r="I1231" s="136">
        <v>1440</v>
      </c>
    </row>
    <row r="1232" spans="1:24" x14ac:dyDescent="0.15">
      <c r="A1232" s="133">
        <v>42949</v>
      </c>
      <c r="I1232" s="136">
        <v>1440</v>
      </c>
      <c r="U1232" s="136">
        <v>1650</v>
      </c>
    </row>
    <row r="1233" spans="1:21" x14ac:dyDescent="0.15">
      <c r="A1233" s="133">
        <v>42950</v>
      </c>
      <c r="I1233" s="136">
        <v>1440</v>
      </c>
      <c r="U1233" s="136">
        <v>1650</v>
      </c>
    </row>
    <row r="1234" spans="1:21" x14ac:dyDescent="0.15">
      <c r="A1234" s="133">
        <v>42951</v>
      </c>
      <c r="I1234" s="136">
        <v>1440</v>
      </c>
      <c r="U1234" s="136">
        <v>1650</v>
      </c>
    </row>
    <row r="1235" spans="1:21" x14ac:dyDescent="0.15">
      <c r="A1235" s="133">
        <v>42954</v>
      </c>
      <c r="I1235" s="136">
        <v>1440</v>
      </c>
      <c r="U1235" s="136">
        <v>1650</v>
      </c>
    </row>
    <row r="1236" spans="1:21" x14ac:dyDescent="0.15">
      <c r="A1236" s="133">
        <v>42955</v>
      </c>
      <c r="I1236" s="136">
        <v>1440</v>
      </c>
      <c r="U1236" s="136">
        <v>1620</v>
      </c>
    </row>
    <row r="1237" spans="1:21" x14ac:dyDescent="0.15">
      <c r="A1237" s="133">
        <v>42956</v>
      </c>
      <c r="I1237" s="136">
        <v>1440</v>
      </c>
      <c r="U1237" s="136">
        <v>1620</v>
      </c>
    </row>
    <row r="1238" spans="1:21" x14ac:dyDescent="0.15">
      <c r="A1238" s="133">
        <v>42957</v>
      </c>
      <c r="I1238" s="136">
        <v>1440</v>
      </c>
      <c r="U1238" s="136">
        <v>1620</v>
      </c>
    </row>
    <row r="1239" spans="1:21" x14ac:dyDescent="0.15">
      <c r="A1239" s="133">
        <v>42958</v>
      </c>
      <c r="I1239" s="136">
        <v>1440</v>
      </c>
      <c r="U1239" s="136">
        <v>1620</v>
      </c>
    </row>
    <row r="1240" spans="1:21" x14ac:dyDescent="0.15">
      <c r="A1240" s="133">
        <v>42961</v>
      </c>
      <c r="I1240" s="136">
        <v>1440</v>
      </c>
      <c r="U1240" s="136">
        <v>1620</v>
      </c>
    </row>
    <row r="1241" spans="1:21" x14ac:dyDescent="0.15">
      <c r="A1241" s="133">
        <v>42962</v>
      </c>
      <c r="I1241" s="136">
        <v>1440</v>
      </c>
      <c r="U1241" s="136">
        <v>1620</v>
      </c>
    </row>
    <row r="1242" spans="1:21" x14ac:dyDescent="0.15">
      <c r="A1242" s="133">
        <v>42963</v>
      </c>
      <c r="I1242" s="136">
        <v>1440</v>
      </c>
    </row>
    <row r="1243" spans="1:21" x14ac:dyDescent="0.15">
      <c r="A1243" s="133">
        <v>42964</v>
      </c>
      <c r="I1243" s="136">
        <v>1440</v>
      </c>
      <c r="U1243" s="136">
        <v>1620</v>
      </c>
    </row>
    <row r="1244" spans="1:21" x14ac:dyDescent="0.15">
      <c r="A1244" s="133">
        <v>42965</v>
      </c>
      <c r="I1244" s="136">
        <v>1440</v>
      </c>
      <c r="U1244" s="136">
        <v>1620</v>
      </c>
    </row>
    <row r="1245" spans="1:21" x14ac:dyDescent="0.15">
      <c r="A1245" s="133">
        <v>42968</v>
      </c>
      <c r="I1245" s="136">
        <v>1420</v>
      </c>
      <c r="U1245" s="136">
        <v>1620</v>
      </c>
    </row>
    <row r="1246" spans="1:21" x14ac:dyDescent="0.15">
      <c r="A1246" s="133">
        <v>42969</v>
      </c>
      <c r="I1246" s="136">
        <v>1420</v>
      </c>
      <c r="U1246" s="136">
        <v>1620</v>
      </c>
    </row>
    <row r="1247" spans="1:21" x14ac:dyDescent="0.15">
      <c r="A1247" s="133">
        <v>42970</v>
      </c>
      <c r="I1247" s="136">
        <v>1420</v>
      </c>
      <c r="U1247" s="136">
        <v>1620</v>
      </c>
    </row>
    <row r="1248" spans="1:21" x14ac:dyDescent="0.15">
      <c r="A1248" s="133">
        <v>42971</v>
      </c>
      <c r="I1248" s="136">
        <v>1420</v>
      </c>
      <c r="U1248" s="136">
        <v>1620</v>
      </c>
    </row>
    <row r="1249" spans="1:21" x14ac:dyDescent="0.15">
      <c r="A1249" s="133">
        <v>42972</v>
      </c>
      <c r="I1249" s="136">
        <v>1420</v>
      </c>
      <c r="U1249" s="136">
        <v>1620</v>
      </c>
    </row>
    <row r="1250" spans="1:21" x14ac:dyDescent="0.15">
      <c r="A1250" s="133">
        <v>42975</v>
      </c>
      <c r="I1250" s="136">
        <v>1420</v>
      </c>
      <c r="U1250" s="136">
        <v>1620</v>
      </c>
    </row>
    <row r="1251" spans="1:21" x14ac:dyDescent="0.15">
      <c r="A1251" s="133">
        <v>42976</v>
      </c>
      <c r="I1251" s="136">
        <v>1420</v>
      </c>
      <c r="U1251" s="136">
        <v>1620</v>
      </c>
    </row>
    <row r="1252" spans="1:21" x14ac:dyDescent="0.15">
      <c r="A1252" s="133">
        <v>42977</v>
      </c>
      <c r="I1252" s="136">
        <v>1420</v>
      </c>
      <c r="U1252" s="136">
        <v>1620</v>
      </c>
    </row>
    <row r="1253" spans="1:21" x14ac:dyDescent="0.15">
      <c r="A1253" s="133">
        <v>42978</v>
      </c>
      <c r="I1253" s="136">
        <v>1420</v>
      </c>
      <c r="U1253" s="136">
        <v>1620</v>
      </c>
    </row>
    <row r="1254" spans="1:21" x14ac:dyDescent="0.15">
      <c r="A1254" s="133">
        <v>42979</v>
      </c>
      <c r="U1254" s="136">
        <v>1620</v>
      </c>
    </row>
    <row r="1255" spans="1:21" x14ac:dyDescent="0.15">
      <c r="A1255" s="133">
        <v>42982</v>
      </c>
      <c r="U1255" s="136">
        <v>1660</v>
      </c>
    </row>
    <row r="1256" spans="1:21" x14ac:dyDescent="0.15">
      <c r="A1256" s="133">
        <v>42983</v>
      </c>
      <c r="U1256" s="136">
        <v>1660</v>
      </c>
    </row>
    <row r="1257" spans="1:21" x14ac:dyDescent="0.15">
      <c r="A1257" s="133">
        <v>42984</v>
      </c>
      <c r="U1257" s="136">
        <v>1660</v>
      </c>
    </row>
    <row r="1258" spans="1:21" x14ac:dyDescent="0.15">
      <c r="A1258" s="133">
        <v>42985</v>
      </c>
      <c r="U1258" s="136">
        <v>1660</v>
      </c>
    </row>
    <row r="1259" spans="1:21" x14ac:dyDescent="0.15">
      <c r="A1259" s="133">
        <v>42986</v>
      </c>
      <c r="U1259" s="136">
        <v>1660</v>
      </c>
    </row>
    <row r="1260" spans="1:21" x14ac:dyDescent="0.15">
      <c r="A1260" s="133">
        <v>42989</v>
      </c>
      <c r="U1260" s="136">
        <v>1660</v>
      </c>
    </row>
    <row r="1261" spans="1:21" x14ac:dyDescent="0.15">
      <c r="A1261" s="133">
        <v>42990</v>
      </c>
      <c r="U1261" s="136">
        <v>1660</v>
      </c>
    </row>
    <row r="1262" spans="1:21" x14ac:dyDescent="0.15">
      <c r="A1262" s="133">
        <v>42991</v>
      </c>
      <c r="U1262" s="136">
        <v>1660</v>
      </c>
    </row>
    <row r="1263" spans="1:21" x14ac:dyDescent="0.15">
      <c r="A1263" s="133">
        <v>42992</v>
      </c>
      <c r="U1263" s="136">
        <v>1660</v>
      </c>
    </row>
    <row r="1264" spans="1:21" x14ac:dyDescent="0.15">
      <c r="A1264" s="133">
        <v>42993</v>
      </c>
      <c r="U1264" s="136">
        <v>1680</v>
      </c>
    </row>
    <row r="1265" spans="1:24" x14ac:dyDescent="0.15">
      <c r="A1265" s="133">
        <v>42996</v>
      </c>
      <c r="U1265" s="136">
        <v>1680</v>
      </c>
    </row>
    <row r="1266" spans="1:24" x14ac:dyDescent="0.15">
      <c r="A1266" s="133">
        <v>42997</v>
      </c>
      <c r="I1266" s="136">
        <v>1520</v>
      </c>
      <c r="U1266" s="136">
        <v>1680</v>
      </c>
    </row>
    <row r="1267" spans="1:24" x14ac:dyDescent="0.15">
      <c r="A1267" s="133">
        <v>42998</v>
      </c>
      <c r="I1267" s="136">
        <v>1520</v>
      </c>
      <c r="U1267" s="136">
        <v>1680</v>
      </c>
    </row>
    <row r="1268" spans="1:24" x14ac:dyDescent="0.15">
      <c r="A1268" s="133">
        <v>42999</v>
      </c>
      <c r="I1268" s="136">
        <v>1520</v>
      </c>
      <c r="U1268" s="136">
        <v>1650</v>
      </c>
    </row>
    <row r="1269" spans="1:24" x14ac:dyDescent="0.15">
      <c r="A1269" s="133">
        <v>43000</v>
      </c>
      <c r="I1269" s="136">
        <v>1520</v>
      </c>
      <c r="U1269" s="136">
        <v>1650</v>
      </c>
    </row>
    <row r="1270" spans="1:24" x14ac:dyDescent="0.15">
      <c r="A1270" s="133">
        <v>43003</v>
      </c>
      <c r="I1270" s="136">
        <v>1520</v>
      </c>
      <c r="U1270" s="136">
        <v>1650</v>
      </c>
    </row>
    <row r="1271" spans="1:24" x14ac:dyDescent="0.15">
      <c r="A1271" s="133">
        <v>43004</v>
      </c>
      <c r="I1271" s="136">
        <v>1520</v>
      </c>
    </row>
    <row r="1272" spans="1:24" x14ac:dyDescent="0.15">
      <c r="A1272" s="133">
        <v>43005</v>
      </c>
      <c r="I1272" s="136">
        <v>1520</v>
      </c>
    </row>
    <row r="1273" spans="1:24" x14ac:dyDescent="0.15">
      <c r="A1273" s="133">
        <v>43006</v>
      </c>
      <c r="I1273" s="136">
        <v>1520</v>
      </c>
      <c r="U1273" s="136">
        <v>1660</v>
      </c>
    </row>
    <row r="1274" spans="1:24" x14ac:dyDescent="0.15">
      <c r="A1274" s="133">
        <v>43007</v>
      </c>
      <c r="I1274" s="136">
        <v>1520</v>
      </c>
      <c r="U1274" s="136">
        <v>1660</v>
      </c>
    </row>
    <row r="1275" spans="1:24" x14ac:dyDescent="0.15">
      <c r="A1275" s="133">
        <v>43008</v>
      </c>
      <c r="I1275" s="136">
        <v>1520</v>
      </c>
      <c r="U1275" s="136">
        <v>1660</v>
      </c>
    </row>
    <row r="1276" spans="1:24" x14ac:dyDescent="0.15">
      <c r="A1276" s="133">
        <v>43017</v>
      </c>
      <c r="U1276" s="136">
        <v>1650</v>
      </c>
    </row>
    <row r="1277" spans="1:24" x14ac:dyDescent="0.15">
      <c r="A1277" s="133">
        <v>43018</v>
      </c>
      <c r="I1277" s="136">
        <v>1480</v>
      </c>
      <c r="U1277" s="136">
        <v>1650</v>
      </c>
      <c r="X1277" s="136">
        <v>1570</v>
      </c>
    </row>
    <row r="1278" spans="1:24" x14ac:dyDescent="0.15">
      <c r="A1278" s="133">
        <v>43019</v>
      </c>
      <c r="I1278" s="136">
        <v>1480</v>
      </c>
      <c r="U1278" s="136">
        <v>1650</v>
      </c>
      <c r="X1278" s="136">
        <v>1570</v>
      </c>
    </row>
    <row r="1279" spans="1:24" x14ac:dyDescent="0.15">
      <c r="A1279" s="133">
        <v>43020</v>
      </c>
      <c r="I1279" s="136">
        <v>1480</v>
      </c>
      <c r="X1279" s="136">
        <v>1570</v>
      </c>
    </row>
    <row r="1280" spans="1:24" x14ac:dyDescent="0.15">
      <c r="A1280" s="133">
        <v>43021</v>
      </c>
      <c r="I1280" s="136">
        <v>1480</v>
      </c>
      <c r="X1280" s="136">
        <v>1570</v>
      </c>
    </row>
    <row r="1281" spans="1:24" x14ac:dyDescent="0.15">
      <c r="A1281" s="133">
        <v>43024</v>
      </c>
      <c r="I1281" s="136">
        <v>1480</v>
      </c>
      <c r="U1281" s="136">
        <v>1660</v>
      </c>
    </row>
    <row r="1282" spans="1:24" x14ac:dyDescent="0.15">
      <c r="A1282" s="133">
        <v>43025</v>
      </c>
      <c r="I1282" s="136">
        <v>1480</v>
      </c>
      <c r="U1282" s="136">
        <v>1660</v>
      </c>
    </row>
    <row r="1283" spans="1:24" x14ac:dyDescent="0.15">
      <c r="A1283" s="133">
        <v>43026</v>
      </c>
      <c r="I1283" s="136">
        <v>1480</v>
      </c>
      <c r="U1283" s="136">
        <v>1660</v>
      </c>
    </row>
    <row r="1284" spans="1:24" x14ac:dyDescent="0.15">
      <c r="A1284" s="133">
        <v>43027</v>
      </c>
      <c r="I1284" s="136">
        <v>1480</v>
      </c>
    </row>
    <row r="1285" spans="1:24" x14ac:dyDescent="0.15">
      <c r="A1285" s="133">
        <v>43028</v>
      </c>
      <c r="I1285" s="136">
        <v>1500</v>
      </c>
      <c r="U1285" s="136">
        <v>1640</v>
      </c>
      <c r="X1285" s="136">
        <v>1570</v>
      </c>
    </row>
    <row r="1286" spans="1:24" x14ac:dyDescent="0.15">
      <c r="A1286" s="133">
        <v>43031</v>
      </c>
      <c r="I1286" s="136">
        <v>1500</v>
      </c>
      <c r="U1286" s="136">
        <v>1640</v>
      </c>
      <c r="X1286" s="136">
        <v>1560</v>
      </c>
    </row>
    <row r="1287" spans="1:24" x14ac:dyDescent="0.15">
      <c r="A1287" s="133">
        <v>43032</v>
      </c>
      <c r="I1287" s="136">
        <v>1500</v>
      </c>
      <c r="U1287" s="136">
        <v>1640</v>
      </c>
      <c r="X1287" s="136">
        <v>1600</v>
      </c>
    </row>
    <row r="1288" spans="1:24" x14ac:dyDescent="0.15">
      <c r="A1288" s="133">
        <v>43033</v>
      </c>
      <c r="I1288" s="136">
        <v>1500</v>
      </c>
      <c r="U1288" s="136">
        <v>1640</v>
      </c>
      <c r="X1288" s="136">
        <v>1600</v>
      </c>
    </row>
    <row r="1289" spans="1:24" x14ac:dyDescent="0.15">
      <c r="A1289" s="133">
        <v>43034</v>
      </c>
      <c r="I1289" s="136">
        <v>1500</v>
      </c>
      <c r="U1289" s="136">
        <v>1640</v>
      </c>
      <c r="X1289" s="136">
        <v>1600</v>
      </c>
    </row>
    <row r="1290" spans="1:24" x14ac:dyDescent="0.15">
      <c r="A1290" s="133">
        <v>43035</v>
      </c>
      <c r="I1290" s="136">
        <v>1500</v>
      </c>
      <c r="U1290" s="136">
        <v>1640</v>
      </c>
      <c r="X1290" s="136">
        <v>1600</v>
      </c>
    </row>
    <row r="1291" spans="1:24" x14ac:dyDescent="0.15">
      <c r="A1291" s="133">
        <v>43038</v>
      </c>
      <c r="I1291" s="136">
        <v>1500</v>
      </c>
      <c r="U1291" s="136">
        <v>1630</v>
      </c>
      <c r="X1291" s="136">
        <v>1600</v>
      </c>
    </row>
    <row r="1292" spans="1:24" x14ac:dyDescent="0.15">
      <c r="A1292" s="133">
        <v>43039</v>
      </c>
      <c r="I1292" s="136">
        <v>1460</v>
      </c>
      <c r="U1292" s="136">
        <v>1630</v>
      </c>
      <c r="X1292" s="136">
        <v>1590</v>
      </c>
    </row>
    <row r="1293" spans="1:24" x14ac:dyDescent="0.15">
      <c r="A1293" s="133">
        <v>43040</v>
      </c>
      <c r="I1293" s="136">
        <v>1460</v>
      </c>
      <c r="X1293" s="136">
        <v>1590</v>
      </c>
    </row>
    <row r="1294" spans="1:24" x14ac:dyDescent="0.15">
      <c r="A1294" s="133">
        <v>43041</v>
      </c>
      <c r="I1294" s="136">
        <v>1460</v>
      </c>
      <c r="U1294" s="136">
        <v>1620</v>
      </c>
      <c r="X1294" s="136">
        <v>1590</v>
      </c>
    </row>
    <row r="1295" spans="1:24" x14ac:dyDescent="0.15">
      <c r="A1295" s="133">
        <v>43042</v>
      </c>
      <c r="I1295" s="136">
        <v>1460</v>
      </c>
      <c r="L1295" s="136">
        <v>1400</v>
      </c>
      <c r="U1295" s="136">
        <v>1620</v>
      </c>
      <c r="X1295" s="136">
        <v>1590</v>
      </c>
    </row>
    <row r="1296" spans="1:24" x14ac:dyDescent="0.15">
      <c r="A1296" s="133">
        <v>43045</v>
      </c>
      <c r="I1296" s="136">
        <v>1460</v>
      </c>
      <c r="U1296" s="136">
        <v>1620</v>
      </c>
      <c r="X1296" s="136">
        <v>1590</v>
      </c>
    </row>
    <row r="1297" spans="1:24" x14ac:dyDescent="0.15">
      <c r="A1297" s="133">
        <v>43046</v>
      </c>
      <c r="I1297" s="136">
        <v>1460</v>
      </c>
      <c r="U1297" s="136">
        <v>1620</v>
      </c>
      <c r="X1297" s="136">
        <v>1590</v>
      </c>
    </row>
    <row r="1298" spans="1:24" x14ac:dyDescent="0.15">
      <c r="A1298" s="133">
        <v>43047</v>
      </c>
      <c r="I1298" s="136">
        <v>1440</v>
      </c>
      <c r="U1298" s="136">
        <v>1620</v>
      </c>
      <c r="X1298" s="136">
        <v>1570</v>
      </c>
    </row>
    <row r="1299" spans="1:24" x14ac:dyDescent="0.15">
      <c r="A1299" s="133">
        <v>43048</v>
      </c>
      <c r="I1299" s="136">
        <v>1440</v>
      </c>
      <c r="U1299" s="136">
        <v>1620</v>
      </c>
      <c r="X1299" s="136">
        <v>1570</v>
      </c>
    </row>
    <row r="1300" spans="1:24" x14ac:dyDescent="0.15">
      <c r="A1300" s="133">
        <v>43049</v>
      </c>
      <c r="I1300" s="136">
        <v>1440</v>
      </c>
      <c r="U1300" s="136">
        <v>1620</v>
      </c>
      <c r="X1300" s="136">
        <v>1520</v>
      </c>
    </row>
    <row r="1301" spans="1:24" x14ac:dyDescent="0.15">
      <c r="A1301" s="133">
        <v>43052</v>
      </c>
      <c r="I1301" s="136">
        <v>1440</v>
      </c>
      <c r="U1301" s="136">
        <v>1600</v>
      </c>
      <c r="X1301" s="136">
        <v>1520</v>
      </c>
    </row>
    <row r="1302" spans="1:24" x14ac:dyDescent="0.15">
      <c r="A1302" s="133">
        <v>43053</v>
      </c>
      <c r="I1302" s="136">
        <v>1440</v>
      </c>
      <c r="U1302" s="136">
        <v>1600</v>
      </c>
      <c r="X1302" s="136">
        <v>1520</v>
      </c>
    </row>
    <row r="1303" spans="1:24" x14ac:dyDescent="0.15">
      <c r="A1303" s="133">
        <v>43054</v>
      </c>
      <c r="I1303" s="136">
        <v>1420</v>
      </c>
      <c r="L1303" s="136">
        <v>1400</v>
      </c>
      <c r="U1303" s="136">
        <v>1600</v>
      </c>
      <c r="X1303" s="136">
        <v>1560</v>
      </c>
    </row>
    <row r="1304" spans="1:24" x14ac:dyDescent="0.15">
      <c r="A1304" s="133">
        <v>43055</v>
      </c>
      <c r="I1304" s="136">
        <v>1420</v>
      </c>
      <c r="L1304" s="136">
        <v>1400</v>
      </c>
      <c r="U1304" s="136">
        <v>1600</v>
      </c>
      <c r="X1304" s="136">
        <v>1560</v>
      </c>
    </row>
    <row r="1305" spans="1:24" x14ac:dyDescent="0.15">
      <c r="A1305" s="133">
        <v>43056</v>
      </c>
      <c r="I1305" s="136">
        <v>1420</v>
      </c>
      <c r="L1305" s="136">
        <v>1400</v>
      </c>
      <c r="U1305" s="136">
        <v>1610</v>
      </c>
      <c r="X1305" s="136">
        <v>1560</v>
      </c>
    </row>
    <row r="1306" spans="1:24" x14ac:dyDescent="0.15">
      <c r="A1306" s="133">
        <v>43059</v>
      </c>
      <c r="I1306" s="136">
        <v>1420</v>
      </c>
      <c r="L1306" s="136">
        <v>1410</v>
      </c>
      <c r="U1306" s="136">
        <v>1610</v>
      </c>
      <c r="X1306" s="136">
        <v>1560</v>
      </c>
    </row>
    <row r="1307" spans="1:24" x14ac:dyDescent="0.15">
      <c r="A1307" s="133">
        <v>43060</v>
      </c>
      <c r="I1307" s="136">
        <v>1420</v>
      </c>
      <c r="L1307" s="136">
        <v>1410</v>
      </c>
      <c r="X1307" s="136">
        <v>1560</v>
      </c>
    </row>
    <row r="1308" spans="1:24" x14ac:dyDescent="0.15">
      <c r="A1308" s="133">
        <v>43061</v>
      </c>
      <c r="I1308" s="136">
        <v>1420</v>
      </c>
      <c r="L1308" s="136">
        <v>1410</v>
      </c>
      <c r="X1308" s="136">
        <v>1600</v>
      </c>
    </row>
    <row r="1309" spans="1:24" x14ac:dyDescent="0.15">
      <c r="A1309" s="133">
        <v>43062</v>
      </c>
      <c r="I1309" s="136">
        <v>1420</v>
      </c>
      <c r="L1309" s="136">
        <v>1410</v>
      </c>
      <c r="U1309" s="136">
        <v>1620</v>
      </c>
      <c r="X1309" s="136">
        <v>1600</v>
      </c>
    </row>
    <row r="1310" spans="1:24" x14ac:dyDescent="0.15">
      <c r="A1310" s="133">
        <v>43063</v>
      </c>
      <c r="I1310" s="136">
        <v>1420</v>
      </c>
      <c r="L1310" s="136">
        <v>1410</v>
      </c>
      <c r="U1310" s="136">
        <v>1630</v>
      </c>
      <c r="X1310" s="136">
        <v>1600</v>
      </c>
    </row>
    <row r="1311" spans="1:24" x14ac:dyDescent="0.15">
      <c r="A1311" s="133">
        <v>43066</v>
      </c>
      <c r="I1311" s="136">
        <v>1420</v>
      </c>
      <c r="L1311" s="136">
        <v>1410</v>
      </c>
      <c r="U1311" s="136">
        <v>1630</v>
      </c>
      <c r="X1311" s="136">
        <v>1600</v>
      </c>
    </row>
    <row r="1312" spans="1:24" x14ac:dyDescent="0.15">
      <c r="A1312" s="133">
        <v>43067</v>
      </c>
      <c r="I1312" s="136">
        <v>1420</v>
      </c>
      <c r="U1312" s="136">
        <v>1630</v>
      </c>
      <c r="X1312" s="136">
        <v>1600</v>
      </c>
    </row>
    <row r="1313" spans="1:24" x14ac:dyDescent="0.15">
      <c r="A1313" s="133">
        <v>43068</v>
      </c>
      <c r="U1313" s="136">
        <v>1630</v>
      </c>
      <c r="X1313" s="136">
        <v>1600</v>
      </c>
    </row>
    <row r="1314" spans="1:24" x14ac:dyDescent="0.15">
      <c r="A1314" s="133">
        <v>43069</v>
      </c>
      <c r="U1314" s="136">
        <v>1630</v>
      </c>
      <c r="X1314" s="136">
        <v>1600</v>
      </c>
    </row>
    <row r="1315" spans="1:24" x14ac:dyDescent="0.15">
      <c r="A1315" s="133">
        <v>43070</v>
      </c>
      <c r="U1315" s="136">
        <v>1630</v>
      </c>
      <c r="X1315" s="136">
        <v>1600</v>
      </c>
    </row>
    <row r="1316" spans="1:24" x14ac:dyDescent="0.15">
      <c r="A1316" s="133">
        <v>43073</v>
      </c>
      <c r="X1316" s="136">
        <v>1620</v>
      </c>
    </row>
    <row r="1317" spans="1:24" x14ac:dyDescent="0.15">
      <c r="A1317" s="133">
        <v>43074</v>
      </c>
      <c r="X1317" s="136">
        <v>1620</v>
      </c>
    </row>
    <row r="1318" spans="1:24" x14ac:dyDescent="0.15">
      <c r="A1318" s="133">
        <v>43075</v>
      </c>
      <c r="X1318" s="136">
        <v>1620</v>
      </c>
    </row>
    <row r="1319" spans="1:24" x14ac:dyDescent="0.15">
      <c r="A1319" s="133">
        <v>43076</v>
      </c>
      <c r="U1319" s="136">
        <v>1650</v>
      </c>
      <c r="X1319" s="136">
        <v>1620</v>
      </c>
    </row>
    <row r="1320" spans="1:24" x14ac:dyDescent="0.15">
      <c r="A1320" s="133">
        <v>43077</v>
      </c>
      <c r="U1320" s="136">
        <v>1650</v>
      </c>
      <c r="X1320" s="136">
        <v>1620</v>
      </c>
    </row>
    <row r="1321" spans="1:24" x14ac:dyDescent="0.15">
      <c r="A1321" s="133">
        <v>43080</v>
      </c>
      <c r="U1321" s="136">
        <v>1650</v>
      </c>
      <c r="X1321" s="136">
        <v>1640</v>
      </c>
    </row>
    <row r="1322" spans="1:24" x14ac:dyDescent="0.15">
      <c r="A1322" s="133">
        <v>43081</v>
      </c>
      <c r="U1322" s="136">
        <v>1650</v>
      </c>
      <c r="X1322" s="136">
        <v>1640</v>
      </c>
    </row>
    <row r="1323" spans="1:24" x14ac:dyDescent="0.15">
      <c r="A1323" s="133">
        <v>43082</v>
      </c>
      <c r="I1323" s="136">
        <v>1500</v>
      </c>
      <c r="X1323" s="136">
        <v>1620</v>
      </c>
    </row>
    <row r="1324" spans="1:24" x14ac:dyDescent="0.15">
      <c r="A1324" s="133">
        <v>43083</v>
      </c>
      <c r="I1324" s="136">
        <v>1500</v>
      </c>
      <c r="X1324" s="136">
        <v>1620</v>
      </c>
    </row>
    <row r="1325" spans="1:24" x14ac:dyDescent="0.15">
      <c r="A1325" s="133">
        <v>43084</v>
      </c>
      <c r="I1325" s="136">
        <v>1500</v>
      </c>
      <c r="U1325" s="136">
        <v>1680</v>
      </c>
      <c r="X1325" s="136">
        <v>1630</v>
      </c>
    </row>
    <row r="1326" spans="1:24" x14ac:dyDescent="0.15">
      <c r="A1326" s="133">
        <v>43087</v>
      </c>
      <c r="I1326" s="136">
        <v>1500</v>
      </c>
      <c r="U1326" s="136">
        <v>1680</v>
      </c>
      <c r="X1326" s="136">
        <v>1630</v>
      </c>
    </row>
    <row r="1327" spans="1:24" x14ac:dyDescent="0.15">
      <c r="A1327" s="133">
        <v>43088</v>
      </c>
      <c r="U1327" s="136">
        <v>1680</v>
      </c>
      <c r="X1327" s="136">
        <v>1630</v>
      </c>
    </row>
    <row r="1328" spans="1:24" x14ac:dyDescent="0.15">
      <c r="A1328" s="133">
        <v>43089</v>
      </c>
      <c r="X1328" s="136">
        <v>1630</v>
      </c>
    </row>
    <row r="1329" spans="1:24" x14ac:dyDescent="0.15">
      <c r="A1329" s="133">
        <v>43090</v>
      </c>
      <c r="U1329" s="136">
        <v>1700</v>
      </c>
      <c r="X1329" s="136">
        <v>1630</v>
      </c>
    </row>
    <row r="1330" spans="1:24" x14ac:dyDescent="0.15">
      <c r="A1330" s="133">
        <v>43091</v>
      </c>
      <c r="U1330" s="136">
        <v>1700</v>
      </c>
      <c r="X1330" s="136">
        <v>1660</v>
      </c>
    </row>
    <row r="1331" spans="1:24" x14ac:dyDescent="0.15">
      <c r="A1331" s="133">
        <v>43094</v>
      </c>
      <c r="U1331" s="136">
        <v>1720</v>
      </c>
    </row>
    <row r="1332" spans="1:24" x14ac:dyDescent="0.15">
      <c r="A1332" s="133">
        <v>43095</v>
      </c>
      <c r="U1332" s="136">
        <v>1720</v>
      </c>
      <c r="X1332" s="136">
        <v>1740</v>
      </c>
    </row>
    <row r="1333" spans="1:24" x14ac:dyDescent="0.15">
      <c r="A1333" s="133">
        <v>43096</v>
      </c>
      <c r="U1333" s="136">
        <v>1720</v>
      </c>
      <c r="X1333" s="136">
        <v>1740</v>
      </c>
    </row>
    <row r="1334" spans="1:24" x14ac:dyDescent="0.15">
      <c r="A1334" s="133">
        <v>43097</v>
      </c>
      <c r="U1334" s="136">
        <v>1720</v>
      </c>
      <c r="X1334" s="136">
        <v>1740</v>
      </c>
    </row>
    <row r="1335" spans="1:24" x14ac:dyDescent="0.15">
      <c r="A1335" s="133">
        <v>43098</v>
      </c>
      <c r="U1335" s="136">
        <v>1720</v>
      </c>
      <c r="X1335" s="136">
        <v>1740</v>
      </c>
    </row>
    <row r="1336" spans="1:24" x14ac:dyDescent="0.15">
      <c r="A1336" s="133">
        <v>43102</v>
      </c>
      <c r="U1336" s="136">
        <v>1720</v>
      </c>
      <c r="X1336" s="136">
        <v>1740</v>
      </c>
    </row>
    <row r="1337" spans="1:24" x14ac:dyDescent="0.15">
      <c r="A1337" s="133">
        <v>43103</v>
      </c>
      <c r="U1337" s="136">
        <v>1720</v>
      </c>
      <c r="X1337" s="136">
        <v>1740</v>
      </c>
    </row>
    <row r="1338" spans="1:24" x14ac:dyDescent="0.15">
      <c r="A1338" s="133">
        <v>43104</v>
      </c>
      <c r="I1338" s="136">
        <v>1640</v>
      </c>
      <c r="X1338" s="136">
        <v>1740</v>
      </c>
    </row>
    <row r="1339" spans="1:24" x14ac:dyDescent="0.15">
      <c r="A1339" s="133">
        <v>43105</v>
      </c>
      <c r="I1339" s="136">
        <v>1640</v>
      </c>
      <c r="U1339" s="136">
        <v>1800</v>
      </c>
      <c r="X1339" s="136">
        <v>1740</v>
      </c>
    </row>
    <row r="1340" spans="1:24" x14ac:dyDescent="0.15">
      <c r="A1340" s="133">
        <v>43108</v>
      </c>
      <c r="X1340" s="136">
        <v>1740</v>
      </c>
    </row>
    <row r="1341" spans="1:24" x14ac:dyDescent="0.15">
      <c r="A1341" s="133">
        <v>43109</v>
      </c>
    </row>
    <row r="1342" spans="1:24" x14ac:dyDescent="0.15">
      <c r="A1342" s="133">
        <v>43110</v>
      </c>
      <c r="X1342" s="136">
        <v>1780</v>
      </c>
    </row>
    <row r="1343" spans="1:24" x14ac:dyDescent="0.15">
      <c r="A1343" s="133">
        <v>43111</v>
      </c>
      <c r="U1343" s="136">
        <v>1800</v>
      </c>
      <c r="X1343" s="136">
        <v>1780</v>
      </c>
    </row>
    <row r="1344" spans="1:24" x14ac:dyDescent="0.15">
      <c r="A1344" s="133">
        <v>43112</v>
      </c>
      <c r="U1344" s="136">
        <v>1800</v>
      </c>
      <c r="X1344" s="136">
        <v>1780</v>
      </c>
    </row>
    <row r="1345" spans="1:24" x14ac:dyDescent="0.15">
      <c r="A1345" s="133">
        <v>43115</v>
      </c>
      <c r="L1345" s="136">
        <v>1600</v>
      </c>
      <c r="U1345" s="136">
        <v>1800</v>
      </c>
      <c r="X1345" s="136">
        <v>1780</v>
      </c>
    </row>
    <row r="1346" spans="1:24" x14ac:dyDescent="0.15">
      <c r="A1346" s="133">
        <v>43116</v>
      </c>
      <c r="L1346" s="136">
        <v>1600</v>
      </c>
      <c r="U1346" s="136">
        <v>1800</v>
      </c>
    </row>
    <row r="1347" spans="1:24" x14ac:dyDescent="0.15">
      <c r="A1347" s="133">
        <v>43117</v>
      </c>
      <c r="I1347" s="136">
        <v>1700</v>
      </c>
      <c r="L1347" s="136">
        <v>1600</v>
      </c>
    </row>
    <row r="1348" spans="1:24" x14ac:dyDescent="0.15">
      <c r="A1348" s="133">
        <v>43118</v>
      </c>
      <c r="I1348" s="136">
        <v>1700</v>
      </c>
      <c r="L1348" s="136">
        <v>1600</v>
      </c>
      <c r="X1348" s="136">
        <v>1800</v>
      </c>
    </row>
    <row r="1349" spans="1:24" x14ac:dyDescent="0.15">
      <c r="A1349" s="133">
        <v>43119</v>
      </c>
      <c r="I1349" s="136">
        <v>1680</v>
      </c>
      <c r="L1349" s="136">
        <v>1600</v>
      </c>
      <c r="U1349" s="136">
        <v>1800</v>
      </c>
      <c r="X1349" s="136">
        <v>1800</v>
      </c>
    </row>
    <row r="1350" spans="1:24" x14ac:dyDescent="0.15">
      <c r="A1350" s="133">
        <v>43122</v>
      </c>
      <c r="I1350" s="136">
        <v>1680</v>
      </c>
      <c r="L1350" s="136">
        <v>1600</v>
      </c>
      <c r="U1350" s="136">
        <v>1800</v>
      </c>
    </row>
    <row r="1351" spans="1:24" x14ac:dyDescent="0.15">
      <c r="A1351" s="133">
        <v>43123</v>
      </c>
      <c r="L1351" s="136">
        <v>1600</v>
      </c>
    </row>
    <row r="1352" spans="1:24" x14ac:dyDescent="0.15">
      <c r="A1352" s="133">
        <v>43124</v>
      </c>
      <c r="I1352" s="136">
        <v>1680</v>
      </c>
    </row>
    <row r="1353" spans="1:24" x14ac:dyDescent="0.15">
      <c r="A1353" s="133">
        <v>43125</v>
      </c>
      <c r="I1353" s="136">
        <v>1680</v>
      </c>
      <c r="U1353" s="136">
        <v>1820</v>
      </c>
      <c r="X1353" s="136">
        <v>1780</v>
      </c>
    </row>
    <row r="1354" spans="1:24" x14ac:dyDescent="0.15">
      <c r="A1354" s="133">
        <v>43126</v>
      </c>
      <c r="L1354" s="136">
        <v>1600</v>
      </c>
      <c r="U1354" s="136">
        <v>1820</v>
      </c>
      <c r="X1354" s="136">
        <v>1780</v>
      </c>
    </row>
    <row r="1355" spans="1:24" x14ac:dyDescent="0.15">
      <c r="A1355" s="133">
        <v>43129</v>
      </c>
      <c r="I1355" s="136">
        <v>1680</v>
      </c>
      <c r="L1355" s="136">
        <v>1600</v>
      </c>
      <c r="U1355" s="136">
        <v>1820</v>
      </c>
      <c r="X1355" s="136">
        <v>1780</v>
      </c>
    </row>
    <row r="1356" spans="1:24" x14ac:dyDescent="0.15">
      <c r="A1356" s="133">
        <v>43130</v>
      </c>
      <c r="I1356" s="136">
        <v>1680</v>
      </c>
      <c r="U1356" s="136">
        <v>1800</v>
      </c>
      <c r="X1356" s="136">
        <v>1760</v>
      </c>
    </row>
    <row r="1357" spans="1:24" x14ac:dyDescent="0.15">
      <c r="A1357" s="133">
        <v>43131</v>
      </c>
      <c r="I1357" s="136">
        <v>1680</v>
      </c>
      <c r="U1357" s="136">
        <v>1800</v>
      </c>
    </row>
    <row r="1358" spans="1:24" x14ac:dyDescent="0.15">
      <c r="A1358" s="133">
        <v>43132</v>
      </c>
      <c r="I1358" s="136">
        <v>1680</v>
      </c>
    </row>
    <row r="1359" spans="1:24" x14ac:dyDescent="0.15">
      <c r="A1359" s="133">
        <v>43133</v>
      </c>
      <c r="I1359" s="136">
        <v>1680</v>
      </c>
      <c r="X1359" s="136">
        <v>1760</v>
      </c>
    </row>
    <row r="1360" spans="1:24" x14ac:dyDescent="0.15">
      <c r="A1360" s="133">
        <v>43136</v>
      </c>
      <c r="X1360" s="136">
        <v>1760</v>
      </c>
    </row>
    <row r="1361" spans="1:24" x14ac:dyDescent="0.15">
      <c r="A1361" s="133">
        <v>43137</v>
      </c>
      <c r="I1361" s="136">
        <v>1680</v>
      </c>
      <c r="X1361" s="136">
        <v>1760</v>
      </c>
    </row>
    <row r="1362" spans="1:24" x14ac:dyDescent="0.15">
      <c r="A1362" s="133">
        <v>43138</v>
      </c>
      <c r="I1362" s="136">
        <v>1680</v>
      </c>
      <c r="X1362" s="136">
        <v>1760</v>
      </c>
    </row>
    <row r="1363" spans="1:24" x14ac:dyDescent="0.15">
      <c r="A1363" s="133">
        <v>43139</v>
      </c>
      <c r="U1363" s="136">
        <v>1820</v>
      </c>
      <c r="X1363" s="136">
        <v>1760</v>
      </c>
    </row>
    <row r="1364" spans="1:24" x14ac:dyDescent="0.15">
      <c r="A1364" s="133">
        <v>43140</v>
      </c>
      <c r="U1364" s="136">
        <v>1820</v>
      </c>
      <c r="X1364" s="136">
        <v>1760</v>
      </c>
    </row>
    <row r="1365" spans="1:24" x14ac:dyDescent="0.15">
      <c r="A1365" s="133">
        <v>43142</v>
      </c>
    </row>
    <row r="1366" spans="1:24" x14ac:dyDescent="0.15">
      <c r="A1366" s="133">
        <v>43153</v>
      </c>
    </row>
    <row r="1367" spans="1:24" x14ac:dyDescent="0.15">
      <c r="A1367" s="133">
        <v>43154</v>
      </c>
    </row>
    <row r="1368" spans="1:24" x14ac:dyDescent="0.15">
      <c r="A1368" s="133">
        <v>43155</v>
      </c>
    </row>
    <row r="1369" spans="1:24" x14ac:dyDescent="0.15">
      <c r="A1369" s="133">
        <v>43157</v>
      </c>
      <c r="I1369" s="136">
        <v>1730</v>
      </c>
      <c r="L1369" s="136">
        <v>1650</v>
      </c>
      <c r="U1369" s="136">
        <v>1880</v>
      </c>
      <c r="X1369" s="136">
        <v>1800</v>
      </c>
    </row>
    <row r="1370" spans="1:24" x14ac:dyDescent="0.15">
      <c r="A1370" s="133">
        <v>43158</v>
      </c>
      <c r="I1370" s="136">
        <v>1730</v>
      </c>
      <c r="L1370" s="136">
        <v>1650</v>
      </c>
      <c r="U1370" s="136">
        <v>1880</v>
      </c>
      <c r="X1370" s="136">
        <v>1800</v>
      </c>
    </row>
    <row r="1371" spans="1:24" x14ac:dyDescent="0.15">
      <c r="A1371" s="133">
        <v>43159</v>
      </c>
      <c r="I1371" s="136">
        <v>1730</v>
      </c>
      <c r="L1371" s="136">
        <v>1650</v>
      </c>
      <c r="U1371" s="136">
        <v>1880</v>
      </c>
    </row>
    <row r="1372" spans="1:24" x14ac:dyDescent="0.15">
      <c r="A1372" s="133">
        <v>43160</v>
      </c>
      <c r="U1372" s="136">
        <v>1880</v>
      </c>
    </row>
    <row r="1373" spans="1:24" x14ac:dyDescent="0.15">
      <c r="A1373" s="133">
        <v>43161</v>
      </c>
      <c r="U1373" s="136">
        <v>1880</v>
      </c>
      <c r="X1373" s="136">
        <v>1780</v>
      </c>
    </row>
    <row r="1374" spans="1:24" x14ac:dyDescent="0.15">
      <c r="A1374" s="133">
        <v>43164</v>
      </c>
      <c r="U1374" s="136">
        <v>1920</v>
      </c>
    </row>
    <row r="1375" spans="1:24" x14ac:dyDescent="0.15">
      <c r="A1375" s="133">
        <v>43165</v>
      </c>
      <c r="U1375" s="136">
        <v>1930</v>
      </c>
      <c r="X1375" s="136">
        <v>1880</v>
      </c>
    </row>
    <row r="1376" spans="1:24" x14ac:dyDescent="0.15">
      <c r="A1376" s="133">
        <v>43166</v>
      </c>
      <c r="U1376" s="136">
        <v>1930</v>
      </c>
      <c r="X1376" s="136">
        <v>1880</v>
      </c>
    </row>
    <row r="1377" spans="1:24" x14ac:dyDescent="0.15">
      <c r="A1377" s="133">
        <v>43167</v>
      </c>
      <c r="I1377" s="136">
        <v>1810</v>
      </c>
      <c r="U1377" s="136">
        <v>1930</v>
      </c>
      <c r="X1377" s="136">
        <v>1880</v>
      </c>
    </row>
    <row r="1378" spans="1:24" x14ac:dyDescent="0.15">
      <c r="A1378" s="133">
        <v>43168</v>
      </c>
      <c r="I1378" s="136">
        <v>1810</v>
      </c>
      <c r="U1378" s="136">
        <v>1950</v>
      </c>
      <c r="X1378" s="136">
        <v>1880</v>
      </c>
    </row>
    <row r="1379" spans="1:24" x14ac:dyDescent="0.15">
      <c r="A1379" s="133">
        <v>43171</v>
      </c>
      <c r="I1379" s="136">
        <v>1780</v>
      </c>
    </row>
    <row r="1380" spans="1:24" x14ac:dyDescent="0.15">
      <c r="A1380" s="133">
        <v>43172</v>
      </c>
      <c r="I1380" s="136">
        <v>1780</v>
      </c>
      <c r="U1380" s="136">
        <v>1960</v>
      </c>
    </row>
    <row r="1381" spans="1:24" x14ac:dyDescent="0.15">
      <c r="A1381" s="133">
        <v>43173</v>
      </c>
      <c r="I1381" s="136">
        <v>1780</v>
      </c>
      <c r="X1381" s="136">
        <v>1860</v>
      </c>
    </row>
    <row r="1382" spans="1:24" x14ac:dyDescent="0.15">
      <c r="A1382" s="133">
        <v>43174</v>
      </c>
      <c r="I1382" s="136">
        <v>1760</v>
      </c>
      <c r="U1382" s="136">
        <v>1920</v>
      </c>
      <c r="X1382" s="136">
        <v>1860</v>
      </c>
    </row>
    <row r="1383" spans="1:24" x14ac:dyDescent="0.15">
      <c r="A1383" s="133">
        <v>43175</v>
      </c>
      <c r="I1383" s="136">
        <v>1750</v>
      </c>
      <c r="U1383" s="136">
        <v>1920</v>
      </c>
      <c r="X1383" s="136">
        <v>1860</v>
      </c>
    </row>
    <row r="1384" spans="1:24" x14ac:dyDescent="0.15">
      <c r="A1384" s="133">
        <v>43178</v>
      </c>
      <c r="I1384" s="136">
        <v>1780</v>
      </c>
      <c r="U1384" s="136">
        <v>1910</v>
      </c>
      <c r="X1384" s="136">
        <v>1860</v>
      </c>
    </row>
    <row r="1385" spans="1:24" x14ac:dyDescent="0.15">
      <c r="A1385" s="133">
        <v>43179</v>
      </c>
      <c r="I1385" s="136">
        <v>1780</v>
      </c>
      <c r="U1385" s="136">
        <v>1910</v>
      </c>
      <c r="X1385" s="136">
        <v>1860</v>
      </c>
    </row>
    <row r="1386" spans="1:24" x14ac:dyDescent="0.15">
      <c r="A1386" s="133">
        <v>43180</v>
      </c>
      <c r="U1386" s="136">
        <v>1910</v>
      </c>
      <c r="X1386" s="136">
        <v>1860</v>
      </c>
    </row>
    <row r="1387" spans="1:24" x14ac:dyDescent="0.15">
      <c r="A1387" s="133">
        <v>43181</v>
      </c>
    </row>
    <row r="1388" spans="1:24" x14ac:dyDescent="0.15">
      <c r="A1388" s="133">
        <v>43182</v>
      </c>
      <c r="U1388" s="136">
        <v>1910</v>
      </c>
    </row>
    <row r="1389" spans="1:24" x14ac:dyDescent="0.15">
      <c r="A1389" s="133">
        <v>43185</v>
      </c>
    </row>
    <row r="1390" spans="1:24" x14ac:dyDescent="0.15">
      <c r="A1390" s="133">
        <v>43186</v>
      </c>
      <c r="I1390" s="136">
        <v>1730</v>
      </c>
      <c r="U1390" s="136">
        <v>1890</v>
      </c>
      <c r="X1390" s="136">
        <v>1830</v>
      </c>
    </row>
    <row r="1391" spans="1:24" x14ac:dyDescent="0.15">
      <c r="A1391" s="133">
        <v>43187</v>
      </c>
      <c r="I1391" s="136">
        <v>1730</v>
      </c>
      <c r="U1391" s="136">
        <v>1890</v>
      </c>
      <c r="X1391" s="136">
        <v>1830</v>
      </c>
    </row>
    <row r="1392" spans="1:24" x14ac:dyDescent="0.15">
      <c r="A1392" s="133">
        <v>43188</v>
      </c>
      <c r="I1392" s="136">
        <v>1720</v>
      </c>
      <c r="U1392" s="136">
        <v>1890</v>
      </c>
      <c r="X1392" s="136">
        <v>1830</v>
      </c>
    </row>
    <row r="1393" spans="1:24" x14ac:dyDescent="0.15">
      <c r="A1393" s="133">
        <v>43189</v>
      </c>
      <c r="I1393" s="136">
        <v>1720</v>
      </c>
      <c r="U1393" s="136">
        <v>1880</v>
      </c>
      <c r="X1393" s="136">
        <v>1820</v>
      </c>
    </row>
    <row r="1394" spans="1:24" x14ac:dyDescent="0.15">
      <c r="A1394" s="133">
        <v>43192</v>
      </c>
      <c r="U1394" s="136">
        <v>1860</v>
      </c>
    </row>
    <row r="1395" spans="1:24" x14ac:dyDescent="0.15">
      <c r="A1395" s="133">
        <v>43193</v>
      </c>
      <c r="U1395" s="136">
        <v>1860</v>
      </c>
    </row>
    <row r="1396" spans="1:24" x14ac:dyDescent="0.15">
      <c r="A1396" s="133">
        <v>43194</v>
      </c>
      <c r="U1396" s="136">
        <v>1860</v>
      </c>
      <c r="X1396" s="136">
        <v>1750</v>
      </c>
    </row>
    <row r="1397" spans="1:24" x14ac:dyDescent="0.15">
      <c r="A1397" s="133">
        <v>43198</v>
      </c>
      <c r="I1397" s="136">
        <v>1650</v>
      </c>
    </row>
    <row r="1398" spans="1:24" x14ac:dyDescent="0.15">
      <c r="A1398" s="133">
        <v>43199</v>
      </c>
      <c r="I1398" s="136">
        <v>1650</v>
      </c>
      <c r="U1398" s="136">
        <v>1840</v>
      </c>
    </row>
    <row r="1399" spans="1:24" x14ac:dyDescent="0.15">
      <c r="A1399" s="133">
        <v>43200</v>
      </c>
      <c r="I1399" s="136">
        <v>1650</v>
      </c>
      <c r="U1399" s="136">
        <v>1840</v>
      </c>
    </row>
    <row r="1400" spans="1:24" x14ac:dyDescent="0.15">
      <c r="A1400" s="133">
        <v>43201</v>
      </c>
      <c r="I1400" s="136">
        <v>1650</v>
      </c>
      <c r="U1400" s="136">
        <v>1840</v>
      </c>
      <c r="X1400" s="136">
        <v>1750</v>
      </c>
    </row>
    <row r="1401" spans="1:24" x14ac:dyDescent="0.15">
      <c r="A1401" s="133">
        <v>43202</v>
      </c>
      <c r="I1401" s="136">
        <v>1650</v>
      </c>
      <c r="U1401" s="136">
        <v>1840</v>
      </c>
      <c r="X1401" s="136">
        <v>1750</v>
      </c>
    </row>
    <row r="1402" spans="1:24" x14ac:dyDescent="0.15">
      <c r="A1402" s="133">
        <v>43203</v>
      </c>
      <c r="I1402" s="136">
        <v>1650</v>
      </c>
      <c r="U1402" s="136">
        <v>1840</v>
      </c>
      <c r="X1402" s="136">
        <v>1740</v>
      </c>
    </row>
    <row r="1403" spans="1:24" x14ac:dyDescent="0.15">
      <c r="A1403" s="133">
        <v>43206</v>
      </c>
      <c r="I1403" s="136">
        <v>1650</v>
      </c>
      <c r="U1403" s="136">
        <v>1820</v>
      </c>
      <c r="X1403" s="136">
        <v>1750</v>
      </c>
    </row>
    <row r="1404" spans="1:24" x14ac:dyDescent="0.15">
      <c r="A1404" s="133">
        <v>43207</v>
      </c>
      <c r="U1404" s="136">
        <v>1820</v>
      </c>
      <c r="X1404" s="136">
        <v>1750</v>
      </c>
    </row>
    <row r="1405" spans="1:24" x14ac:dyDescent="0.15">
      <c r="A1405" s="133">
        <v>43208</v>
      </c>
      <c r="L1405" s="136">
        <v>1510</v>
      </c>
      <c r="U1405" s="136">
        <v>1820</v>
      </c>
      <c r="X1405" s="136">
        <v>1750</v>
      </c>
    </row>
    <row r="1406" spans="1:24" x14ac:dyDescent="0.15">
      <c r="A1406" s="133">
        <v>43209</v>
      </c>
      <c r="I1406" s="136">
        <v>1660</v>
      </c>
      <c r="L1406" s="136">
        <v>1510</v>
      </c>
      <c r="U1406" s="136">
        <v>1820</v>
      </c>
      <c r="X1406" s="136">
        <v>1750</v>
      </c>
    </row>
    <row r="1407" spans="1:24" x14ac:dyDescent="0.15">
      <c r="A1407" s="133">
        <v>43210</v>
      </c>
      <c r="I1407" s="136">
        <v>1660</v>
      </c>
      <c r="L1407" s="136">
        <v>1510</v>
      </c>
      <c r="U1407" s="136">
        <v>1820</v>
      </c>
      <c r="X1407" s="136">
        <v>1750</v>
      </c>
    </row>
    <row r="1408" spans="1:24" x14ac:dyDescent="0.15">
      <c r="A1408" s="133">
        <v>43213</v>
      </c>
      <c r="L1408" s="136">
        <v>1500</v>
      </c>
      <c r="U1408" s="136">
        <v>1800</v>
      </c>
    </row>
    <row r="1409" spans="1:24" x14ac:dyDescent="0.15">
      <c r="A1409" s="133">
        <v>43214</v>
      </c>
      <c r="L1409" s="136">
        <v>1500</v>
      </c>
      <c r="U1409" s="136">
        <v>1800</v>
      </c>
    </row>
    <row r="1410" spans="1:24" x14ac:dyDescent="0.15">
      <c r="A1410" s="133">
        <v>43215</v>
      </c>
      <c r="I1410" s="136">
        <v>1660</v>
      </c>
      <c r="U1410" s="136">
        <v>1800</v>
      </c>
      <c r="X1410" s="136">
        <v>1750</v>
      </c>
    </row>
    <row r="1411" spans="1:24" x14ac:dyDescent="0.15">
      <c r="A1411" s="133">
        <v>43216</v>
      </c>
      <c r="I1411" s="136">
        <v>1660</v>
      </c>
      <c r="L1411" s="136">
        <v>1500</v>
      </c>
      <c r="U1411" s="136">
        <v>1800</v>
      </c>
      <c r="X1411" s="136">
        <v>1740</v>
      </c>
    </row>
    <row r="1412" spans="1:24" x14ac:dyDescent="0.15">
      <c r="A1412" s="133">
        <v>43217</v>
      </c>
      <c r="I1412" s="136">
        <v>1660</v>
      </c>
      <c r="L1412" s="136">
        <v>1500</v>
      </c>
      <c r="U1412" s="136">
        <v>1800</v>
      </c>
      <c r="X1412" s="136">
        <v>1740</v>
      </c>
    </row>
    <row r="1413" spans="1:24" x14ac:dyDescent="0.15">
      <c r="A1413" s="133">
        <v>43218</v>
      </c>
      <c r="I1413" s="136">
        <v>1660</v>
      </c>
      <c r="L1413" s="136">
        <v>1500</v>
      </c>
      <c r="U1413" s="136">
        <v>1800</v>
      </c>
      <c r="X1413" s="136">
        <v>1740</v>
      </c>
    </row>
    <row r="1414" spans="1:24" x14ac:dyDescent="0.15">
      <c r="A1414" s="133">
        <v>43222</v>
      </c>
      <c r="L1414" s="136">
        <v>1460</v>
      </c>
      <c r="X1414" s="136">
        <v>1740</v>
      </c>
    </row>
    <row r="1415" spans="1:24" x14ac:dyDescent="0.15">
      <c r="A1415" s="133">
        <v>43223</v>
      </c>
      <c r="L1415" s="136">
        <v>1460</v>
      </c>
      <c r="X1415" s="136">
        <v>1730</v>
      </c>
    </row>
    <row r="1416" spans="1:24" x14ac:dyDescent="0.15">
      <c r="A1416" s="133">
        <v>43224</v>
      </c>
      <c r="L1416" s="136">
        <v>1460</v>
      </c>
      <c r="U1416" s="136">
        <v>1740</v>
      </c>
      <c r="X1416" s="136">
        <v>1730</v>
      </c>
    </row>
    <row r="1417" spans="1:24" x14ac:dyDescent="0.15">
      <c r="A1417" s="133">
        <v>43227</v>
      </c>
      <c r="U1417" s="136">
        <v>1740</v>
      </c>
    </row>
    <row r="1418" spans="1:24" x14ac:dyDescent="0.15">
      <c r="A1418" s="133">
        <v>43228</v>
      </c>
      <c r="U1418" s="136">
        <v>1740</v>
      </c>
    </row>
    <row r="1419" spans="1:24" x14ac:dyDescent="0.15">
      <c r="A1419" s="133">
        <v>43229</v>
      </c>
      <c r="X1419" s="136">
        <v>1720</v>
      </c>
    </row>
    <row r="1420" spans="1:24" x14ac:dyDescent="0.15">
      <c r="A1420" s="133">
        <v>43230</v>
      </c>
      <c r="L1420" s="136">
        <v>1450</v>
      </c>
      <c r="U1420" s="136">
        <v>1760</v>
      </c>
      <c r="X1420" s="136">
        <v>1720</v>
      </c>
    </row>
    <row r="1421" spans="1:24" x14ac:dyDescent="0.15">
      <c r="A1421" s="133">
        <v>43231</v>
      </c>
      <c r="L1421" s="136">
        <v>1450</v>
      </c>
      <c r="U1421" s="136">
        <v>1760</v>
      </c>
      <c r="X1421" s="136">
        <v>1720</v>
      </c>
    </row>
    <row r="1422" spans="1:24" x14ac:dyDescent="0.15">
      <c r="A1422" s="133">
        <v>43234</v>
      </c>
      <c r="I1422" s="136">
        <v>1570</v>
      </c>
      <c r="L1422" s="136">
        <v>1450</v>
      </c>
      <c r="X1422" s="136">
        <v>1720</v>
      </c>
    </row>
    <row r="1423" spans="1:24" x14ac:dyDescent="0.15">
      <c r="A1423" s="133">
        <v>43235</v>
      </c>
      <c r="I1423" s="136">
        <v>1570</v>
      </c>
      <c r="L1423" s="136">
        <v>1450</v>
      </c>
      <c r="X1423" s="136">
        <v>1740</v>
      </c>
    </row>
    <row r="1424" spans="1:24" x14ac:dyDescent="0.15">
      <c r="A1424" s="133">
        <v>43236</v>
      </c>
      <c r="L1424" s="136">
        <v>1450</v>
      </c>
      <c r="U1424" s="136">
        <v>1760</v>
      </c>
      <c r="X1424" s="136">
        <v>1740</v>
      </c>
    </row>
    <row r="1425" spans="1:24" x14ac:dyDescent="0.15">
      <c r="A1425" s="133">
        <v>43237</v>
      </c>
      <c r="I1425" s="136">
        <v>1570</v>
      </c>
      <c r="L1425" s="136">
        <v>1450</v>
      </c>
      <c r="U1425" s="136">
        <v>1760</v>
      </c>
      <c r="X1425" s="136">
        <v>1740</v>
      </c>
    </row>
    <row r="1426" spans="1:24" x14ac:dyDescent="0.15">
      <c r="A1426" s="133">
        <v>43238</v>
      </c>
      <c r="I1426" s="136">
        <v>1570</v>
      </c>
      <c r="L1426" s="136">
        <v>1450</v>
      </c>
      <c r="U1426" s="136">
        <v>1750</v>
      </c>
      <c r="X1426" s="136">
        <v>1740</v>
      </c>
    </row>
    <row r="1427" spans="1:24" x14ac:dyDescent="0.15">
      <c r="A1427" s="133">
        <v>43241</v>
      </c>
      <c r="I1427" s="136">
        <v>1570</v>
      </c>
      <c r="L1427" s="136">
        <v>1460</v>
      </c>
    </row>
    <row r="1428" spans="1:24" x14ac:dyDescent="0.15">
      <c r="A1428" s="133">
        <v>43242</v>
      </c>
      <c r="I1428" s="136">
        <v>1570</v>
      </c>
      <c r="L1428" s="136">
        <v>1460</v>
      </c>
      <c r="X1428" s="136">
        <v>1740</v>
      </c>
    </row>
    <row r="1429" spans="1:24" x14ac:dyDescent="0.15">
      <c r="A1429" s="133">
        <v>43243</v>
      </c>
      <c r="I1429" s="136">
        <v>1570</v>
      </c>
      <c r="L1429" s="136">
        <v>1460</v>
      </c>
      <c r="X1429" s="136">
        <v>1740</v>
      </c>
    </row>
    <row r="1430" spans="1:24" x14ac:dyDescent="0.15">
      <c r="A1430" s="133">
        <v>43244</v>
      </c>
      <c r="I1430" s="136">
        <v>1570</v>
      </c>
      <c r="L1430" s="136">
        <v>1460</v>
      </c>
      <c r="X1430" s="136">
        <v>1740</v>
      </c>
    </row>
    <row r="1431" spans="1:24" x14ac:dyDescent="0.15">
      <c r="A1431" s="133">
        <v>43245</v>
      </c>
      <c r="I1431" s="136">
        <v>1570</v>
      </c>
      <c r="L1431" s="136">
        <v>1460</v>
      </c>
      <c r="U1431" s="136">
        <v>1720</v>
      </c>
      <c r="X1431" s="136">
        <v>1740</v>
      </c>
    </row>
    <row r="1432" spans="1:24" x14ac:dyDescent="0.15">
      <c r="A1432" s="133">
        <v>43248</v>
      </c>
      <c r="I1432" s="136">
        <v>1570</v>
      </c>
      <c r="L1432" s="136">
        <v>1460</v>
      </c>
      <c r="U1432" s="136">
        <v>1720</v>
      </c>
    </row>
    <row r="1433" spans="1:24" x14ac:dyDescent="0.15">
      <c r="A1433" s="133">
        <v>43249</v>
      </c>
      <c r="I1433" s="136">
        <v>1570</v>
      </c>
      <c r="L1433" s="136">
        <v>1460</v>
      </c>
      <c r="U1433" s="136">
        <v>1720</v>
      </c>
      <c r="X1433" s="136">
        <v>1750</v>
      </c>
    </row>
    <row r="1434" spans="1:24" x14ac:dyDescent="0.15">
      <c r="A1434" s="133">
        <v>43250</v>
      </c>
      <c r="I1434" s="136">
        <v>1570</v>
      </c>
      <c r="L1434" s="136">
        <v>1460</v>
      </c>
      <c r="U1434" s="136">
        <v>1720</v>
      </c>
      <c r="X1434" s="136">
        <v>1750</v>
      </c>
    </row>
    <row r="1435" spans="1:24" x14ac:dyDescent="0.15">
      <c r="A1435" s="133">
        <v>43251</v>
      </c>
      <c r="I1435" s="136">
        <v>1570</v>
      </c>
      <c r="L1435" s="136">
        <v>1460</v>
      </c>
      <c r="U1435" s="136">
        <v>1720</v>
      </c>
      <c r="X1435" s="136">
        <v>1750</v>
      </c>
    </row>
    <row r="1436" spans="1:24" x14ac:dyDescent="0.15">
      <c r="A1436" s="133">
        <v>43252</v>
      </c>
      <c r="I1436" s="136">
        <v>1570</v>
      </c>
      <c r="L1436" s="136">
        <v>1460</v>
      </c>
      <c r="U1436" s="136">
        <v>1720</v>
      </c>
      <c r="X1436" s="136">
        <v>1750</v>
      </c>
    </row>
    <row r="1437" spans="1:24" x14ac:dyDescent="0.15">
      <c r="A1437" s="133">
        <v>43255</v>
      </c>
      <c r="I1437" s="136">
        <v>1570</v>
      </c>
      <c r="L1437" s="136">
        <v>1460</v>
      </c>
    </row>
    <row r="1438" spans="1:24" x14ac:dyDescent="0.15">
      <c r="A1438" s="133">
        <v>43256</v>
      </c>
      <c r="I1438" s="136">
        <v>1570</v>
      </c>
      <c r="L1438" s="136">
        <v>1460</v>
      </c>
      <c r="X1438" s="136">
        <v>1750</v>
      </c>
    </row>
    <row r="1439" spans="1:24" x14ac:dyDescent="0.15">
      <c r="A1439" s="133">
        <v>43257</v>
      </c>
      <c r="I1439" s="136">
        <v>1570</v>
      </c>
      <c r="L1439" s="136">
        <v>1460</v>
      </c>
      <c r="U1439" s="136">
        <v>1720</v>
      </c>
      <c r="X1439" s="136">
        <v>1750</v>
      </c>
    </row>
    <row r="1440" spans="1:24" x14ac:dyDescent="0.15">
      <c r="A1440" s="133">
        <v>43258</v>
      </c>
      <c r="I1440" s="136">
        <v>1570</v>
      </c>
      <c r="L1440" s="136">
        <v>1460</v>
      </c>
      <c r="U1440" s="136">
        <v>1720</v>
      </c>
      <c r="X1440" s="136">
        <v>1750</v>
      </c>
    </row>
    <row r="1441" spans="1:24" x14ac:dyDescent="0.15">
      <c r="A1441" s="133">
        <v>43259</v>
      </c>
      <c r="I1441" s="136">
        <v>1570</v>
      </c>
      <c r="L1441" s="136">
        <v>1460</v>
      </c>
      <c r="U1441" s="136">
        <v>1720</v>
      </c>
      <c r="X1441" s="136">
        <v>1750</v>
      </c>
    </row>
    <row r="1442" spans="1:24" x14ac:dyDescent="0.15">
      <c r="A1442" s="133">
        <v>43262</v>
      </c>
      <c r="I1442" s="136">
        <v>1570</v>
      </c>
      <c r="L1442" s="136">
        <v>1460</v>
      </c>
      <c r="X1442" s="136">
        <v>1750</v>
      </c>
    </row>
    <row r="1443" spans="1:24" x14ac:dyDescent="0.15">
      <c r="A1443" s="133">
        <v>43263</v>
      </c>
      <c r="I1443" s="136">
        <v>1550</v>
      </c>
      <c r="L1443" s="136">
        <v>1460</v>
      </c>
      <c r="U1443" s="136">
        <v>1700</v>
      </c>
      <c r="X1443" s="136">
        <v>1750</v>
      </c>
    </row>
    <row r="1444" spans="1:24" x14ac:dyDescent="0.15">
      <c r="A1444" s="133">
        <v>43264</v>
      </c>
      <c r="I1444" s="136">
        <v>1550</v>
      </c>
      <c r="L1444" s="136">
        <v>1460</v>
      </c>
      <c r="U1444" s="136">
        <v>1700</v>
      </c>
    </row>
    <row r="1445" spans="1:24" x14ac:dyDescent="0.15">
      <c r="A1445" s="133">
        <v>43265</v>
      </c>
      <c r="I1445" s="136">
        <v>1550</v>
      </c>
      <c r="L1445" s="136">
        <v>1450</v>
      </c>
      <c r="U1445" s="136">
        <v>1700</v>
      </c>
    </row>
    <row r="1446" spans="1:24" x14ac:dyDescent="0.15">
      <c r="A1446" s="133">
        <v>43266</v>
      </c>
      <c r="I1446" s="136">
        <v>1550</v>
      </c>
      <c r="L1446" s="136">
        <v>1450</v>
      </c>
      <c r="U1446" s="136">
        <v>1700</v>
      </c>
    </row>
    <row r="1447" spans="1:24" x14ac:dyDescent="0.15">
      <c r="A1447" s="133">
        <v>43270</v>
      </c>
      <c r="I1447" s="136">
        <v>1550</v>
      </c>
      <c r="L1447" s="136">
        <v>1450</v>
      </c>
      <c r="U1447" s="136">
        <v>1700</v>
      </c>
    </row>
    <row r="1448" spans="1:24" x14ac:dyDescent="0.15">
      <c r="A1448" s="133">
        <v>43271</v>
      </c>
      <c r="I1448" s="136">
        <v>1550</v>
      </c>
      <c r="L1448" s="136">
        <v>1450</v>
      </c>
      <c r="U1448" s="136">
        <v>1700</v>
      </c>
    </row>
    <row r="1449" spans="1:24" x14ac:dyDescent="0.15">
      <c r="A1449" s="133">
        <v>43272</v>
      </c>
      <c r="I1449" s="136">
        <v>1550</v>
      </c>
      <c r="L1449" s="136">
        <v>1450</v>
      </c>
      <c r="U1449" s="136">
        <v>1700</v>
      </c>
    </row>
    <row r="1450" spans="1:24" x14ac:dyDescent="0.15">
      <c r="A1450" s="133">
        <v>43273</v>
      </c>
      <c r="I1450" s="136">
        <v>1550</v>
      </c>
      <c r="L1450" s="136">
        <v>1450</v>
      </c>
      <c r="U1450" s="136">
        <v>1700</v>
      </c>
    </row>
    <row r="1451" spans="1:24" x14ac:dyDescent="0.15">
      <c r="A1451" s="133">
        <v>43276</v>
      </c>
      <c r="I1451" s="136">
        <v>1550</v>
      </c>
      <c r="L1451" s="136">
        <v>1450</v>
      </c>
      <c r="U1451" s="136">
        <v>1700</v>
      </c>
      <c r="X1451" s="136">
        <v>1740</v>
      </c>
    </row>
    <row r="1452" spans="1:24" x14ac:dyDescent="0.15">
      <c r="A1452" s="133">
        <v>43277</v>
      </c>
      <c r="I1452" s="136">
        <v>1550</v>
      </c>
      <c r="L1452" s="136">
        <v>1450</v>
      </c>
      <c r="U1452" s="136">
        <v>1700</v>
      </c>
      <c r="X1452" s="136">
        <v>1740</v>
      </c>
    </row>
    <row r="1453" spans="1:24" x14ac:dyDescent="0.15">
      <c r="A1453" s="133">
        <v>43278</v>
      </c>
      <c r="I1453" s="136">
        <v>1550</v>
      </c>
      <c r="L1453" s="136">
        <v>1450</v>
      </c>
      <c r="U1453" s="136">
        <v>1700</v>
      </c>
      <c r="X1453" s="136">
        <v>1740</v>
      </c>
    </row>
    <row r="1454" spans="1:24" x14ac:dyDescent="0.15">
      <c r="A1454" s="133">
        <v>43279</v>
      </c>
      <c r="I1454" s="136">
        <v>1550</v>
      </c>
      <c r="L1454" s="136">
        <v>1450</v>
      </c>
      <c r="U1454" s="136">
        <v>1710</v>
      </c>
      <c r="X1454" s="136">
        <v>1740</v>
      </c>
    </row>
    <row r="1455" spans="1:24" x14ac:dyDescent="0.15">
      <c r="A1455" s="133">
        <v>43280</v>
      </c>
      <c r="I1455" s="136">
        <v>1550</v>
      </c>
      <c r="L1455" s="136">
        <v>1450</v>
      </c>
      <c r="U1455" s="136">
        <v>1710</v>
      </c>
      <c r="X1455" s="136">
        <v>1740</v>
      </c>
    </row>
    <row r="1456" spans="1:24" x14ac:dyDescent="0.15">
      <c r="A1456" s="133">
        <v>43283</v>
      </c>
      <c r="I1456" s="136">
        <v>1550</v>
      </c>
      <c r="L1456" s="136">
        <v>1450</v>
      </c>
      <c r="U1456" s="136">
        <v>1710</v>
      </c>
      <c r="X1456" s="136">
        <v>1740</v>
      </c>
    </row>
    <row r="1457" spans="1:24" x14ac:dyDescent="0.15">
      <c r="A1457" s="133">
        <v>43284</v>
      </c>
      <c r="I1457" s="136">
        <v>1550</v>
      </c>
      <c r="U1457" s="136">
        <v>1710</v>
      </c>
    </row>
    <row r="1458" spans="1:24" x14ac:dyDescent="0.15">
      <c r="A1458" s="133">
        <v>43285</v>
      </c>
      <c r="I1458" s="136">
        <v>1550</v>
      </c>
      <c r="U1458" s="136">
        <v>1710</v>
      </c>
    </row>
    <row r="1459" spans="1:24" x14ac:dyDescent="0.15">
      <c r="A1459" s="133">
        <v>43286</v>
      </c>
      <c r="I1459" s="136">
        <v>1560</v>
      </c>
      <c r="U1459" s="136">
        <v>1710</v>
      </c>
    </row>
    <row r="1460" spans="1:24" x14ac:dyDescent="0.15">
      <c r="A1460" s="133">
        <v>43287</v>
      </c>
      <c r="I1460" s="136">
        <v>1560</v>
      </c>
      <c r="U1460" s="136">
        <v>1720</v>
      </c>
      <c r="X1460" s="136">
        <v>1680</v>
      </c>
    </row>
    <row r="1461" spans="1:24" x14ac:dyDescent="0.15">
      <c r="A1461" s="133">
        <v>43290</v>
      </c>
      <c r="I1461" s="136">
        <v>1560</v>
      </c>
      <c r="U1461" s="136">
        <v>1720</v>
      </c>
      <c r="X1461" s="136">
        <v>1680</v>
      </c>
    </row>
    <row r="1462" spans="1:24" x14ac:dyDescent="0.15">
      <c r="A1462" s="133">
        <v>43291</v>
      </c>
      <c r="I1462" s="136">
        <v>1560</v>
      </c>
      <c r="U1462" s="136">
        <v>1720</v>
      </c>
      <c r="X1462" s="136">
        <v>1680</v>
      </c>
    </row>
    <row r="1463" spans="1:24" x14ac:dyDescent="0.15">
      <c r="A1463" s="133">
        <v>43292</v>
      </c>
      <c r="I1463" s="136">
        <v>1560</v>
      </c>
      <c r="U1463" s="136">
        <v>1720</v>
      </c>
      <c r="X1463" s="136">
        <v>1680</v>
      </c>
    </row>
    <row r="1464" spans="1:24" x14ac:dyDescent="0.15">
      <c r="A1464" s="133">
        <v>43293</v>
      </c>
      <c r="I1464" s="136">
        <v>1560</v>
      </c>
      <c r="U1464" s="136">
        <v>1720</v>
      </c>
      <c r="X1464" s="136">
        <v>1680</v>
      </c>
    </row>
    <row r="1465" spans="1:24" x14ac:dyDescent="0.15">
      <c r="A1465" s="133">
        <v>43294</v>
      </c>
      <c r="I1465" s="136">
        <v>1560</v>
      </c>
      <c r="U1465" s="136">
        <v>1720</v>
      </c>
      <c r="X1465" s="136">
        <v>1680</v>
      </c>
    </row>
    <row r="1466" spans="1:24" x14ac:dyDescent="0.15">
      <c r="A1466" s="133">
        <v>43297</v>
      </c>
      <c r="I1466" s="136">
        <v>1560</v>
      </c>
      <c r="L1466" s="136">
        <v>1460</v>
      </c>
      <c r="U1466" s="136">
        <v>1720</v>
      </c>
    </row>
    <row r="1467" spans="1:24" x14ac:dyDescent="0.15">
      <c r="A1467" s="133">
        <v>43298</v>
      </c>
      <c r="I1467" s="136">
        <v>1560</v>
      </c>
      <c r="L1467" s="136">
        <v>1460</v>
      </c>
      <c r="U1467" s="136">
        <v>1720</v>
      </c>
    </row>
    <row r="1468" spans="1:24" x14ac:dyDescent="0.15">
      <c r="A1468" s="133">
        <v>43299</v>
      </c>
      <c r="I1468" s="136">
        <v>1560</v>
      </c>
      <c r="U1468" s="136">
        <v>1720</v>
      </c>
    </row>
    <row r="1469" spans="1:24" x14ac:dyDescent="0.15">
      <c r="A1469" s="133">
        <v>43300</v>
      </c>
      <c r="I1469" s="136">
        <v>1560</v>
      </c>
      <c r="L1469" s="136">
        <v>1460</v>
      </c>
      <c r="U1469" s="136">
        <v>1720</v>
      </c>
    </row>
    <row r="1470" spans="1:24" x14ac:dyDescent="0.15">
      <c r="A1470" s="133">
        <v>43301</v>
      </c>
      <c r="I1470" s="136">
        <v>1560</v>
      </c>
      <c r="L1470" s="136">
        <v>1460</v>
      </c>
      <c r="U1470" s="136">
        <v>1720</v>
      </c>
    </row>
    <row r="1471" spans="1:24" x14ac:dyDescent="0.15">
      <c r="A1471" s="133">
        <v>43304</v>
      </c>
      <c r="I1471" s="136">
        <v>1560</v>
      </c>
      <c r="L1471" s="136">
        <v>1460</v>
      </c>
      <c r="U1471" s="136">
        <v>1720</v>
      </c>
      <c r="X1471" s="136">
        <v>1690</v>
      </c>
    </row>
    <row r="1472" spans="1:24" x14ac:dyDescent="0.15">
      <c r="A1472" s="133">
        <v>43305</v>
      </c>
      <c r="I1472" s="136">
        <v>1560</v>
      </c>
      <c r="L1472" s="136">
        <v>1460</v>
      </c>
      <c r="U1472" s="136">
        <v>1720</v>
      </c>
      <c r="X1472" s="136">
        <v>1690</v>
      </c>
    </row>
    <row r="1473" spans="1:24" x14ac:dyDescent="0.15">
      <c r="A1473" s="133">
        <v>43306</v>
      </c>
      <c r="I1473" s="136">
        <v>1560</v>
      </c>
      <c r="L1473" s="136">
        <v>1460</v>
      </c>
      <c r="U1473" s="136">
        <v>1720</v>
      </c>
      <c r="X1473" s="136">
        <v>1690</v>
      </c>
    </row>
    <row r="1474" spans="1:24" x14ac:dyDescent="0.15">
      <c r="A1474" s="133">
        <v>43307</v>
      </c>
      <c r="I1474" s="136">
        <v>1560</v>
      </c>
      <c r="L1474" s="136">
        <v>1460</v>
      </c>
      <c r="X1474" s="136">
        <v>1690</v>
      </c>
    </row>
    <row r="1475" spans="1:24" x14ac:dyDescent="0.15">
      <c r="A1475" s="133">
        <v>43308</v>
      </c>
      <c r="I1475" s="136">
        <v>1560</v>
      </c>
      <c r="L1475" s="136">
        <v>1460</v>
      </c>
      <c r="U1475" s="136">
        <v>1720</v>
      </c>
      <c r="X1475" s="136">
        <v>1690</v>
      </c>
    </row>
    <row r="1476" spans="1:24" x14ac:dyDescent="0.15">
      <c r="A1476" s="133">
        <v>43311</v>
      </c>
      <c r="I1476" s="136">
        <v>1560</v>
      </c>
      <c r="L1476" s="136">
        <v>1460</v>
      </c>
      <c r="U1476" s="136">
        <v>1720</v>
      </c>
      <c r="X1476" s="136">
        <v>1690</v>
      </c>
    </row>
    <row r="1477" spans="1:24" x14ac:dyDescent="0.15">
      <c r="A1477" s="133">
        <v>43312</v>
      </c>
      <c r="I1477" s="136">
        <v>1560</v>
      </c>
      <c r="U1477" s="136">
        <v>1720</v>
      </c>
    </row>
    <row r="1478" spans="1:24" x14ac:dyDescent="0.15">
      <c r="A1478" s="133">
        <v>43313</v>
      </c>
      <c r="I1478" s="136">
        <v>1560</v>
      </c>
      <c r="U1478" s="136">
        <v>1720</v>
      </c>
      <c r="X1478" s="136">
        <v>1680</v>
      </c>
    </row>
    <row r="1479" spans="1:24" x14ac:dyDescent="0.15">
      <c r="A1479" s="133">
        <v>43314</v>
      </c>
      <c r="I1479" s="136">
        <v>1560</v>
      </c>
      <c r="L1479" s="136">
        <v>1470</v>
      </c>
      <c r="U1479" s="136">
        <v>1720</v>
      </c>
      <c r="X1479" s="136">
        <v>1680</v>
      </c>
    </row>
    <row r="1480" spans="1:24" x14ac:dyDescent="0.15">
      <c r="A1480" s="133">
        <v>43315</v>
      </c>
      <c r="I1480" s="136">
        <v>1560</v>
      </c>
      <c r="L1480" s="136">
        <v>1470</v>
      </c>
      <c r="U1480" s="136">
        <v>1720</v>
      </c>
      <c r="X1480" s="136">
        <v>1680</v>
      </c>
    </row>
    <row r="1481" spans="1:24" x14ac:dyDescent="0.15">
      <c r="A1481" s="133">
        <v>43318</v>
      </c>
      <c r="I1481" s="136">
        <v>1560</v>
      </c>
      <c r="L1481" s="136">
        <v>1470</v>
      </c>
      <c r="U1481" s="136">
        <v>1720</v>
      </c>
      <c r="X1481" s="136">
        <v>1680</v>
      </c>
    </row>
    <row r="1482" spans="1:24" x14ac:dyDescent="0.15">
      <c r="A1482" s="133">
        <v>43319</v>
      </c>
      <c r="I1482" s="136">
        <v>1560</v>
      </c>
      <c r="L1482" s="136">
        <v>1470</v>
      </c>
      <c r="U1482" s="136">
        <v>1720</v>
      </c>
      <c r="X1482" s="136">
        <v>1680</v>
      </c>
    </row>
    <row r="1483" spans="1:24" x14ac:dyDescent="0.15">
      <c r="A1483" s="133">
        <v>43320</v>
      </c>
      <c r="I1483" s="136">
        <v>1560</v>
      </c>
      <c r="L1483" s="136">
        <v>1470</v>
      </c>
      <c r="U1483" s="136">
        <v>1720</v>
      </c>
    </row>
    <row r="1484" spans="1:24" x14ac:dyDescent="0.15">
      <c r="A1484" s="133">
        <v>43321</v>
      </c>
      <c r="I1484" s="136">
        <v>1560</v>
      </c>
      <c r="L1484" s="136">
        <v>1470</v>
      </c>
      <c r="U1484" s="136">
        <v>1720</v>
      </c>
    </row>
    <row r="1485" spans="1:24" x14ac:dyDescent="0.15">
      <c r="A1485" s="133">
        <v>43322</v>
      </c>
      <c r="I1485" s="136">
        <v>1560</v>
      </c>
      <c r="U1485" s="136">
        <v>1720</v>
      </c>
    </row>
    <row r="1486" spans="1:24" x14ac:dyDescent="0.15">
      <c r="A1486" s="133">
        <v>43325</v>
      </c>
      <c r="I1486" s="136">
        <v>1560</v>
      </c>
      <c r="U1486" s="136">
        <v>1720</v>
      </c>
    </row>
    <row r="1487" spans="1:24" x14ac:dyDescent="0.15">
      <c r="A1487" s="133">
        <v>43326</v>
      </c>
      <c r="I1487" s="136">
        <v>1560</v>
      </c>
      <c r="L1487" s="136">
        <v>1470</v>
      </c>
      <c r="U1487" s="136">
        <v>1720</v>
      </c>
    </row>
    <row r="1488" spans="1:24" x14ac:dyDescent="0.15">
      <c r="A1488" s="133">
        <v>43327</v>
      </c>
      <c r="I1488" s="136">
        <v>1560</v>
      </c>
      <c r="L1488" s="136">
        <v>1470</v>
      </c>
      <c r="U1488" s="136">
        <v>1720</v>
      </c>
    </row>
    <row r="1489" spans="1:24" x14ac:dyDescent="0.15">
      <c r="A1489" s="133">
        <v>43328</v>
      </c>
      <c r="I1489" s="136">
        <v>1560</v>
      </c>
      <c r="L1489" s="136">
        <v>1470</v>
      </c>
      <c r="U1489" s="136">
        <v>1720</v>
      </c>
    </row>
    <row r="1490" spans="1:24" x14ac:dyDescent="0.15">
      <c r="A1490" s="133">
        <v>43329</v>
      </c>
      <c r="I1490" s="136">
        <v>1560</v>
      </c>
      <c r="L1490" s="136">
        <v>1470</v>
      </c>
      <c r="U1490" s="136">
        <v>1720</v>
      </c>
    </row>
    <row r="1491" spans="1:24" x14ac:dyDescent="0.15">
      <c r="A1491" s="133">
        <v>43332</v>
      </c>
      <c r="I1491" s="136">
        <v>1560</v>
      </c>
      <c r="O1491" s="136">
        <v>1630</v>
      </c>
      <c r="U1491" s="136">
        <v>1720</v>
      </c>
      <c r="W1491" s="136">
        <v>1700</v>
      </c>
      <c r="X1491" s="136">
        <v>1700</v>
      </c>
    </row>
    <row r="1492" spans="1:24" x14ac:dyDescent="0.15">
      <c r="A1492" s="133">
        <v>43333</v>
      </c>
      <c r="F1492" s="136">
        <v>1590</v>
      </c>
      <c r="H1492" s="138">
        <v>1580</v>
      </c>
      <c r="I1492" s="136">
        <v>1560</v>
      </c>
      <c r="K1492" s="138">
        <v>1600</v>
      </c>
      <c r="N1492" s="138" t="s">
        <v>133</v>
      </c>
      <c r="Q1492" s="138">
        <v>1550</v>
      </c>
      <c r="T1492" s="138">
        <v>1610</v>
      </c>
      <c r="U1492" s="136">
        <v>1740</v>
      </c>
    </row>
    <row r="1493" spans="1:24" x14ac:dyDescent="0.15">
      <c r="A1493" s="133">
        <v>43334</v>
      </c>
      <c r="I1493" s="136">
        <v>1560</v>
      </c>
      <c r="U1493" s="136">
        <v>1740</v>
      </c>
    </row>
    <row r="1494" spans="1:24" x14ac:dyDescent="0.15">
      <c r="A1494" s="133">
        <v>43335</v>
      </c>
      <c r="I1494" s="136">
        <v>1560</v>
      </c>
      <c r="U1494" s="136">
        <v>1740</v>
      </c>
    </row>
    <row r="1495" spans="1:24" x14ac:dyDescent="0.15">
      <c r="A1495" s="133">
        <v>43336</v>
      </c>
      <c r="I1495" s="136">
        <v>1560</v>
      </c>
      <c r="U1495" s="136">
        <v>1740</v>
      </c>
    </row>
    <row r="1496" spans="1:24" x14ac:dyDescent="0.15">
      <c r="A1496" s="133">
        <v>43339</v>
      </c>
      <c r="I1496" s="136">
        <v>1570</v>
      </c>
      <c r="L1496" s="136">
        <v>1470</v>
      </c>
      <c r="U1496" s="136">
        <v>1750</v>
      </c>
    </row>
    <row r="1497" spans="1:24" x14ac:dyDescent="0.15">
      <c r="A1497" s="133">
        <v>43340</v>
      </c>
      <c r="I1497" s="136">
        <v>1570</v>
      </c>
      <c r="L1497" s="136">
        <v>1470</v>
      </c>
      <c r="U1497" s="136">
        <v>1750</v>
      </c>
    </row>
    <row r="1498" spans="1:24" x14ac:dyDescent="0.15">
      <c r="A1498" s="133">
        <v>43341</v>
      </c>
      <c r="B1498" s="134">
        <v>1760</v>
      </c>
      <c r="C1498" s="134">
        <v>1730</v>
      </c>
      <c r="D1498" s="134">
        <v>1880</v>
      </c>
      <c r="I1498" s="136">
        <v>1570</v>
      </c>
      <c r="L1498" s="136">
        <v>1470</v>
      </c>
      <c r="R1498" s="136">
        <v>1640</v>
      </c>
      <c r="U1498" s="136">
        <v>1750</v>
      </c>
    </row>
    <row r="1499" spans="1:24" x14ac:dyDescent="0.15">
      <c r="A1499" s="133">
        <v>43342</v>
      </c>
      <c r="B1499" s="134">
        <v>1760</v>
      </c>
      <c r="C1499" s="134">
        <v>1730</v>
      </c>
      <c r="D1499" s="134">
        <v>1870</v>
      </c>
      <c r="F1499" s="136">
        <v>1560</v>
      </c>
      <c r="I1499" s="136">
        <v>1570</v>
      </c>
      <c r="R1499" s="136">
        <v>1640</v>
      </c>
      <c r="U1499" s="136">
        <v>1760</v>
      </c>
    </row>
    <row r="1500" spans="1:24" x14ac:dyDescent="0.15">
      <c r="A1500" s="133">
        <v>43343</v>
      </c>
      <c r="B1500" s="134">
        <v>1760</v>
      </c>
      <c r="C1500" s="134">
        <v>1740</v>
      </c>
      <c r="D1500" s="134">
        <v>1870</v>
      </c>
      <c r="V1500" s="138">
        <v>1630</v>
      </c>
    </row>
    <row r="1501" spans="1:24" s="143" customFormat="1" x14ac:dyDescent="0.15">
      <c r="A1501" s="140">
        <v>43346</v>
      </c>
      <c r="B1501" s="141">
        <v>1760</v>
      </c>
      <c r="C1501" s="141">
        <v>1740</v>
      </c>
      <c r="D1501" s="141">
        <v>1870</v>
      </c>
      <c r="E1501" s="142"/>
      <c r="G1501" s="144"/>
      <c r="H1501" s="145"/>
      <c r="J1501" s="144"/>
      <c r="K1501" s="145"/>
      <c r="N1501" s="145"/>
      <c r="P1501" s="144"/>
      <c r="Q1501" s="145"/>
      <c r="S1501" s="146"/>
      <c r="T1501" s="145"/>
      <c r="V1501" s="145">
        <v>1630</v>
      </c>
    </row>
    <row r="1502" spans="1:24" s="143" customFormat="1" x14ac:dyDescent="0.15">
      <c r="A1502" s="140">
        <v>43347</v>
      </c>
      <c r="B1502" s="141">
        <v>1770</v>
      </c>
      <c r="C1502" s="141">
        <v>1740</v>
      </c>
      <c r="D1502" s="141">
        <v>1870</v>
      </c>
      <c r="E1502" s="142"/>
      <c r="G1502" s="144"/>
      <c r="H1502" s="145">
        <v>1580</v>
      </c>
      <c r="J1502" s="144"/>
      <c r="K1502" s="145">
        <v>1600</v>
      </c>
      <c r="N1502" s="145"/>
      <c r="P1502" s="144"/>
      <c r="Q1502" s="145">
        <v>1550</v>
      </c>
      <c r="R1502" s="143">
        <v>1650</v>
      </c>
      <c r="S1502" s="146"/>
      <c r="T1502" s="145">
        <v>1610</v>
      </c>
      <c r="V1502" s="145">
        <v>1630</v>
      </c>
    </row>
    <row r="1503" spans="1:24" s="143" customFormat="1" x14ac:dyDescent="0.15">
      <c r="A1503" s="140">
        <v>43348</v>
      </c>
      <c r="B1503" s="141">
        <v>1770</v>
      </c>
      <c r="C1503" s="141">
        <v>1740</v>
      </c>
      <c r="D1503" s="141">
        <v>1880</v>
      </c>
      <c r="E1503" s="142">
        <v>63</v>
      </c>
      <c r="G1503" s="144">
        <v>160</v>
      </c>
      <c r="H1503" s="145">
        <v>1580</v>
      </c>
      <c r="J1503" s="144">
        <v>160</v>
      </c>
      <c r="K1503" s="145">
        <v>1600</v>
      </c>
      <c r="L1503" s="143">
        <v>1540</v>
      </c>
      <c r="N1503" s="145"/>
      <c r="P1503" s="144">
        <v>110</v>
      </c>
      <c r="Q1503" s="145">
        <v>1550</v>
      </c>
      <c r="S1503" s="146">
        <v>120</v>
      </c>
      <c r="T1503" s="145">
        <v>1610</v>
      </c>
      <c r="V1503" s="145">
        <v>1630</v>
      </c>
    </row>
    <row r="1504" spans="1:24" s="143" customFormat="1" x14ac:dyDescent="0.15">
      <c r="A1504" s="140">
        <v>43349</v>
      </c>
      <c r="B1504" s="141">
        <v>1770</v>
      </c>
      <c r="C1504" s="141">
        <v>1740</v>
      </c>
      <c r="D1504" s="141">
        <v>1890</v>
      </c>
      <c r="E1504" s="142">
        <v>61</v>
      </c>
      <c r="G1504" s="144"/>
      <c r="H1504" s="145">
        <v>1580</v>
      </c>
      <c r="J1504" s="144"/>
      <c r="K1504" s="145">
        <v>1600</v>
      </c>
      <c r="N1504" s="145"/>
      <c r="P1504" s="144"/>
      <c r="Q1504" s="145">
        <v>1550</v>
      </c>
      <c r="S1504" s="146"/>
      <c r="T1504" s="145">
        <v>1610</v>
      </c>
      <c r="V1504" s="145">
        <v>1630</v>
      </c>
    </row>
    <row r="1505" spans="1:24" s="143" customFormat="1" x14ac:dyDescent="0.15">
      <c r="A1505" s="140">
        <v>43350</v>
      </c>
      <c r="B1505" s="141">
        <v>1770</v>
      </c>
      <c r="C1505" s="141">
        <v>1740</v>
      </c>
      <c r="D1505" s="141">
        <v>1890</v>
      </c>
      <c r="E1505" s="142"/>
      <c r="G1505" s="144"/>
      <c r="H1505" s="145">
        <v>1580</v>
      </c>
      <c r="J1505" s="144"/>
      <c r="K1505" s="145">
        <v>1600</v>
      </c>
      <c r="N1505" s="145"/>
      <c r="P1505" s="144"/>
      <c r="Q1505" s="145">
        <v>1550</v>
      </c>
      <c r="S1505" s="146"/>
      <c r="T1505" s="145">
        <v>1610</v>
      </c>
      <c r="V1505" s="145">
        <v>1630</v>
      </c>
    </row>
    <row r="1506" spans="1:24" s="143" customFormat="1" x14ac:dyDescent="0.15">
      <c r="A1506" s="140">
        <v>43353</v>
      </c>
      <c r="B1506" s="141">
        <v>1770</v>
      </c>
      <c r="C1506" s="141">
        <v>1750</v>
      </c>
      <c r="D1506" s="141">
        <v>1900</v>
      </c>
      <c r="E1506" s="142"/>
      <c r="G1506" s="144"/>
      <c r="H1506" s="145">
        <v>1580</v>
      </c>
      <c r="J1506" s="144"/>
      <c r="K1506" s="145">
        <v>1600</v>
      </c>
      <c r="N1506" s="145"/>
      <c r="P1506" s="144"/>
      <c r="Q1506" s="145">
        <v>1550</v>
      </c>
      <c r="S1506" s="146"/>
      <c r="T1506" s="145">
        <v>1610</v>
      </c>
      <c r="U1506" s="143">
        <v>1740</v>
      </c>
      <c r="V1506" s="145">
        <v>1630</v>
      </c>
      <c r="X1506" s="143">
        <v>1720</v>
      </c>
    </row>
    <row r="1507" spans="1:24" x14ac:dyDescent="0.15">
      <c r="A1507" s="140">
        <v>43354</v>
      </c>
      <c r="B1507" s="141">
        <v>1770</v>
      </c>
      <c r="C1507" s="141">
        <v>1750</v>
      </c>
      <c r="D1507" s="134">
        <v>1910</v>
      </c>
    </row>
    <row r="1508" spans="1:24" x14ac:dyDescent="0.15">
      <c r="A1508" s="140">
        <v>43355</v>
      </c>
      <c r="B1508" s="141">
        <v>1770</v>
      </c>
      <c r="C1508" s="141">
        <v>1750</v>
      </c>
      <c r="D1508" s="134">
        <v>1910</v>
      </c>
    </row>
    <row r="1509" spans="1:24" x14ac:dyDescent="0.15">
      <c r="A1509" s="140">
        <v>43356</v>
      </c>
      <c r="B1509" s="141">
        <v>1770</v>
      </c>
      <c r="C1509" s="141">
        <v>1750</v>
      </c>
      <c r="D1509" s="134">
        <v>1920</v>
      </c>
      <c r="E1509" s="135">
        <v>62</v>
      </c>
      <c r="G1509" s="137">
        <v>155</v>
      </c>
      <c r="H1509" s="138">
        <v>1580</v>
      </c>
      <c r="J1509" s="137">
        <v>160</v>
      </c>
      <c r="K1509" s="138">
        <v>1600</v>
      </c>
      <c r="P1509" s="137">
        <v>110</v>
      </c>
      <c r="Q1509" s="138">
        <v>1550</v>
      </c>
      <c r="S1509" s="139">
        <v>120</v>
      </c>
      <c r="T1509" s="138">
        <v>1610</v>
      </c>
      <c r="V1509" s="138">
        <v>1630</v>
      </c>
    </row>
    <row r="1510" spans="1:24" x14ac:dyDescent="0.15">
      <c r="A1510" s="140">
        <v>43357</v>
      </c>
      <c r="B1510" s="141">
        <v>1770</v>
      </c>
      <c r="C1510" s="141">
        <v>1750</v>
      </c>
      <c r="D1510" s="134">
        <v>1920</v>
      </c>
      <c r="H1510" s="138">
        <v>1580</v>
      </c>
      <c r="K1510" s="138">
        <v>1600</v>
      </c>
      <c r="O1510" s="136">
        <v>1640</v>
      </c>
      <c r="Q1510" s="138">
        <v>1550</v>
      </c>
      <c r="T1510" s="138">
        <v>1610</v>
      </c>
      <c r="V1510" s="138">
        <v>1630</v>
      </c>
      <c r="X1510" s="136">
        <v>1740</v>
      </c>
    </row>
    <row r="1511" spans="1:24" x14ac:dyDescent="0.15">
      <c r="A1511" s="140">
        <v>43360</v>
      </c>
      <c r="B1511" s="141">
        <v>1770</v>
      </c>
      <c r="C1511" s="141">
        <v>1750</v>
      </c>
      <c r="D1511" s="134">
        <v>1920</v>
      </c>
    </row>
    <row r="1512" spans="1:24" x14ac:dyDescent="0.15">
      <c r="A1512" s="140">
        <v>43361</v>
      </c>
      <c r="B1512" s="141">
        <v>1770</v>
      </c>
      <c r="C1512" s="141">
        <v>1755</v>
      </c>
      <c r="D1512" s="134">
        <v>1920</v>
      </c>
      <c r="L1512" s="136">
        <v>1540</v>
      </c>
    </row>
    <row r="1513" spans="1:24" x14ac:dyDescent="0.15">
      <c r="A1513" s="140">
        <v>43362</v>
      </c>
      <c r="B1513" s="141">
        <v>1770</v>
      </c>
      <c r="C1513" s="141">
        <v>1755</v>
      </c>
      <c r="D1513" s="134">
        <v>1920</v>
      </c>
    </row>
    <row r="1514" spans="1:24" x14ac:dyDescent="0.15">
      <c r="A1514" s="140">
        <v>43363</v>
      </c>
      <c r="B1514" s="141">
        <v>1770</v>
      </c>
      <c r="C1514" s="141">
        <v>1755</v>
      </c>
      <c r="D1514" s="134">
        <v>1920</v>
      </c>
      <c r="E1514" s="135">
        <v>62</v>
      </c>
      <c r="F1514" s="136">
        <v>1560</v>
      </c>
      <c r="G1514" s="137">
        <v>155</v>
      </c>
      <c r="H1514" s="138">
        <v>1580</v>
      </c>
      <c r="J1514" s="137">
        <v>160</v>
      </c>
      <c r="K1514" s="138">
        <v>1600</v>
      </c>
      <c r="P1514" s="137">
        <v>125</v>
      </c>
      <c r="Q1514" s="138">
        <v>1550</v>
      </c>
      <c r="S1514" s="139">
        <v>120</v>
      </c>
      <c r="T1514" s="138">
        <v>1610</v>
      </c>
      <c r="V1514" s="138">
        <v>1720</v>
      </c>
    </row>
    <row r="1515" spans="1:24" x14ac:dyDescent="0.15">
      <c r="A1515" s="140">
        <v>43364</v>
      </c>
      <c r="B1515" s="141">
        <v>1770</v>
      </c>
      <c r="C1515" s="134">
        <v>1745</v>
      </c>
      <c r="D1515" s="134">
        <v>1920</v>
      </c>
    </row>
    <row r="1516" spans="1:24" x14ac:dyDescent="0.15">
      <c r="A1516" s="140">
        <v>43368</v>
      </c>
      <c r="B1516" s="141">
        <v>1770</v>
      </c>
      <c r="C1516" s="134">
        <v>1745</v>
      </c>
      <c r="D1516" s="134">
        <v>1920</v>
      </c>
    </row>
    <row r="1517" spans="1:24" x14ac:dyDescent="0.15">
      <c r="A1517" s="140">
        <v>43369</v>
      </c>
      <c r="B1517" s="141">
        <v>1770</v>
      </c>
      <c r="C1517" s="134">
        <v>1745</v>
      </c>
      <c r="D1517" s="134">
        <v>1930</v>
      </c>
      <c r="L1517" s="136">
        <v>1580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showGridLines="0" tabSelected="1" workbookViewId="0">
      <selection activeCell="H13" sqref="H13"/>
    </sheetView>
  </sheetViews>
  <sheetFormatPr defaultRowHeight="17.25" x14ac:dyDescent="0.15"/>
  <cols>
    <col min="1" max="1" width="11.875" style="195" customWidth="1"/>
    <col min="2" max="9" width="9.625" style="195" customWidth="1"/>
    <col min="10" max="10" width="9" style="195"/>
    <col min="11" max="11" width="11.75" style="195" bestFit="1" customWidth="1"/>
    <col min="12" max="12" width="13.125" style="195" bestFit="1" customWidth="1"/>
    <col min="13" max="13" width="11.5" style="195" customWidth="1"/>
    <col min="14" max="15" width="11.5" style="195" bestFit="1" customWidth="1"/>
    <col min="16" max="16" width="17.75" style="195" customWidth="1"/>
    <col min="17" max="19" width="11.25" style="195" customWidth="1"/>
    <col min="20" max="20" width="12.125" style="195" customWidth="1"/>
    <col min="21" max="16384" width="9" style="195"/>
  </cols>
  <sheetData>
    <row r="1" spans="1:21" ht="20.100000000000001" customHeight="1" x14ac:dyDescent="0.15">
      <c r="A1" s="193">
        <f ca="1">TODAY()</f>
        <v>43370</v>
      </c>
      <c r="B1" s="194" t="s">
        <v>107</v>
      </c>
      <c r="C1" s="194" t="s">
        <v>108</v>
      </c>
      <c r="D1" s="194" t="s">
        <v>109</v>
      </c>
      <c r="E1" s="194" t="s">
        <v>110</v>
      </c>
      <c r="F1" s="194" t="s">
        <v>111</v>
      </c>
      <c r="G1" s="194" t="s">
        <v>112</v>
      </c>
      <c r="H1" s="194" t="s">
        <v>113</v>
      </c>
      <c r="I1" s="194" t="s">
        <v>114</v>
      </c>
      <c r="K1" s="196" t="s">
        <v>135</v>
      </c>
      <c r="L1" s="196" t="s">
        <v>136</v>
      </c>
      <c r="M1" s="196" t="s">
        <v>137</v>
      </c>
      <c r="N1" s="197">
        <f>INDEX(深加工饲料厂库存!A:A,COUNTA(深加工饲料厂库存!A:A))</f>
        <v>43360</v>
      </c>
      <c r="O1" s="197">
        <f>INDEX(深加工饲料厂库存!A:A,COUNTA(深加工饲料厂库存!A:A)-1)</f>
        <v>43353</v>
      </c>
      <c r="P1" s="196" t="s">
        <v>147</v>
      </c>
      <c r="Q1" s="196" t="s">
        <v>146</v>
      </c>
      <c r="R1" s="196" t="s">
        <v>208</v>
      </c>
      <c r="S1" s="197">
        <f>INDEX(深加工饲料厂库存!A:A,COUNTA(深加工饲料厂库存!A:A))</f>
        <v>43360</v>
      </c>
      <c r="T1" s="197">
        <f>INDEX(深加工饲料厂库存!A:A,COUNTA(深加工饲料厂库存!A:A)-1)</f>
        <v>43353</v>
      </c>
      <c r="U1" s="196" t="s">
        <v>196</v>
      </c>
    </row>
    <row r="2" spans="1:21" ht="20.100000000000001" customHeight="1" x14ac:dyDescent="0.15">
      <c r="A2" s="198" t="s">
        <v>119</v>
      </c>
      <c r="B2" s="199">
        <f>LOOKUP(2,1/(价格!F:F&lt;&gt;0),价格!F:F)</f>
        <v>1560</v>
      </c>
      <c r="C2" s="199">
        <f>LOOKUP(2,1/(价格!I:I&lt;&gt;0),价格!I:I)</f>
        <v>1570</v>
      </c>
      <c r="D2" s="199">
        <f>LOOKUP(2,1/(价格!L:L&lt;&gt;0),价格!L:L)</f>
        <v>1580</v>
      </c>
      <c r="E2" s="199">
        <f>LOOKUP(2,1/(价格!O:O&lt;&gt;0),价格!O:O)</f>
        <v>1640</v>
      </c>
      <c r="F2" s="199">
        <f>LOOKUP(2,1/(价格!R:R&lt;&gt;0),价格!R:R)</f>
        <v>1650</v>
      </c>
      <c r="G2" s="199">
        <f>LOOKUP(2,1/(价格!U:U&lt;&gt;0),价格!U:U)</f>
        <v>1740</v>
      </c>
      <c r="H2" s="199">
        <f>LOOKUP(2,1/(价格!W:W&lt;&gt;0),价格!W:W)</f>
        <v>1700</v>
      </c>
      <c r="I2" s="199">
        <f>LOOKUP(2,1/(价格!X:X&lt;&gt;0),价格!X:X)</f>
        <v>1740</v>
      </c>
      <c r="K2" s="225" t="s">
        <v>138</v>
      </c>
      <c r="L2" s="200" t="s">
        <v>49</v>
      </c>
      <c r="M2" s="201">
        <f>(N2-O2)/O2</f>
        <v>0</v>
      </c>
      <c r="N2" s="199">
        <f>INDEX(深加工饲料厂库存!B:B,COUNTA(深加工饲料厂库存!A:A))</f>
        <v>8</v>
      </c>
      <c r="O2" s="199">
        <f>INDEX(深加工饲料厂库存!B:B,COUNTA(深加工饲料厂库存!A:A)-1)</f>
        <v>8</v>
      </c>
      <c r="P2" s="225" t="s">
        <v>153</v>
      </c>
      <c r="Q2" s="199" t="s">
        <v>148</v>
      </c>
      <c r="R2" s="201">
        <f>(S2-T2)/T2</f>
        <v>0</v>
      </c>
      <c r="S2" s="199">
        <f>INDEX(深加工饲料厂库存!R:R,COUNTA(深加工饲料厂库存!A:A))</f>
        <v>115</v>
      </c>
      <c r="T2" s="199">
        <f>INDEX(深加工饲料厂库存!R:R,COUNTA(深加工饲料厂库存!A:A)-1)</f>
        <v>115</v>
      </c>
      <c r="U2" s="199"/>
    </row>
    <row r="3" spans="1:21" ht="20.100000000000001" customHeight="1" x14ac:dyDescent="0.15">
      <c r="A3" s="202" t="s">
        <v>125</v>
      </c>
      <c r="B3" s="203" t="s">
        <v>127</v>
      </c>
      <c r="C3" s="203" t="s">
        <v>128</v>
      </c>
      <c r="D3" s="203" t="s">
        <v>129</v>
      </c>
      <c r="E3" s="203" t="s">
        <v>130</v>
      </c>
      <c r="F3" s="203" t="s">
        <v>131</v>
      </c>
      <c r="G3" s="203" t="s">
        <v>132</v>
      </c>
      <c r="H3" s="204"/>
      <c r="I3" s="205"/>
      <c r="K3" s="225"/>
      <c r="L3" s="200" t="s">
        <v>33</v>
      </c>
      <c r="M3" s="201">
        <f t="shared" ref="M3:M17" si="0">(N3-O3)/O3</f>
        <v>0</v>
      </c>
      <c r="N3" s="199">
        <f>INDEX(深加工饲料厂库存!C:C,COUNTA(深加工饲料厂库存!A:A))</f>
        <v>17</v>
      </c>
      <c r="O3" s="199">
        <f>INDEX(深加工饲料厂库存!C:C,COUNTA(深加工饲料厂库存!A:A)-1)</f>
        <v>17</v>
      </c>
      <c r="P3" s="225"/>
      <c r="Q3" s="199" t="s">
        <v>149</v>
      </c>
      <c r="R3" s="201">
        <f t="shared" ref="R3:R9" si="1">(S3-T3)/T3</f>
        <v>0</v>
      </c>
      <c r="S3" s="199">
        <f>INDEX(深加工饲料厂库存!S:S,COUNTA(深加工饲料厂库存!A:A))</f>
        <v>45</v>
      </c>
      <c r="T3" s="199">
        <f>INDEX(深加工饲料厂库存!S:S,COUNTA(深加工饲料厂库存!A:A)-1)</f>
        <v>45</v>
      </c>
      <c r="U3" s="199"/>
    </row>
    <row r="4" spans="1:21" ht="20.100000000000001" customHeight="1" x14ac:dyDescent="0.15">
      <c r="A4" s="202" t="s">
        <v>126</v>
      </c>
      <c r="B4" s="203">
        <f>LOOKUP(2,1/(价格!H:H&lt;&gt;0),价格!H:H)</f>
        <v>1580</v>
      </c>
      <c r="C4" s="203">
        <f>LOOKUP(2,1/(价格!K:K&lt;&gt;0),价格!K:K)</f>
        <v>1600</v>
      </c>
      <c r="D4" s="203" t="str">
        <f>LOOKUP(2,1/(价格!N:N&lt;&gt;0),价格!N:N)</f>
        <v>停收</v>
      </c>
      <c r="E4" s="203">
        <f>LOOKUP(2,1/(价格!Q:Q&lt;&gt;0),价格!Q:Q)</f>
        <v>1550</v>
      </c>
      <c r="F4" s="203">
        <f>LOOKUP(2,1/(价格!T:T&lt;&gt;0),价格!T:T)</f>
        <v>1610</v>
      </c>
      <c r="G4" s="203">
        <f>LOOKUP(2,1/(价格!V:V&lt;&gt;0),价格!V:V)</f>
        <v>1720</v>
      </c>
      <c r="H4" s="206"/>
      <c r="I4" s="207"/>
      <c r="K4" s="225"/>
      <c r="L4" s="200" t="s">
        <v>34</v>
      </c>
      <c r="M4" s="201">
        <f t="shared" si="0"/>
        <v>0.14285714285714285</v>
      </c>
      <c r="N4" s="199">
        <f>INDEX(深加工饲料厂库存!D:D,COUNTA(深加工饲料厂库存!A:A))</f>
        <v>8</v>
      </c>
      <c r="O4" s="199">
        <f>INDEX(深加工饲料厂库存!D:D,COUNTA(深加工饲料厂库存!A:A)-1)</f>
        <v>7</v>
      </c>
      <c r="P4" s="225"/>
      <c r="Q4" s="199" t="s">
        <v>150</v>
      </c>
      <c r="R4" s="201">
        <f t="shared" si="1"/>
        <v>0</v>
      </c>
      <c r="S4" s="199">
        <f>INDEX(深加工饲料厂库存!T:T,COUNTA(深加工饲料厂库存!A:A))</f>
        <v>45</v>
      </c>
      <c r="T4" s="199">
        <f>INDEX(深加工饲料厂库存!T:T,COUNTA(深加工饲料厂库存!A:A)-1)</f>
        <v>45</v>
      </c>
      <c r="U4" s="199"/>
    </row>
    <row r="5" spans="1:21" ht="20.100000000000001" customHeight="1" x14ac:dyDescent="0.15">
      <c r="A5" s="199" t="s">
        <v>115</v>
      </c>
      <c r="B5" s="199">
        <f>LOOKUP(2,1/(价格!G:G&lt;&gt;0),价格!G:G)</f>
        <v>155</v>
      </c>
      <c r="C5" s="199">
        <f>LOOKUP(2,1/(价格!J:J&lt;&gt;0),价格!J:J)</f>
        <v>160</v>
      </c>
      <c r="D5" s="199">
        <f>C5+50</f>
        <v>210</v>
      </c>
      <c r="E5" s="199">
        <f>LOOKUP(2,1/(价格!P:P&lt;&gt;0),价格!P:P)</f>
        <v>125</v>
      </c>
      <c r="F5" s="199">
        <f>LOOKUP(2,1/(价格!S:S&lt;&gt;0),价格!S:S)-30</f>
        <v>90</v>
      </c>
      <c r="G5" s="199">
        <f>F5-30</f>
        <v>60</v>
      </c>
      <c r="H5" s="199">
        <v>70</v>
      </c>
      <c r="I5" s="199">
        <v>70</v>
      </c>
      <c r="K5" s="225" t="s">
        <v>139</v>
      </c>
      <c r="L5" s="200" t="s">
        <v>35</v>
      </c>
      <c r="M5" s="201">
        <f t="shared" si="0"/>
        <v>0</v>
      </c>
      <c r="N5" s="199">
        <f>INDEX(深加工饲料厂库存!E:E,COUNTA(深加工饲料厂库存!A:A))</f>
        <v>12</v>
      </c>
      <c r="O5" s="199">
        <f>INDEX(深加工饲料厂库存!E:E,COUNTA(深加工饲料厂库存!A:A)-1)</f>
        <v>12</v>
      </c>
      <c r="P5" s="225"/>
      <c r="Q5" s="199" t="s">
        <v>151</v>
      </c>
      <c r="R5" s="201">
        <f t="shared" si="1"/>
        <v>0</v>
      </c>
      <c r="S5" s="199">
        <f>INDEX(深加工饲料厂库存!U:U,COUNTA(深加工饲料厂库存!A:A))</f>
        <v>50</v>
      </c>
      <c r="T5" s="199">
        <f>INDEX(深加工饲料厂库存!U:U,COUNTA(深加工饲料厂库存!A:A)-1)</f>
        <v>50</v>
      </c>
      <c r="U5" s="199"/>
    </row>
    <row r="6" spans="1:21" ht="20.100000000000001" customHeight="1" x14ac:dyDescent="0.15">
      <c r="A6" s="199" t="s">
        <v>116</v>
      </c>
      <c r="B6" s="199">
        <f>B2+B5</f>
        <v>1715</v>
      </c>
      <c r="C6" s="199">
        <f t="shared" ref="C6:I6" si="2">C2+C5</f>
        <v>1730</v>
      </c>
      <c r="D6" s="199">
        <f t="shared" si="2"/>
        <v>1790</v>
      </c>
      <c r="E6" s="199">
        <f t="shared" si="2"/>
        <v>1765</v>
      </c>
      <c r="F6" s="199">
        <f t="shared" si="2"/>
        <v>1740</v>
      </c>
      <c r="G6" s="199">
        <f t="shared" si="2"/>
        <v>1800</v>
      </c>
      <c r="H6" s="199">
        <f t="shared" si="2"/>
        <v>1770</v>
      </c>
      <c r="I6" s="199">
        <f t="shared" si="2"/>
        <v>1810</v>
      </c>
      <c r="K6" s="225"/>
      <c r="L6" s="200" t="s">
        <v>36</v>
      </c>
      <c r="M6" s="201">
        <f t="shared" si="0"/>
        <v>0</v>
      </c>
      <c r="N6" s="199">
        <f>INDEX(深加工饲料厂库存!F:F,COUNTA(深加工饲料厂库存!A:A))</f>
        <v>9</v>
      </c>
      <c r="O6" s="199">
        <f>INDEX(深加工饲料厂库存!F:F,COUNTA(深加工饲料厂库存!A:A)-1)</f>
        <v>9</v>
      </c>
      <c r="P6" s="225"/>
      <c r="Q6" s="199" t="s">
        <v>152</v>
      </c>
      <c r="R6" s="201">
        <f t="shared" si="1"/>
        <v>-0.21428571428571427</v>
      </c>
      <c r="S6" s="199">
        <f>INDEX(深加工饲料厂库存!V:V,COUNTA(深加工饲料厂库存!A:A))</f>
        <v>5.5</v>
      </c>
      <c r="T6" s="199">
        <f>INDEX(深加工饲料厂库存!V:V,COUNTA(深加工饲料厂库存!A:A)-1)</f>
        <v>7</v>
      </c>
      <c r="U6" s="199"/>
    </row>
    <row r="7" spans="1:21" ht="20.100000000000001" customHeight="1" x14ac:dyDescent="0.15">
      <c r="A7" s="199" t="s">
        <v>179</v>
      </c>
      <c r="B7" s="199">
        <f>LOOKUP(2,1/(价格!$B:$B&lt;&gt;0),价格!$B:$B)</f>
        <v>1770</v>
      </c>
      <c r="C7" s="199">
        <f>LOOKUP(2,1/(价格!$B:$B&lt;&gt;0),价格!$B:$B)</f>
        <v>1770</v>
      </c>
      <c r="D7" s="199">
        <f>LOOKUP(2,1/(价格!$C:$C&lt;&gt;0),价格!$C:$C)</f>
        <v>1745</v>
      </c>
      <c r="E7" s="199">
        <f>LOOKUP(2,1/(价格!$B:$B&lt;&gt;0),价格!$B:$B)</f>
        <v>1770</v>
      </c>
      <c r="F7" s="199">
        <f>LOOKUP(2,1/(价格!$C:$C&lt;&gt;0),价格!$C:$C)</f>
        <v>1745</v>
      </c>
      <c r="G7" s="199">
        <f>LOOKUP(2,1/(价格!$C:$C&lt;&gt;0),价格!$C:$C)</f>
        <v>1745</v>
      </c>
      <c r="H7" s="199">
        <f>LOOKUP(2,1/(价格!$B:$B&lt;&gt;0),价格!$B:$B)</f>
        <v>1770</v>
      </c>
      <c r="I7" s="199">
        <f>LOOKUP(2,1/(价格!$B:$B&lt;&gt;0),价格!$B:$B)</f>
        <v>1770</v>
      </c>
      <c r="K7" s="225"/>
      <c r="L7" s="200" t="s">
        <v>37</v>
      </c>
      <c r="M7" s="201">
        <f t="shared" si="0"/>
        <v>7.6923076923076927E-2</v>
      </c>
      <c r="N7" s="199">
        <f>INDEX(深加工饲料厂库存!G:G,COUNTA(深加工饲料厂库存!A:A))</f>
        <v>14</v>
      </c>
      <c r="O7" s="199">
        <f>INDEX(深加工饲料厂库存!G:G,COUNTA(深加工饲料厂库存!A:A)-1)</f>
        <v>13</v>
      </c>
      <c r="P7" s="225" t="s">
        <v>157</v>
      </c>
      <c r="Q7" s="199" t="s">
        <v>154</v>
      </c>
      <c r="R7" s="201">
        <f t="shared" si="1"/>
        <v>0</v>
      </c>
      <c r="S7" s="199">
        <f>INDEX(深加工饲料厂库存!W:W,COUNTA(深加工饲料厂库存!A:A))</f>
        <v>30</v>
      </c>
      <c r="T7" s="199">
        <f>INDEX(深加工饲料厂库存!W:W,COUNTA(深加工饲料厂库存!A:A)-1)</f>
        <v>30</v>
      </c>
      <c r="U7" s="199"/>
    </row>
    <row r="8" spans="1:21" ht="20.100000000000001" customHeight="1" x14ac:dyDescent="0.15">
      <c r="A8" s="208" t="s">
        <v>117</v>
      </c>
      <c r="B8" s="208">
        <f>B7-B6</f>
        <v>55</v>
      </c>
      <c r="C8" s="208">
        <f t="shared" ref="C8:I8" si="3">C7-C6</f>
        <v>40</v>
      </c>
      <c r="D8" s="208">
        <f t="shared" si="3"/>
        <v>-45</v>
      </c>
      <c r="E8" s="208">
        <f t="shared" si="3"/>
        <v>5</v>
      </c>
      <c r="F8" s="208">
        <f t="shared" si="3"/>
        <v>5</v>
      </c>
      <c r="G8" s="208">
        <f t="shared" si="3"/>
        <v>-55</v>
      </c>
      <c r="H8" s="208">
        <f t="shared" si="3"/>
        <v>0</v>
      </c>
      <c r="I8" s="208">
        <f t="shared" si="3"/>
        <v>-40</v>
      </c>
      <c r="K8" s="199" t="s">
        <v>141</v>
      </c>
      <c r="L8" s="199" t="s">
        <v>140</v>
      </c>
      <c r="M8" s="201">
        <f t="shared" si="0"/>
        <v>-7.6923076923076927E-2</v>
      </c>
      <c r="N8" s="199">
        <f>INDEX(深加工饲料厂库存!H:H,COUNTA(深加工饲料厂库存!A:A))</f>
        <v>12</v>
      </c>
      <c r="O8" s="199">
        <f>INDEX(深加工饲料厂库存!H:H,COUNTA(深加工饲料厂库存!A:A)-1)</f>
        <v>13</v>
      </c>
      <c r="P8" s="225"/>
      <c r="Q8" s="199" t="s">
        <v>155</v>
      </c>
      <c r="R8" s="201">
        <f t="shared" si="1"/>
        <v>0</v>
      </c>
      <c r="S8" s="199">
        <f>INDEX(深加工饲料厂库存!X:X,COUNTA(深加工饲料厂库存!A:A))</f>
        <v>50</v>
      </c>
      <c r="T8" s="199">
        <f>INDEX(深加工饲料厂库存!X:X,COUNTA(深加工饲料厂库存!A:A)-1)</f>
        <v>50</v>
      </c>
      <c r="U8" s="199"/>
    </row>
    <row r="9" spans="1:21" ht="20.100000000000001" customHeight="1" x14ac:dyDescent="0.15">
      <c r="K9" s="225" t="s">
        <v>142</v>
      </c>
      <c r="L9" s="200" t="s">
        <v>39</v>
      </c>
      <c r="M9" s="201">
        <f t="shared" si="0"/>
        <v>-0.1</v>
      </c>
      <c r="N9" s="199">
        <f>INDEX(深加工饲料厂库存!I:I,COUNTA(深加工饲料厂库存!A:A))</f>
        <v>9</v>
      </c>
      <c r="O9" s="199">
        <f>INDEX(深加工饲料厂库存!I:I,COUNTA(深加工饲料厂库存!A:A)-1)</f>
        <v>10</v>
      </c>
      <c r="P9" s="225"/>
      <c r="Q9" s="199" t="s">
        <v>156</v>
      </c>
      <c r="R9" s="201">
        <f t="shared" si="1"/>
        <v>0</v>
      </c>
      <c r="S9" s="199">
        <f>INDEX(深加工饲料厂库存!Y:Y,COUNTA(深加工饲料厂库存!A:A))</f>
        <v>40</v>
      </c>
      <c r="T9" s="199">
        <f>INDEX(深加工饲料厂库存!Y:Y,COUNTA(深加工饲料厂库存!A:A)-1)</f>
        <v>40</v>
      </c>
      <c r="U9" s="199"/>
    </row>
    <row r="10" spans="1:21" ht="20.100000000000001" customHeight="1" x14ac:dyDescent="0.15">
      <c r="A10" s="196" t="s">
        <v>170</v>
      </c>
      <c r="B10" s="196" t="s">
        <v>171</v>
      </c>
      <c r="C10" s="196" t="s">
        <v>18</v>
      </c>
      <c r="D10" s="196" t="s">
        <v>19</v>
      </c>
      <c r="E10" s="196" t="s">
        <v>172</v>
      </c>
      <c r="F10" s="209"/>
      <c r="G10" s="209"/>
      <c r="K10" s="225"/>
      <c r="L10" s="200" t="s">
        <v>40</v>
      </c>
      <c r="M10" s="201">
        <f t="shared" si="0"/>
        <v>0</v>
      </c>
      <c r="N10" s="199">
        <f>INDEX(深加工饲料厂库存!J:J,COUNTA(深加工饲料厂库存!A:A))</f>
        <v>9</v>
      </c>
      <c r="O10" s="199">
        <f>INDEX(深加工饲料厂库存!J:J,COUNTA(深加工饲料厂库存!A:A)-1)</f>
        <v>9</v>
      </c>
      <c r="P10" s="225" t="s">
        <v>166</v>
      </c>
      <c r="Q10" s="199" t="s">
        <v>163</v>
      </c>
      <c r="R10" s="201">
        <f t="shared" ref="R10:R20" si="4">(S10-T10)/T10</f>
        <v>0</v>
      </c>
      <c r="S10" s="199">
        <f>INDEX(深加工饲料厂库存!AG:AG,COUNTA(深加工饲料厂库存!A:A))</f>
        <v>70</v>
      </c>
      <c r="T10" s="199">
        <f>INDEX(深加工饲料厂库存!AG:AG,COUNTA(深加工饲料厂库存!A:A)-1)</f>
        <v>70</v>
      </c>
      <c r="U10" s="199"/>
    </row>
    <row r="11" spans="1:21" ht="20.100000000000001" customHeight="1" x14ac:dyDescent="0.15">
      <c r="A11" s="199" t="s">
        <v>177</v>
      </c>
      <c r="B11" s="199">
        <v>1461</v>
      </c>
      <c r="C11" s="199">
        <v>1530</v>
      </c>
      <c r="D11" s="210">
        <v>1561</v>
      </c>
      <c r="E11" s="210">
        <v>1598</v>
      </c>
      <c r="F11" s="209"/>
      <c r="G11" s="209"/>
      <c r="K11" s="225"/>
      <c r="L11" s="200" t="s">
        <v>41</v>
      </c>
      <c r="M11" s="201">
        <f t="shared" si="0"/>
        <v>0</v>
      </c>
      <c r="N11" s="199">
        <f>INDEX(深加工饲料厂库存!K:K,COUNTA(深加工饲料厂库存!A:A))</f>
        <v>9</v>
      </c>
      <c r="O11" s="199">
        <f>INDEX(深加工饲料厂库存!K:K,COUNTA(深加工饲料厂库存!A:A)-1)</f>
        <v>9</v>
      </c>
      <c r="P11" s="225"/>
      <c r="Q11" s="199" t="s">
        <v>164</v>
      </c>
      <c r="R11" s="201">
        <f t="shared" si="4"/>
        <v>0</v>
      </c>
      <c r="S11" s="199">
        <f>INDEX(深加工饲料厂库存!AH:AH,COUNTA(深加工饲料厂库存!A:A))</f>
        <v>10</v>
      </c>
      <c r="T11" s="199">
        <f>INDEX(深加工饲料厂库存!AH:AH,COUNTA(深加工饲料厂库存!A:A)-1)</f>
        <v>10</v>
      </c>
      <c r="U11" s="199"/>
    </row>
    <row r="12" spans="1:21" ht="20.100000000000001" customHeight="1" x14ac:dyDescent="0.15">
      <c r="A12" s="199" t="s">
        <v>173</v>
      </c>
      <c r="B12" s="199">
        <v>120</v>
      </c>
      <c r="C12" s="214">
        <v>120</v>
      </c>
      <c r="D12" s="214">
        <v>120</v>
      </c>
      <c r="E12" s="214">
        <v>120</v>
      </c>
      <c r="F12" s="209"/>
      <c r="G12" s="209"/>
      <c r="K12" s="225" t="s">
        <v>143</v>
      </c>
      <c r="L12" s="200" t="s">
        <v>42</v>
      </c>
      <c r="M12" s="201">
        <f t="shared" si="0"/>
        <v>-0.1</v>
      </c>
      <c r="N12" s="199">
        <f>INDEX(深加工饲料厂库存!L:L,COUNTA(深加工饲料厂库存!A:A))</f>
        <v>9</v>
      </c>
      <c r="O12" s="199">
        <f>INDEX(深加工饲料厂库存!L:L,COUNTA(深加工饲料厂库存!A:A)-1)</f>
        <v>10</v>
      </c>
      <c r="P12" s="225"/>
      <c r="Q12" s="199" t="s">
        <v>165</v>
      </c>
      <c r="R12" s="201">
        <f t="shared" si="4"/>
        <v>0</v>
      </c>
      <c r="S12" s="199">
        <f>INDEX(深加工饲料厂库存!AI:AI,COUNTA(深加工饲料厂库存!A:A))</f>
        <v>90</v>
      </c>
      <c r="T12" s="199">
        <f>INDEX(深加工饲料厂库存!AI:AI,COUNTA(深加工饲料厂库存!A:A)-1)</f>
        <v>90</v>
      </c>
      <c r="U12" s="199"/>
    </row>
    <row r="13" spans="1:21" ht="20.100000000000001" customHeight="1" x14ac:dyDescent="0.15">
      <c r="A13" s="199" t="s">
        <v>174</v>
      </c>
      <c r="B13" s="199">
        <f>C5</f>
        <v>160</v>
      </c>
      <c r="C13" s="199">
        <v>90</v>
      </c>
      <c r="D13" s="199">
        <f>G5</f>
        <v>60</v>
      </c>
      <c r="E13" s="199">
        <v>80</v>
      </c>
      <c r="F13" s="209"/>
      <c r="G13" s="209"/>
      <c r="K13" s="225"/>
      <c r="L13" s="200" t="s">
        <v>43</v>
      </c>
      <c r="M13" s="201">
        <f t="shared" si="0"/>
        <v>-0.1</v>
      </c>
      <c r="N13" s="199">
        <f>INDEX(深加工饲料厂库存!M:M,COUNTA(深加工饲料厂库存!A:A))</f>
        <v>9</v>
      </c>
      <c r="O13" s="199">
        <f>INDEX(深加工饲料厂库存!M:M,COUNTA(深加工饲料厂库存!A:A)-1)</f>
        <v>10</v>
      </c>
      <c r="P13" s="225"/>
      <c r="Q13" s="199" t="s">
        <v>148</v>
      </c>
      <c r="R13" s="201">
        <f t="shared" si="4"/>
        <v>0</v>
      </c>
      <c r="S13" s="199">
        <f>INDEX(深加工饲料厂库存!AJ:AJ,COUNTA(深加工饲料厂库存!A:A))</f>
        <v>45</v>
      </c>
      <c r="T13" s="199">
        <f>INDEX(深加工饲料厂库存!AJ:AJ,COUNTA(深加工饲料厂库存!A:A)-1)</f>
        <v>45</v>
      </c>
      <c r="U13" s="199"/>
    </row>
    <row r="14" spans="1:21" ht="20.100000000000001" customHeight="1" x14ac:dyDescent="0.15">
      <c r="A14" s="199" t="s">
        <v>175</v>
      </c>
      <c r="B14" s="199">
        <f>B11+B12+B13</f>
        <v>1741</v>
      </c>
      <c r="C14" s="199">
        <f t="shared" ref="C14:E14" si="5">C11+C12+C13</f>
        <v>1740</v>
      </c>
      <c r="D14" s="199">
        <f t="shared" si="5"/>
        <v>1741</v>
      </c>
      <c r="E14" s="199">
        <f t="shared" si="5"/>
        <v>1798</v>
      </c>
      <c r="F14" s="209"/>
      <c r="G14" s="209"/>
      <c r="K14" s="225"/>
      <c r="L14" s="200" t="s">
        <v>44</v>
      </c>
      <c r="M14" s="201">
        <f>(N14-O14)/O14</f>
        <v>0</v>
      </c>
      <c r="N14" s="199">
        <f>INDEX(深加工饲料厂库存!N:N,COUNTA(深加工饲料厂库存!A:A))</f>
        <v>9</v>
      </c>
      <c r="O14" s="199">
        <f>INDEX(深加工饲料厂库存!N:N,COUNTA(深加工饲料厂库存!A:A)-1)</f>
        <v>9</v>
      </c>
      <c r="P14" s="225" t="s">
        <v>162</v>
      </c>
      <c r="Q14" s="199" t="s">
        <v>148</v>
      </c>
      <c r="R14" s="201" t="e">
        <f t="shared" si="4"/>
        <v>#DIV/0!</v>
      </c>
      <c r="S14" s="199">
        <f>INDEX(深加工饲料厂库存!Z:Z,COUNTA(深加工饲料厂库存!A:A))</f>
        <v>0</v>
      </c>
      <c r="T14" s="199">
        <f>INDEX(深加工饲料厂库存!Z:Z,COUNTA(深加工饲料厂库存!A:A)-1)</f>
        <v>0</v>
      </c>
      <c r="U14" s="199"/>
    </row>
    <row r="15" spans="1:21" ht="20.100000000000001" customHeight="1" x14ac:dyDescent="0.15">
      <c r="A15" s="199" t="s">
        <v>118</v>
      </c>
      <c r="B15" s="199">
        <f>LOOKUP(2,1/(价格!$B:$B&lt;&gt;0),价格!$B:$B)</f>
        <v>1770</v>
      </c>
      <c r="C15" s="199">
        <f>LOOKUP(2,1/(价格!$C:$C&lt;&gt;0),价格!$C:$C)</f>
        <v>1745</v>
      </c>
      <c r="D15" s="199">
        <f>LOOKUP(2,1/(价格!$C:$C&lt;&gt;0),价格!$C:$C)</f>
        <v>1745</v>
      </c>
      <c r="E15" s="199">
        <f>LOOKUP(2,1/(价格!$B:$B&lt;&gt;0),价格!$B:$B)</f>
        <v>1770</v>
      </c>
      <c r="F15" s="209"/>
      <c r="G15" s="209"/>
      <c r="K15" s="225"/>
      <c r="L15" s="200" t="s">
        <v>45</v>
      </c>
      <c r="M15" s="201">
        <f t="shared" si="0"/>
        <v>0</v>
      </c>
      <c r="N15" s="199">
        <f>INDEX(深加工饲料厂库存!O:O,COUNTA(深加工饲料厂库存!A:A))</f>
        <v>8</v>
      </c>
      <c r="O15" s="199">
        <f>INDEX(深加工饲料厂库存!O:O,COUNTA(深加工饲料厂库存!A:A)-1)</f>
        <v>8</v>
      </c>
      <c r="P15" s="225"/>
      <c r="Q15" s="199" t="s">
        <v>150</v>
      </c>
      <c r="R15" s="201" t="e">
        <f t="shared" si="4"/>
        <v>#DIV/0!</v>
      </c>
      <c r="S15" s="199">
        <f>INDEX(深加工饲料厂库存!AA:AA,COUNTA(深加工饲料厂库存!A:A))</f>
        <v>0</v>
      </c>
      <c r="T15" s="199">
        <f>INDEX(深加工饲料厂库存!AA:AA,COUNTA(深加工饲料厂库存!A:A)-1)</f>
        <v>0</v>
      </c>
      <c r="U15" s="199"/>
    </row>
    <row r="16" spans="1:21" ht="20.100000000000001" customHeight="1" x14ac:dyDescent="0.15">
      <c r="A16" s="208" t="s">
        <v>176</v>
      </c>
      <c r="B16" s="208">
        <f>B15-B14</f>
        <v>29</v>
      </c>
      <c r="C16" s="208">
        <f t="shared" ref="C16:E16" si="6">C15-C14</f>
        <v>5</v>
      </c>
      <c r="D16" s="208">
        <f t="shared" si="6"/>
        <v>4</v>
      </c>
      <c r="E16" s="208">
        <f t="shared" si="6"/>
        <v>-28</v>
      </c>
      <c r="F16" s="209"/>
      <c r="G16" s="209"/>
      <c r="K16" s="225"/>
      <c r="L16" s="200" t="s">
        <v>46</v>
      </c>
      <c r="M16" s="201">
        <f t="shared" si="0"/>
        <v>-0.1</v>
      </c>
      <c r="N16" s="199">
        <f>INDEX(深加工饲料厂库存!P:P,COUNTA(深加工饲料厂库存!A:A))</f>
        <v>9</v>
      </c>
      <c r="O16" s="199">
        <f>INDEX(深加工饲料厂库存!P:P,COUNTA(深加工饲料厂库存!A:A)-1)</f>
        <v>10</v>
      </c>
      <c r="P16" s="225"/>
      <c r="Q16" s="199" t="s">
        <v>158</v>
      </c>
      <c r="R16" s="201" t="e">
        <f t="shared" si="4"/>
        <v>#DIV/0!</v>
      </c>
      <c r="S16" s="199">
        <f>INDEX(深加工饲料厂库存!AB:AB,COUNTA(深加工饲料厂库存!A:A))</f>
        <v>0</v>
      </c>
      <c r="T16" s="199">
        <f>INDEX(深加工饲料厂库存!AB:AB,COUNTA(深加工饲料厂库存!A:A)-1)</f>
        <v>0</v>
      </c>
      <c r="U16" s="199"/>
    </row>
    <row r="17" spans="1:21" ht="20.100000000000001" customHeight="1" x14ac:dyDescent="0.3">
      <c r="A17" s="211"/>
      <c r="B17" s="212"/>
      <c r="C17" s="209"/>
      <c r="D17" s="209"/>
      <c r="E17" s="209"/>
      <c r="F17" s="209"/>
      <c r="G17" s="209"/>
      <c r="K17" s="199" t="s">
        <v>145</v>
      </c>
      <c r="L17" s="199" t="s">
        <v>47</v>
      </c>
      <c r="M17" s="201">
        <f t="shared" si="0"/>
        <v>0</v>
      </c>
      <c r="N17" s="199">
        <f>INDEX(深加工饲料厂库存!Q:Q,COUNTA(深加工饲料厂库存!A:A))</f>
        <v>8</v>
      </c>
      <c r="O17" s="199">
        <f>INDEX(深加工饲料厂库存!Q:Q,COUNTA(深加工饲料厂库存!A:A)-1)</f>
        <v>8</v>
      </c>
      <c r="P17" s="225"/>
      <c r="Q17" s="199" t="s">
        <v>159</v>
      </c>
      <c r="R17" s="201" t="e">
        <f t="shared" si="4"/>
        <v>#DIV/0!</v>
      </c>
      <c r="S17" s="199">
        <f>INDEX(深加工饲料厂库存!AC:AC,COUNTA(深加工饲料厂库存!A:A))</f>
        <v>0</v>
      </c>
      <c r="T17" s="199">
        <f>INDEX(深加工饲料厂库存!AC:AC,COUNTA(深加工饲料厂库存!A:A)-1)</f>
        <v>0</v>
      </c>
      <c r="U17" s="199"/>
    </row>
    <row r="18" spans="1:21" x14ac:dyDescent="0.15">
      <c r="A18" s="209"/>
      <c r="B18" s="209"/>
      <c r="C18" s="209"/>
      <c r="D18" s="209"/>
      <c r="E18" s="209"/>
      <c r="F18" s="209"/>
      <c r="G18" s="209"/>
      <c r="P18" s="225"/>
      <c r="Q18" s="199" t="s">
        <v>160</v>
      </c>
      <c r="R18" s="201" t="e">
        <f t="shared" si="4"/>
        <v>#DIV/0!</v>
      </c>
      <c r="S18" s="199">
        <f>INDEX(深加工饲料厂库存!AD:AD,COUNTA(深加工饲料厂库存!A:A))</f>
        <v>0</v>
      </c>
      <c r="T18" s="199">
        <f>INDEX(深加工饲料厂库存!AD:AD,COUNTA(深加工饲料厂库存!A:A)-1)</f>
        <v>0</v>
      </c>
      <c r="U18" s="199"/>
    </row>
    <row r="19" spans="1:21" x14ac:dyDescent="0.3">
      <c r="A19" s="211"/>
      <c r="B19" s="212"/>
      <c r="C19" s="209"/>
      <c r="D19" s="209"/>
      <c r="E19" s="209"/>
      <c r="F19" s="209"/>
      <c r="G19" s="209"/>
      <c r="P19" s="225"/>
      <c r="Q19" s="199" t="s">
        <v>149</v>
      </c>
      <c r="R19" s="201" t="e">
        <f t="shared" si="4"/>
        <v>#DIV/0!</v>
      </c>
      <c r="S19" s="199">
        <f>INDEX(深加工饲料厂库存!AE:AE,COUNTA(深加工饲料厂库存!A:A))</f>
        <v>0</v>
      </c>
      <c r="T19" s="199">
        <f>INDEX(深加工饲料厂库存!AE:AE,COUNTA(深加工饲料厂库存!A:A)-1)</f>
        <v>0</v>
      </c>
      <c r="U19" s="199"/>
    </row>
    <row r="20" spans="1:21" x14ac:dyDescent="0.3">
      <c r="A20" s="211"/>
      <c r="B20" s="212"/>
      <c r="C20" s="209"/>
      <c r="D20" s="209"/>
      <c r="E20" s="209"/>
      <c r="F20" s="209"/>
      <c r="G20" s="209"/>
      <c r="P20" s="225"/>
      <c r="Q20" s="199" t="s">
        <v>161</v>
      </c>
      <c r="R20" s="201" t="e">
        <f t="shared" si="4"/>
        <v>#DIV/0!</v>
      </c>
      <c r="S20" s="199">
        <f>INDEX(深加工饲料厂库存!AF:AF,COUNTA(深加工饲料厂库存!A:A))</f>
        <v>0</v>
      </c>
      <c r="T20" s="199">
        <f>INDEX(深加工饲料厂库存!AF:AF,COUNTA(深加工饲料厂库存!A:A)-1)</f>
        <v>0</v>
      </c>
      <c r="U20" s="199"/>
    </row>
    <row r="21" spans="1:21" x14ac:dyDescent="0.3">
      <c r="A21" s="211"/>
      <c r="B21" s="212"/>
      <c r="C21" s="209"/>
      <c r="D21" s="209"/>
      <c r="E21" s="209"/>
      <c r="F21" s="209"/>
      <c r="G21" s="209"/>
      <c r="J21" s="209"/>
      <c r="K21" s="213" t="s">
        <v>214</v>
      </c>
      <c r="L21" s="213" t="s">
        <v>215</v>
      </c>
      <c r="M21" s="213" t="s">
        <v>216</v>
      </c>
    </row>
    <row r="22" spans="1:21" x14ac:dyDescent="0.3">
      <c r="A22" s="226"/>
      <c r="B22" s="212"/>
      <c r="C22" s="209"/>
      <c r="D22" s="209"/>
      <c r="E22" s="209"/>
      <c r="F22" s="213"/>
      <c r="G22" s="209"/>
      <c r="J22" s="209" t="s">
        <v>217</v>
      </c>
      <c r="K22" s="209">
        <v>1700</v>
      </c>
      <c r="L22" s="209">
        <v>1410</v>
      </c>
      <c r="M22" s="209">
        <v>1650</v>
      </c>
    </row>
    <row r="23" spans="1:21" x14ac:dyDescent="0.3">
      <c r="A23" s="226"/>
      <c r="B23" s="212"/>
      <c r="C23" s="209"/>
      <c r="D23" s="209"/>
      <c r="E23" s="209"/>
      <c r="F23" s="213"/>
      <c r="G23" s="209"/>
      <c r="J23" s="195" t="s">
        <v>218</v>
      </c>
      <c r="K23" s="195">
        <v>1650</v>
      </c>
      <c r="L23" s="195">
        <v>1810</v>
      </c>
      <c r="M23" s="195">
        <v>1790</v>
      </c>
    </row>
    <row r="24" spans="1:21" x14ac:dyDescent="0.3">
      <c r="A24" s="226"/>
      <c r="B24" s="212"/>
      <c r="C24" s="209"/>
      <c r="D24" s="209"/>
      <c r="E24" s="209"/>
      <c r="F24" s="213"/>
      <c r="G24" s="209"/>
      <c r="J24" s="195" t="s">
        <v>219</v>
      </c>
      <c r="K24" s="195">
        <v>1810</v>
      </c>
      <c r="L24" s="195">
        <v>1750</v>
      </c>
      <c r="M24" s="195">
        <v>1950</v>
      </c>
    </row>
    <row r="25" spans="1:21" x14ac:dyDescent="0.3">
      <c r="A25" s="226"/>
      <c r="B25" s="212"/>
      <c r="C25" s="209"/>
      <c r="D25" s="209"/>
      <c r="E25" s="209"/>
      <c r="F25" s="209"/>
      <c r="G25" s="209"/>
    </row>
    <row r="26" spans="1:21" x14ac:dyDescent="0.3">
      <c r="A26" s="226"/>
      <c r="B26" s="212"/>
      <c r="C26" s="209"/>
      <c r="D26" s="209"/>
      <c r="E26" s="209"/>
      <c r="F26" s="209"/>
      <c r="G26" s="209"/>
    </row>
    <row r="27" spans="1:21" x14ac:dyDescent="0.15">
      <c r="A27" s="209"/>
      <c r="B27" s="209"/>
      <c r="C27" s="209"/>
      <c r="D27" s="209"/>
      <c r="E27" s="209"/>
      <c r="F27" s="209"/>
      <c r="G27" s="209"/>
    </row>
    <row r="28" spans="1:21" x14ac:dyDescent="0.15">
      <c r="A28" s="209"/>
      <c r="B28" s="209"/>
      <c r="C28" s="209"/>
      <c r="D28" s="209"/>
      <c r="E28" s="209"/>
      <c r="F28" s="209"/>
      <c r="G28" s="209"/>
    </row>
  </sheetData>
  <mergeCells count="9">
    <mergeCell ref="P2:P6"/>
    <mergeCell ref="P7:P9"/>
    <mergeCell ref="P14:P20"/>
    <mergeCell ref="P10:P13"/>
    <mergeCell ref="A22:A26"/>
    <mergeCell ref="K2:K4"/>
    <mergeCell ref="K5:K7"/>
    <mergeCell ref="K9:K11"/>
    <mergeCell ref="K12:K1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workbookViewId="0">
      <selection activeCell="C15" sqref="A14:C15"/>
    </sheetView>
  </sheetViews>
  <sheetFormatPr defaultRowHeight="13.5" x14ac:dyDescent="0.15"/>
  <cols>
    <col min="1" max="1" width="9.5" style="136" bestFit="1" customWidth="1"/>
    <col min="2" max="2" width="9" style="147" customWidth="1"/>
    <col min="3" max="3" width="9" style="147"/>
    <col min="4" max="5" width="9" style="148"/>
    <col min="6" max="7" width="9" style="149"/>
    <col min="8" max="9" width="9" style="151"/>
    <col min="10" max="11" width="9" style="150"/>
    <col min="12" max="12" width="9" style="152"/>
    <col min="13" max="13" width="9" style="153"/>
    <col min="14" max="18" width="9" style="154"/>
    <col min="19" max="16384" width="9" style="136"/>
  </cols>
  <sheetData>
    <row r="1" spans="1:18" x14ac:dyDescent="0.15">
      <c r="B1" s="228" t="s">
        <v>181</v>
      </c>
      <c r="C1" s="228"/>
      <c r="D1" s="229" t="s">
        <v>182</v>
      </c>
      <c r="E1" s="229"/>
      <c r="F1" s="230" t="s">
        <v>183</v>
      </c>
      <c r="G1" s="230"/>
      <c r="H1" s="231" t="s">
        <v>184</v>
      </c>
      <c r="I1" s="231"/>
      <c r="J1" s="232" t="s">
        <v>185</v>
      </c>
      <c r="K1" s="232"/>
      <c r="L1" s="233" t="s">
        <v>186</v>
      </c>
      <c r="M1" s="233"/>
      <c r="N1" s="227" t="s">
        <v>188</v>
      </c>
      <c r="O1" s="227"/>
      <c r="P1" s="227"/>
      <c r="Q1" s="227"/>
      <c r="R1" s="227"/>
    </row>
    <row r="2" spans="1:18" x14ac:dyDescent="0.15">
      <c r="A2" s="136" t="s">
        <v>187</v>
      </c>
      <c r="B2" s="147" t="s">
        <v>5</v>
      </c>
      <c r="C2" s="147" t="s">
        <v>6</v>
      </c>
      <c r="D2" s="148" t="s">
        <v>188</v>
      </c>
      <c r="E2" s="148" t="s">
        <v>6</v>
      </c>
      <c r="F2" s="149" t="s">
        <v>5</v>
      </c>
      <c r="G2" s="149" t="s">
        <v>6</v>
      </c>
      <c r="H2" s="151" t="s">
        <v>5</v>
      </c>
      <c r="I2" s="151" t="s">
        <v>6</v>
      </c>
      <c r="J2" s="150" t="s">
        <v>189</v>
      </c>
      <c r="K2" s="150" t="s">
        <v>6</v>
      </c>
      <c r="L2" s="152" t="s">
        <v>188</v>
      </c>
      <c r="M2" s="153" t="s">
        <v>190</v>
      </c>
      <c r="N2" s="154" t="s">
        <v>191</v>
      </c>
      <c r="O2" s="154" t="s">
        <v>192</v>
      </c>
      <c r="P2" s="154" t="s">
        <v>193</v>
      </c>
      <c r="Q2" s="154" t="s">
        <v>194</v>
      </c>
      <c r="R2" s="154" t="s">
        <v>195</v>
      </c>
    </row>
    <row r="3" spans="1:18" x14ac:dyDescent="0.15">
      <c r="A3" s="133">
        <v>43349</v>
      </c>
      <c r="B3" s="147">
        <v>110</v>
      </c>
      <c r="C3" s="147">
        <v>100</v>
      </c>
      <c r="D3" s="148">
        <v>125</v>
      </c>
      <c r="E3" s="148">
        <v>120</v>
      </c>
      <c r="F3" s="149">
        <v>130</v>
      </c>
      <c r="G3" s="149">
        <v>110</v>
      </c>
      <c r="H3" s="151">
        <v>135</v>
      </c>
      <c r="I3" s="151">
        <v>125</v>
      </c>
      <c r="J3" s="150">
        <v>160</v>
      </c>
      <c r="K3" s="150">
        <v>170</v>
      </c>
      <c r="L3" s="152">
        <v>160</v>
      </c>
      <c r="M3" s="153">
        <v>170</v>
      </c>
      <c r="N3" s="154">
        <v>59</v>
      </c>
      <c r="O3" s="154">
        <v>61</v>
      </c>
      <c r="P3" s="154">
        <v>71</v>
      </c>
      <c r="Q3" s="154">
        <v>71</v>
      </c>
      <c r="R3" s="154">
        <v>54</v>
      </c>
    </row>
  </sheetData>
  <mergeCells count="7">
    <mergeCell ref="N1:R1"/>
    <mergeCell ref="B1:C1"/>
    <mergeCell ref="D1:E1"/>
    <mergeCell ref="F1:G1"/>
    <mergeCell ref="H1:I1"/>
    <mergeCell ref="J1:K1"/>
    <mergeCell ref="L1:M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37"/>
  <sheetViews>
    <sheetView workbookViewId="0">
      <pane xSplit="9" ySplit="2" topLeftCell="AO3" activePane="bottomRight" state="frozen"/>
      <selection pane="topRight" activeCell="J1" sqref="J1"/>
      <selection pane="bottomLeft" activeCell="A3" sqref="A3"/>
      <selection pane="bottomRight" activeCell="AX4" sqref="AX4"/>
    </sheetView>
  </sheetViews>
  <sheetFormatPr defaultRowHeight="13.5" x14ac:dyDescent="0.15"/>
  <cols>
    <col min="1" max="1" width="5.25" bestFit="1" customWidth="1"/>
    <col min="2" max="2" width="13.75" customWidth="1"/>
    <col min="3" max="3" width="8.5" style="215" bestFit="1" customWidth="1"/>
    <col min="4" max="8" width="4.5" style="215" bestFit="1" customWidth="1"/>
    <col min="9" max="9" width="4.5" style="80" bestFit="1" customWidth="1"/>
    <col min="10" max="10" width="3.375" style="216" bestFit="1" customWidth="1"/>
    <col min="11" max="11" width="3.375" style="217" customWidth="1"/>
    <col min="12" max="16" width="3.375" style="215" bestFit="1" customWidth="1"/>
    <col min="17" max="17" width="3.375" style="80" bestFit="1" customWidth="1"/>
    <col min="18" max="18" width="3.375" style="216" bestFit="1" customWidth="1"/>
    <col min="19" max="19" width="3.375" style="217" customWidth="1"/>
    <col min="20" max="24" width="3.375" style="215" bestFit="1" customWidth="1"/>
    <col min="25" max="25" width="3.375" style="80" bestFit="1" customWidth="1"/>
    <col min="26" max="26" width="11.625" style="223" bestFit="1" customWidth="1"/>
    <col min="27" max="32" width="4.5" style="217" bestFit="1" customWidth="1"/>
    <col min="33" max="33" width="4.5" style="80" bestFit="1" customWidth="1"/>
    <col min="34" max="34" width="11.625" style="223" bestFit="1" customWidth="1"/>
    <col min="35" max="35" width="4.5" style="217" bestFit="1" customWidth="1"/>
    <col min="36" max="40" width="4.5" style="215" bestFit="1" customWidth="1"/>
    <col min="41" max="41" width="4.5" style="80" bestFit="1" customWidth="1"/>
    <col min="42" max="42" width="11.625" style="223" bestFit="1" customWidth="1"/>
    <col min="43" max="43" width="4.5" style="217" bestFit="1" customWidth="1"/>
    <col min="44" max="48" width="4.5" style="215" bestFit="1" customWidth="1"/>
    <col min="49" max="49" width="4.5" style="80" bestFit="1" customWidth="1"/>
    <col min="50" max="50" width="11.625" style="223" bestFit="1" customWidth="1"/>
    <col min="51" max="51" width="3.375" style="217" customWidth="1"/>
    <col min="52" max="56" width="3.375" style="215" bestFit="1" customWidth="1"/>
    <col min="57" max="57" width="4.5" style="80" bestFit="1" customWidth="1"/>
    <col min="58" max="58" width="11.625" style="223" bestFit="1" customWidth="1"/>
    <col min="59" max="59" width="4.5" style="217" bestFit="1" customWidth="1"/>
    <col min="60" max="64" width="4.5" style="215" bestFit="1" customWidth="1"/>
    <col min="65" max="65" width="4.5" style="80" bestFit="1" customWidth="1"/>
    <col min="66" max="66" width="3.375" style="216" bestFit="1" customWidth="1"/>
    <col min="67" max="67" width="3.375" style="217" customWidth="1"/>
    <col min="68" max="72" width="3.375" bestFit="1" customWidth="1"/>
    <col min="73" max="73" width="3.375" style="80" bestFit="1" customWidth="1"/>
    <col min="74" max="74" width="9" style="216"/>
  </cols>
  <sheetData>
    <row r="1" spans="1:136" x14ac:dyDescent="0.15">
      <c r="A1" t="s">
        <v>220</v>
      </c>
      <c r="B1" t="s">
        <v>221</v>
      </c>
      <c r="C1" s="234" t="s">
        <v>230</v>
      </c>
      <c r="D1" s="234"/>
      <c r="E1" s="234"/>
      <c r="F1" s="234"/>
      <c r="G1" s="234"/>
      <c r="H1" s="234"/>
      <c r="I1" s="234"/>
      <c r="J1" s="235" t="s">
        <v>222</v>
      </c>
      <c r="K1" s="235"/>
      <c r="L1" s="235"/>
      <c r="M1" s="235"/>
      <c r="N1" s="235"/>
      <c r="O1" s="235"/>
      <c r="P1" s="235"/>
      <c r="Q1" s="235"/>
      <c r="R1" s="234" t="s">
        <v>223</v>
      </c>
      <c r="S1" s="234"/>
      <c r="T1" s="234"/>
      <c r="U1" s="234"/>
      <c r="V1" s="234"/>
      <c r="W1" s="234"/>
      <c r="X1" s="234"/>
      <c r="Y1" s="234"/>
      <c r="Z1" s="236" t="s">
        <v>224</v>
      </c>
      <c r="AA1" s="237"/>
      <c r="AB1" s="237"/>
      <c r="AC1" s="237"/>
      <c r="AD1" s="237"/>
      <c r="AE1" s="237"/>
      <c r="AF1" s="237"/>
      <c r="AG1" s="237"/>
      <c r="AH1" s="234" t="s">
        <v>225</v>
      </c>
      <c r="AI1" s="234"/>
      <c r="AJ1" s="234"/>
      <c r="AK1" s="234"/>
      <c r="AL1" s="234"/>
      <c r="AM1" s="234"/>
      <c r="AN1" s="234"/>
      <c r="AO1" s="234"/>
      <c r="AP1" s="234" t="s">
        <v>226</v>
      </c>
      <c r="AQ1" s="234"/>
      <c r="AR1" s="234"/>
      <c r="AS1" s="234"/>
      <c r="AT1" s="234"/>
      <c r="AU1" s="234"/>
      <c r="AV1" s="234"/>
      <c r="AW1" s="234"/>
      <c r="AX1" s="234" t="s">
        <v>227</v>
      </c>
      <c r="AY1" s="234"/>
      <c r="AZ1" s="234"/>
      <c r="BA1" s="234"/>
      <c r="BB1" s="234"/>
      <c r="BC1" s="234"/>
      <c r="BD1" s="234"/>
      <c r="BE1" s="234"/>
      <c r="BF1" s="234" t="s">
        <v>228</v>
      </c>
      <c r="BG1" s="234"/>
      <c r="BH1" s="234"/>
      <c r="BI1" s="234"/>
      <c r="BJ1" s="234"/>
      <c r="BK1" s="234"/>
      <c r="BL1" s="234"/>
      <c r="BM1" s="234"/>
      <c r="BN1" s="234" t="s">
        <v>229</v>
      </c>
      <c r="BO1" s="234"/>
      <c r="BP1" s="234"/>
      <c r="BQ1" s="234"/>
      <c r="BR1" s="234"/>
      <c r="BS1" s="234"/>
      <c r="BT1" s="234"/>
      <c r="BU1" s="234"/>
    </row>
    <row r="2" spans="1:136" s="215" customFormat="1" x14ac:dyDescent="0.15">
      <c r="C2" s="215" t="s">
        <v>231</v>
      </c>
      <c r="D2" s="215" t="s">
        <v>232</v>
      </c>
      <c r="E2" s="215" t="s">
        <v>233</v>
      </c>
      <c r="F2" s="215" t="s">
        <v>234</v>
      </c>
      <c r="G2" s="215" t="s">
        <v>235</v>
      </c>
      <c r="H2" s="215" t="s">
        <v>236</v>
      </c>
      <c r="I2" s="80" t="s">
        <v>237</v>
      </c>
      <c r="J2" s="216"/>
      <c r="K2" s="222" t="s">
        <v>231</v>
      </c>
      <c r="L2" s="215" t="s">
        <v>232</v>
      </c>
      <c r="M2" s="215" t="s">
        <v>233</v>
      </c>
      <c r="N2" s="215" t="s">
        <v>234</v>
      </c>
      <c r="O2" s="215" t="s">
        <v>235</v>
      </c>
      <c r="P2" s="215" t="s">
        <v>236</v>
      </c>
      <c r="Q2" s="80" t="s">
        <v>237</v>
      </c>
      <c r="R2" s="216"/>
      <c r="S2" s="222" t="s">
        <v>231</v>
      </c>
      <c r="T2" s="215" t="s">
        <v>232</v>
      </c>
      <c r="U2" s="215" t="s">
        <v>233</v>
      </c>
      <c r="V2" s="215" t="s">
        <v>234</v>
      </c>
      <c r="W2" s="215" t="s">
        <v>235</v>
      </c>
      <c r="X2" s="215" t="s">
        <v>236</v>
      </c>
      <c r="Y2" s="80" t="s">
        <v>237</v>
      </c>
      <c r="Z2" s="223"/>
      <c r="AA2" s="222" t="s">
        <v>231</v>
      </c>
      <c r="AB2" s="215" t="s">
        <v>232</v>
      </c>
      <c r="AC2" s="215" t="s">
        <v>233</v>
      </c>
      <c r="AD2" s="215" t="s">
        <v>234</v>
      </c>
      <c r="AE2" s="215" t="s">
        <v>235</v>
      </c>
      <c r="AF2" s="215" t="s">
        <v>236</v>
      </c>
      <c r="AG2" s="80" t="s">
        <v>237</v>
      </c>
      <c r="AH2" s="223"/>
      <c r="AI2" s="222" t="s">
        <v>231</v>
      </c>
      <c r="AJ2" s="215" t="s">
        <v>232</v>
      </c>
      <c r="AK2" s="215" t="s">
        <v>233</v>
      </c>
      <c r="AL2" s="215" t="s">
        <v>234</v>
      </c>
      <c r="AM2" s="215" t="s">
        <v>235</v>
      </c>
      <c r="AN2" s="215" t="s">
        <v>236</v>
      </c>
      <c r="AO2" s="80" t="s">
        <v>237</v>
      </c>
      <c r="AP2" s="223"/>
      <c r="AQ2" s="222" t="s">
        <v>238</v>
      </c>
      <c r="AR2" s="215" t="s">
        <v>232</v>
      </c>
      <c r="AS2" s="215" t="s">
        <v>233</v>
      </c>
      <c r="AT2" s="215" t="s">
        <v>234</v>
      </c>
      <c r="AU2" s="215" t="s">
        <v>235</v>
      </c>
      <c r="AV2" s="215" t="s">
        <v>236</v>
      </c>
      <c r="AW2" s="80" t="s">
        <v>237</v>
      </c>
      <c r="AX2" s="223"/>
      <c r="AY2" s="222" t="s">
        <v>231</v>
      </c>
      <c r="AZ2" s="215" t="s">
        <v>232</v>
      </c>
      <c r="BA2" s="215" t="s">
        <v>233</v>
      </c>
      <c r="BB2" s="215" t="s">
        <v>234</v>
      </c>
      <c r="BC2" s="215" t="s">
        <v>235</v>
      </c>
      <c r="BD2" s="215" t="s">
        <v>236</v>
      </c>
      <c r="BE2" s="80" t="s">
        <v>237</v>
      </c>
      <c r="BF2" s="223"/>
      <c r="BG2" s="222" t="s">
        <v>239</v>
      </c>
      <c r="BH2" s="215" t="s">
        <v>232</v>
      </c>
      <c r="BI2" s="215" t="s">
        <v>233</v>
      </c>
      <c r="BJ2" s="215" t="s">
        <v>234</v>
      </c>
      <c r="BK2" s="215" t="s">
        <v>235</v>
      </c>
      <c r="BL2" s="215" t="s">
        <v>236</v>
      </c>
      <c r="BM2" s="80" t="s">
        <v>237</v>
      </c>
      <c r="BN2" s="216"/>
      <c r="BO2" s="222" t="s">
        <v>240</v>
      </c>
      <c r="BP2" s="215" t="s">
        <v>232</v>
      </c>
      <c r="BQ2" s="215" t="s">
        <v>233</v>
      </c>
      <c r="BR2" s="215" t="s">
        <v>234</v>
      </c>
      <c r="BS2" s="215" t="s">
        <v>235</v>
      </c>
      <c r="BT2" s="215" t="s">
        <v>236</v>
      </c>
      <c r="BU2" s="80" t="s">
        <v>237</v>
      </c>
      <c r="BV2" s="216"/>
    </row>
    <row r="3" spans="1:136" x14ac:dyDescent="0.15">
      <c r="A3">
        <v>1</v>
      </c>
      <c r="C3" s="218">
        <f t="shared" ref="C3:I3" si="0">(AA3+AI3+AQ3+AY3+BG3)/5</f>
        <v>0.13599999999999998</v>
      </c>
      <c r="D3" s="218">
        <f t="shared" si="0"/>
        <v>8.4000000000000005E-2</v>
      </c>
      <c r="E3" s="218">
        <f t="shared" si="0"/>
        <v>0.15999999999999998</v>
      </c>
      <c r="F3" s="218">
        <f t="shared" si="0"/>
        <v>0.13799999999999998</v>
      </c>
      <c r="G3" s="218">
        <f t="shared" si="0"/>
        <v>9.6000000000000002E-2</v>
      </c>
      <c r="H3" s="218">
        <f t="shared" si="0"/>
        <v>0.17599999999999999</v>
      </c>
      <c r="I3" s="218">
        <f t="shared" si="0"/>
        <v>0.19</v>
      </c>
      <c r="J3" s="220"/>
      <c r="K3" s="221"/>
      <c r="L3" s="218"/>
      <c r="M3" s="218"/>
      <c r="N3" s="218"/>
      <c r="O3" s="218"/>
      <c r="P3" s="218"/>
      <c r="Q3" s="219"/>
      <c r="R3" s="220"/>
      <c r="S3" s="221"/>
      <c r="T3" s="218"/>
      <c r="U3" s="218"/>
      <c r="V3" s="218"/>
      <c r="W3" s="218"/>
      <c r="X3" s="218"/>
      <c r="Y3" s="219"/>
      <c r="Z3" s="224">
        <v>41600</v>
      </c>
      <c r="AA3" s="221">
        <v>0.15</v>
      </c>
      <c r="AB3" s="221">
        <v>0.09</v>
      </c>
      <c r="AC3" s="221">
        <v>0.22</v>
      </c>
      <c r="AD3" s="221">
        <v>0.23</v>
      </c>
      <c r="AE3" s="221">
        <v>0.12</v>
      </c>
      <c r="AF3" s="221">
        <v>0.18</v>
      </c>
      <c r="AG3" s="219">
        <v>0.22</v>
      </c>
      <c r="AH3" s="224">
        <v>41965</v>
      </c>
      <c r="AI3" s="221">
        <v>0.18</v>
      </c>
      <c r="AJ3" s="218">
        <v>0.13</v>
      </c>
      <c r="AK3" s="218">
        <v>0.25</v>
      </c>
      <c r="AL3" s="218">
        <v>0.21</v>
      </c>
      <c r="AM3" s="218">
        <v>0.15</v>
      </c>
      <c r="AN3" s="218">
        <v>0.25</v>
      </c>
      <c r="AO3" s="219">
        <v>0.27</v>
      </c>
      <c r="AP3" s="224">
        <v>42330</v>
      </c>
      <c r="AQ3" s="221">
        <v>0.21</v>
      </c>
      <c r="AR3" s="218">
        <v>0.11</v>
      </c>
      <c r="AS3" s="218">
        <v>0.19</v>
      </c>
      <c r="AT3" s="218">
        <v>0.15</v>
      </c>
      <c r="AU3" s="218">
        <v>0.11</v>
      </c>
      <c r="AV3" s="218">
        <v>0.28000000000000003</v>
      </c>
      <c r="AW3" s="219">
        <v>0.28999999999999998</v>
      </c>
      <c r="AX3" s="224">
        <v>42694</v>
      </c>
      <c r="AY3" s="221"/>
      <c r="AZ3" s="218"/>
      <c r="BA3" s="218"/>
      <c r="BB3" s="218"/>
      <c r="BC3" s="218"/>
      <c r="BD3" s="218"/>
      <c r="BE3" s="219"/>
      <c r="BF3" s="224">
        <v>43051</v>
      </c>
      <c r="BG3" s="221">
        <v>0.14000000000000001</v>
      </c>
      <c r="BH3" s="218">
        <v>0.09</v>
      </c>
      <c r="BI3" s="218">
        <v>0.14000000000000001</v>
      </c>
      <c r="BJ3" s="218">
        <v>0.1</v>
      </c>
      <c r="BK3" s="218">
        <v>0.1</v>
      </c>
      <c r="BL3" s="218">
        <v>0.17</v>
      </c>
      <c r="BM3" s="219">
        <v>0.17</v>
      </c>
      <c r="BN3" s="220"/>
      <c r="BO3" s="221"/>
      <c r="BP3" s="218"/>
      <c r="BQ3" s="218"/>
      <c r="BR3" s="218"/>
      <c r="BS3" s="218"/>
      <c r="BT3" s="218"/>
      <c r="BU3" s="219"/>
      <c r="BV3" s="220"/>
      <c r="BW3" s="218"/>
      <c r="BX3" s="218"/>
      <c r="BY3" s="218"/>
      <c r="BZ3" s="218"/>
      <c r="CA3" s="218"/>
      <c r="CB3" s="218"/>
      <c r="CC3" s="218"/>
      <c r="CD3" s="218"/>
      <c r="CE3" s="218"/>
      <c r="CF3" s="218"/>
      <c r="CG3" s="218"/>
      <c r="CH3" s="218"/>
      <c r="CI3" s="218"/>
      <c r="CJ3" s="218"/>
      <c r="CK3" s="218"/>
      <c r="CL3" s="218"/>
      <c r="CM3" s="218"/>
      <c r="CN3" s="218"/>
      <c r="CO3" s="218"/>
      <c r="CP3" s="218"/>
      <c r="CQ3" s="218"/>
      <c r="CR3" s="218"/>
      <c r="CS3" s="218"/>
      <c r="CT3" s="218"/>
      <c r="CU3" s="218"/>
      <c r="CV3" s="218"/>
      <c r="CW3" s="218"/>
      <c r="CX3" s="218"/>
      <c r="CY3" s="218"/>
      <c r="CZ3" s="218"/>
      <c r="DA3" s="218"/>
      <c r="DB3" s="218"/>
      <c r="DC3" s="218"/>
      <c r="DD3" s="218"/>
      <c r="DE3" s="218"/>
      <c r="DF3" s="218"/>
      <c r="DG3" s="218"/>
      <c r="DH3" s="218"/>
      <c r="DI3" s="218"/>
      <c r="DJ3" s="218"/>
      <c r="DK3" s="218"/>
      <c r="DL3" s="218"/>
      <c r="DM3" s="218"/>
      <c r="DN3" s="218"/>
      <c r="DO3" s="218"/>
      <c r="DP3" s="218"/>
      <c r="DQ3" s="218"/>
      <c r="DR3" s="218"/>
      <c r="DS3" s="218"/>
      <c r="DT3" s="218"/>
      <c r="DU3" s="218"/>
      <c r="DV3" s="218"/>
      <c r="DW3" s="218"/>
      <c r="DX3" s="218"/>
      <c r="DY3" s="218"/>
      <c r="DZ3" s="218"/>
      <c r="EA3" s="218"/>
      <c r="EB3" s="218"/>
      <c r="EC3" s="218"/>
      <c r="ED3" s="218"/>
      <c r="EE3" s="218"/>
      <c r="EF3" s="218"/>
    </row>
    <row r="4" spans="1:136" x14ac:dyDescent="0.15">
      <c r="A4">
        <v>2</v>
      </c>
      <c r="C4" s="218">
        <f t="shared" ref="C4:C21" si="1">(AA4+AI4+AQ4+AY4+BG4)/5</f>
        <v>0.19800000000000001</v>
      </c>
      <c r="D4" s="218">
        <f t="shared" ref="D4:D21" si="2">(AB4+AJ4+AR4+AZ4+BH4)/5</f>
        <v>0.122</v>
      </c>
      <c r="E4" s="218">
        <f t="shared" ref="E4:E21" si="3">(AC4+AK4+AS4+BA4+BI4)/5</f>
        <v>0.20600000000000002</v>
      </c>
      <c r="F4" s="218">
        <f t="shared" ref="F4:F21" si="4">(AD4+AL4+AT4+BB4+BJ4)/5</f>
        <v>0.17199999999999999</v>
      </c>
      <c r="G4" s="218">
        <f t="shared" ref="G4:G21" si="5">(AE4+AM4+AU4+BC4+BK4)/5</f>
        <v>0.126</v>
      </c>
      <c r="H4" s="218">
        <f t="shared" ref="H4:H21" si="6">(AF4+AN4+AV4+BD4+BL4)/5</f>
        <v>0.20400000000000001</v>
      </c>
      <c r="I4" s="218">
        <f t="shared" ref="I4:I21" si="7">(AG4+AO4+AW4+BE4+BM4)/5</f>
        <v>0.22200000000000003</v>
      </c>
      <c r="J4" s="220"/>
      <c r="K4" s="221"/>
      <c r="L4" s="218"/>
      <c r="M4" s="218"/>
      <c r="N4" s="218"/>
      <c r="O4" s="218"/>
      <c r="P4" s="218"/>
      <c r="Q4" s="219"/>
      <c r="R4" s="220"/>
      <c r="S4" s="221"/>
      <c r="T4" s="218"/>
      <c r="U4" s="218"/>
      <c r="V4" s="218"/>
      <c r="W4" s="218"/>
      <c r="X4" s="218"/>
      <c r="Y4" s="219"/>
      <c r="Z4" s="224">
        <v>41607</v>
      </c>
      <c r="AA4" s="221">
        <v>0.19</v>
      </c>
      <c r="AB4" s="221">
        <v>0.12</v>
      </c>
      <c r="AC4" s="221">
        <v>0.25</v>
      </c>
      <c r="AD4" s="221">
        <v>0.26</v>
      </c>
      <c r="AE4" s="221">
        <v>0.14000000000000001</v>
      </c>
      <c r="AF4" s="221">
        <v>0.2</v>
      </c>
      <c r="AG4" s="219">
        <v>0.25</v>
      </c>
      <c r="AH4" s="224">
        <v>41972</v>
      </c>
      <c r="AI4" s="221">
        <v>0.27</v>
      </c>
      <c r="AJ4" s="218">
        <v>0.19</v>
      </c>
      <c r="AK4" s="218">
        <v>0.32</v>
      </c>
      <c r="AL4" s="218">
        <v>0.26</v>
      </c>
      <c r="AM4" s="218">
        <v>0.2</v>
      </c>
      <c r="AN4" s="218">
        <v>0.28000000000000003</v>
      </c>
      <c r="AO4" s="219">
        <v>0.3</v>
      </c>
      <c r="AP4" s="224">
        <v>42337</v>
      </c>
      <c r="AQ4" s="221">
        <v>0.31</v>
      </c>
      <c r="AR4" s="218">
        <v>0.16</v>
      </c>
      <c r="AS4" s="218">
        <v>0.25</v>
      </c>
      <c r="AT4" s="218">
        <v>0.18</v>
      </c>
      <c r="AU4" s="218">
        <v>0.17</v>
      </c>
      <c r="AV4" s="218">
        <v>0.32</v>
      </c>
      <c r="AW4" s="219">
        <v>0.33</v>
      </c>
      <c r="AX4" s="224"/>
      <c r="AY4" s="221"/>
      <c r="AZ4" s="218"/>
      <c r="BA4" s="218"/>
      <c r="BB4" s="218"/>
      <c r="BC4" s="218"/>
      <c r="BD4" s="218"/>
      <c r="BE4" s="219"/>
      <c r="BF4" s="224">
        <v>43058</v>
      </c>
      <c r="BG4" s="221">
        <v>0.22</v>
      </c>
      <c r="BH4" s="218">
        <v>0.14000000000000001</v>
      </c>
      <c r="BI4" s="218">
        <v>0.21</v>
      </c>
      <c r="BJ4" s="218">
        <v>0.16</v>
      </c>
      <c r="BK4" s="218">
        <v>0.12</v>
      </c>
      <c r="BL4" s="218">
        <v>0.22</v>
      </c>
      <c r="BM4" s="219">
        <v>0.23</v>
      </c>
      <c r="BN4" s="220"/>
      <c r="BO4" s="221"/>
      <c r="BP4" s="218"/>
      <c r="BQ4" s="218"/>
      <c r="BR4" s="218"/>
      <c r="BS4" s="218"/>
      <c r="BT4" s="218"/>
      <c r="BU4" s="219"/>
      <c r="BV4" s="220"/>
      <c r="BW4" s="218"/>
      <c r="BX4" s="218"/>
      <c r="BY4" s="218"/>
      <c r="BZ4" s="218"/>
      <c r="CA4" s="218"/>
      <c r="CB4" s="218"/>
      <c r="CC4" s="218"/>
      <c r="CD4" s="218"/>
      <c r="CE4" s="218"/>
      <c r="CF4" s="218"/>
      <c r="CG4" s="218"/>
      <c r="CH4" s="218"/>
      <c r="CI4" s="218"/>
      <c r="CJ4" s="218"/>
      <c r="CK4" s="218"/>
      <c r="CL4" s="218"/>
      <c r="CM4" s="218"/>
      <c r="CN4" s="218"/>
      <c r="CO4" s="218"/>
      <c r="CP4" s="218"/>
      <c r="CQ4" s="218"/>
      <c r="CR4" s="218"/>
      <c r="CS4" s="218"/>
      <c r="CT4" s="218"/>
      <c r="CU4" s="218"/>
      <c r="CV4" s="218"/>
      <c r="CW4" s="218"/>
      <c r="CX4" s="218"/>
      <c r="CY4" s="218"/>
      <c r="CZ4" s="218"/>
      <c r="DA4" s="218"/>
      <c r="DB4" s="218"/>
      <c r="DC4" s="218"/>
      <c r="DD4" s="218"/>
      <c r="DE4" s="218"/>
      <c r="DF4" s="218"/>
      <c r="DG4" s="218"/>
      <c r="DH4" s="218"/>
      <c r="DI4" s="218"/>
      <c r="DJ4" s="218"/>
      <c r="DK4" s="218"/>
      <c r="DL4" s="218"/>
      <c r="DM4" s="218"/>
      <c r="DN4" s="218"/>
      <c r="DO4" s="218"/>
      <c r="DP4" s="218"/>
      <c r="DQ4" s="218"/>
      <c r="DR4" s="218"/>
      <c r="DS4" s="218"/>
      <c r="DT4" s="218"/>
      <c r="DU4" s="218"/>
      <c r="DV4" s="218"/>
      <c r="DW4" s="218"/>
      <c r="DX4" s="218"/>
      <c r="DY4" s="218"/>
      <c r="DZ4" s="218"/>
      <c r="EA4" s="218"/>
      <c r="EB4" s="218"/>
      <c r="EC4" s="218"/>
      <c r="ED4" s="218"/>
      <c r="EE4" s="218"/>
      <c r="EF4" s="218"/>
    </row>
    <row r="5" spans="1:136" x14ac:dyDescent="0.15">
      <c r="A5">
        <v>3</v>
      </c>
      <c r="C5" s="218">
        <f t="shared" si="1"/>
        <v>0.248</v>
      </c>
      <c r="D5" s="218">
        <f t="shared" si="2"/>
        <v>0.16799999999999998</v>
      </c>
      <c r="E5" s="218">
        <f t="shared" si="3"/>
        <v>0.254</v>
      </c>
      <c r="F5" s="218">
        <f t="shared" si="4"/>
        <v>0.2</v>
      </c>
      <c r="G5" s="218">
        <f t="shared" si="5"/>
        <v>0.15</v>
      </c>
      <c r="H5" s="218">
        <f t="shared" si="6"/>
        <v>0.23399999999999999</v>
      </c>
      <c r="I5" s="218">
        <f t="shared" si="7"/>
        <v>0.24800000000000005</v>
      </c>
      <c r="J5" s="220"/>
      <c r="K5" s="221"/>
      <c r="L5" s="218"/>
      <c r="M5" s="218"/>
      <c r="N5" s="218"/>
      <c r="O5" s="218"/>
      <c r="P5" s="218"/>
      <c r="Q5" s="219"/>
      <c r="R5" s="220"/>
      <c r="S5" s="221"/>
      <c r="T5" s="218"/>
      <c r="U5" s="218"/>
      <c r="V5" s="218"/>
      <c r="W5" s="218"/>
      <c r="X5" s="218"/>
      <c r="Y5" s="219"/>
      <c r="Z5" s="224">
        <v>41614</v>
      </c>
      <c r="AA5" s="221">
        <v>0.21</v>
      </c>
      <c r="AB5" s="221">
        <v>0.15</v>
      </c>
      <c r="AC5" s="221">
        <v>0.28000000000000003</v>
      </c>
      <c r="AD5" s="221">
        <v>0.26</v>
      </c>
      <c r="AE5" s="221">
        <v>0.17</v>
      </c>
      <c r="AF5" s="221">
        <v>0.22</v>
      </c>
      <c r="AG5" s="219">
        <v>0.27</v>
      </c>
      <c r="AH5" s="224">
        <v>41979</v>
      </c>
      <c r="AI5" s="221">
        <v>0.33</v>
      </c>
      <c r="AJ5" s="218">
        <v>0.23</v>
      </c>
      <c r="AK5" s="218">
        <v>0.37</v>
      </c>
      <c r="AL5" s="218">
        <v>0.28000000000000003</v>
      </c>
      <c r="AM5" s="218">
        <v>0.23</v>
      </c>
      <c r="AN5" s="218">
        <v>0.32</v>
      </c>
      <c r="AO5" s="219">
        <v>0.34</v>
      </c>
      <c r="AP5" s="224">
        <v>42344</v>
      </c>
      <c r="AQ5" s="221">
        <v>0.42</v>
      </c>
      <c r="AR5" s="218">
        <v>0.24</v>
      </c>
      <c r="AS5" s="218">
        <v>0.33</v>
      </c>
      <c r="AT5" s="218">
        <v>0.25</v>
      </c>
      <c r="AU5" s="218">
        <v>0.21</v>
      </c>
      <c r="AV5" s="218">
        <v>0.36</v>
      </c>
      <c r="AW5" s="219">
        <v>0.37</v>
      </c>
      <c r="AX5" s="224"/>
      <c r="AY5" s="221"/>
      <c r="AZ5" s="218"/>
      <c r="BA5" s="218"/>
      <c r="BB5" s="218"/>
      <c r="BC5" s="218"/>
      <c r="BD5" s="218"/>
      <c r="BE5" s="219"/>
      <c r="BF5" s="224">
        <v>43065</v>
      </c>
      <c r="BG5" s="221">
        <v>0.28000000000000003</v>
      </c>
      <c r="BH5" s="218">
        <v>0.22</v>
      </c>
      <c r="BI5" s="218">
        <v>0.28999999999999998</v>
      </c>
      <c r="BJ5" s="218">
        <v>0.21</v>
      </c>
      <c r="BK5" s="218">
        <v>0.14000000000000001</v>
      </c>
      <c r="BL5" s="218">
        <v>0.27</v>
      </c>
      <c r="BM5" s="219">
        <v>0.26</v>
      </c>
      <c r="BN5" s="220"/>
      <c r="BO5" s="221"/>
      <c r="BP5" s="218"/>
      <c r="BQ5" s="218"/>
      <c r="BR5" s="218"/>
      <c r="BS5" s="218"/>
      <c r="BT5" s="218"/>
      <c r="BU5" s="219"/>
      <c r="BV5" s="220"/>
      <c r="BW5" s="218"/>
      <c r="BX5" s="218"/>
      <c r="BY5" s="218"/>
      <c r="BZ5" s="218"/>
      <c r="CA5" s="218"/>
      <c r="CB5" s="218"/>
      <c r="CC5" s="218"/>
      <c r="CD5" s="218"/>
      <c r="CE5" s="218"/>
      <c r="CF5" s="218"/>
      <c r="CG5" s="218"/>
      <c r="CH5" s="218"/>
      <c r="CI5" s="218"/>
      <c r="CJ5" s="218"/>
      <c r="CK5" s="218"/>
      <c r="CL5" s="218"/>
      <c r="CM5" s="218"/>
      <c r="CN5" s="218"/>
      <c r="CO5" s="218"/>
      <c r="CP5" s="218"/>
      <c r="CQ5" s="218"/>
      <c r="CR5" s="218"/>
      <c r="CS5" s="218"/>
      <c r="CT5" s="218"/>
      <c r="CU5" s="218"/>
      <c r="CV5" s="218"/>
      <c r="CW5" s="218"/>
      <c r="CX5" s="218"/>
      <c r="CY5" s="218"/>
      <c r="CZ5" s="218"/>
      <c r="DA5" s="218"/>
      <c r="DB5" s="218"/>
      <c r="DC5" s="218"/>
      <c r="DD5" s="218"/>
      <c r="DE5" s="218"/>
      <c r="DF5" s="218"/>
      <c r="DG5" s="218"/>
      <c r="DH5" s="218"/>
      <c r="DI5" s="218"/>
      <c r="DJ5" s="218"/>
      <c r="DK5" s="218"/>
      <c r="DL5" s="218"/>
      <c r="DM5" s="218"/>
      <c r="DN5" s="218"/>
      <c r="DO5" s="218"/>
      <c r="DP5" s="218"/>
      <c r="DQ5" s="218"/>
      <c r="DR5" s="218"/>
      <c r="DS5" s="218"/>
      <c r="DT5" s="218"/>
      <c r="DU5" s="218"/>
      <c r="DV5" s="218"/>
      <c r="DW5" s="218"/>
      <c r="DX5" s="218"/>
      <c r="DY5" s="218"/>
      <c r="DZ5" s="218"/>
      <c r="EA5" s="218"/>
      <c r="EB5" s="218"/>
      <c r="EC5" s="218"/>
      <c r="ED5" s="218"/>
      <c r="EE5" s="218"/>
      <c r="EF5" s="218"/>
    </row>
    <row r="6" spans="1:136" x14ac:dyDescent="0.15">
      <c r="A6" s="215">
        <v>4</v>
      </c>
      <c r="C6" s="218">
        <f t="shared" si="1"/>
        <v>0.28400000000000003</v>
      </c>
      <c r="D6" s="218">
        <f t="shared" si="2"/>
        <v>0.19600000000000001</v>
      </c>
      <c r="E6" s="218">
        <f t="shared" si="3"/>
        <v>0.28200000000000003</v>
      </c>
      <c r="F6" s="218">
        <f t="shared" si="4"/>
        <v>0.22800000000000004</v>
      </c>
      <c r="G6" s="218">
        <f t="shared" si="5"/>
        <v>0.17599999999999999</v>
      </c>
      <c r="H6" s="218">
        <f t="shared" si="6"/>
        <v>0.26</v>
      </c>
      <c r="I6" s="218">
        <f t="shared" si="7"/>
        <v>0.27</v>
      </c>
      <c r="J6" s="220"/>
      <c r="K6" s="221"/>
      <c r="L6" s="218"/>
      <c r="M6" s="218"/>
      <c r="N6" s="218"/>
      <c r="O6" s="218"/>
      <c r="P6" s="218"/>
      <c r="Q6" s="219"/>
      <c r="R6" s="220"/>
      <c r="S6" s="221"/>
      <c r="T6" s="218"/>
      <c r="U6" s="218"/>
      <c r="V6" s="218"/>
      <c r="W6" s="218"/>
      <c r="X6" s="218"/>
      <c r="Y6" s="219"/>
      <c r="Z6" s="224">
        <v>41621</v>
      </c>
      <c r="AA6" s="221">
        <v>0.24</v>
      </c>
      <c r="AB6" s="221">
        <v>0.18</v>
      </c>
      <c r="AC6" s="221">
        <v>0.32</v>
      </c>
      <c r="AD6" s="221">
        <v>0.28999999999999998</v>
      </c>
      <c r="AE6" s="221">
        <v>0.19</v>
      </c>
      <c r="AF6" s="221">
        <v>0.24</v>
      </c>
      <c r="AG6" s="219">
        <v>0.28999999999999998</v>
      </c>
      <c r="AH6" s="224">
        <v>41986</v>
      </c>
      <c r="AI6" s="221">
        <v>0.37</v>
      </c>
      <c r="AJ6" s="218">
        <v>0.26</v>
      </c>
      <c r="AK6" s="218">
        <v>0.4</v>
      </c>
      <c r="AL6" s="218">
        <v>0.33</v>
      </c>
      <c r="AM6" s="218">
        <v>0.28000000000000003</v>
      </c>
      <c r="AN6" s="218">
        <v>0.36</v>
      </c>
      <c r="AO6" s="219">
        <v>0.37</v>
      </c>
      <c r="AP6" s="224">
        <v>42351</v>
      </c>
      <c r="AQ6" s="221">
        <v>0.49</v>
      </c>
      <c r="AR6" s="218">
        <v>0.27</v>
      </c>
      <c r="AS6" s="218">
        <v>0.36</v>
      </c>
      <c r="AT6" s="218">
        <v>0.28000000000000003</v>
      </c>
      <c r="AU6" s="218">
        <v>0.24</v>
      </c>
      <c r="AV6" s="218">
        <v>0.39</v>
      </c>
      <c r="AW6" s="219">
        <v>0.4</v>
      </c>
      <c r="AX6" s="224"/>
      <c r="AY6" s="221"/>
      <c r="AZ6" s="218"/>
      <c r="BA6" s="218"/>
      <c r="BB6" s="218"/>
      <c r="BC6" s="218"/>
      <c r="BD6" s="218"/>
      <c r="BE6" s="219"/>
      <c r="BF6" s="224">
        <v>43072</v>
      </c>
      <c r="BG6" s="221">
        <v>0.32</v>
      </c>
      <c r="BH6" s="218">
        <v>0.27</v>
      </c>
      <c r="BI6" s="218">
        <v>0.33</v>
      </c>
      <c r="BJ6" s="218">
        <v>0.24</v>
      </c>
      <c r="BK6" s="218">
        <v>0.17</v>
      </c>
      <c r="BL6" s="218">
        <v>0.31</v>
      </c>
      <c r="BM6" s="219">
        <v>0.28999999999999998</v>
      </c>
      <c r="BN6" s="220"/>
      <c r="BO6" s="221"/>
      <c r="BP6" s="218"/>
      <c r="BQ6" s="218"/>
      <c r="BR6" s="218"/>
      <c r="BS6" s="218"/>
      <c r="BT6" s="218"/>
      <c r="BU6" s="219"/>
      <c r="BV6" s="220"/>
      <c r="BW6" s="218"/>
      <c r="BX6" s="218"/>
      <c r="BY6" s="218"/>
      <c r="BZ6" s="218"/>
      <c r="CA6" s="218"/>
      <c r="CB6" s="218"/>
      <c r="CC6" s="218"/>
      <c r="CD6" s="218"/>
      <c r="CE6" s="218"/>
      <c r="CF6" s="218"/>
      <c r="CG6" s="218"/>
      <c r="CH6" s="218"/>
      <c r="CI6" s="218"/>
      <c r="CJ6" s="218"/>
      <c r="CK6" s="218"/>
      <c r="CL6" s="218"/>
      <c r="CM6" s="218"/>
      <c r="CN6" s="218"/>
      <c r="CO6" s="218"/>
      <c r="CP6" s="218"/>
      <c r="CQ6" s="218"/>
      <c r="CR6" s="218"/>
      <c r="CS6" s="218"/>
      <c r="CT6" s="218"/>
      <c r="CU6" s="218"/>
      <c r="CV6" s="218"/>
      <c r="CW6" s="218"/>
      <c r="CX6" s="218"/>
      <c r="CY6" s="218"/>
      <c r="CZ6" s="218"/>
      <c r="DA6" s="218"/>
      <c r="DB6" s="218"/>
      <c r="DC6" s="218"/>
      <c r="DD6" s="218"/>
      <c r="DE6" s="218"/>
      <c r="DF6" s="218"/>
      <c r="DG6" s="218"/>
      <c r="DH6" s="218"/>
      <c r="DI6" s="218"/>
      <c r="DJ6" s="218"/>
      <c r="DK6" s="218"/>
      <c r="DL6" s="218"/>
      <c r="DM6" s="218"/>
      <c r="DN6" s="218"/>
      <c r="DO6" s="218"/>
      <c r="DP6" s="218"/>
      <c r="DQ6" s="218"/>
      <c r="DR6" s="218"/>
      <c r="DS6" s="218"/>
      <c r="DT6" s="218"/>
      <c r="DU6" s="218"/>
      <c r="DV6" s="218"/>
      <c r="DW6" s="218"/>
      <c r="DX6" s="218"/>
      <c r="DY6" s="218"/>
      <c r="DZ6" s="218"/>
      <c r="EA6" s="218"/>
      <c r="EB6" s="218"/>
      <c r="EC6" s="218"/>
      <c r="ED6" s="218"/>
      <c r="EE6" s="218"/>
      <c r="EF6" s="218"/>
    </row>
    <row r="7" spans="1:136" x14ac:dyDescent="0.15">
      <c r="A7" s="215">
        <v>5</v>
      </c>
      <c r="C7" s="218">
        <f t="shared" si="1"/>
        <v>0.32</v>
      </c>
      <c r="D7" s="218">
        <f t="shared" si="2"/>
        <v>0.22200000000000003</v>
      </c>
      <c r="E7" s="218">
        <f t="shared" si="3"/>
        <v>0.31800000000000006</v>
      </c>
      <c r="F7" s="218">
        <f t="shared" si="4"/>
        <v>0.26200000000000001</v>
      </c>
      <c r="G7" s="218">
        <f t="shared" si="5"/>
        <v>0.19600000000000001</v>
      </c>
      <c r="H7" s="218">
        <f t="shared" si="6"/>
        <v>0.28200000000000003</v>
      </c>
      <c r="I7" s="218">
        <f t="shared" si="7"/>
        <v>0.28999999999999998</v>
      </c>
      <c r="J7" s="220"/>
      <c r="K7" s="221"/>
      <c r="L7" s="218"/>
      <c r="M7" s="218"/>
      <c r="N7" s="218"/>
      <c r="O7" s="218"/>
      <c r="P7" s="218"/>
      <c r="Q7" s="219"/>
      <c r="R7" s="220"/>
      <c r="S7" s="221"/>
      <c r="T7" s="218"/>
      <c r="U7" s="218"/>
      <c r="V7" s="218"/>
      <c r="W7" s="218"/>
      <c r="X7" s="218"/>
      <c r="Y7" s="219"/>
      <c r="Z7" s="224">
        <v>41628</v>
      </c>
      <c r="AA7" s="221">
        <v>0.28000000000000003</v>
      </c>
      <c r="AB7" s="221">
        <v>0.2</v>
      </c>
      <c r="AC7" s="221">
        <v>0.36</v>
      </c>
      <c r="AD7" s="221">
        <v>0.31</v>
      </c>
      <c r="AE7" s="221">
        <v>0.2</v>
      </c>
      <c r="AF7" s="221">
        <v>0.25</v>
      </c>
      <c r="AG7" s="219">
        <v>0.3</v>
      </c>
      <c r="AH7" s="224">
        <v>41993</v>
      </c>
      <c r="AI7" s="221">
        <v>0.4</v>
      </c>
      <c r="AJ7" s="218">
        <v>0.28000000000000003</v>
      </c>
      <c r="AK7" s="218">
        <v>0.44</v>
      </c>
      <c r="AL7" s="218">
        <v>0.37</v>
      </c>
      <c r="AM7" s="218">
        <v>0.3</v>
      </c>
      <c r="AN7" s="218">
        <v>0.39</v>
      </c>
      <c r="AO7" s="219">
        <v>0.39</v>
      </c>
      <c r="AP7" s="224">
        <v>42358</v>
      </c>
      <c r="AQ7" s="221">
        <v>0.54</v>
      </c>
      <c r="AR7" s="218">
        <v>0.32</v>
      </c>
      <c r="AS7" s="218">
        <v>0.4</v>
      </c>
      <c r="AT7" s="218">
        <v>0.34</v>
      </c>
      <c r="AU7" s="218">
        <v>0.27</v>
      </c>
      <c r="AV7" s="218">
        <v>0.42</v>
      </c>
      <c r="AW7" s="219">
        <v>0.43</v>
      </c>
      <c r="AX7" s="224"/>
      <c r="AY7" s="221"/>
      <c r="AZ7" s="218"/>
      <c r="BA7" s="218"/>
      <c r="BB7" s="218"/>
      <c r="BC7" s="218"/>
      <c r="BD7" s="218"/>
      <c r="BE7" s="219"/>
      <c r="BF7" s="224">
        <v>43079</v>
      </c>
      <c r="BG7" s="221">
        <v>0.38</v>
      </c>
      <c r="BH7" s="218">
        <v>0.31</v>
      </c>
      <c r="BI7" s="218">
        <v>0.39</v>
      </c>
      <c r="BJ7" s="218">
        <v>0.28999999999999998</v>
      </c>
      <c r="BK7" s="218">
        <v>0.21</v>
      </c>
      <c r="BL7" s="218">
        <v>0.35</v>
      </c>
      <c r="BM7" s="219">
        <v>0.33</v>
      </c>
      <c r="BN7" s="220"/>
      <c r="BO7" s="221"/>
      <c r="BP7" s="218"/>
      <c r="BQ7" s="218"/>
      <c r="BR7" s="218"/>
      <c r="BS7" s="218"/>
      <c r="BT7" s="218"/>
      <c r="BU7" s="219"/>
      <c r="BV7" s="220"/>
      <c r="BW7" s="218"/>
      <c r="BX7" s="218"/>
      <c r="BY7" s="218"/>
      <c r="BZ7" s="218"/>
      <c r="CA7" s="218"/>
      <c r="CB7" s="218"/>
      <c r="CC7" s="218"/>
      <c r="CD7" s="218"/>
      <c r="CE7" s="218"/>
      <c r="CF7" s="218"/>
      <c r="CG7" s="218"/>
      <c r="CH7" s="218"/>
      <c r="CI7" s="218"/>
      <c r="CJ7" s="218"/>
      <c r="CK7" s="218"/>
      <c r="CL7" s="218"/>
      <c r="CM7" s="218"/>
      <c r="CN7" s="218"/>
      <c r="CO7" s="218"/>
      <c r="CP7" s="218"/>
      <c r="CQ7" s="218"/>
      <c r="CR7" s="218"/>
      <c r="CS7" s="218"/>
      <c r="CT7" s="218"/>
      <c r="CU7" s="218"/>
      <c r="CV7" s="218"/>
      <c r="CW7" s="218"/>
      <c r="CX7" s="218"/>
      <c r="CY7" s="218"/>
      <c r="CZ7" s="218"/>
      <c r="DA7" s="218"/>
      <c r="DB7" s="218"/>
      <c r="DC7" s="218"/>
      <c r="DD7" s="218"/>
      <c r="DE7" s="218"/>
      <c r="DF7" s="218"/>
      <c r="DG7" s="218"/>
      <c r="DH7" s="218"/>
      <c r="DI7" s="218"/>
      <c r="DJ7" s="218"/>
      <c r="DK7" s="218"/>
      <c r="DL7" s="218"/>
      <c r="DM7" s="218"/>
      <c r="DN7" s="218"/>
      <c r="DO7" s="218"/>
      <c r="DP7" s="218"/>
      <c r="DQ7" s="218"/>
      <c r="DR7" s="218"/>
      <c r="DS7" s="218"/>
      <c r="DT7" s="218"/>
      <c r="DU7" s="218"/>
      <c r="DV7" s="218"/>
      <c r="DW7" s="218"/>
      <c r="DX7" s="218"/>
      <c r="DY7" s="218"/>
      <c r="DZ7" s="218"/>
      <c r="EA7" s="218"/>
      <c r="EB7" s="218"/>
      <c r="EC7" s="218"/>
      <c r="ED7" s="218"/>
      <c r="EE7" s="218"/>
      <c r="EF7" s="218"/>
    </row>
    <row r="8" spans="1:136" x14ac:dyDescent="0.15">
      <c r="A8" s="215">
        <v>6</v>
      </c>
      <c r="C8" s="218">
        <f t="shared" si="1"/>
        <v>0.35399999999999998</v>
      </c>
      <c r="D8" s="218">
        <f t="shared" si="2"/>
        <v>0.254</v>
      </c>
      <c r="E8" s="218">
        <f t="shared" si="3"/>
        <v>0.35</v>
      </c>
      <c r="F8" s="218">
        <f t="shared" si="4"/>
        <v>0.29000000000000004</v>
      </c>
      <c r="G8" s="218">
        <f t="shared" si="5"/>
        <v>0.22000000000000003</v>
      </c>
      <c r="H8" s="218">
        <f t="shared" si="6"/>
        <v>0.30599999999999994</v>
      </c>
      <c r="I8" s="218">
        <f t="shared" si="7"/>
        <v>0.30999999999999994</v>
      </c>
      <c r="J8" s="220"/>
      <c r="K8" s="221"/>
      <c r="L8" s="218"/>
      <c r="M8" s="218"/>
      <c r="N8" s="218"/>
      <c r="O8" s="218"/>
      <c r="P8" s="218"/>
      <c r="Q8" s="219"/>
      <c r="R8" s="220"/>
      <c r="S8" s="221"/>
      <c r="T8" s="218"/>
      <c r="U8" s="218"/>
      <c r="V8" s="218"/>
      <c r="W8" s="218"/>
      <c r="X8" s="218"/>
      <c r="Y8" s="219"/>
      <c r="Z8" s="224">
        <v>41635</v>
      </c>
      <c r="AA8" s="221">
        <v>0.32</v>
      </c>
      <c r="AB8" s="221">
        <v>0.25</v>
      </c>
      <c r="AC8" s="221">
        <v>0.38</v>
      </c>
      <c r="AD8" s="221">
        <v>0.34</v>
      </c>
      <c r="AE8" s="221">
        <v>0.22</v>
      </c>
      <c r="AF8" s="221">
        <v>0.27</v>
      </c>
      <c r="AG8" s="219">
        <v>0.31</v>
      </c>
      <c r="AH8" s="224">
        <v>42000</v>
      </c>
      <c r="AI8" s="221">
        <v>0.43</v>
      </c>
      <c r="AJ8" s="218">
        <v>0.31</v>
      </c>
      <c r="AK8" s="218">
        <v>0.48</v>
      </c>
      <c r="AL8" s="218">
        <v>0.4</v>
      </c>
      <c r="AM8" s="218">
        <v>0.33</v>
      </c>
      <c r="AN8" s="218">
        <v>0.43</v>
      </c>
      <c r="AO8" s="219">
        <v>0.42</v>
      </c>
      <c r="AP8" s="224">
        <v>42365</v>
      </c>
      <c r="AQ8" s="221">
        <v>0.57999999999999996</v>
      </c>
      <c r="AR8" s="218">
        <v>0.36</v>
      </c>
      <c r="AS8" s="218">
        <v>0.45</v>
      </c>
      <c r="AT8" s="218">
        <v>0.38</v>
      </c>
      <c r="AU8" s="218">
        <v>0.31</v>
      </c>
      <c r="AV8" s="218">
        <v>0.45</v>
      </c>
      <c r="AW8" s="219">
        <v>0.46</v>
      </c>
      <c r="AX8" s="224"/>
      <c r="AY8" s="221"/>
      <c r="AZ8" s="218"/>
      <c r="BA8" s="218"/>
      <c r="BB8" s="218"/>
      <c r="BC8" s="218"/>
      <c r="BD8" s="218"/>
      <c r="BE8" s="219"/>
      <c r="BF8" s="224">
        <v>43086</v>
      </c>
      <c r="BG8" s="221">
        <v>0.44</v>
      </c>
      <c r="BH8" s="218">
        <v>0.35</v>
      </c>
      <c r="BI8" s="218">
        <v>0.44</v>
      </c>
      <c r="BJ8" s="218">
        <v>0.33</v>
      </c>
      <c r="BK8" s="218">
        <v>0.24</v>
      </c>
      <c r="BL8" s="218">
        <v>0.38</v>
      </c>
      <c r="BM8" s="219">
        <v>0.36</v>
      </c>
      <c r="BN8" s="220"/>
      <c r="BO8" s="221"/>
      <c r="BP8" s="218"/>
      <c r="BQ8" s="218"/>
      <c r="BR8" s="218"/>
      <c r="BS8" s="218"/>
      <c r="BT8" s="218"/>
      <c r="BU8" s="219"/>
      <c r="BV8" s="220"/>
      <c r="BW8" s="218"/>
      <c r="BX8" s="218"/>
      <c r="BY8" s="218"/>
      <c r="BZ8" s="218"/>
      <c r="CA8" s="218"/>
      <c r="CB8" s="218"/>
      <c r="CC8" s="218"/>
      <c r="CD8" s="218"/>
      <c r="CE8" s="218"/>
      <c r="CF8" s="218"/>
      <c r="CG8" s="218"/>
      <c r="CH8" s="218"/>
      <c r="CI8" s="218"/>
      <c r="CJ8" s="218"/>
      <c r="CK8" s="218"/>
      <c r="CL8" s="218"/>
      <c r="CM8" s="218"/>
      <c r="CN8" s="218"/>
      <c r="CO8" s="218"/>
      <c r="CP8" s="218"/>
      <c r="CQ8" s="218"/>
      <c r="CR8" s="218"/>
      <c r="CS8" s="218"/>
      <c r="CT8" s="218"/>
      <c r="CU8" s="218"/>
      <c r="CV8" s="218"/>
      <c r="CW8" s="218"/>
      <c r="CX8" s="218"/>
      <c r="CY8" s="218"/>
      <c r="CZ8" s="218"/>
      <c r="DA8" s="218"/>
      <c r="DB8" s="218"/>
      <c r="DC8" s="218"/>
      <c r="DD8" s="218"/>
      <c r="DE8" s="218"/>
      <c r="DF8" s="218"/>
      <c r="DG8" s="218"/>
      <c r="DH8" s="218"/>
      <c r="DI8" s="218"/>
      <c r="DJ8" s="218"/>
      <c r="DK8" s="218"/>
      <c r="DL8" s="218"/>
      <c r="DM8" s="218"/>
      <c r="DN8" s="218"/>
      <c r="DO8" s="218"/>
      <c r="DP8" s="218"/>
      <c r="DQ8" s="218"/>
      <c r="DR8" s="218"/>
      <c r="DS8" s="218"/>
      <c r="DT8" s="218"/>
      <c r="DU8" s="218"/>
      <c r="DV8" s="218"/>
      <c r="DW8" s="218"/>
      <c r="DX8" s="218"/>
      <c r="DY8" s="218"/>
      <c r="DZ8" s="218"/>
      <c r="EA8" s="218"/>
      <c r="EB8" s="218"/>
      <c r="EC8" s="218"/>
      <c r="ED8" s="218"/>
      <c r="EE8" s="218"/>
      <c r="EF8" s="218"/>
    </row>
    <row r="9" spans="1:136" x14ac:dyDescent="0.15">
      <c r="A9" s="215">
        <v>7</v>
      </c>
      <c r="C9" s="218">
        <f t="shared" si="1"/>
        <v>0.17599999999999999</v>
      </c>
      <c r="D9" s="218">
        <f t="shared" si="2"/>
        <v>0.14599999999999999</v>
      </c>
      <c r="E9" s="218">
        <f t="shared" si="3"/>
        <v>0.188</v>
      </c>
      <c r="F9" s="218">
        <f t="shared" si="4"/>
        <v>0.156</v>
      </c>
      <c r="G9" s="218">
        <f t="shared" si="5"/>
        <v>0.10400000000000001</v>
      </c>
      <c r="H9" s="218">
        <f t="shared" si="6"/>
        <v>0.14399999999999999</v>
      </c>
      <c r="I9" s="218">
        <f t="shared" si="7"/>
        <v>0.14599999999999999</v>
      </c>
      <c r="J9" s="220"/>
      <c r="K9" s="221"/>
      <c r="L9" s="218"/>
      <c r="M9" s="218"/>
      <c r="N9" s="218"/>
      <c r="O9" s="218"/>
      <c r="P9" s="218"/>
      <c r="Q9" s="219"/>
      <c r="R9" s="220"/>
      <c r="S9" s="221"/>
      <c r="T9" s="218"/>
      <c r="U9" s="218"/>
      <c r="V9" s="218"/>
      <c r="W9" s="218"/>
      <c r="X9" s="218"/>
      <c r="Y9" s="219"/>
      <c r="Z9" s="224">
        <v>41642</v>
      </c>
      <c r="AA9" s="221">
        <v>0.37</v>
      </c>
      <c r="AB9" s="221">
        <v>0.32</v>
      </c>
      <c r="AC9" s="221">
        <v>0.44</v>
      </c>
      <c r="AD9" s="221">
        <v>0.39</v>
      </c>
      <c r="AE9" s="221">
        <v>0.24</v>
      </c>
      <c r="AF9" s="221">
        <v>0.28999999999999998</v>
      </c>
      <c r="AG9" s="219">
        <v>0.34</v>
      </c>
      <c r="AH9" s="224"/>
      <c r="AI9" s="221"/>
      <c r="AJ9" s="218"/>
      <c r="AK9" s="218"/>
      <c r="AL9" s="218"/>
      <c r="AM9" s="218"/>
      <c r="AN9" s="218"/>
      <c r="AO9" s="219"/>
      <c r="AP9" s="224"/>
      <c r="AQ9" s="221"/>
      <c r="AR9" s="218"/>
      <c r="AS9" s="218"/>
      <c r="AT9" s="218"/>
      <c r="AU9" s="218"/>
      <c r="AV9" s="218"/>
      <c r="AW9" s="219"/>
      <c r="AX9" s="224"/>
      <c r="AY9" s="221"/>
      <c r="AZ9" s="218"/>
      <c r="BA9" s="218"/>
      <c r="BB9" s="218"/>
      <c r="BC9" s="218"/>
      <c r="BD9" s="218"/>
      <c r="BE9" s="219"/>
      <c r="BF9" s="224">
        <v>43093</v>
      </c>
      <c r="BG9" s="221">
        <v>0.51</v>
      </c>
      <c r="BH9" s="218">
        <v>0.41</v>
      </c>
      <c r="BI9" s="218">
        <v>0.5</v>
      </c>
      <c r="BJ9" s="218">
        <v>0.39</v>
      </c>
      <c r="BK9" s="218">
        <v>0.28000000000000003</v>
      </c>
      <c r="BL9" s="218">
        <v>0.43</v>
      </c>
      <c r="BM9" s="219">
        <v>0.39</v>
      </c>
      <c r="BN9" s="220"/>
      <c r="BO9" s="221"/>
      <c r="BP9" s="218"/>
      <c r="BQ9" s="218"/>
      <c r="BR9" s="218"/>
      <c r="BS9" s="218"/>
      <c r="BT9" s="218"/>
      <c r="BU9" s="219"/>
      <c r="BV9" s="220"/>
      <c r="BW9" s="218"/>
      <c r="BX9" s="218"/>
      <c r="BY9" s="218"/>
      <c r="BZ9" s="218"/>
      <c r="CA9" s="218"/>
      <c r="CB9" s="218"/>
      <c r="CC9" s="218"/>
      <c r="CD9" s="218"/>
      <c r="CE9" s="218"/>
      <c r="CF9" s="218"/>
      <c r="CG9" s="218"/>
      <c r="CH9" s="218"/>
      <c r="CI9" s="218"/>
      <c r="CJ9" s="218"/>
      <c r="CK9" s="218"/>
      <c r="CL9" s="218"/>
      <c r="CM9" s="218"/>
      <c r="CN9" s="218"/>
      <c r="CO9" s="218"/>
      <c r="CP9" s="218"/>
      <c r="CQ9" s="218"/>
      <c r="CR9" s="218"/>
      <c r="CS9" s="218"/>
      <c r="CT9" s="218"/>
      <c r="CU9" s="218"/>
      <c r="CV9" s="218"/>
      <c r="CW9" s="218"/>
      <c r="CX9" s="218"/>
      <c r="CY9" s="218"/>
      <c r="CZ9" s="218"/>
      <c r="DA9" s="218"/>
      <c r="DB9" s="218"/>
      <c r="DC9" s="218"/>
      <c r="DD9" s="218"/>
      <c r="DE9" s="218"/>
      <c r="DF9" s="218"/>
      <c r="DG9" s="218"/>
      <c r="DH9" s="218"/>
      <c r="DI9" s="218"/>
      <c r="DJ9" s="218"/>
      <c r="DK9" s="218"/>
      <c r="DL9" s="218"/>
      <c r="DM9" s="218"/>
      <c r="DN9" s="218"/>
      <c r="DO9" s="218"/>
      <c r="DP9" s="218"/>
      <c r="DQ9" s="218"/>
      <c r="DR9" s="218"/>
      <c r="DS9" s="218"/>
      <c r="DT9" s="218"/>
      <c r="DU9" s="218"/>
      <c r="DV9" s="218"/>
      <c r="DW9" s="218"/>
      <c r="DX9" s="218"/>
      <c r="DY9" s="218"/>
      <c r="DZ9" s="218"/>
      <c r="EA9" s="218"/>
      <c r="EB9" s="218"/>
      <c r="EC9" s="218"/>
      <c r="ED9" s="218"/>
      <c r="EE9" s="218"/>
      <c r="EF9" s="218"/>
    </row>
    <row r="10" spans="1:136" x14ac:dyDescent="0.15">
      <c r="A10" s="215">
        <v>8</v>
      </c>
      <c r="C10" s="218">
        <f t="shared" si="1"/>
        <v>0.45199999999999996</v>
      </c>
      <c r="D10" s="218">
        <f t="shared" si="2"/>
        <v>0.36399999999999999</v>
      </c>
      <c r="E10" s="218">
        <f t="shared" si="3"/>
        <v>0.45199999999999996</v>
      </c>
      <c r="F10" s="218">
        <f t="shared" si="4"/>
        <v>0.38399999999999995</v>
      </c>
      <c r="G10" s="218">
        <f t="shared" si="5"/>
        <v>0.27400000000000002</v>
      </c>
      <c r="H10" s="218">
        <f t="shared" si="6"/>
        <v>0.36799999999999999</v>
      </c>
      <c r="I10" s="218">
        <f t="shared" si="7"/>
        <v>0.36199999999999999</v>
      </c>
      <c r="J10" s="220"/>
      <c r="K10" s="221"/>
      <c r="L10" s="218"/>
      <c r="M10" s="218"/>
      <c r="N10" s="218"/>
      <c r="O10" s="218"/>
      <c r="P10" s="218"/>
      <c r="Q10" s="219"/>
      <c r="R10" s="220"/>
      <c r="S10" s="221"/>
      <c r="T10" s="218"/>
      <c r="U10" s="218"/>
      <c r="V10" s="218"/>
      <c r="W10" s="218"/>
      <c r="X10" s="218"/>
      <c r="Y10" s="219"/>
      <c r="Z10" s="224">
        <v>41649</v>
      </c>
      <c r="AA10" s="221">
        <v>0.41</v>
      </c>
      <c r="AB10" s="221">
        <v>0.37</v>
      </c>
      <c r="AC10" s="221">
        <v>0.46</v>
      </c>
      <c r="AD10" s="221">
        <v>0.41</v>
      </c>
      <c r="AE10" s="221">
        <v>0.28000000000000003</v>
      </c>
      <c r="AF10" s="221">
        <v>0.34</v>
      </c>
      <c r="AG10" s="219">
        <v>0.37</v>
      </c>
      <c r="AH10" s="224">
        <v>42014</v>
      </c>
      <c r="AI10" s="221">
        <v>0.51</v>
      </c>
      <c r="AJ10" s="218">
        <v>0.4</v>
      </c>
      <c r="AK10" s="218">
        <v>0.55000000000000004</v>
      </c>
      <c r="AL10" s="218">
        <v>0.47</v>
      </c>
      <c r="AM10" s="218">
        <v>0.38</v>
      </c>
      <c r="AN10" s="218">
        <v>0.49</v>
      </c>
      <c r="AO10" s="219">
        <v>0.47</v>
      </c>
      <c r="AP10" s="224">
        <v>42379</v>
      </c>
      <c r="AQ10" s="221">
        <v>0.74</v>
      </c>
      <c r="AR10" s="218">
        <v>0.55000000000000004</v>
      </c>
      <c r="AS10" s="218">
        <v>0.66</v>
      </c>
      <c r="AT10" s="218">
        <v>0.56999999999999995</v>
      </c>
      <c r="AU10" s="218">
        <v>0.39</v>
      </c>
      <c r="AV10" s="218">
        <v>0.55000000000000004</v>
      </c>
      <c r="AW10" s="219">
        <v>0.54</v>
      </c>
      <c r="AX10" s="224"/>
      <c r="AY10" s="221"/>
      <c r="AZ10" s="218"/>
      <c r="BA10" s="218"/>
      <c r="BB10" s="218"/>
      <c r="BC10" s="218"/>
      <c r="BD10" s="218"/>
      <c r="BE10" s="219"/>
      <c r="BF10" s="224">
        <v>43101</v>
      </c>
      <c r="BG10" s="221">
        <v>0.6</v>
      </c>
      <c r="BH10" s="218">
        <v>0.5</v>
      </c>
      <c r="BI10" s="218">
        <v>0.59</v>
      </c>
      <c r="BJ10" s="218">
        <v>0.47</v>
      </c>
      <c r="BK10" s="218">
        <v>0.32</v>
      </c>
      <c r="BL10" s="218">
        <v>0.46</v>
      </c>
      <c r="BM10" s="219">
        <v>0.43</v>
      </c>
      <c r="BN10" s="220"/>
      <c r="BO10" s="221"/>
      <c r="BP10" s="218"/>
      <c r="BQ10" s="218"/>
      <c r="BR10" s="218"/>
      <c r="BS10" s="218"/>
      <c r="BT10" s="218"/>
      <c r="BU10" s="219"/>
      <c r="BV10" s="220"/>
      <c r="BW10" s="218"/>
      <c r="BX10" s="218"/>
      <c r="BY10" s="218"/>
      <c r="BZ10" s="218"/>
      <c r="CA10" s="218"/>
      <c r="CB10" s="218"/>
      <c r="CC10" s="218"/>
      <c r="CD10" s="218"/>
      <c r="CE10" s="218"/>
      <c r="CF10" s="218"/>
      <c r="CG10" s="218"/>
      <c r="CH10" s="218"/>
      <c r="CI10" s="218"/>
      <c r="CJ10" s="218"/>
      <c r="CK10" s="218"/>
      <c r="CL10" s="218"/>
      <c r="CM10" s="218"/>
      <c r="CN10" s="218"/>
      <c r="CO10" s="218"/>
      <c r="CP10" s="218"/>
      <c r="CQ10" s="218"/>
      <c r="CR10" s="218"/>
      <c r="CS10" s="218"/>
      <c r="CT10" s="218"/>
      <c r="CU10" s="218"/>
      <c r="CV10" s="218"/>
      <c r="CW10" s="218"/>
      <c r="CX10" s="218"/>
      <c r="CY10" s="218"/>
      <c r="CZ10" s="218"/>
      <c r="DA10" s="218"/>
      <c r="DB10" s="218"/>
      <c r="DC10" s="218"/>
      <c r="DD10" s="218"/>
      <c r="DE10" s="218"/>
      <c r="DF10" s="218"/>
      <c r="DG10" s="218"/>
      <c r="DH10" s="218"/>
      <c r="DI10" s="218"/>
      <c r="DJ10" s="218"/>
      <c r="DK10" s="218"/>
      <c r="DL10" s="218"/>
      <c r="DM10" s="218"/>
      <c r="DN10" s="218"/>
      <c r="DO10" s="218"/>
      <c r="DP10" s="218"/>
      <c r="DQ10" s="218"/>
      <c r="DR10" s="218"/>
      <c r="DS10" s="218"/>
      <c r="DT10" s="218"/>
      <c r="DU10" s="218"/>
      <c r="DV10" s="218"/>
      <c r="DW10" s="218"/>
      <c r="DX10" s="218"/>
      <c r="DY10" s="218"/>
      <c r="DZ10" s="218"/>
      <c r="EA10" s="218"/>
      <c r="EB10" s="218"/>
      <c r="EC10" s="218"/>
      <c r="ED10" s="218"/>
      <c r="EE10" s="218"/>
      <c r="EF10" s="218"/>
    </row>
    <row r="11" spans="1:136" x14ac:dyDescent="0.15">
      <c r="A11" s="215">
        <v>9</v>
      </c>
      <c r="C11" s="218">
        <f t="shared" si="1"/>
        <v>0.49800000000000005</v>
      </c>
      <c r="D11" s="218">
        <f t="shared" si="2"/>
        <v>0.41600000000000004</v>
      </c>
      <c r="E11" s="218">
        <f t="shared" si="3"/>
        <v>0.5</v>
      </c>
      <c r="F11" s="218">
        <f t="shared" si="4"/>
        <v>0.43000000000000005</v>
      </c>
      <c r="G11" s="218">
        <f t="shared" si="5"/>
        <v>0.30999999999999994</v>
      </c>
      <c r="H11" s="218">
        <f t="shared" si="6"/>
        <v>0.40400000000000003</v>
      </c>
      <c r="I11" s="218">
        <f t="shared" si="7"/>
        <v>0.39400000000000002</v>
      </c>
      <c r="J11" s="220"/>
      <c r="K11" s="221"/>
      <c r="L11" s="218"/>
      <c r="M11" s="218"/>
      <c r="N11" s="218"/>
      <c r="O11" s="218"/>
      <c r="P11" s="218"/>
      <c r="Q11" s="219"/>
      <c r="R11" s="220"/>
      <c r="S11" s="221"/>
      <c r="T11" s="218"/>
      <c r="U11" s="218"/>
      <c r="V11" s="218"/>
      <c r="W11" s="218"/>
      <c r="X11" s="218"/>
      <c r="Y11" s="219"/>
      <c r="Z11" s="224">
        <v>41656</v>
      </c>
      <c r="AA11" s="221">
        <v>0.46</v>
      </c>
      <c r="AB11" s="221">
        <v>0.44</v>
      </c>
      <c r="AC11" s="221">
        <v>0.51</v>
      </c>
      <c r="AD11" s="221">
        <v>0.45</v>
      </c>
      <c r="AE11" s="221">
        <v>0.3</v>
      </c>
      <c r="AF11" s="221">
        <v>0.38</v>
      </c>
      <c r="AG11" s="219">
        <v>0.4</v>
      </c>
      <c r="AH11" s="224">
        <v>42021</v>
      </c>
      <c r="AI11" s="221">
        <v>0.57999999999999996</v>
      </c>
      <c r="AJ11" s="218">
        <v>0.47</v>
      </c>
      <c r="AK11" s="218">
        <v>0.61</v>
      </c>
      <c r="AL11" s="218">
        <v>0.54</v>
      </c>
      <c r="AM11" s="218">
        <v>0.43</v>
      </c>
      <c r="AN11" s="218">
        <v>0.53</v>
      </c>
      <c r="AO11" s="219">
        <v>0.51</v>
      </c>
      <c r="AP11" s="224">
        <v>42386</v>
      </c>
      <c r="AQ11" s="221">
        <v>0.79</v>
      </c>
      <c r="AR11" s="218">
        <v>0.62</v>
      </c>
      <c r="AS11" s="218">
        <v>0.71</v>
      </c>
      <c r="AT11" s="218">
        <v>0.63</v>
      </c>
      <c r="AU11" s="218">
        <v>0.44</v>
      </c>
      <c r="AV11" s="218">
        <v>0.59</v>
      </c>
      <c r="AW11" s="219">
        <v>0.57999999999999996</v>
      </c>
      <c r="AX11" s="224"/>
      <c r="AY11" s="221"/>
      <c r="AZ11" s="218"/>
      <c r="BA11" s="218"/>
      <c r="BB11" s="218"/>
      <c r="BC11" s="218"/>
      <c r="BD11" s="218"/>
      <c r="BE11" s="219"/>
      <c r="BF11" s="224">
        <v>43107</v>
      </c>
      <c r="BG11" s="221">
        <v>0.66</v>
      </c>
      <c r="BH11" s="218">
        <v>0.55000000000000004</v>
      </c>
      <c r="BI11" s="218">
        <v>0.67</v>
      </c>
      <c r="BJ11" s="218">
        <v>0.53</v>
      </c>
      <c r="BK11" s="218">
        <v>0.38</v>
      </c>
      <c r="BL11" s="218">
        <v>0.52</v>
      </c>
      <c r="BM11" s="219">
        <v>0.48</v>
      </c>
      <c r="BN11" s="220"/>
      <c r="BO11" s="221"/>
      <c r="BP11" s="218"/>
      <c r="BQ11" s="218"/>
      <c r="BR11" s="218"/>
      <c r="BS11" s="218"/>
      <c r="BT11" s="218"/>
      <c r="BU11" s="219"/>
      <c r="BV11" s="220"/>
      <c r="BW11" s="218"/>
      <c r="BX11" s="218"/>
      <c r="BY11" s="218"/>
      <c r="BZ11" s="218"/>
      <c r="CA11" s="218"/>
      <c r="CB11" s="218"/>
      <c r="CC11" s="218"/>
      <c r="CD11" s="218"/>
      <c r="CE11" s="218"/>
      <c r="CF11" s="218"/>
      <c r="CG11" s="218"/>
      <c r="CH11" s="218"/>
      <c r="CI11" s="218"/>
      <c r="CJ11" s="218"/>
      <c r="CK11" s="218"/>
      <c r="CL11" s="218"/>
      <c r="CM11" s="218"/>
      <c r="CN11" s="218"/>
      <c r="CO11" s="218"/>
      <c r="CP11" s="218"/>
      <c r="CQ11" s="218"/>
      <c r="CR11" s="218"/>
      <c r="CS11" s="218"/>
      <c r="CT11" s="218"/>
      <c r="CU11" s="218"/>
      <c r="CV11" s="218"/>
      <c r="CW11" s="218"/>
      <c r="CX11" s="218"/>
      <c r="CY11" s="218"/>
      <c r="CZ11" s="218"/>
      <c r="DA11" s="218"/>
      <c r="DB11" s="218"/>
      <c r="DC11" s="218"/>
      <c r="DD11" s="218"/>
      <c r="DE11" s="218"/>
      <c r="DF11" s="218"/>
      <c r="DG11" s="218"/>
      <c r="DH11" s="218"/>
      <c r="DI11" s="218"/>
      <c r="DJ11" s="218"/>
      <c r="DK11" s="218"/>
      <c r="DL11" s="218"/>
      <c r="DM11" s="218"/>
      <c r="DN11" s="218"/>
      <c r="DO11" s="218"/>
      <c r="DP11" s="218"/>
      <c r="DQ11" s="218"/>
      <c r="DR11" s="218"/>
      <c r="DS11" s="218"/>
      <c r="DT11" s="218"/>
      <c r="DU11" s="218"/>
      <c r="DV11" s="218"/>
      <c r="DW11" s="218"/>
      <c r="DX11" s="218"/>
      <c r="DY11" s="218"/>
      <c r="DZ11" s="218"/>
      <c r="EA11" s="218"/>
      <c r="EB11" s="218"/>
      <c r="EC11" s="218"/>
      <c r="ED11" s="218"/>
      <c r="EE11" s="218"/>
      <c r="EF11" s="218"/>
    </row>
    <row r="12" spans="1:136" x14ac:dyDescent="0.15">
      <c r="A12" s="215">
        <v>10</v>
      </c>
      <c r="C12" s="218">
        <f t="shared" si="1"/>
        <v>0.54800000000000004</v>
      </c>
      <c r="D12" s="218">
        <f t="shared" si="2"/>
        <v>0.47000000000000003</v>
      </c>
      <c r="E12" s="218">
        <f t="shared" si="3"/>
        <v>0.55000000000000004</v>
      </c>
      <c r="F12" s="218">
        <f t="shared" si="4"/>
        <v>0.48600000000000004</v>
      </c>
      <c r="G12" s="218">
        <f t="shared" si="5"/>
        <v>0.34199999999999997</v>
      </c>
      <c r="H12" s="218">
        <f t="shared" si="6"/>
        <v>0.43</v>
      </c>
      <c r="I12" s="218">
        <f t="shared" si="7"/>
        <v>0.41799999999999998</v>
      </c>
      <c r="J12" s="220"/>
      <c r="K12" s="221"/>
      <c r="L12" s="218"/>
      <c r="M12" s="218"/>
      <c r="N12" s="218"/>
      <c r="O12" s="218"/>
      <c r="P12" s="218"/>
      <c r="Q12" s="219"/>
      <c r="R12" s="220"/>
      <c r="S12" s="221"/>
      <c r="T12" s="218"/>
      <c r="U12" s="218"/>
      <c r="V12" s="218"/>
      <c r="W12" s="218"/>
      <c r="X12" s="218"/>
      <c r="Y12" s="219"/>
      <c r="Z12" s="224">
        <v>41684</v>
      </c>
      <c r="AA12" s="221">
        <v>0.54</v>
      </c>
      <c r="AB12" s="221">
        <v>0.52</v>
      </c>
      <c r="AC12" s="221">
        <v>0.56999999999999995</v>
      </c>
      <c r="AD12" s="221">
        <v>0.54</v>
      </c>
      <c r="AE12" s="221">
        <v>0.33</v>
      </c>
      <c r="AF12" s="221">
        <v>0.41</v>
      </c>
      <c r="AG12" s="219">
        <v>0.42</v>
      </c>
      <c r="AH12" s="224">
        <v>42028</v>
      </c>
      <c r="AI12" s="221">
        <v>0.64</v>
      </c>
      <c r="AJ12" s="218">
        <v>0.52</v>
      </c>
      <c r="AK12" s="218">
        <v>0.67</v>
      </c>
      <c r="AL12" s="218">
        <v>0.61</v>
      </c>
      <c r="AM12" s="218">
        <v>0.47</v>
      </c>
      <c r="AN12" s="218">
        <v>0.55000000000000004</v>
      </c>
      <c r="AO12" s="219">
        <v>0.53</v>
      </c>
      <c r="AP12" s="224">
        <v>42393</v>
      </c>
      <c r="AQ12" s="221">
        <v>0.84</v>
      </c>
      <c r="AR12" s="218">
        <v>0.69</v>
      </c>
      <c r="AS12" s="218">
        <v>0.77</v>
      </c>
      <c r="AT12" s="218">
        <v>0.68</v>
      </c>
      <c r="AU12" s="218">
        <v>0.47</v>
      </c>
      <c r="AV12" s="218">
        <v>0.61</v>
      </c>
      <c r="AW12" s="219">
        <v>0.6</v>
      </c>
      <c r="AX12" s="224"/>
      <c r="AY12" s="221"/>
      <c r="AZ12" s="218"/>
      <c r="BA12" s="218"/>
      <c r="BB12" s="218"/>
      <c r="BC12" s="218"/>
      <c r="BD12" s="218"/>
      <c r="BE12" s="219"/>
      <c r="BF12" s="224">
        <v>43114</v>
      </c>
      <c r="BG12" s="221">
        <v>0.72</v>
      </c>
      <c r="BH12" s="218">
        <v>0.62</v>
      </c>
      <c r="BI12" s="218">
        <v>0.74</v>
      </c>
      <c r="BJ12" s="218">
        <v>0.6</v>
      </c>
      <c r="BK12" s="218">
        <v>0.44</v>
      </c>
      <c r="BL12" s="218">
        <v>0.57999999999999996</v>
      </c>
      <c r="BM12" s="219">
        <v>0.54</v>
      </c>
      <c r="BN12" s="220"/>
      <c r="BO12" s="221"/>
      <c r="BP12" s="218"/>
      <c r="BQ12" s="218"/>
      <c r="BR12" s="218"/>
      <c r="BS12" s="218"/>
      <c r="BT12" s="218"/>
      <c r="BU12" s="219"/>
      <c r="BV12" s="220"/>
      <c r="BW12" s="218"/>
      <c r="BX12" s="218"/>
      <c r="BY12" s="218"/>
      <c r="BZ12" s="218"/>
      <c r="CA12" s="218"/>
      <c r="CB12" s="218"/>
      <c r="CC12" s="218"/>
      <c r="CD12" s="218"/>
      <c r="CE12" s="218"/>
      <c r="CF12" s="218"/>
      <c r="CG12" s="218"/>
      <c r="CH12" s="218"/>
      <c r="CI12" s="218"/>
      <c r="CJ12" s="218"/>
      <c r="CK12" s="218"/>
      <c r="CL12" s="218"/>
      <c r="CM12" s="218"/>
      <c r="CN12" s="218"/>
      <c r="CO12" s="218"/>
      <c r="CP12" s="218"/>
      <c r="CQ12" s="218"/>
      <c r="CR12" s="218"/>
      <c r="CS12" s="218"/>
      <c r="CT12" s="218"/>
      <c r="CU12" s="218"/>
      <c r="CV12" s="218"/>
      <c r="CW12" s="218"/>
      <c r="CX12" s="218"/>
      <c r="CY12" s="218"/>
      <c r="CZ12" s="218"/>
      <c r="DA12" s="218"/>
      <c r="DB12" s="218"/>
      <c r="DC12" s="218"/>
      <c r="DD12" s="218"/>
      <c r="DE12" s="218"/>
      <c r="DF12" s="218"/>
      <c r="DG12" s="218"/>
      <c r="DH12" s="218"/>
      <c r="DI12" s="218"/>
      <c r="DJ12" s="218"/>
      <c r="DK12" s="218"/>
      <c r="DL12" s="218"/>
      <c r="DM12" s="218"/>
      <c r="DN12" s="218"/>
      <c r="DO12" s="218"/>
      <c r="DP12" s="218"/>
      <c r="DQ12" s="218"/>
      <c r="DR12" s="218"/>
      <c r="DS12" s="218"/>
      <c r="DT12" s="218"/>
      <c r="DU12" s="218"/>
      <c r="DV12" s="218"/>
      <c r="DW12" s="218"/>
      <c r="DX12" s="218"/>
      <c r="DY12" s="218"/>
      <c r="DZ12" s="218"/>
      <c r="EA12" s="218"/>
      <c r="EB12" s="218"/>
      <c r="EC12" s="218"/>
      <c r="ED12" s="218"/>
      <c r="EE12" s="218"/>
      <c r="EF12" s="218"/>
    </row>
    <row r="13" spans="1:136" x14ac:dyDescent="0.15">
      <c r="A13" s="215">
        <v>11</v>
      </c>
      <c r="C13" s="218">
        <f t="shared" si="1"/>
        <v>0.58799999999999986</v>
      </c>
      <c r="D13" s="218">
        <f t="shared" si="2"/>
        <v>0.51600000000000001</v>
      </c>
      <c r="E13" s="218">
        <f t="shared" si="3"/>
        <v>0.60399999999999987</v>
      </c>
      <c r="F13" s="218">
        <f t="shared" si="4"/>
        <v>0.53400000000000003</v>
      </c>
      <c r="G13" s="218">
        <f t="shared" si="5"/>
        <v>0.372</v>
      </c>
      <c r="H13" s="218">
        <f t="shared" si="6"/>
        <v>0.45400000000000001</v>
      </c>
      <c r="I13" s="218">
        <f t="shared" si="7"/>
        <v>0.442</v>
      </c>
      <c r="J13" s="220"/>
      <c r="K13" s="221"/>
      <c r="L13" s="218"/>
      <c r="M13" s="218"/>
      <c r="N13" s="218"/>
      <c r="O13" s="218"/>
      <c r="P13" s="218"/>
      <c r="Q13" s="219"/>
      <c r="R13" s="220"/>
      <c r="S13" s="221"/>
      <c r="T13" s="218"/>
      <c r="U13" s="218"/>
      <c r="V13" s="218"/>
      <c r="W13" s="218"/>
      <c r="X13" s="218"/>
      <c r="Y13" s="219"/>
      <c r="Z13" s="224">
        <v>41691</v>
      </c>
      <c r="AA13" s="221">
        <v>0.61</v>
      </c>
      <c r="AB13" s="221">
        <v>0.6</v>
      </c>
      <c r="AC13" s="221">
        <v>0.66</v>
      </c>
      <c r="AD13" s="221">
        <v>0.62</v>
      </c>
      <c r="AE13" s="221">
        <v>0.38</v>
      </c>
      <c r="AF13" s="221">
        <v>0.46</v>
      </c>
      <c r="AG13" s="219">
        <v>0.47</v>
      </c>
      <c r="AH13" s="224">
        <v>42035</v>
      </c>
      <c r="AI13" s="221">
        <v>0.69</v>
      </c>
      <c r="AJ13" s="218">
        <v>0.56000000000000005</v>
      </c>
      <c r="AK13" s="218">
        <v>0.72</v>
      </c>
      <c r="AL13" s="218">
        <v>0.66</v>
      </c>
      <c r="AM13" s="218">
        <v>0.5</v>
      </c>
      <c r="AN13" s="218">
        <v>0.56999999999999995</v>
      </c>
      <c r="AO13" s="219">
        <v>0.55000000000000004</v>
      </c>
      <c r="AP13" s="224">
        <v>42400</v>
      </c>
      <c r="AQ13" s="221">
        <v>0.88</v>
      </c>
      <c r="AR13" s="218">
        <v>0.75</v>
      </c>
      <c r="AS13" s="218">
        <v>0.84</v>
      </c>
      <c r="AT13" s="218">
        <v>0.73</v>
      </c>
      <c r="AU13" s="218">
        <v>0.5</v>
      </c>
      <c r="AV13" s="218">
        <v>0.63</v>
      </c>
      <c r="AW13" s="219">
        <v>0.62</v>
      </c>
      <c r="AX13" s="224"/>
      <c r="AY13" s="221"/>
      <c r="AZ13" s="218"/>
      <c r="BA13" s="218"/>
      <c r="BB13" s="218"/>
      <c r="BC13" s="218"/>
      <c r="BD13" s="218"/>
      <c r="BE13" s="219"/>
      <c r="BF13" s="224">
        <v>43121</v>
      </c>
      <c r="BG13" s="221">
        <v>0.76</v>
      </c>
      <c r="BH13" s="218">
        <v>0.67</v>
      </c>
      <c r="BI13" s="218">
        <v>0.8</v>
      </c>
      <c r="BJ13" s="218">
        <v>0.66</v>
      </c>
      <c r="BK13" s="218">
        <v>0.48</v>
      </c>
      <c r="BL13" s="218">
        <v>0.61</v>
      </c>
      <c r="BM13" s="219">
        <v>0.56999999999999995</v>
      </c>
      <c r="BN13" s="220"/>
      <c r="BO13" s="221"/>
      <c r="BP13" s="218"/>
      <c r="BQ13" s="218"/>
      <c r="BR13" s="218"/>
      <c r="BS13" s="218"/>
      <c r="BT13" s="218"/>
      <c r="BU13" s="219"/>
      <c r="BV13" s="220"/>
      <c r="BW13" s="218"/>
      <c r="BX13" s="218"/>
      <c r="BY13" s="218"/>
      <c r="BZ13" s="218"/>
      <c r="CA13" s="218"/>
      <c r="CB13" s="218"/>
      <c r="CC13" s="218"/>
      <c r="CD13" s="218"/>
      <c r="CE13" s="218"/>
      <c r="CF13" s="218"/>
      <c r="CG13" s="218"/>
      <c r="CH13" s="218"/>
      <c r="CI13" s="218"/>
      <c r="CJ13" s="218"/>
      <c r="CK13" s="218"/>
      <c r="CL13" s="218"/>
      <c r="CM13" s="218"/>
      <c r="CN13" s="218"/>
      <c r="CO13" s="218"/>
      <c r="CP13" s="218"/>
      <c r="CQ13" s="218"/>
      <c r="CR13" s="218"/>
      <c r="CS13" s="218"/>
      <c r="CT13" s="218"/>
      <c r="CU13" s="218"/>
      <c r="CV13" s="218"/>
      <c r="CW13" s="218"/>
      <c r="CX13" s="218"/>
      <c r="CY13" s="218"/>
      <c r="CZ13" s="218"/>
      <c r="DA13" s="218"/>
      <c r="DB13" s="218"/>
      <c r="DC13" s="218"/>
      <c r="DD13" s="218"/>
      <c r="DE13" s="218"/>
      <c r="DF13" s="218"/>
      <c r="DG13" s="218"/>
      <c r="DH13" s="218"/>
      <c r="DI13" s="218"/>
      <c r="DJ13" s="218"/>
      <c r="DK13" s="218"/>
      <c r="DL13" s="218"/>
      <c r="DM13" s="218"/>
      <c r="DN13" s="218"/>
      <c r="DO13" s="218"/>
      <c r="DP13" s="218"/>
      <c r="DQ13" s="218"/>
      <c r="DR13" s="218"/>
      <c r="DS13" s="218"/>
      <c r="DT13" s="218"/>
      <c r="DU13" s="218"/>
      <c r="DV13" s="218"/>
      <c r="DW13" s="218"/>
      <c r="DX13" s="218"/>
      <c r="DY13" s="218"/>
      <c r="DZ13" s="218"/>
      <c r="EA13" s="218"/>
      <c r="EB13" s="218"/>
      <c r="EC13" s="218"/>
      <c r="ED13" s="218"/>
      <c r="EE13" s="218"/>
      <c r="EF13" s="218"/>
    </row>
    <row r="14" spans="1:136" x14ac:dyDescent="0.15">
      <c r="A14" s="215">
        <v>12</v>
      </c>
      <c r="C14" s="218">
        <f t="shared" si="1"/>
        <v>0.622</v>
      </c>
      <c r="D14" s="218">
        <f t="shared" si="2"/>
        <v>0.55000000000000004</v>
      </c>
      <c r="E14" s="218">
        <f t="shared" si="3"/>
        <v>0.63400000000000001</v>
      </c>
      <c r="F14" s="218">
        <f t="shared" si="4"/>
        <v>0.56599999999999995</v>
      </c>
      <c r="G14" s="218">
        <f t="shared" si="5"/>
        <v>0.39400000000000002</v>
      </c>
      <c r="H14" s="218">
        <f t="shared" si="6"/>
        <v>0.47599999999999998</v>
      </c>
      <c r="I14" s="218">
        <f t="shared" si="7"/>
        <v>0.45799999999999991</v>
      </c>
      <c r="J14" s="220"/>
      <c r="K14" s="221"/>
      <c r="L14" s="218"/>
      <c r="M14" s="218"/>
      <c r="N14" s="218"/>
      <c r="O14" s="218"/>
      <c r="P14" s="218"/>
      <c r="Q14" s="219"/>
      <c r="R14" s="220"/>
      <c r="S14" s="221"/>
      <c r="T14" s="218"/>
      <c r="U14" s="218"/>
      <c r="V14" s="218"/>
      <c r="W14" s="218"/>
      <c r="X14" s="218"/>
      <c r="Y14" s="219"/>
      <c r="Z14" s="224">
        <v>41698</v>
      </c>
      <c r="AA14" s="221">
        <v>0.69</v>
      </c>
      <c r="AB14" s="221">
        <v>0.68</v>
      </c>
      <c r="AC14" s="221">
        <v>0.72</v>
      </c>
      <c r="AD14" s="221">
        <v>0.69</v>
      </c>
      <c r="AE14" s="221">
        <v>0.41</v>
      </c>
      <c r="AF14" s="221">
        <v>0.5</v>
      </c>
      <c r="AG14" s="219">
        <v>0.49</v>
      </c>
      <c r="AH14" s="224">
        <v>42042</v>
      </c>
      <c r="AI14" s="221">
        <v>0.74</v>
      </c>
      <c r="AJ14" s="218">
        <v>0.6</v>
      </c>
      <c r="AK14" s="218">
        <v>0.75</v>
      </c>
      <c r="AL14" s="218">
        <v>0.7</v>
      </c>
      <c r="AM14" s="218">
        <v>0.54</v>
      </c>
      <c r="AN14" s="218">
        <v>0.61</v>
      </c>
      <c r="AO14" s="219">
        <v>0.57999999999999996</v>
      </c>
      <c r="AP14" s="224">
        <v>42421</v>
      </c>
      <c r="AQ14" s="221">
        <v>0.89</v>
      </c>
      <c r="AR14" s="218">
        <v>0.77</v>
      </c>
      <c r="AS14" s="218">
        <v>0.86</v>
      </c>
      <c r="AT14" s="218">
        <v>0.75</v>
      </c>
      <c r="AU14" s="218">
        <v>0.51</v>
      </c>
      <c r="AV14" s="218">
        <v>0.64</v>
      </c>
      <c r="AW14" s="219">
        <v>0.63</v>
      </c>
      <c r="AX14" s="224"/>
      <c r="AY14" s="221"/>
      <c r="AZ14" s="218"/>
      <c r="BA14" s="218"/>
      <c r="BB14" s="218"/>
      <c r="BC14" s="218"/>
      <c r="BD14" s="218"/>
      <c r="BE14" s="219"/>
      <c r="BF14" s="224">
        <v>43128</v>
      </c>
      <c r="BG14" s="221">
        <v>0.79</v>
      </c>
      <c r="BH14" s="218">
        <v>0.7</v>
      </c>
      <c r="BI14" s="218">
        <v>0.84</v>
      </c>
      <c r="BJ14" s="218">
        <v>0.69</v>
      </c>
      <c r="BK14" s="218">
        <v>0.51</v>
      </c>
      <c r="BL14" s="218">
        <v>0.63</v>
      </c>
      <c r="BM14" s="219">
        <v>0.59</v>
      </c>
      <c r="BN14" s="220"/>
      <c r="BO14" s="221"/>
      <c r="BP14" s="218"/>
      <c r="BQ14" s="218"/>
      <c r="BR14" s="218"/>
      <c r="BS14" s="218"/>
      <c r="BT14" s="218"/>
      <c r="BU14" s="219"/>
      <c r="BV14" s="220"/>
      <c r="BW14" s="218"/>
      <c r="BX14" s="218"/>
      <c r="BY14" s="218"/>
      <c r="BZ14" s="218"/>
      <c r="CA14" s="218"/>
      <c r="CB14" s="218"/>
      <c r="CC14" s="218"/>
      <c r="CD14" s="218"/>
      <c r="CE14" s="218"/>
      <c r="CF14" s="218"/>
      <c r="CG14" s="218"/>
      <c r="CH14" s="218"/>
      <c r="CI14" s="218"/>
      <c r="CJ14" s="218"/>
      <c r="CK14" s="218"/>
      <c r="CL14" s="218"/>
      <c r="CM14" s="218"/>
      <c r="CN14" s="218"/>
      <c r="CO14" s="218"/>
      <c r="CP14" s="218"/>
      <c r="CQ14" s="218"/>
      <c r="CR14" s="218"/>
      <c r="CS14" s="218"/>
      <c r="CT14" s="218"/>
      <c r="CU14" s="218"/>
      <c r="CV14" s="218"/>
      <c r="CW14" s="218"/>
      <c r="CX14" s="218"/>
      <c r="CY14" s="218"/>
      <c r="CZ14" s="218"/>
      <c r="DA14" s="218"/>
      <c r="DB14" s="218"/>
      <c r="DC14" s="218"/>
      <c r="DD14" s="218"/>
      <c r="DE14" s="218"/>
      <c r="DF14" s="218"/>
      <c r="DG14" s="218"/>
      <c r="DH14" s="218"/>
      <c r="DI14" s="218"/>
      <c r="DJ14" s="218"/>
      <c r="DK14" s="218"/>
      <c r="DL14" s="218"/>
      <c r="DM14" s="218"/>
      <c r="DN14" s="218"/>
      <c r="DO14" s="218"/>
      <c r="DP14" s="218"/>
      <c r="DQ14" s="218"/>
      <c r="DR14" s="218"/>
      <c r="DS14" s="218"/>
      <c r="DT14" s="218"/>
      <c r="DU14" s="218"/>
      <c r="DV14" s="218"/>
      <c r="DW14" s="218"/>
      <c r="DX14" s="218"/>
      <c r="DY14" s="218"/>
      <c r="DZ14" s="218"/>
      <c r="EA14" s="218"/>
      <c r="EB14" s="218"/>
      <c r="EC14" s="218"/>
      <c r="ED14" s="218"/>
      <c r="EE14" s="218"/>
      <c r="EF14" s="218"/>
    </row>
    <row r="15" spans="1:136" x14ac:dyDescent="0.15">
      <c r="A15" s="215">
        <v>13</v>
      </c>
      <c r="C15" s="218">
        <f t="shared" si="1"/>
        <v>0.65600000000000003</v>
      </c>
      <c r="D15" s="218">
        <f t="shared" si="2"/>
        <v>0.59199999999999997</v>
      </c>
      <c r="E15" s="218">
        <f t="shared" si="3"/>
        <v>0.68</v>
      </c>
      <c r="F15" s="218">
        <f t="shared" si="4"/>
        <v>0.60799999999999998</v>
      </c>
      <c r="G15" s="218">
        <f t="shared" si="5"/>
        <v>0.42599999999999999</v>
      </c>
      <c r="H15" s="218">
        <f t="shared" si="6"/>
        <v>0.502</v>
      </c>
      <c r="I15" s="218">
        <f t="shared" si="7"/>
        <v>0.48</v>
      </c>
      <c r="J15" s="220"/>
      <c r="K15" s="221"/>
      <c r="L15" s="218"/>
      <c r="M15" s="218"/>
      <c r="N15" s="218"/>
      <c r="O15" s="218"/>
      <c r="P15" s="218"/>
      <c r="Q15" s="219"/>
      <c r="R15" s="220"/>
      <c r="S15" s="221"/>
      <c r="T15" s="218"/>
      <c r="U15" s="218"/>
      <c r="V15" s="218"/>
      <c r="W15" s="218"/>
      <c r="X15" s="218"/>
      <c r="Y15" s="219"/>
      <c r="Z15" s="224">
        <v>41705</v>
      </c>
      <c r="AA15" s="221">
        <v>0.74</v>
      </c>
      <c r="AB15" s="221">
        <v>0.75</v>
      </c>
      <c r="AC15" s="221">
        <v>0.8</v>
      </c>
      <c r="AD15" s="221">
        <v>0.77</v>
      </c>
      <c r="AE15" s="221">
        <v>0.44</v>
      </c>
      <c r="AF15" s="221">
        <v>0.53</v>
      </c>
      <c r="AG15" s="219">
        <v>0.51</v>
      </c>
      <c r="AH15" s="224">
        <v>42070</v>
      </c>
      <c r="AI15" s="221">
        <v>0.82</v>
      </c>
      <c r="AJ15" s="218">
        <v>0.7</v>
      </c>
      <c r="AK15" s="218">
        <v>0.84</v>
      </c>
      <c r="AL15" s="218">
        <v>0.79</v>
      </c>
      <c r="AM15" s="218">
        <v>0.62</v>
      </c>
      <c r="AN15" s="218">
        <v>0.67</v>
      </c>
      <c r="AO15" s="219">
        <v>0.63</v>
      </c>
      <c r="AP15" s="224">
        <v>42428</v>
      </c>
      <c r="AQ15" s="221">
        <v>0.91</v>
      </c>
      <c r="AR15" s="218">
        <v>0.79</v>
      </c>
      <c r="AS15" s="218">
        <v>0.89</v>
      </c>
      <c r="AT15" s="218">
        <v>0.77</v>
      </c>
      <c r="AU15" s="218">
        <v>0.55000000000000004</v>
      </c>
      <c r="AV15" s="218">
        <v>0.66</v>
      </c>
      <c r="AW15" s="219">
        <v>0.65</v>
      </c>
      <c r="AX15" s="224"/>
      <c r="AY15" s="221"/>
      <c r="AZ15" s="218"/>
      <c r="BA15" s="218"/>
      <c r="BB15" s="218"/>
      <c r="BC15" s="218"/>
      <c r="BD15" s="218"/>
      <c r="BE15" s="219"/>
      <c r="BF15" s="224">
        <v>43135</v>
      </c>
      <c r="BG15" s="221">
        <v>0.81</v>
      </c>
      <c r="BH15" s="218">
        <v>0.72</v>
      </c>
      <c r="BI15" s="218">
        <v>0.87</v>
      </c>
      <c r="BJ15" s="218">
        <v>0.71</v>
      </c>
      <c r="BK15" s="218">
        <v>0.52</v>
      </c>
      <c r="BL15" s="218">
        <v>0.65</v>
      </c>
      <c r="BM15" s="219">
        <v>0.61</v>
      </c>
      <c r="BN15" s="220"/>
      <c r="BO15" s="221"/>
      <c r="BP15" s="218"/>
      <c r="BQ15" s="218"/>
      <c r="BR15" s="218"/>
      <c r="BS15" s="218"/>
      <c r="BT15" s="218"/>
      <c r="BU15" s="219"/>
      <c r="BV15" s="220"/>
      <c r="BW15" s="218"/>
      <c r="BX15" s="218"/>
      <c r="BY15" s="218"/>
      <c r="BZ15" s="218"/>
      <c r="CA15" s="218"/>
      <c r="CB15" s="218"/>
      <c r="CC15" s="218"/>
      <c r="CD15" s="218"/>
      <c r="CE15" s="218"/>
      <c r="CF15" s="218"/>
      <c r="CG15" s="218"/>
      <c r="CH15" s="218"/>
      <c r="CI15" s="218"/>
      <c r="CJ15" s="218"/>
      <c r="CK15" s="218"/>
      <c r="CL15" s="218"/>
      <c r="CM15" s="218"/>
      <c r="CN15" s="218"/>
      <c r="CO15" s="218"/>
      <c r="CP15" s="218"/>
      <c r="CQ15" s="218"/>
      <c r="CR15" s="218"/>
      <c r="CS15" s="218"/>
      <c r="CT15" s="218"/>
      <c r="CU15" s="218"/>
      <c r="CV15" s="218"/>
      <c r="CW15" s="218"/>
      <c r="CX15" s="218"/>
      <c r="CY15" s="218"/>
      <c r="CZ15" s="218"/>
      <c r="DA15" s="218"/>
      <c r="DB15" s="218"/>
      <c r="DC15" s="218"/>
      <c r="DD15" s="218"/>
      <c r="DE15" s="218"/>
      <c r="DF15" s="218"/>
      <c r="DG15" s="218"/>
      <c r="DH15" s="218"/>
      <c r="DI15" s="218"/>
      <c r="DJ15" s="218"/>
      <c r="DK15" s="218"/>
      <c r="DL15" s="218"/>
      <c r="DM15" s="218"/>
      <c r="DN15" s="218"/>
      <c r="DO15" s="218"/>
      <c r="DP15" s="218"/>
      <c r="DQ15" s="218"/>
      <c r="DR15" s="218"/>
      <c r="DS15" s="218"/>
      <c r="DT15" s="218"/>
      <c r="DU15" s="218"/>
      <c r="DV15" s="218"/>
      <c r="DW15" s="218"/>
      <c r="DX15" s="218"/>
      <c r="DY15" s="218"/>
      <c r="DZ15" s="218"/>
      <c r="EA15" s="218"/>
      <c r="EB15" s="218"/>
      <c r="EC15" s="218"/>
      <c r="ED15" s="218"/>
      <c r="EE15" s="218"/>
      <c r="EF15" s="218"/>
    </row>
    <row r="16" spans="1:136" x14ac:dyDescent="0.15">
      <c r="A16" s="215">
        <v>14</v>
      </c>
      <c r="C16" s="218">
        <f t="shared" si="1"/>
        <v>0.51200000000000001</v>
      </c>
      <c r="D16" s="218">
        <f t="shared" si="2"/>
        <v>0.46600000000000003</v>
      </c>
      <c r="E16" s="218">
        <f t="shared" si="3"/>
        <v>0.52600000000000002</v>
      </c>
      <c r="F16" s="218">
        <f t="shared" si="4"/>
        <v>0.49000000000000005</v>
      </c>
      <c r="G16" s="218">
        <f t="shared" si="5"/>
        <v>0.33799999999999997</v>
      </c>
      <c r="H16" s="218">
        <f t="shared" si="6"/>
        <v>0.38600000000000001</v>
      </c>
      <c r="I16" s="218">
        <f t="shared" si="7"/>
        <v>0.374</v>
      </c>
      <c r="J16" s="220"/>
      <c r="K16" s="221"/>
      <c r="L16" s="218"/>
      <c r="M16" s="218"/>
      <c r="N16" s="218"/>
      <c r="O16" s="218"/>
      <c r="P16" s="218"/>
      <c r="Q16" s="219"/>
      <c r="R16" s="220"/>
      <c r="S16" s="221"/>
      <c r="T16" s="218"/>
      <c r="U16" s="218"/>
      <c r="V16" s="218"/>
      <c r="W16" s="218"/>
      <c r="X16" s="218"/>
      <c r="Y16" s="219"/>
      <c r="Z16" s="224">
        <v>41711</v>
      </c>
      <c r="AA16" s="221">
        <v>0.8</v>
      </c>
      <c r="AB16" s="221">
        <v>0.79</v>
      </c>
      <c r="AC16" s="221">
        <v>0.84</v>
      </c>
      <c r="AD16" s="221">
        <v>0.82</v>
      </c>
      <c r="AE16" s="221">
        <v>0.47</v>
      </c>
      <c r="AF16" s="221">
        <v>0.55000000000000004</v>
      </c>
      <c r="AG16" s="219">
        <v>0.54</v>
      </c>
      <c r="AH16" s="224">
        <v>42077</v>
      </c>
      <c r="AI16" s="221">
        <v>0.84</v>
      </c>
      <c r="AJ16" s="218">
        <v>0.73</v>
      </c>
      <c r="AK16" s="218">
        <v>0.88</v>
      </c>
      <c r="AL16" s="218">
        <v>0.83</v>
      </c>
      <c r="AM16" s="218">
        <v>0.65</v>
      </c>
      <c r="AN16" s="218">
        <v>0.7</v>
      </c>
      <c r="AO16" s="219">
        <v>0.66</v>
      </c>
      <c r="AP16" s="224">
        <v>42434</v>
      </c>
      <c r="AQ16" s="221">
        <v>0.92</v>
      </c>
      <c r="AR16" s="218">
        <v>0.81</v>
      </c>
      <c r="AS16" s="218">
        <v>0.91</v>
      </c>
      <c r="AT16" s="218">
        <v>0.8</v>
      </c>
      <c r="AU16" s="218">
        <v>0.56999999999999995</v>
      </c>
      <c r="AV16" s="218">
        <v>0.68</v>
      </c>
      <c r="AW16" s="219">
        <v>0.67</v>
      </c>
      <c r="AX16" s="224"/>
      <c r="AY16" s="221"/>
      <c r="AZ16" s="218"/>
      <c r="BA16" s="218"/>
      <c r="BB16" s="218"/>
      <c r="BC16" s="218"/>
      <c r="BD16" s="218"/>
      <c r="BE16" s="219"/>
      <c r="BF16" s="224"/>
      <c r="BG16" s="221"/>
      <c r="BH16" s="218"/>
      <c r="BI16" s="218"/>
      <c r="BJ16" s="218"/>
      <c r="BK16" s="218"/>
      <c r="BL16" s="218"/>
      <c r="BM16" s="219"/>
      <c r="BN16" s="220"/>
      <c r="BO16" s="221"/>
      <c r="BP16" s="218"/>
      <c r="BQ16" s="218"/>
      <c r="BR16" s="218"/>
      <c r="BS16" s="218"/>
      <c r="BT16" s="218"/>
      <c r="BU16" s="219"/>
      <c r="BV16" s="220"/>
      <c r="BW16" s="218"/>
      <c r="BX16" s="218"/>
      <c r="BY16" s="218"/>
      <c r="BZ16" s="218"/>
      <c r="CA16" s="218"/>
      <c r="CB16" s="218"/>
      <c r="CC16" s="218"/>
      <c r="CD16" s="218"/>
      <c r="CE16" s="218"/>
      <c r="CF16" s="218"/>
      <c r="CG16" s="218"/>
      <c r="CH16" s="218"/>
      <c r="CI16" s="218"/>
      <c r="CJ16" s="218"/>
      <c r="CK16" s="218"/>
      <c r="CL16" s="218"/>
      <c r="CM16" s="218"/>
      <c r="CN16" s="218"/>
      <c r="CO16" s="218"/>
      <c r="CP16" s="218"/>
      <c r="CQ16" s="218"/>
      <c r="CR16" s="218"/>
      <c r="CS16" s="218"/>
      <c r="CT16" s="218"/>
      <c r="CU16" s="218"/>
      <c r="CV16" s="218"/>
      <c r="CW16" s="218"/>
      <c r="CX16" s="218"/>
      <c r="CY16" s="218"/>
      <c r="CZ16" s="218"/>
      <c r="DA16" s="218"/>
      <c r="DB16" s="218"/>
      <c r="DC16" s="218"/>
      <c r="DD16" s="218"/>
      <c r="DE16" s="218"/>
      <c r="DF16" s="218"/>
      <c r="DG16" s="218"/>
      <c r="DH16" s="218"/>
      <c r="DI16" s="218"/>
      <c r="DJ16" s="218"/>
      <c r="DK16" s="218"/>
      <c r="DL16" s="218"/>
      <c r="DM16" s="218"/>
      <c r="DN16" s="218"/>
      <c r="DO16" s="218"/>
      <c r="DP16" s="218"/>
      <c r="DQ16" s="218"/>
      <c r="DR16" s="218"/>
      <c r="DS16" s="218"/>
      <c r="DT16" s="218"/>
      <c r="DU16" s="218"/>
      <c r="DV16" s="218"/>
      <c r="DW16" s="218"/>
      <c r="DX16" s="218"/>
      <c r="DY16" s="218"/>
      <c r="DZ16" s="218"/>
      <c r="EA16" s="218"/>
      <c r="EB16" s="218"/>
      <c r="EC16" s="218"/>
      <c r="ED16" s="218"/>
      <c r="EE16" s="218"/>
      <c r="EF16" s="218"/>
    </row>
    <row r="17" spans="1:136" x14ac:dyDescent="0.15">
      <c r="A17" s="215">
        <v>15</v>
      </c>
      <c r="C17" s="218">
        <f t="shared" si="1"/>
        <v>0.53</v>
      </c>
      <c r="D17" s="218">
        <f t="shared" si="2"/>
        <v>0.49199999999999999</v>
      </c>
      <c r="E17" s="218">
        <f t="shared" si="3"/>
        <v>0.54600000000000004</v>
      </c>
      <c r="F17" s="218">
        <f t="shared" si="4"/>
        <v>0.51600000000000001</v>
      </c>
      <c r="G17" s="218">
        <f t="shared" si="5"/>
        <v>0.36599999999999999</v>
      </c>
      <c r="H17" s="218">
        <f t="shared" si="6"/>
        <v>0.40599999999999997</v>
      </c>
      <c r="I17" s="218">
        <f t="shared" si="7"/>
        <v>0.39200000000000002</v>
      </c>
      <c r="J17" s="220"/>
      <c r="K17" s="221"/>
      <c r="L17" s="218"/>
      <c r="M17" s="218"/>
      <c r="N17" s="218"/>
      <c r="O17" s="218"/>
      <c r="P17" s="218"/>
      <c r="Q17" s="219"/>
      <c r="R17" s="220"/>
      <c r="S17" s="221"/>
      <c r="T17" s="218"/>
      <c r="U17" s="218"/>
      <c r="V17" s="218"/>
      <c r="W17" s="218"/>
      <c r="X17" s="218"/>
      <c r="Y17" s="219"/>
      <c r="Z17" s="224">
        <v>41719</v>
      </c>
      <c r="AA17" s="221">
        <v>0.84</v>
      </c>
      <c r="AB17" s="221">
        <v>0.83</v>
      </c>
      <c r="AC17" s="221">
        <v>0.88</v>
      </c>
      <c r="AD17" s="221">
        <v>0.87</v>
      </c>
      <c r="AE17" s="221">
        <v>0.51</v>
      </c>
      <c r="AF17" s="221">
        <v>0.57999999999999996</v>
      </c>
      <c r="AG17" s="219">
        <v>0.57999999999999996</v>
      </c>
      <c r="AH17" s="224">
        <v>42084</v>
      </c>
      <c r="AI17" s="221">
        <v>0.87</v>
      </c>
      <c r="AJ17" s="218">
        <v>0.77</v>
      </c>
      <c r="AK17" s="218">
        <v>0.91</v>
      </c>
      <c r="AL17" s="218">
        <v>0.87</v>
      </c>
      <c r="AM17" s="218">
        <v>0.7</v>
      </c>
      <c r="AN17" s="218">
        <v>0.74</v>
      </c>
      <c r="AO17" s="219">
        <v>0.69</v>
      </c>
      <c r="AP17" s="224">
        <v>42442</v>
      </c>
      <c r="AQ17" s="221">
        <v>0.94</v>
      </c>
      <c r="AR17" s="218">
        <v>0.86</v>
      </c>
      <c r="AS17" s="218">
        <v>0.94</v>
      </c>
      <c r="AT17" s="218">
        <v>0.84</v>
      </c>
      <c r="AU17" s="218">
        <v>0.62</v>
      </c>
      <c r="AV17" s="218">
        <v>0.71</v>
      </c>
      <c r="AW17" s="219">
        <v>0.69</v>
      </c>
      <c r="AX17" s="224"/>
      <c r="AY17" s="221"/>
      <c r="AZ17" s="218"/>
      <c r="BA17" s="218"/>
      <c r="BB17" s="218"/>
      <c r="BC17" s="218"/>
      <c r="BD17" s="218"/>
      <c r="BE17" s="219"/>
      <c r="BF17" s="224"/>
      <c r="BG17" s="221"/>
      <c r="BH17" s="218"/>
      <c r="BI17" s="218"/>
      <c r="BJ17" s="218"/>
      <c r="BK17" s="218"/>
      <c r="BL17" s="218"/>
      <c r="BM17" s="219"/>
      <c r="BN17" s="220"/>
      <c r="BO17" s="221"/>
      <c r="BP17" s="218"/>
      <c r="BQ17" s="218"/>
      <c r="BR17" s="218"/>
      <c r="BS17" s="218"/>
      <c r="BT17" s="218"/>
      <c r="BU17" s="219"/>
      <c r="BV17" s="220"/>
      <c r="BW17" s="218"/>
      <c r="BX17" s="218"/>
      <c r="BY17" s="218"/>
      <c r="BZ17" s="218"/>
      <c r="CA17" s="218"/>
      <c r="CB17" s="218"/>
      <c r="CC17" s="218"/>
      <c r="CD17" s="218"/>
      <c r="CE17" s="218"/>
      <c r="CF17" s="218"/>
      <c r="CG17" s="218"/>
      <c r="CH17" s="218"/>
      <c r="CI17" s="218"/>
      <c r="CJ17" s="218"/>
      <c r="CK17" s="218"/>
      <c r="CL17" s="218"/>
      <c r="CM17" s="218"/>
      <c r="CN17" s="218"/>
      <c r="CO17" s="218"/>
      <c r="CP17" s="218"/>
      <c r="CQ17" s="218"/>
      <c r="CR17" s="218"/>
      <c r="CS17" s="218"/>
      <c r="CT17" s="218"/>
      <c r="CU17" s="218"/>
      <c r="CV17" s="218"/>
      <c r="CW17" s="218"/>
      <c r="CX17" s="218"/>
      <c r="CY17" s="218"/>
      <c r="CZ17" s="218"/>
      <c r="DA17" s="218"/>
      <c r="DB17" s="218"/>
      <c r="DC17" s="218"/>
      <c r="DD17" s="218"/>
      <c r="DE17" s="218"/>
      <c r="DF17" s="218"/>
      <c r="DG17" s="218"/>
      <c r="DH17" s="218"/>
      <c r="DI17" s="218"/>
      <c r="DJ17" s="218"/>
      <c r="DK17" s="218"/>
      <c r="DL17" s="218"/>
      <c r="DM17" s="218"/>
      <c r="DN17" s="218"/>
      <c r="DO17" s="218"/>
      <c r="DP17" s="218"/>
      <c r="DQ17" s="218"/>
      <c r="DR17" s="218"/>
      <c r="DS17" s="218"/>
      <c r="DT17" s="218"/>
      <c r="DU17" s="218"/>
      <c r="DV17" s="218"/>
      <c r="DW17" s="218"/>
      <c r="DX17" s="218"/>
      <c r="DY17" s="218"/>
      <c r="DZ17" s="218"/>
      <c r="EA17" s="218"/>
      <c r="EB17" s="218"/>
      <c r="EC17" s="218"/>
      <c r="ED17" s="218"/>
      <c r="EE17" s="218"/>
      <c r="EF17" s="218"/>
    </row>
    <row r="18" spans="1:136" x14ac:dyDescent="0.15">
      <c r="A18" s="215">
        <v>16</v>
      </c>
      <c r="C18" s="218">
        <f t="shared" si="1"/>
        <v>0.54399999999999993</v>
      </c>
      <c r="D18" s="218">
        <f t="shared" si="2"/>
        <v>0.51</v>
      </c>
      <c r="E18" s="218">
        <f t="shared" si="3"/>
        <v>0.55800000000000005</v>
      </c>
      <c r="F18" s="218">
        <f t="shared" si="4"/>
        <v>0.53400000000000003</v>
      </c>
      <c r="G18" s="218">
        <f t="shared" si="5"/>
        <v>0.39</v>
      </c>
      <c r="H18" s="218">
        <f t="shared" si="6"/>
        <v>0.42800000000000005</v>
      </c>
      <c r="I18" s="218">
        <f t="shared" si="7"/>
        <v>0.41</v>
      </c>
      <c r="J18" s="220"/>
      <c r="K18" s="221"/>
      <c r="L18" s="218"/>
      <c r="M18" s="218"/>
      <c r="N18" s="218"/>
      <c r="O18" s="218"/>
      <c r="P18" s="218"/>
      <c r="Q18" s="219"/>
      <c r="R18" s="220"/>
      <c r="S18" s="221"/>
      <c r="T18" s="218"/>
      <c r="U18" s="218"/>
      <c r="V18" s="218"/>
      <c r="W18" s="218"/>
      <c r="X18" s="218"/>
      <c r="Y18" s="219"/>
      <c r="Z18" s="224">
        <v>41726</v>
      </c>
      <c r="AA18" s="221">
        <v>0.87</v>
      </c>
      <c r="AB18" s="221">
        <v>0.86</v>
      </c>
      <c r="AC18" s="221">
        <v>0.91</v>
      </c>
      <c r="AD18" s="221">
        <v>0.9</v>
      </c>
      <c r="AE18" s="221">
        <v>0.55000000000000004</v>
      </c>
      <c r="AF18" s="221">
        <v>0.62</v>
      </c>
      <c r="AG18" s="219">
        <v>0.61</v>
      </c>
      <c r="AH18" s="224">
        <v>42091</v>
      </c>
      <c r="AI18" s="221">
        <v>0.9</v>
      </c>
      <c r="AJ18" s="218">
        <v>0.81</v>
      </c>
      <c r="AK18" s="218">
        <v>0.93</v>
      </c>
      <c r="AL18" s="218">
        <v>0.9</v>
      </c>
      <c r="AM18" s="218">
        <v>0.75</v>
      </c>
      <c r="AN18" s="218">
        <v>0.79</v>
      </c>
      <c r="AO18" s="219">
        <v>0.73</v>
      </c>
      <c r="AP18" s="224">
        <v>42449</v>
      </c>
      <c r="AQ18" s="221">
        <v>0.95</v>
      </c>
      <c r="AR18" s="218">
        <v>0.88</v>
      </c>
      <c r="AS18" s="218">
        <v>0.95</v>
      </c>
      <c r="AT18" s="218">
        <v>0.87</v>
      </c>
      <c r="AU18" s="218">
        <v>0.65</v>
      </c>
      <c r="AV18" s="218">
        <v>0.73</v>
      </c>
      <c r="AW18" s="219">
        <v>0.71</v>
      </c>
      <c r="AX18" s="224"/>
      <c r="AY18" s="221"/>
      <c r="AZ18" s="218"/>
      <c r="BA18" s="218"/>
      <c r="BB18" s="218"/>
      <c r="BC18" s="218"/>
      <c r="BD18" s="218"/>
      <c r="BE18" s="219"/>
      <c r="BF18" s="224"/>
      <c r="BG18" s="221"/>
      <c r="BH18" s="218"/>
      <c r="BI18" s="218"/>
      <c r="BJ18" s="218"/>
      <c r="BK18" s="218"/>
      <c r="BL18" s="218"/>
      <c r="BM18" s="219"/>
      <c r="BN18" s="220"/>
      <c r="BO18" s="221"/>
      <c r="BP18" s="218"/>
      <c r="BQ18" s="218"/>
      <c r="BR18" s="218"/>
      <c r="BS18" s="218"/>
      <c r="BT18" s="218"/>
      <c r="BU18" s="219"/>
      <c r="BV18" s="220"/>
      <c r="BW18" s="218"/>
      <c r="BX18" s="218"/>
      <c r="BY18" s="218"/>
      <c r="BZ18" s="218"/>
      <c r="CA18" s="218"/>
      <c r="CB18" s="218"/>
      <c r="CC18" s="218"/>
      <c r="CD18" s="218"/>
      <c r="CE18" s="218"/>
      <c r="CF18" s="218"/>
      <c r="CG18" s="218"/>
      <c r="CH18" s="218"/>
      <c r="CI18" s="218"/>
      <c r="CJ18" s="218"/>
      <c r="CK18" s="218"/>
      <c r="CL18" s="218"/>
      <c r="CM18" s="218"/>
      <c r="CN18" s="218"/>
      <c r="CO18" s="218"/>
      <c r="CP18" s="218"/>
      <c r="CQ18" s="218"/>
      <c r="CR18" s="218"/>
      <c r="CS18" s="218"/>
      <c r="CT18" s="218"/>
      <c r="CU18" s="218"/>
      <c r="CV18" s="218"/>
      <c r="CW18" s="218"/>
      <c r="CX18" s="218"/>
      <c r="CY18" s="218"/>
      <c r="CZ18" s="218"/>
      <c r="DA18" s="218"/>
      <c r="DB18" s="218"/>
      <c r="DC18" s="218"/>
      <c r="DD18" s="218"/>
      <c r="DE18" s="218"/>
      <c r="DF18" s="218"/>
      <c r="DG18" s="218"/>
      <c r="DH18" s="218"/>
      <c r="DI18" s="218"/>
      <c r="DJ18" s="218"/>
      <c r="DK18" s="218"/>
      <c r="DL18" s="218"/>
      <c r="DM18" s="218"/>
      <c r="DN18" s="218"/>
      <c r="DO18" s="218"/>
      <c r="DP18" s="218"/>
      <c r="DQ18" s="218"/>
      <c r="DR18" s="218"/>
      <c r="DS18" s="218"/>
      <c r="DT18" s="218"/>
      <c r="DU18" s="218"/>
      <c r="DV18" s="218"/>
      <c r="DW18" s="218"/>
      <c r="DX18" s="218"/>
      <c r="DY18" s="218"/>
      <c r="DZ18" s="218"/>
      <c r="EA18" s="218"/>
      <c r="EB18" s="218"/>
      <c r="EC18" s="218"/>
      <c r="ED18" s="218"/>
      <c r="EE18" s="218"/>
      <c r="EF18" s="218"/>
    </row>
    <row r="19" spans="1:136" x14ac:dyDescent="0.15">
      <c r="A19" s="215">
        <v>17</v>
      </c>
      <c r="C19" s="218">
        <f t="shared" si="1"/>
        <v>0.55600000000000005</v>
      </c>
      <c r="D19" s="218">
        <f t="shared" si="2"/>
        <v>0.52800000000000002</v>
      </c>
      <c r="E19" s="218">
        <f t="shared" si="3"/>
        <v>0.56400000000000006</v>
      </c>
      <c r="F19" s="218">
        <f t="shared" si="4"/>
        <v>0.54400000000000004</v>
      </c>
      <c r="G19" s="218">
        <f t="shared" si="5"/>
        <v>0.40599999999999997</v>
      </c>
      <c r="H19" s="218">
        <f t="shared" si="6"/>
        <v>0.44399999999999995</v>
      </c>
      <c r="I19" s="218">
        <f t="shared" si="7"/>
        <v>0.42400000000000004</v>
      </c>
      <c r="J19" s="220"/>
      <c r="K19" s="221"/>
      <c r="L19" s="218"/>
      <c r="M19" s="218"/>
      <c r="N19" s="218"/>
      <c r="O19" s="218"/>
      <c r="P19" s="218"/>
      <c r="Q19" s="219"/>
      <c r="R19" s="220"/>
      <c r="S19" s="221"/>
      <c r="T19" s="218"/>
      <c r="U19" s="218"/>
      <c r="V19" s="218"/>
      <c r="W19" s="218"/>
      <c r="X19" s="218"/>
      <c r="Y19" s="219"/>
      <c r="Z19" s="224">
        <v>41733</v>
      </c>
      <c r="AA19" s="221">
        <v>0.89</v>
      </c>
      <c r="AB19" s="221">
        <v>0.88</v>
      </c>
      <c r="AC19" s="221">
        <v>0.92</v>
      </c>
      <c r="AD19" s="221">
        <v>0.91</v>
      </c>
      <c r="AE19" s="221">
        <v>0.56999999999999995</v>
      </c>
      <c r="AF19" s="221">
        <v>0.65</v>
      </c>
      <c r="AG19" s="219">
        <v>0.63</v>
      </c>
      <c r="AH19" s="224">
        <v>42098</v>
      </c>
      <c r="AI19" s="221">
        <v>0.94</v>
      </c>
      <c r="AJ19" s="218">
        <v>0.87</v>
      </c>
      <c r="AK19" s="218">
        <v>0.95</v>
      </c>
      <c r="AL19" s="218">
        <v>0.93</v>
      </c>
      <c r="AM19" s="218">
        <v>0.79</v>
      </c>
      <c r="AN19" s="218">
        <v>0.83</v>
      </c>
      <c r="AO19" s="219">
        <v>0.77</v>
      </c>
      <c r="AP19" s="224">
        <v>42456</v>
      </c>
      <c r="AQ19" s="221">
        <v>0.95</v>
      </c>
      <c r="AR19" s="218">
        <v>0.89</v>
      </c>
      <c r="AS19" s="218">
        <v>0.95</v>
      </c>
      <c r="AT19" s="218">
        <v>0.88</v>
      </c>
      <c r="AU19" s="218">
        <v>0.67</v>
      </c>
      <c r="AV19" s="218">
        <v>0.74</v>
      </c>
      <c r="AW19" s="219">
        <v>0.72</v>
      </c>
      <c r="AX19" s="224"/>
      <c r="AY19" s="221"/>
      <c r="AZ19" s="218"/>
      <c r="BA19" s="218"/>
      <c r="BB19" s="218"/>
      <c r="BC19" s="218"/>
      <c r="BD19" s="218"/>
      <c r="BE19" s="219"/>
      <c r="BF19" s="224"/>
      <c r="BG19" s="221"/>
      <c r="BH19" s="218"/>
      <c r="BI19" s="218"/>
      <c r="BJ19" s="218"/>
      <c r="BK19" s="218"/>
      <c r="BL19" s="218"/>
      <c r="BM19" s="219"/>
      <c r="BN19" s="220"/>
      <c r="BO19" s="221"/>
      <c r="BP19" s="218"/>
      <c r="BQ19" s="218"/>
      <c r="BR19" s="218"/>
      <c r="BS19" s="218"/>
      <c r="BT19" s="218"/>
      <c r="BU19" s="219"/>
      <c r="BV19" s="220"/>
      <c r="BW19" s="218"/>
      <c r="BX19" s="218"/>
      <c r="BY19" s="218"/>
      <c r="BZ19" s="218"/>
      <c r="CA19" s="218"/>
      <c r="CB19" s="218"/>
      <c r="CC19" s="218"/>
      <c r="CD19" s="218"/>
      <c r="CE19" s="218"/>
      <c r="CF19" s="218"/>
      <c r="CG19" s="218"/>
      <c r="CH19" s="218"/>
      <c r="CI19" s="218"/>
      <c r="CJ19" s="218"/>
      <c r="CK19" s="218"/>
      <c r="CL19" s="218"/>
      <c r="CM19" s="218"/>
      <c r="CN19" s="218"/>
      <c r="CO19" s="218"/>
      <c r="CP19" s="218"/>
      <c r="CQ19" s="218"/>
      <c r="CR19" s="218"/>
      <c r="CS19" s="218"/>
      <c r="CT19" s="218"/>
      <c r="CU19" s="218"/>
      <c r="CV19" s="218"/>
      <c r="CW19" s="218"/>
      <c r="CX19" s="218"/>
      <c r="CY19" s="218"/>
      <c r="CZ19" s="218"/>
      <c r="DA19" s="218"/>
      <c r="DB19" s="218"/>
      <c r="DC19" s="218"/>
      <c r="DD19" s="218"/>
      <c r="DE19" s="218"/>
      <c r="DF19" s="218"/>
      <c r="DG19" s="218"/>
      <c r="DH19" s="218"/>
      <c r="DI19" s="218"/>
      <c r="DJ19" s="218"/>
      <c r="DK19" s="218"/>
      <c r="DL19" s="218"/>
      <c r="DM19" s="218"/>
      <c r="DN19" s="218"/>
      <c r="DO19" s="218"/>
      <c r="DP19" s="218"/>
      <c r="DQ19" s="218"/>
      <c r="DR19" s="218"/>
      <c r="DS19" s="218"/>
      <c r="DT19" s="218"/>
      <c r="DU19" s="218"/>
      <c r="DV19" s="218"/>
      <c r="DW19" s="218"/>
      <c r="DX19" s="218"/>
      <c r="DY19" s="218"/>
      <c r="DZ19" s="218"/>
      <c r="EA19" s="218"/>
      <c r="EB19" s="218"/>
      <c r="EC19" s="218"/>
      <c r="ED19" s="218"/>
      <c r="EE19" s="218"/>
      <c r="EF19" s="218"/>
    </row>
    <row r="20" spans="1:136" x14ac:dyDescent="0.15">
      <c r="A20" s="215">
        <v>18</v>
      </c>
      <c r="C20" s="218">
        <f t="shared" si="1"/>
        <v>0.184</v>
      </c>
      <c r="D20" s="218">
        <f t="shared" si="2"/>
        <v>0.182</v>
      </c>
      <c r="E20" s="218">
        <f t="shared" si="3"/>
        <v>0.186</v>
      </c>
      <c r="F20" s="218">
        <f t="shared" si="4"/>
        <v>0.184</v>
      </c>
      <c r="G20" s="218">
        <f t="shared" si="5"/>
        <v>0.128</v>
      </c>
      <c r="H20" s="218">
        <f t="shared" si="6"/>
        <v>0.13799999999999998</v>
      </c>
      <c r="I20" s="218">
        <f t="shared" si="7"/>
        <v>0.13400000000000001</v>
      </c>
      <c r="J20" s="220"/>
      <c r="K20" s="221"/>
      <c r="L20" s="218"/>
      <c r="M20" s="218"/>
      <c r="N20" s="218"/>
      <c r="O20" s="218"/>
      <c r="P20" s="218"/>
      <c r="Q20" s="219"/>
      <c r="R20" s="220"/>
      <c r="S20" s="221"/>
      <c r="T20" s="218"/>
      <c r="U20" s="218"/>
      <c r="V20" s="218"/>
      <c r="W20" s="218"/>
      <c r="X20" s="218"/>
      <c r="Y20" s="219"/>
      <c r="Z20" s="224">
        <v>41740</v>
      </c>
      <c r="AA20" s="221">
        <v>0.92</v>
      </c>
      <c r="AB20" s="221">
        <v>0.91</v>
      </c>
      <c r="AC20" s="221">
        <v>0.93</v>
      </c>
      <c r="AD20" s="221">
        <v>0.92</v>
      </c>
      <c r="AE20" s="221">
        <v>0.64</v>
      </c>
      <c r="AF20" s="221">
        <v>0.69</v>
      </c>
      <c r="AG20" s="219">
        <v>0.67</v>
      </c>
      <c r="AH20" s="224"/>
      <c r="AI20" s="221"/>
      <c r="AJ20" s="218"/>
      <c r="AK20" s="218"/>
      <c r="AL20" s="218"/>
      <c r="AM20" s="218"/>
      <c r="AN20" s="218"/>
      <c r="AO20" s="219"/>
      <c r="AP20" s="224"/>
      <c r="AQ20" s="221"/>
      <c r="AR20" s="218"/>
      <c r="AS20" s="218"/>
      <c r="AT20" s="218"/>
      <c r="AU20" s="218"/>
      <c r="AV20" s="218"/>
      <c r="AW20" s="219"/>
      <c r="AX20" s="224"/>
      <c r="AY20" s="221"/>
      <c r="AZ20" s="218"/>
      <c r="BA20" s="218"/>
      <c r="BB20" s="218"/>
      <c r="BC20" s="218"/>
      <c r="BD20" s="218"/>
      <c r="BE20" s="219"/>
      <c r="BF20" s="224"/>
      <c r="BG20" s="221"/>
      <c r="BH20" s="218"/>
      <c r="BI20" s="218"/>
      <c r="BJ20" s="218"/>
      <c r="BK20" s="218"/>
      <c r="BL20" s="218"/>
      <c r="BM20" s="219"/>
      <c r="BN20" s="220"/>
      <c r="BO20" s="221"/>
      <c r="BP20" s="218"/>
      <c r="BQ20" s="218"/>
      <c r="BR20" s="218"/>
      <c r="BS20" s="218"/>
      <c r="BT20" s="218"/>
      <c r="BU20" s="219"/>
      <c r="BV20" s="220"/>
      <c r="BW20" s="218"/>
      <c r="BX20" s="218"/>
      <c r="BY20" s="218"/>
      <c r="BZ20" s="218"/>
      <c r="CA20" s="218"/>
      <c r="CB20" s="218"/>
      <c r="CC20" s="218"/>
      <c r="CD20" s="218"/>
      <c r="CE20" s="218"/>
      <c r="CF20" s="218"/>
      <c r="CG20" s="218"/>
      <c r="CH20" s="218"/>
      <c r="CI20" s="218"/>
      <c r="CJ20" s="218"/>
      <c r="CK20" s="218"/>
      <c r="CL20" s="218"/>
      <c r="CM20" s="218"/>
      <c r="CN20" s="218"/>
      <c r="CO20" s="218"/>
      <c r="CP20" s="218"/>
      <c r="CQ20" s="218"/>
      <c r="CR20" s="218"/>
      <c r="CS20" s="218"/>
      <c r="CT20" s="218"/>
      <c r="CU20" s="218"/>
      <c r="CV20" s="218"/>
      <c r="CW20" s="218"/>
      <c r="CX20" s="218"/>
      <c r="CY20" s="218"/>
      <c r="CZ20" s="218"/>
      <c r="DA20" s="218"/>
      <c r="DB20" s="218"/>
      <c r="DC20" s="218"/>
      <c r="DD20" s="218"/>
      <c r="DE20" s="218"/>
      <c r="DF20" s="218"/>
      <c r="DG20" s="218"/>
      <c r="DH20" s="218"/>
      <c r="DI20" s="218"/>
      <c r="DJ20" s="218"/>
      <c r="DK20" s="218"/>
      <c r="DL20" s="218"/>
      <c r="DM20" s="218"/>
      <c r="DN20" s="218"/>
      <c r="DO20" s="218"/>
      <c r="DP20" s="218"/>
      <c r="DQ20" s="218"/>
      <c r="DR20" s="218"/>
      <c r="DS20" s="218"/>
      <c r="DT20" s="218"/>
      <c r="DU20" s="218"/>
      <c r="DV20" s="218"/>
      <c r="DW20" s="218"/>
      <c r="DX20" s="218"/>
      <c r="DY20" s="218"/>
      <c r="DZ20" s="218"/>
      <c r="EA20" s="218"/>
      <c r="EB20" s="218"/>
      <c r="EC20" s="218"/>
      <c r="ED20" s="218"/>
      <c r="EE20" s="218"/>
      <c r="EF20" s="218"/>
    </row>
    <row r="21" spans="1:136" x14ac:dyDescent="0.15">
      <c r="A21" s="215">
        <v>19</v>
      </c>
      <c r="C21" s="218">
        <f t="shared" si="1"/>
        <v>0.188</v>
      </c>
      <c r="D21" s="218">
        <f t="shared" si="2"/>
        <v>0.186</v>
      </c>
      <c r="E21" s="218">
        <f t="shared" si="3"/>
        <v>0.19</v>
      </c>
      <c r="F21" s="218">
        <f t="shared" si="4"/>
        <v>0.188</v>
      </c>
      <c r="G21" s="218">
        <f t="shared" si="5"/>
        <v>0.14399999999999999</v>
      </c>
      <c r="H21" s="218">
        <f t="shared" si="6"/>
        <v>0.14799999999999999</v>
      </c>
      <c r="I21" s="218">
        <f t="shared" si="7"/>
        <v>0.14199999999999999</v>
      </c>
      <c r="J21" s="220"/>
      <c r="K21" s="221"/>
      <c r="L21" s="218"/>
      <c r="M21" s="218"/>
      <c r="N21" s="218"/>
      <c r="O21" s="218"/>
      <c r="P21" s="218"/>
      <c r="Q21" s="219"/>
      <c r="R21" s="220"/>
      <c r="S21" s="221"/>
      <c r="T21" s="218"/>
      <c r="U21" s="218"/>
      <c r="V21" s="218"/>
      <c r="W21" s="218"/>
      <c r="X21" s="218"/>
      <c r="Y21" s="219"/>
      <c r="Z21" s="224">
        <v>41747</v>
      </c>
      <c r="AA21" s="221">
        <v>0.94</v>
      </c>
      <c r="AB21" s="221">
        <v>0.93</v>
      </c>
      <c r="AC21" s="221">
        <v>0.95</v>
      </c>
      <c r="AD21" s="221">
        <v>0.94</v>
      </c>
      <c r="AE21" s="221">
        <v>0.72</v>
      </c>
      <c r="AF21" s="221">
        <v>0.74</v>
      </c>
      <c r="AG21" s="219">
        <v>0.71</v>
      </c>
      <c r="AH21" s="224"/>
      <c r="AI21" s="221"/>
      <c r="AJ21" s="218"/>
      <c r="AK21" s="218"/>
      <c r="AL21" s="218"/>
      <c r="AM21" s="218"/>
      <c r="AN21" s="218"/>
      <c r="AO21" s="219"/>
      <c r="AP21" s="224"/>
      <c r="AQ21" s="221"/>
      <c r="AR21" s="218"/>
      <c r="AS21" s="218"/>
      <c r="AT21" s="218"/>
      <c r="AU21" s="218"/>
      <c r="AV21" s="218"/>
      <c r="AW21" s="219"/>
      <c r="AX21" s="224"/>
      <c r="AY21" s="221"/>
      <c r="AZ21" s="218"/>
      <c r="BA21" s="218"/>
      <c r="BB21" s="218"/>
      <c r="BC21" s="218"/>
      <c r="BD21" s="218"/>
      <c r="BE21" s="219"/>
      <c r="BF21" s="224"/>
      <c r="BG21" s="221"/>
      <c r="BH21" s="218"/>
      <c r="BI21" s="218"/>
      <c r="BJ21" s="218"/>
      <c r="BK21" s="218"/>
      <c r="BL21" s="218"/>
      <c r="BM21" s="219"/>
      <c r="BN21" s="220"/>
      <c r="BO21" s="221"/>
      <c r="BP21" s="218"/>
      <c r="BQ21" s="218"/>
      <c r="BR21" s="218"/>
      <c r="BS21" s="218"/>
      <c r="BT21" s="218"/>
      <c r="BU21" s="219"/>
      <c r="BV21" s="220"/>
      <c r="BW21" s="218"/>
      <c r="BX21" s="218"/>
      <c r="BY21" s="218"/>
      <c r="BZ21" s="218"/>
      <c r="CA21" s="218"/>
      <c r="CB21" s="218"/>
      <c r="CC21" s="218"/>
      <c r="CD21" s="218"/>
      <c r="CE21" s="218"/>
      <c r="CF21" s="218"/>
      <c r="CG21" s="218"/>
      <c r="CH21" s="218"/>
      <c r="CI21" s="218"/>
      <c r="CJ21" s="218"/>
      <c r="CK21" s="218"/>
      <c r="CL21" s="218"/>
      <c r="CM21" s="218"/>
      <c r="CN21" s="218"/>
      <c r="CO21" s="218"/>
      <c r="CP21" s="218"/>
      <c r="CQ21" s="218"/>
      <c r="CR21" s="218"/>
      <c r="CS21" s="218"/>
      <c r="CT21" s="218"/>
      <c r="CU21" s="218"/>
      <c r="CV21" s="218"/>
      <c r="CW21" s="218"/>
      <c r="CX21" s="218"/>
      <c r="CY21" s="218"/>
      <c r="CZ21" s="218"/>
      <c r="DA21" s="218"/>
      <c r="DB21" s="218"/>
      <c r="DC21" s="218"/>
      <c r="DD21" s="218"/>
      <c r="DE21" s="218"/>
      <c r="DF21" s="218"/>
      <c r="DG21" s="218"/>
      <c r="DH21" s="218"/>
      <c r="DI21" s="218"/>
      <c r="DJ21" s="218"/>
      <c r="DK21" s="218"/>
      <c r="DL21" s="218"/>
      <c r="DM21" s="218"/>
      <c r="DN21" s="218"/>
      <c r="DO21" s="218"/>
      <c r="DP21" s="218"/>
      <c r="DQ21" s="218"/>
      <c r="DR21" s="218"/>
      <c r="DS21" s="218"/>
      <c r="DT21" s="218"/>
      <c r="DU21" s="218"/>
      <c r="DV21" s="218"/>
      <c r="DW21" s="218"/>
      <c r="DX21" s="218"/>
      <c r="DY21" s="218"/>
      <c r="DZ21" s="218"/>
      <c r="EA21" s="218"/>
      <c r="EB21" s="218"/>
      <c r="EC21" s="218"/>
      <c r="ED21" s="218"/>
      <c r="EE21" s="218"/>
      <c r="EF21" s="218"/>
    </row>
    <row r="22" spans="1:136" x14ac:dyDescent="0.15">
      <c r="C22" s="218"/>
      <c r="D22" s="218"/>
      <c r="E22" s="218"/>
      <c r="F22" s="218"/>
      <c r="G22" s="218"/>
      <c r="H22" s="218"/>
      <c r="I22" s="219"/>
      <c r="J22" s="220"/>
      <c r="K22" s="221"/>
      <c r="L22" s="218"/>
      <c r="M22" s="218"/>
      <c r="N22" s="218"/>
      <c r="O22" s="218"/>
      <c r="P22" s="218"/>
      <c r="Q22" s="219"/>
      <c r="R22" s="220"/>
      <c r="S22" s="221"/>
      <c r="T22" s="218"/>
      <c r="U22" s="218"/>
      <c r="V22" s="218"/>
      <c r="W22" s="218"/>
      <c r="X22" s="218"/>
      <c r="Y22" s="219"/>
      <c r="Z22" s="224"/>
      <c r="AA22" s="221"/>
      <c r="AB22" s="221"/>
      <c r="AC22" s="221"/>
      <c r="AD22" s="221"/>
      <c r="AE22" s="221"/>
      <c r="AF22" s="221"/>
      <c r="AG22" s="219"/>
      <c r="AH22" s="224"/>
      <c r="AI22" s="221"/>
      <c r="AJ22" s="218"/>
      <c r="AK22" s="218"/>
      <c r="AL22" s="218"/>
      <c r="AM22" s="218"/>
      <c r="AN22" s="218"/>
      <c r="AO22" s="219"/>
      <c r="AP22" s="224"/>
      <c r="AQ22" s="221"/>
      <c r="AR22" s="218"/>
      <c r="AS22" s="218"/>
      <c r="AT22" s="218"/>
      <c r="AU22" s="218"/>
      <c r="AV22" s="218"/>
      <c r="AW22" s="219"/>
      <c r="AX22" s="224"/>
      <c r="AY22" s="221"/>
      <c r="AZ22" s="218"/>
      <c r="BA22" s="218"/>
      <c r="BB22" s="218"/>
      <c r="BC22" s="218"/>
      <c r="BD22" s="218"/>
      <c r="BE22" s="219"/>
      <c r="BF22" s="224"/>
      <c r="BG22" s="221"/>
      <c r="BH22" s="218"/>
      <c r="BI22" s="218"/>
      <c r="BJ22" s="218"/>
      <c r="BK22" s="218"/>
      <c r="BL22" s="218"/>
      <c r="BM22" s="219"/>
      <c r="BN22" s="220"/>
      <c r="BO22" s="221"/>
      <c r="BP22" s="218"/>
      <c r="BQ22" s="218"/>
      <c r="BR22" s="218"/>
      <c r="BS22" s="218"/>
      <c r="BT22" s="218"/>
      <c r="BU22" s="219"/>
      <c r="BV22" s="220"/>
      <c r="BW22" s="218"/>
      <c r="BX22" s="218"/>
      <c r="BY22" s="218"/>
      <c r="BZ22" s="218"/>
      <c r="CA22" s="218"/>
      <c r="CB22" s="218"/>
      <c r="CC22" s="218"/>
      <c r="CD22" s="218"/>
      <c r="CE22" s="218"/>
      <c r="CF22" s="218"/>
      <c r="CG22" s="218"/>
      <c r="CH22" s="218"/>
      <c r="CI22" s="218"/>
      <c r="CJ22" s="218"/>
      <c r="CK22" s="218"/>
      <c r="CL22" s="218"/>
      <c r="CM22" s="218"/>
      <c r="CN22" s="218"/>
      <c r="CO22" s="218"/>
      <c r="CP22" s="218"/>
      <c r="CQ22" s="218"/>
      <c r="CR22" s="218"/>
      <c r="CS22" s="218"/>
      <c r="CT22" s="218"/>
      <c r="CU22" s="218"/>
      <c r="CV22" s="218"/>
      <c r="CW22" s="218"/>
      <c r="CX22" s="218"/>
      <c r="CY22" s="218"/>
      <c r="CZ22" s="218"/>
      <c r="DA22" s="218"/>
      <c r="DB22" s="218"/>
      <c r="DC22" s="218"/>
      <c r="DD22" s="218"/>
      <c r="DE22" s="218"/>
      <c r="DF22" s="218"/>
      <c r="DG22" s="218"/>
      <c r="DH22" s="218"/>
      <c r="DI22" s="218"/>
      <c r="DJ22" s="218"/>
      <c r="DK22" s="218"/>
      <c r="DL22" s="218"/>
      <c r="DM22" s="218"/>
      <c r="DN22" s="218"/>
      <c r="DO22" s="218"/>
      <c r="DP22" s="218"/>
      <c r="DQ22" s="218"/>
      <c r="DR22" s="218"/>
      <c r="DS22" s="218"/>
      <c r="DT22" s="218"/>
      <c r="DU22" s="218"/>
      <c r="DV22" s="218"/>
      <c r="DW22" s="218"/>
      <c r="DX22" s="218"/>
      <c r="DY22" s="218"/>
      <c r="DZ22" s="218"/>
      <c r="EA22" s="218"/>
      <c r="EB22" s="218"/>
      <c r="EC22" s="218"/>
      <c r="ED22" s="218"/>
      <c r="EE22" s="218"/>
      <c r="EF22" s="218"/>
    </row>
    <row r="23" spans="1:136" x14ac:dyDescent="0.15">
      <c r="C23" s="218"/>
      <c r="D23" s="218"/>
      <c r="E23" s="218"/>
      <c r="F23" s="218"/>
      <c r="G23" s="218"/>
      <c r="H23" s="218"/>
      <c r="I23" s="219"/>
      <c r="J23" s="220"/>
      <c r="K23" s="221"/>
      <c r="L23" s="218"/>
      <c r="M23" s="218"/>
      <c r="N23" s="218"/>
      <c r="O23" s="218"/>
      <c r="P23" s="218"/>
      <c r="Q23" s="219"/>
      <c r="R23" s="220"/>
      <c r="S23" s="221"/>
      <c r="T23" s="218"/>
      <c r="U23" s="218"/>
      <c r="V23" s="218"/>
      <c r="W23" s="218"/>
      <c r="X23" s="218"/>
      <c r="Y23" s="219"/>
      <c r="Z23" s="224"/>
      <c r="AA23" s="221"/>
      <c r="AB23" s="221"/>
      <c r="AC23" s="221"/>
      <c r="AD23" s="221"/>
      <c r="AE23" s="221"/>
      <c r="AF23" s="221"/>
      <c r="AG23" s="219"/>
      <c r="AH23" s="224"/>
      <c r="AI23" s="221"/>
      <c r="AJ23" s="218"/>
      <c r="AK23" s="218"/>
      <c r="AL23" s="218"/>
      <c r="AM23" s="218"/>
      <c r="AN23" s="218"/>
      <c r="AO23" s="219"/>
      <c r="AP23" s="224"/>
      <c r="AQ23" s="221"/>
      <c r="AR23" s="218"/>
      <c r="AS23" s="218"/>
      <c r="AT23" s="218"/>
      <c r="AU23" s="218"/>
      <c r="AV23" s="218"/>
      <c r="AW23" s="219"/>
      <c r="AX23" s="224"/>
      <c r="AY23" s="221"/>
      <c r="AZ23" s="218"/>
      <c r="BA23" s="218"/>
      <c r="BB23" s="218"/>
      <c r="BC23" s="218"/>
      <c r="BD23" s="218"/>
      <c r="BE23" s="219"/>
      <c r="BF23" s="224"/>
      <c r="BG23" s="221"/>
      <c r="BH23" s="218"/>
      <c r="BI23" s="218"/>
      <c r="BJ23" s="218"/>
      <c r="BK23" s="218"/>
      <c r="BL23" s="218"/>
      <c r="BM23" s="219"/>
      <c r="BN23" s="220"/>
      <c r="BO23" s="221"/>
      <c r="BP23" s="218"/>
      <c r="BQ23" s="218"/>
      <c r="BR23" s="218"/>
      <c r="BS23" s="218"/>
      <c r="BT23" s="218"/>
      <c r="BU23" s="219"/>
      <c r="BV23" s="220"/>
      <c r="BW23" s="218"/>
      <c r="BX23" s="218"/>
      <c r="BY23" s="218"/>
      <c r="BZ23" s="218"/>
      <c r="CA23" s="218"/>
      <c r="CB23" s="218"/>
      <c r="CC23" s="218"/>
      <c r="CD23" s="218"/>
      <c r="CE23" s="218"/>
      <c r="CF23" s="218"/>
      <c r="CG23" s="218"/>
      <c r="CH23" s="218"/>
      <c r="CI23" s="218"/>
      <c r="CJ23" s="218"/>
      <c r="CK23" s="218"/>
      <c r="CL23" s="218"/>
      <c r="CM23" s="218"/>
      <c r="CN23" s="218"/>
      <c r="CO23" s="218"/>
      <c r="CP23" s="218"/>
      <c r="CQ23" s="218"/>
      <c r="CR23" s="218"/>
      <c r="CS23" s="218"/>
      <c r="CT23" s="218"/>
      <c r="CU23" s="218"/>
      <c r="CV23" s="218"/>
      <c r="CW23" s="218"/>
      <c r="CX23" s="218"/>
      <c r="CY23" s="218"/>
      <c r="CZ23" s="218"/>
      <c r="DA23" s="218"/>
      <c r="DB23" s="218"/>
      <c r="DC23" s="218"/>
      <c r="DD23" s="218"/>
      <c r="DE23" s="218"/>
      <c r="DF23" s="218"/>
      <c r="DG23" s="218"/>
      <c r="DH23" s="218"/>
      <c r="DI23" s="218"/>
      <c r="DJ23" s="218"/>
      <c r="DK23" s="218"/>
      <c r="DL23" s="218"/>
      <c r="DM23" s="218"/>
      <c r="DN23" s="218"/>
      <c r="DO23" s="218"/>
      <c r="DP23" s="218"/>
      <c r="DQ23" s="218"/>
      <c r="DR23" s="218"/>
      <c r="DS23" s="218"/>
      <c r="DT23" s="218"/>
      <c r="DU23" s="218"/>
      <c r="DV23" s="218"/>
      <c r="DW23" s="218"/>
      <c r="DX23" s="218"/>
      <c r="DY23" s="218"/>
      <c r="DZ23" s="218"/>
      <c r="EA23" s="218"/>
      <c r="EB23" s="218"/>
      <c r="EC23" s="218"/>
      <c r="ED23" s="218"/>
      <c r="EE23" s="218"/>
      <c r="EF23" s="218"/>
    </row>
    <row r="24" spans="1:136" x14ac:dyDescent="0.15">
      <c r="C24" s="218"/>
      <c r="D24" s="218"/>
      <c r="E24" s="218"/>
      <c r="F24" s="218"/>
      <c r="G24" s="218"/>
      <c r="H24" s="218"/>
      <c r="I24" s="219"/>
      <c r="J24" s="220"/>
      <c r="K24" s="221"/>
      <c r="L24" s="218"/>
      <c r="M24" s="218"/>
      <c r="N24" s="218"/>
      <c r="O24" s="218"/>
      <c r="P24" s="218"/>
      <c r="Q24" s="219"/>
      <c r="R24" s="220"/>
      <c r="S24" s="221"/>
      <c r="T24" s="218"/>
      <c r="U24" s="218"/>
      <c r="V24" s="218"/>
      <c r="W24" s="218"/>
      <c r="X24" s="218"/>
      <c r="Y24" s="219"/>
      <c r="Z24" s="224"/>
      <c r="AA24" s="221"/>
      <c r="AB24" s="221"/>
      <c r="AC24" s="221"/>
      <c r="AD24" s="221"/>
      <c r="AE24" s="221"/>
      <c r="AF24" s="221"/>
      <c r="AG24" s="219"/>
      <c r="AH24" s="224"/>
      <c r="AI24" s="221"/>
      <c r="AJ24" s="218"/>
      <c r="AK24" s="218"/>
      <c r="AL24" s="218"/>
      <c r="AM24" s="218"/>
      <c r="AN24" s="218"/>
      <c r="AO24" s="219"/>
      <c r="AP24" s="224"/>
      <c r="AQ24" s="221"/>
      <c r="AR24" s="218"/>
      <c r="AS24" s="218"/>
      <c r="AT24" s="218"/>
      <c r="AU24" s="218"/>
      <c r="AV24" s="218"/>
      <c r="AW24" s="219"/>
      <c r="AX24" s="224"/>
      <c r="AY24" s="221"/>
      <c r="AZ24" s="218"/>
      <c r="BA24" s="218"/>
      <c r="BB24" s="218"/>
      <c r="BC24" s="218"/>
      <c r="BD24" s="218"/>
      <c r="BE24" s="219"/>
      <c r="BF24" s="224"/>
      <c r="BG24" s="221"/>
      <c r="BH24" s="218"/>
      <c r="BI24" s="218"/>
      <c r="BJ24" s="218"/>
      <c r="BK24" s="218"/>
      <c r="BL24" s="218"/>
      <c r="BM24" s="219"/>
      <c r="BN24" s="220"/>
      <c r="BO24" s="221"/>
      <c r="BP24" s="218"/>
      <c r="BQ24" s="218"/>
      <c r="BR24" s="218"/>
      <c r="BS24" s="218"/>
      <c r="BT24" s="218"/>
      <c r="BU24" s="219"/>
      <c r="BV24" s="220"/>
      <c r="BW24" s="218"/>
      <c r="BX24" s="218"/>
      <c r="BY24" s="218"/>
      <c r="BZ24" s="218"/>
      <c r="CA24" s="218"/>
      <c r="CB24" s="218"/>
      <c r="CC24" s="218"/>
      <c r="CD24" s="218"/>
      <c r="CE24" s="218"/>
      <c r="CF24" s="218"/>
      <c r="CG24" s="218"/>
      <c r="CH24" s="218"/>
      <c r="CI24" s="218"/>
      <c r="CJ24" s="218"/>
      <c r="CK24" s="218"/>
      <c r="CL24" s="218"/>
      <c r="CM24" s="218"/>
      <c r="CN24" s="218"/>
      <c r="CO24" s="218"/>
      <c r="CP24" s="218"/>
      <c r="CQ24" s="218"/>
      <c r="CR24" s="218"/>
      <c r="CS24" s="218"/>
      <c r="CT24" s="218"/>
      <c r="CU24" s="218"/>
      <c r="CV24" s="218"/>
      <c r="CW24" s="218"/>
      <c r="CX24" s="218"/>
      <c r="CY24" s="218"/>
      <c r="CZ24" s="218"/>
      <c r="DA24" s="218"/>
      <c r="DB24" s="218"/>
      <c r="DC24" s="218"/>
      <c r="DD24" s="218"/>
      <c r="DE24" s="218"/>
      <c r="DF24" s="218"/>
      <c r="DG24" s="218"/>
      <c r="DH24" s="218"/>
      <c r="DI24" s="218"/>
      <c r="DJ24" s="218"/>
      <c r="DK24" s="218"/>
      <c r="DL24" s="218"/>
      <c r="DM24" s="218"/>
      <c r="DN24" s="218"/>
      <c r="DO24" s="218"/>
      <c r="DP24" s="218"/>
      <c r="DQ24" s="218"/>
      <c r="DR24" s="218"/>
      <c r="DS24" s="218"/>
      <c r="DT24" s="218"/>
      <c r="DU24" s="218"/>
      <c r="DV24" s="218"/>
      <c r="DW24" s="218"/>
      <c r="DX24" s="218"/>
      <c r="DY24" s="218"/>
      <c r="DZ24" s="218"/>
      <c r="EA24" s="218"/>
      <c r="EB24" s="218"/>
      <c r="EC24" s="218"/>
      <c r="ED24" s="218"/>
      <c r="EE24" s="218"/>
      <c r="EF24" s="218"/>
    </row>
    <row r="25" spans="1:136" x14ac:dyDescent="0.15">
      <c r="C25" s="218"/>
      <c r="D25" s="218"/>
      <c r="E25" s="218"/>
      <c r="F25" s="218"/>
      <c r="G25" s="218"/>
      <c r="H25" s="218"/>
      <c r="I25" s="219"/>
      <c r="J25" s="220"/>
      <c r="K25" s="221"/>
      <c r="L25" s="218"/>
      <c r="M25" s="218"/>
      <c r="N25" s="218"/>
      <c r="O25" s="218"/>
      <c r="P25" s="218"/>
      <c r="Q25" s="219"/>
      <c r="R25" s="220"/>
      <c r="S25" s="221"/>
      <c r="T25" s="218"/>
      <c r="U25" s="218"/>
      <c r="V25" s="218"/>
      <c r="W25" s="218"/>
      <c r="X25" s="218"/>
      <c r="Y25" s="219"/>
      <c r="Z25" s="224"/>
      <c r="AA25" s="221"/>
      <c r="AB25" s="221"/>
      <c r="AC25" s="221"/>
      <c r="AD25" s="221"/>
      <c r="AE25" s="221"/>
      <c r="AF25" s="221"/>
      <c r="AG25" s="219"/>
      <c r="AH25" s="224"/>
      <c r="AI25" s="221"/>
      <c r="AJ25" s="218"/>
      <c r="AK25" s="218"/>
      <c r="AL25" s="218"/>
      <c r="AM25" s="218"/>
      <c r="AN25" s="218"/>
      <c r="AO25" s="219"/>
      <c r="AP25" s="224"/>
      <c r="AQ25" s="221"/>
      <c r="AR25" s="218"/>
      <c r="AS25" s="218"/>
      <c r="AT25" s="218"/>
      <c r="AU25" s="218"/>
      <c r="AV25" s="218"/>
      <c r="AW25" s="219"/>
      <c r="AX25" s="224"/>
      <c r="AY25" s="221"/>
      <c r="AZ25" s="218"/>
      <c r="BA25" s="218"/>
      <c r="BB25" s="218"/>
      <c r="BC25" s="218"/>
      <c r="BD25" s="218"/>
      <c r="BE25" s="219"/>
      <c r="BF25" s="224"/>
      <c r="BG25" s="221"/>
      <c r="BH25" s="218"/>
      <c r="BI25" s="218"/>
      <c r="BJ25" s="218"/>
      <c r="BK25" s="218"/>
      <c r="BL25" s="218"/>
      <c r="BM25" s="219"/>
      <c r="BN25" s="220"/>
      <c r="BO25" s="221"/>
      <c r="BP25" s="218"/>
      <c r="BQ25" s="218"/>
      <c r="BR25" s="218"/>
      <c r="BS25" s="218"/>
      <c r="BT25" s="218"/>
      <c r="BU25" s="219"/>
      <c r="BV25" s="220"/>
      <c r="BW25" s="218"/>
      <c r="BX25" s="218"/>
      <c r="BY25" s="218"/>
      <c r="BZ25" s="218"/>
      <c r="CA25" s="218"/>
      <c r="CB25" s="218"/>
      <c r="CC25" s="218"/>
      <c r="CD25" s="218"/>
      <c r="CE25" s="218"/>
      <c r="CF25" s="218"/>
      <c r="CG25" s="218"/>
      <c r="CH25" s="218"/>
      <c r="CI25" s="218"/>
      <c r="CJ25" s="218"/>
      <c r="CK25" s="218"/>
      <c r="CL25" s="218"/>
      <c r="CM25" s="218"/>
      <c r="CN25" s="218"/>
      <c r="CO25" s="218"/>
      <c r="CP25" s="218"/>
      <c r="CQ25" s="218"/>
      <c r="CR25" s="218"/>
      <c r="CS25" s="218"/>
      <c r="CT25" s="218"/>
      <c r="CU25" s="218"/>
      <c r="CV25" s="218"/>
      <c r="CW25" s="218"/>
      <c r="CX25" s="218"/>
      <c r="CY25" s="218"/>
      <c r="CZ25" s="218"/>
      <c r="DA25" s="218"/>
      <c r="DB25" s="218"/>
      <c r="DC25" s="218"/>
      <c r="DD25" s="218"/>
      <c r="DE25" s="218"/>
      <c r="DF25" s="218"/>
      <c r="DG25" s="218"/>
      <c r="DH25" s="218"/>
      <c r="DI25" s="218"/>
      <c r="DJ25" s="218"/>
      <c r="DK25" s="218"/>
      <c r="DL25" s="218"/>
      <c r="DM25" s="218"/>
      <c r="DN25" s="218"/>
      <c r="DO25" s="218"/>
      <c r="DP25" s="218"/>
      <c r="DQ25" s="218"/>
      <c r="DR25" s="218"/>
      <c r="DS25" s="218"/>
      <c r="DT25" s="218"/>
      <c r="DU25" s="218"/>
      <c r="DV25" s="218"/>
      <c r="DW25" s="218"/>
      <c r="DX25" s="218"/>
      <c r="DY25" s="218"/>
      <c r="DZ25" s="218"/>
      <c r="EA25" s="218"/>
      <c r="EB25" s="218"/>
      <c r="EC25" s="218"/>
      <c r="ED25" s="218"/>
      <c r="EE25" s="218"/>
      <c r="EF25" s="218"/>
    </row>
    <row r="26" spans="1:136" x14ac:dyDescent="0.15">
      <c r="C26" s="218"/>
      <c r="D26" s="218"/>
      <c r="E26" s="218"/>
      <c r="F26" s="218"/>
      <c r="G26" s="218"/>
      <c r="H26" s="218"/>
      <c r="I26" s="219"/>
      <c r="J26" s="220"/>
      <c r="K26" s="221"/>
      <c r="L26" s="218"/>
      <c r="M26" s="218"/>
      <c r="N26" s="218"/>
      <c r="O26" s="218"/>
      <c r="P26" s="218"/>
      <c r="Q26" s="219"/>
      <c r="R26" s="220"/>
      <c r="S26" s="221"/>
      <c r="T26" s="218"/>
      <c r="U26" s="218"/>
      <c r="V26" s="218"/>
      <c r="W26" s="218"/>
      <c r="X26" s="218"/>
      <c r="Y26" s="219"/>
      <c r="Z26" s="224"/>
      <c r="AA26" s="221"/>
      <c r="AB26" s="221"/>
      <c r="AC26" s="221"/>
      <c r="AD26" s="221"/>
      <c r="AE26" s="221"/>
      <c r="AF26" s="221"/>
      <c r="AG26" s="219"/>
      <c r="AH26" s="224"/>
      <c r="AI26" s="221"/>
      <c r="AJ26" s="218"/>
      <c r="AK26" s="218"/>
      <c r="AL26" s="218"/>
      <c r="AM26" s="218"/>
      <c r="AN26" s="218"/>
      <c r="AO26" s="219"/>
      <c r="AP26" s="224"/>
      <c r="AQ26" s="221"/>
      <c r="AR26" s="218"/>
      <c r="AS26" s="218"/>
      <c r="AT26" s="218"/>
      <c r="AU26" s="218"/>
      <c r="AV26" s="218"/>
      <c r="AW26" s="219"/>
      <c r="AX26" s="224"/>
      <c r="AY26" s="221"/>
      <c r="AZ26" s="218"/>
      <c r="BA26" s="218"/>
      <c r="BB26" s="218"/>
      <c r="BC26" s="218"/>
      <c r="BD26" s="218"/>
      <c r="BE26" s="219"/>
      <c r="BF26" s="224"/>
      <c r="BG26" s="221"/>
      <c r="BH26" s="218"/>
      <c r="BI26" s="218"/>
      <c r="BJ26" s="218"/>
      <c r="BK26" s="218"/>
      <c r="BL26" s="218"/>
      <c r="BM26" s="219"/>
      <c r="BN26" s="220"/>
      <c r="BO26" s="221"/>
      <c r="BP26" s="218"/>
      <c r="BQ26" s="218"/>
      <c r="BR26" s="218"/>
      <c r="BS26" s="218"/>
      <c r="BT26" s="218"/>
      <c r="BU26" s="219"/>
      <c r="BV26" s="220"/>
      <c r="BW26" s="218"/>
      <c r="BX26" s="218"/>
      <c r="BY26" s="218"/>
      <c r="BZ26" s="218"/>
      <c r="CA26" s="218"/>
      <c r="CB26" s="218"/>
      <c r="CC26" s="218"/>
      <c r="CD26" s="218"/>
      <c r="CE26" s="218"/>
      <c r="CF26" s="218"/>
      <c r="CG26" s="218"/>
      <c r="CH26" s="218"/>
      <c r="CI26" s="218"/>
      <c r="CJ26" s="218"/>
      <c r="CK26" s="218"/>
      <c r="CL26" s="218"/>
      <c r="CM26" s="218"/>
      <c r="CN26" s="218"/>
      <c r="CO26" s="218"/>
      <c r="CP26" s="218"/>
      <c r="CQ26" s="218"/>
      <c r="CR26" s="218"/>
      <c r="CS26" s="218"/>
      <c r="CT26" s="218"/>
      <c r="CU26" s="218"/>
      <c r="CV26" s="218"/>
      <c r="CW26" s="218"/>
      <c r="CX26" s="218"/>
      <c r="CY26" s="218"/>
      <c r="CZ26" s="218"/>
      <c r="DA26" s="218"/>
      <c r="DB26" s="218"/>
      <c r="DC26" s="218"/>
      <c r="DD26" s="218"/>
      <c r="DE26" s="218"/>
      <c r="DF26" s="218"/>
      <c r="DG26" s="218"/>
      <c r="DH26" s="218"/>
      <c r="DI26" s="218"/>
      <c r="DJ26" s="218"/>
      <c r="DK26" s="218"/>
      <c r="DL26" s="218"/>
      <c r="DM26" s="218"/>
      <c r="DN26" s="218"/>
      <c r="DO26" s="218"/>
      <c r="DP26" s="218"/>
      <c r="DQ26" s="218"/>
      <c r="DR26" s="218"/>
      <c r="DS26" s="218"/>
      <c r="DT26" s="218"/>
      <c r="DU26" s="218"/>
      <c r="DV26" s="218"/>
      <c r="DW26" s="218"/>
      <c r="DX26" s="218"/>
      <c r="DY26" s="218"/>
      <c r="DZ26" s="218"/>
      <c r="EA26" s="218"/>
      <c r="EB26" s="218"/>
      <c r="EC26" s="218"/>
      <c r="ED26" s="218"/>
      <c r="EE26" s="218"/>
      <c r="EF26" s="218"/>
    </row>
    <row r="27" spans="1:136" x14ac:dyDescent="0.15">
      <c r="C27" s="218"/>
      <c r="D27" s="218"/>
      <c r="E27" s="218"/>
      <c r="F27" s="218"/>
      <c r="G27" s="218"/>
      <c r="H27" s="218"/>
      <c r="I27" s="219"/>
      <c r="J27" s="220"/>
      <c r="K27" s="221"/>
      <c r="L27" s="218"/>
      <c r="M27" s="218"/>
      <c r="N27" s="218"/>
      <c r="O27" s="218"/>
      <c r="P27" s="218"/>
      <c r="Q27" s="219"/>
      <c r="R27" s="220"/>
      <c r="S27" s="221"/>
      <c r="T27" s="218"/>
      <c r="U27" s="218"/>
      <c r="V27" s="218"/>
      <c r="W27" s="218"/>
      <c r="X27" s="218"/>
      <c r="Y27" s="219"/>
      <c r="Z27" s="224"/>
      <c r="AA27" s="221"/>
      <c r="AB27" s="221"/>
      <c r="AC27" s="221"/>
      <c r="AD27" s="221"/>
      <c r="AE27" s="221"/>
      <c r="AF27" s="221"/>
      <c r="AG27" s="219"/>
      <c r="AH27" s="224"/>
      <c r="AI27" s="221"/>
      <c r="AJ27" s="218"/>
      <c r="AK27" s="218"/>
      <c r="AL27" s="218"/>
      <c r="AM27" s="218"/>
      <c r="AN27" s="218"/>
      <c r="AO27" s="219"/>
      <c r="AP27" s="224"/>
      <c r="AQ27" s="221"/>
      <c r="AR27" s="218"/>
      <c r="AS27" s="218"/>
      <c r="AT27" s="218"/>
      <c r="AU27" s="218"/>
      <c r="AV27" s="218"/>
      <c r="AW27" s="219"/>
      <c r="AX27" s="224"/>
      <c r="AY27" s="221"/>
      <c r="AZ27" s="218"/>
      <c r="BA27" s="218"/>
      <c r="BB27" s="218"/>
      <c r="BC27" s="218"/>
      <c r="BD27" s="218"/>
      <c r="BE27" s="219"/>
      <c r="BF27" s="224"/>
      <c r="BG27" s="221"/>
      <c r="BH27" s="218"/>
      <c r="BI27" s="218"/>
      <c r="BJ27" s="218"/>
      <c r="BK27" s="218"/>
      <c r="BL27" s="218"/>
      <c r="BM27" s="219"/>
      <c r="BN27" s="220"/>
      <c r="BO27" s="221"/>
      <c r="BP27" s="218"/>
      <c r="BQ27" s="218"/>
      <c r="BR27" s="218"/>
      <c r="BS27" s="218"/>
      <c r="BT27" s="218"/>
      <c r="BU27" s="219"/>
      <c r="BV27" s="220"/>
      <c r="BW27" s="218"/>
      <c r="BX27" s="218"/>
      <c r="BY27" s="218"/>
      <c r="BZ27" s="218"/>
      <c r="CA27" s="218"/>
      <c r="CB27" s="218"/>
      <c r="CC27" s="218"/>
      <c r="CD27" s="218"/>
      <c r="CE27" s="218"/>
      <c r="CF27" s="218"/>
      <c r="CG27" s="218"/>
      <c r="CH27" s="218"/>
      <c r="CI27" s="218"/>
      <c r="CJ27" s="218"/>
      <c r="CK27" s="218"/>
      <c r="CL27" s="218"/>
      <c r="CM27" s="218"/>
      <c r="CN27" s="218"/>
      <c r="CO27" s="218"/>
      <c r="CP27" s="218"/>
      <c r="CQ27" s="218"/>
      <c r="CR27" s="218"/>
      <c r="CS27" s="218"/>
      <c r="CT27" s="218"/>
      <c r="CU27" s="218"/>
      <c r="CV27" s="218"/>
      <c r="CW27" s="218"/>
      <c r="CX27" s="218"/>
      <c r="CY27" s="218"/>
      <c r="CZ27" s="218"/>
      <c r="DA27" s="218"/>
      <c r="DB27" s="218"/>
      <c r="DC27" s="218"/>
      <c r="DD27" s="218"/>
      <c r="DE27" s="218"/>
      <c r="DF27" s="218"/>
      <c r="DG27" s="218"/>
      <c r="DH27" s="218"/>
      <c r="DI27" s="218"/>
      <c r="DJ27" s="218"/>
      <c r="DK27" s="218"/>
      <c r="DL27" s="218"/>
      <c r="DM27" s="218"/>
      <c r="DN27" s="218"/>
      <c r="DO27" s="218"/>
      <c r="DP27" s="218"/>
      <c r="DQ27" s="218"/>
      <c r="DR27" s="218"/>
      <c r="DS27" s="218"/>
      <c r="DT27" s="218"/>
      <c r="DU27" s="218"/>
      <c r="DV27" s="218"/>
      <c r="DW27" s="218"/>
      <c r="DX27" s="218"/>
      <c r="DY27" s="218"/>
      <c r="DZ27" s="218"/>
      <c r="EA27" s="218"/>
      <c r="EB27" s="218"/>
      <c r="EC27" s="218"/>
      <c r="ED27" s="218"/>
      <c r="EE27" s="218"/>
      <c r="EF27" s="218"/>
    </row>
    <row r="28" spans="1:136" x14ac:dyDescent="0.15">
      <c r="C28" s="218"/>
      <c r="D28" s="218"/>
      <c r="E28" s="218"/>
      <c r="F28" s="218"/>
      <c r="G28" s="218"/>
      <c r="H28" s="218"/>
      <c r="I28" s="219"/>
      <c r="J28" s="220"/>
      <c r="K28" s="221"/>
      <c r="L28" s="218"/>
      <c r="M28" s="218"/>
      <c r="N28" s="218"/>
      <c r="O28" s="218"/>
      <c r="P28" s="218"/>
      <c r="Q28" s="219"/>
      <c r="R28" s="220"/>
      <c r="S28" s="221"/>
      <c r="T28" s="218"/>
      <c r="U28" s="218"/>
      <c r="V28" s="218"/>
      <c r="W28" s="218"/>
      <c r="X28" s="218"/>
      <c r="Y28" s="219"/>
      <c r="Z28" s="224"/>
      <c r="AA28" s="221"/>
      <c r="AB28" s="221"/>
      <c r="AC28" s="221"/>
      <c r="AD28" s="221"/>
      <c r="AE28" s="221"/>
      <c r="AF28" s="221"/>
      <c r="AG28" s="219"/>
      <c r="AH28" s="224"/>
      <c r="AI28" s="221"/>
      <c r="AJ28" s="218"/>
      <c r="AK28" s="218"/>
      <c r="AL28" s="218"/>
      <c r="AM28" s="218"/>
      <c r="AN28" s="218"/>
      <c r="AO28" s="219"/>
      <c r="AP28" s="224"/>
      <c r="AQ28" s="221"/>
      <c r="AR28" s="218"/>
      <c r="AS28" s="218"/>
      <c r="AT28" s="218"/>
      <c r="AU28" s="218"/>
      <c r="AV28" s="218"/>
      <c r="AW28" s="219"/>
      <c r="AX28" s="224"/>
      <c r="AY28" s="221"/>
      <c r="AZ28" s="218"/>
      <c r="BA28" s="218"/>
      <c r="BB28" s="218"/>
      <c r="BC28" s="218"/>
      <c r="BD28" s="218"/>
      <c r="BE28" s="219"/>
      <c r="BF28" s="224"/>
      <c r="BG28" s="221"/>
      <c r="BH28" s="218"/>
      <c r="BI28" s="218"/>
      <c r="BJ28" s="218"/>
      <c r="BK28" s="218"/>
      <c r="BL28" s="218"/>
      <c r="BM28" s="219"/>
      <c r="BN28" s="220"/>
      <c r="BO28" s="221"/>
      <c r="BP28" s="218"/>
      <c r="BQ28" s="218"/>
      <c r="BR28" s="218"/>
      <c r="BS28" s="218"/>
      <c r="BT28" s="218"/>
      <c r="BU28" s="219"/>
      <c r="BV28" s="220"/>
      <c r="BW28" s="218"/>
      <c r="BX28" s="218"/>
      <c r="BY28" s="218"/>
      <c r="BZ28" s="218"/>
      <c r="CA28" s="218"/>
      <c r="CB28" s="218"/>
      <c r="CC28" s="218"/>
      <c r="CD28" s="218"/>
      <c r="CE28" s="218"/>
      <c r="CF28" s="218"/>
      <c r="CG28" s="218"/>
      <c r="CH28" s="218"/>
      <c r="CI28" s="218"/>
      <c r="CJ28" s="218"/>
      <c r="CK28" s="218"/>
      <c r="CL28" s="218"/>
      <c r="CM28" s="218"/>
      <c r="CN28" s="218"/>
      <c r="CO28" s="218"/>
      <c r="CP28" s="218"/>
      <c r="CQ28" s="218"/>
      <c r="CR28" s="218"/>
      <c r="CS28" s="218"/>
      <c r="CT28" s="218"/>
      <c r="CU28" s="218"/>
      <c r="CV28" s="218"/>
      <c r="CW28" s="218"/>
      <c r="CX28" s="218"/>
      <c r="CY28" s="218"/>
      <c r="CZ28" s="218"/>
      <c r="DA28" s="218"/>
      <c r="DB28" s="218"/>
      <c r="DC28" s="218"/>
      <c r="DD28" s="218"/>
      <c r="DE28" s="218"/>
      <c r="DF28" s="218"/>
      <c r="DG28" s="218"/>
      <c r="DH28" s="218"/>
      <c r="DI28" s="218"/>
      <c r="DJ28" s="218"/>
      <c r="DK28" s="218"/>
      <c r="DL28" s="218"/>
      <c r="DM28" s="218"/>
      <c r="DN28" s="218"/>
      <c r="DO28" s="218"/>
      <c r="DP28" s="218"/>
      <c r="DQ28" s="218"/>
      <c r="DR28" s="218"/>
      <c r="DS28" s="218"/>
      <c r="DT28" s="218"/>
      <c r="DU28" s="218"/>
      <c r="DV28" s="218"/>
      <c r="DW28" s="218"/>
      <c r="DX28" s="218"/>
      <c r="DY28" s="218"/>
      <c r="DZ28" s="218"/>
      <c r="EA28" s="218"/>
      <c r="EB28" s="218"/>
      <c r="EC28" s="218"/>
      <c r="ED28" s="218"/>
      <c r="EE28" s="218"/>
      <c r="EF28" s="218"/>
    </row>
    <row r="29" spans="1:136" x14ac:dyDescent="0.15">
      <c r="C29" s="218"/>
      <c r="D29" s="218"/>
      <c r="E29" s="218"/>
      <c r="F29" s="218"/>
      <c r="G29" s="218"/>
      <c r="H29" s="218"/>
      <c r="I29" s="219"/>
      <c r="J29" s="220"/>
      <c r="K29" s="221"/>
      <c r="L29" s="218"/>
      <c r="M29" s="218"/>
      <c r="N29" s="218"/>
      <c r="O29" s="218"/>
      <c r="P29" s="218"/>
      <c r="Q29" s="219"/>
      <c r="R29" s="220"/>
      <c r="S29" s="221"/>
      <c r="T29" s="218"/>
      <c r="U29" s="218"/>
      <c r="V29" s="218"/>
      <c r="W29" s="218"/>
      <c r="X29" s="218"/>
      <c r="Y29" s="219"/>
      <c r="Z29" s="224"/>
      <c r="AA29" s="221"/>
      <c r="AB29" s="221"/>
      <c r="AC29" s="221"/>
      <c r="AD29" s="221"/>
      <c r="AE29" s="221"/>
      <c r="AF29" s="221"/>
      <c r="AG29" s="219"/>
      <c r="AH29" s="224"/>
      <c r="AI29" s="221"/>
      <c r="AJ29" s="218"/>
      <c r="AK29" s="218"/>
      <c r="AL29" s="218"/>
      <c r="AM29" s="218"/>
      <c r="AN29" s="218"/>
      <c r="AO29" s="219"/>
      <c r="AP29" s="224"/>
      <c r="AQ29" s="221"/>
      <c r="AR29" s="218"/>
      <c r="AS29" s="218"/>
      <c r="AT29" s="218"/>
      <c r="AU29" s="218"/>
      <c r="AV29" s="218"/>
      <c r="AW29" s="219"/>
      <c r="AX29" s="224"/>
      <c r="AY29" s="221"/>
      <c r="AZ29" s="218"/>
      <c r="BA29" s="218"/>
      <c r="BB29" s="218"/>
      <c r="BC29" s="218"/>
      <c r="BD29" s="218"/>
      <c r="BE29" s="219"/>
      <c r="BF29" s="224"/>
      <c r="BG29" s="221"/>
      <c r="BH29" s="218"/>
      <c r="BI29" s="218"/>
      <c r="BJ29" s="218"/>
      <c r="BK29" s="218"/>
      <c r="BL29" s="218"/>
      <c r="BM29" s="219"/>
      <c r="BN29" s="220"/>
      <c r="BO29" s="221"/>
      <c r="BP29" s="218"/>
      <c r="BQ29" s="218"/>
      <c r="BR29" s="218"/>
      <c r="BS29" s="218"/>
      <c r="BT29" s="218"/>
      <c r="BU29" s="219"/>
      <c r="BV29" s="220"/>
      <c r="BW29" s="218"/>
      <c r="BX29" s="218"/>
      <c r="BY29" s="218"/>
      <c r="BZ29" s="218"/>
      <c r="CA29" s="218"/>
      <c r="CB29" s="218"/>
      <c r="CC29" s="218"/>
      <c r="CD29" s="218"/>
      <c r="CE29" s="218"/>
      <c r="CF29" s="218"/>
      <c r="CG29" s="218"/>
      <c r="CH29" s="218"/>
      <c r="CI29" s="218"/>
      <c r="CJ29" s="218"/>
      <c r="CK29" s="218"/>
      <c r="CL29" s="218"/>
      <c r="CM29" s="218"/>
      <c r="CN29" s="218"/>
      <c r="CO29" s="218"/>
      <c r="CP29" s="218"/>
      <c r="CQ29" s="218"/>
      <c r="CR29" s="218"/>
      <c r="CS29" s="218"/>
      <c r="CT29" s="218"/>
      <c r="CU29" s="218"/>
      <c r="CV29" s="218"/>
      <c r="CW29" s="218"/>
      <c r="CX29" s="218"/>
      <c r="CY29" s="218"/>
      <c r="CZ29" s="218"/>
      <c r="DA29" s="218"/>
      <c r="DB29" s="218"/>
      <c r="DC29" s="218"/>
      <c r="DD29" s="218"/>
      <c r="DE29" s="218"/>
      <c r="DF29" s="218"/>
      <c r="DG29" s="218"/>
      <c r="DH29" s="218"/>
      <c r="DI29" s="218"/>
      <c r="DJ29" s="218"/>
      <c r="DK29" s="218"/>
      <c r="DL29" s="218"/>
      <c r="DM29" s="218"/>
      <c r="DN29" s="218"/>
      <c r="DO29" s="218"/>
      <c r="DP29" s="218"/>
      <c r="DQ29" s="218"/>
      <c r="DR29" s="218"/>
      <c r="DS29" s="218"/>
      <c r="DT29" s="218"/>
      <c r="DU29" s="218"/>
      <c r="DV29" s="218"/>
      <c r="DW29" s="218"/>
      <c r="DX29" s="218"/>
      <c r="DY29" s="218"/>
      <c r="DZ29" s="218"/>
      <c r="EA29" s="218"/>
      <c r="EB29" s="218"/>
      <c r="EC29" s="218"/>
      <c r="ED29" s="218"/>
      <c r="EE29" s="218"/>
      <c r="EF29" s="218"/>
    </row>
    <row r="30" spans="1:136" x14ac:dyDescent="0.15">
      <c r="C30" s="218"/>
      <c r="D30" s="218"/>
      <c r="E30" s="218"/>
      <c r="F30" s="218"/>
      <c r="G30" s="218"/>
      <c r="H30" s="218"/>
      <c r="I30" s="219"/>
      <c r="J30" s="220"/>
      <c r="K30" s="221"/>
      <c r="L30" s="218"/>
      <c r="M30" s="218"/>
      <c r="N30" s="218"/>
      <c r="O30" s="218"/>
      <c r="P30" s="218"/>
      <c r="Q30" s="219"/>
      <c r="R30" s="220"/>
      <c r="S30" s="221"/>
      <c r="T30" s="218"/>
      <c r="U30" s="218"/>
      <c r="V30" s="218"/>
      <c r="W30" s="218"/>
      <c r="X30" s="218"/>
      <c r="Y30" s="219"/>
      <c r="Z30" s="224"/>
      <c r="AA30" s="221"/>
      <c r="AB30" s="221"/>
      <c r="AC30" s="221"/>
      <c r="AD30" s="221"/>
      <c r="AE30" s="221"/>
      <c r="AF30" s="221"/>
      <c r="AG30" s="219"/>
      <c r="AH30" s="224"/>
      <c r="AI30" s="221"/>
      <c r="AJ30" s="218"/>
      <c r="AK30" s="218"/>
      <c r="AL30" s="218"/>
      <c r="AM30" s="218"/>
      <c r="AN30" s="218"/>
      <c r="AO30" s="219"/>
      <c r="AP30" s="224"/>
      <c r="AQ30" s="221"/>
      <c r="AR30" s="218"/>
      <c r="AS30" s="218"/>
      <c r="AT30" s="218"/>
      <c r="AU30" s="218"/>
      <c r="AV30" s="218"/>
      <c r="AW30" s="219"/>
      <c r="AX30" s="224"/>
      <c r="AY30" s="221"/>
      <c r="AZ30" s="218"/>
      <c r="BA30" s="218"/>
      <c r="BB30" s="218"/>
      <c r="BC30" s="218"/>
      <c r="BD30" s="218"/>
      <c r="BE30" s="219"/>
      <c r="BF30" s="224"/>
      <c r="BG30" s="221"/>
      <c r="BH30" s="218"/>
      <c r="BI30" s="218"/>
      <c r="BJ30" s="218"/>
      <c r="BK30" s="218"/>
      <c r="BL30" s="218"/>
      <c r="BM30" s="219"/>
      <c r="BN30" s="220"/>
      <c r="BO30" s="221"/>
      <c r="BP30" s="218"/>
      <c r="BQ30" s="218"/>
      <c r="BR30" s="218"/>
      <c r="BS30" s="218"/>
      <c r="BT30" s="218"/>
      <c r="BU30" s="219"/>
      <c r="BV30" s="220"/>
      <c r="BW30" s="218"/>
      <c r="BX30" s="218"/>
      <c r="BY30" s="218"/>
      <c r="BZ30" s="218"/>
      <c r="CA30" s="218"/>
      <c r="CB30" s="218"/>
      <c r="CC30" s="218"/>
      <c r="CD30" s="218"/>
      <c r="CE30" s="218"/>
      <c r="CF30" s="218"/>
      <c r="CG30" s="218"/>
      <c r="CH30" s="218"/>
      <c r="CI30" s="218"/>
      <c r="CJ30" s="218"/>
      <c r="CK30" s="218"/>
      <c r="CL30" s="218"/>
      <c r="CM30" s="218"/>
      <c r="CN30" s="218"/>
      <c r="CO30" s="218"/>
      <c r="CP30" s="218"/>
      <c r="CQ30" s="218"/>
      <c r="CR30" s="218"/>
      <c r="CS30" s="218"/>
      <c r="CT30" s="218"/>
      <c r="CU30" s="218"/>
      <c r="CV30" s="218"/>
      <c r="CW30" s="218"/>
      <c r="CX30" s="218"/>
      <c r="CY30" s="218"/>
      <c r="CZ30" s="218"/>
      <c r="DA30" s="218"/>
      <c r="DB30" s="218"/>
      <c r="DC30" s="218"/>
      <c r="DD30" s="218"/>
      <c r="DE30" s="218"/>
      <c r="DF30" s="218"/>
      <c r="DG30" s="218"/>
      <c r="DH30" s="218"/>
      <c r="DI30" s="218"/>
      <c r="DJ30" s="218"/>
      <c r="DK30" s="218"/>
      <c r="DL30" s="218"/>
      <c r="DM30" s="218"/>
      <c r="DN30" s="218"/>
      <c r="DO30" s="218"/>
      <c r="DP30" s="218"/>
      <c r="DQ30" s="218"/>
      <c r="DR30" s="218"/>
      <c r="DS30" s="218"/>
      <c r="DT30" s="218"/>
      <c r="DU30" s="218"/>
      <c r="DV30" s="218"/>
      <c r="DW30" s="218"/>
      <c r="DX30" s="218"/>
      <c r="DY30" s="218"/>
      <c r="DZ30" s="218"/>
      <c r="EA30" s="218"/>
      <c r="EB30" s="218"/>
      <c r="EC30" s="218"/>
      <c r="ED30" s="218"/>
      <c r="EE30" s="218"/>
      <c r="EF30" s="218"/>
    </row>
    <row r="31" spans="1:136" x14ac:dyDescent="0.15">
      <c r="C31" s="218"/>
      <c r="D31" s="218"/>
      <c r="E31" s="218"/>
      <c r="F31" s="218"/>
      <c r="G31" s="218"/>
      <c r="H31" s="218"/>
      <c r="I31" s="219"/>
      <c r="J31" s="220"/>
      <c r="K31" s="221"/>
      <c r="L31" s="218"/>
      <c r="M31" s="218"/>
      <c r="N31" s="218"/>
      <c r="O31" s="218"/>
      <c r="P31" s="218"/>
      <c r="Q31" s="219"/>
      <c r="R31" s="220"/>
      <c r="S31" s="221"/>
      <c r="T31" s="218"/>
      <c r="U31" s="218"/>
      <c r="V31" s="218"/>
      <c r="W31" s="218"/>
      <c r="X31" s="218"/>
      <c r="Y31" s="219"/>
      <c r="Z31" s="224"/>
      <c r="AA31" s="221"/>
      <c r="AB31" s="221"/>
      <c r="AC31" s="221"/>
      <c r="AD31" s="221"/>
      <c r="AE31" s="221"/>
      <c r="AF31" s="221"/>
      <c r="AG31" s="219"/>
      <c r="AH31" s="224"/>
      <c r="AI31" s="221"/>
      <c r="AJ31" s="218"/>
      <c r="AK31" s="218"/>
      <c r="AL31" s="218"/>
      <c r="AM31" s="218"/>
      <c r="AN31" s="218"/>
      <c r="AO31" s="219"/>
      <c r="AP31" s="224"/>
      <c r="AQ31" s="221"/>
      <c r="AR31" s="218"/>
      <c r="AS31" s="218"/>
      <c r="AT31" s="218"/>
      <c r="AU31" s="218"/>
      <c r="AV31" s="218"/>
      <c r="AW31" s="219"/>
      <c r="AX31" s="224"/>
      <c r="AY31" s="221"/>
      <c r="AZ31" s="218"/>
      <c r="BA31" s="218"/>
      <c r="BB31" s="218"/>
      <c r="BC31" s="218"/>
      <c r="BD31" s="218"/>
      <c r="BE31" s="219"/>
      <c r="BF31" s="224"/>
      <c r="BG31" s="221"/>
      <c r="BH31" s="218"/>
      <c r="BI31" s="218"/>
      <c r="BJ31" s="218"/>
      <c r="BK31" s="218"/>
      <c r="BL31" s="218"/>
      <c r="BM31" s="219"/>
      <c r="BN31" s="220"/>
      <c r="BO31" s="221"/>
      <c r="BP31" s="218"/>
      <c r="BQ31" s="218"/>
      <c r="BR31" s="218"/>
      <c r="BS31" s="218"/>
      <c r="BT31" s="218"/>
      <c r="BU31" s="219"/>
      <c r="BV31" s="220"/>
      <c r="BW31" s="218"/>
      <c r="BX31" s="218"/>
      <c r="BY31" s="218"/>
      <c r="BZ31" s="218"/>
      <c r="CA31" s="218"/>
      <c r="CB31" s="218"/>
      <c r="CC31" s="218"/>
      <c r="CD31" s="218"/>
      <c r="CE31" s="218"/>
      <c r="CF31" s="218"/>
      <c r="CG31" s="218"/>
      <c r="CH31" s="218"/>
      <c r="CI31" s="218"/>
      <c r="CJ31" s="218"/>
      <c r="CK31" s="218"/>
      <c r="CL31" s="218"/>
      <c r="CM31" s="218"/>
      <c r="CN31" s="218"/>
      <c r="CO31" s="218"/>
      <c r="CP31" s="218"/>
      <c r="CQ31" s="218"/>
      <c r="CR31" s="218"/>
      <c r="CS31" s="218"/>
      <c r="CT31" s="218"/>
      <c r="CU31" s="218"/>
      <c r="CV31" s="218"/>
      <c r="CW31" s="218"/>
      <c r="CX31" s="218"/>
      <c r="CY31" s="218"/>
      <c r="CZ31" s="218"/>
      <c r="DA31" s="218"/>
      <c r="DB31" s="218"/>
      <c r="DC31" s="218"/>
      <c r="DD31" s="218"/>
      <c r="DE31" s="218"/>
      <c r="DF31" s="218"/>
      <c r="DG31" s="218"/>
      <c r="DH31" s="218"/>
      <c r="DI31" s="218"/>
      <c r="DJ31" s="218"/>
      <c r="DK31" s="218"/>
      <c r="DL31" s="218"/>
      <c r="DM31" s="218"/>
      <c r="DN31" s="218"/>
      <c r="DO31" s="218"/>
      <c r="DP31" s="218"/>
      <c r="DQ31" s="218"/>
      <c r="DR31" s="218"/>
      <c r="DS31" s="218"/>
      <c r="DT31" s="218"/>
      <c r="DU31" s="218"/>
      <c r="DV31" s="218"/>
      <c r="DW31" s="218"/>
      <c r="DX31" s="218"/>
      <c r="DY31" s="218"/>
      <c r="DZ31" s="218"/>
      <c r="EA31" s="218"/>
      <c r="EB31" s="218"/>
      <c r="EC31" s="218"/>
      <c r="ED31" s="218"/>
      <c r="EE31" s="218"/>
      <c r="EF31" s="218"/>
    </row>
    <row r="32" spans="1:136" x14ac:dyDescent="0.15">
      <c r="C32" s="218"/>
      <c r="D32" s="218"/>
      <c r="E32" s="218"/>
      <c r="F32" s="218"/>
      <c r="G32" s="218"/>
      <c r="H32" s="218"/>
      <c r="I32" s="219"/>
      <c r="J32" s="220"/>
      <c r="K32" s="221"/>
      <c r="L32" s="218"/>
      <c r="M32" s="218"/>
      <c r="N32" s="218"/>
      <c r="O32" s="218"/>
      <c r="P32" s="218"/>
      <c r="Q32" s="219"/>
      <c r="R32" s="220"/>
      <c r="S32" s="221"/>
      <c r="T32" s="218"/>
      <c r="U32" s="218"/>
      <c r="V32" s="218"/>
      <c r="W32" s="218"/>
      <c r="X32" s="218"/>
      <c r="Y32" s="219"/>
      <c r="Z32" s="224"/>
      <c r="AA32" s="221"/>
      <c r="AB32" s="221"/>
      <c r="AC32" s="221"/>
      <c r="AD32" s="221"/>
      <c r="AE32" s="221"/>
      <c r="AF32" s="221"/>
      <c r="AG32" s="219"/>
      <c r="AH32" s="224"/>
      <c r="AI32" s="221"/>
      <c r="AJ32" s="218"/>
      <c r="AK32" s="218"/>
      <c r="AL32" s="218"/>
      <c r="AM32" s="218"/>
      <c r="AN32" s="218"/>
      <c r="AO32" s="219"/>
      <c r="AP32" s="224"/>
      <c r="AQ32" s="221"/>
      <c r="AR32" s="218"/>
      <c r="AS32" s="218"/>
      <c r="AT32" s="218"/>
      <c r="AU32" s="218"/>
      <c r="AV32" s="218"/>
      <c r="AW32" s="219"/>
      <c r="AX32" s="224"/>
      <c r="AY32" s="221"/>
      <c r="AZ32" s="218"/>
      <c r="BA32" s="218"/>
      <c r="BB32" s="218"/>
      <c r="BC32" s="218"/>
      <c r="BD32" s="218"/>
      <c r="BE32" s="219"/>
      <c r="BF32" s="224"/>
      <c r="BG32" s="221"/>
      <c r="BH32" s="218"/>
      <c r="BI32" s="218"/>
      <c r="BJ32" s="218"/>
      <c r="BK32" s="218"/>
      <c r="BL32" s="218"/>
      <c r="BM32" s="219"/>
      <c r="BN32" s="220"/>
      <c r="BO32" s="221"/>
      <c r="BP32" s="218"/>
      <c r="BQ32" s="218"/>
      <c r="BR32" s="218"/>
      <c r="BS32" s="218"/>
      <c r="BT32" s="218"/>
      <c r="BU32" s="219"/>
      <c r="BV32" s="220"/>
      <c r="BW32" s="218"/>
      <c r="BX32" s="218"/>
      <c r="BY32" s="218"/>
      <c r="BZ32" s="218"/>
      <c r="CA32" s="218"/>
      <c r="CB32" s="218"/>
      <c r="CC32" s="218"/>
      <c r="CD32" s="218"/>
      <c r="CE32" s="218"/>
      <c r="CF32" s="218"/>
      <c r="CG32" s="218"/>
      <c r="CH32" s="218"/>
      <c r="CI32" s="218"/>
      <c r="CJ32" s="218"/>
      <c r="CK32" s="218"/>
      <c r="CL32" s="218"/>
      <c r="CM32" s="218"/>
      <c r="CN32" s="218"/>
      <c r="CO32" s="218"/>
      <c r="CP32" s="218"/>
      <c r="CQ32" s="218"/>
      <c r="CR32" s="218"/>
      <c r="CS32" s="218"/>
      <c r="CT32" s="218"/>
      <c r="CU32" s="218"/>
      <c r="CV32" s="218"/>
      <c r="CW32" s="218"/>
      <c r="CX32" s="218"/>
      <c r="CY32" s="218"/>
      <c r="CZ32" s="218"/>
      <c r="DA32" s="218"/>
      <c r="DB32" s="218"/>
      <c r="DC32" s="218"/>
      <c r="DD32" s="218"/>
      <c r="DE32" s="218"/>
      <c r="DF32" s="218"/>
      <c r="DG32" s="218"/>
      <c r="DH32" s="218"/>
      <c r="DI32" s="218"/>
      <c r="DJ32" s="218"/>
      <c r="DK32" s="218"/>
      <c r="DL32" s="218"/>
      <c r="DM32" s="218"/>
      <c r="DN32" s="218"/>
      <c r="DO32" s="218"/>
      <c r="DP32" s="218"/>
      <c r="DQ32" s="218"/>
      <c r="DR32" s="218"/>
      <c r="DS32" s="218"/>
      <c r="DT32" s="218"/>
      <c r="DU32" s="218"/>
      <c r="DV32" s="218"/>
      <c r="DW32" s="218"/>
      <c r="DX32" s="218"/>
      <c r="DY32" s="218"/>
      <c r="DZ32" s="218"/>
      <c r="EA32" s="218"/>
      <c r="EB32" s="218"/>
      <c r="EC32" s="218"/>
      <c r="ED32" s="218"/>
      <c r="EE32" s="218"/>
      <c r="EF32" s="218"/>
    </row>
    <row r="33" spans="3:136" x14ac:dyDescent="0.15">
      <c r="C33" s="218"/>
      <c r="D33" s="218"/>
      <c r="E33" s="218"/>
      <c r="F33" s="218"/>
      <c r="G33" s="218"/>
      <c r="H33" s="218"/>
      <c r="I33" s="219"/>
      <c r="J33" s="220"/>
      <c r="K33" s="221"/>
      <c r="L33" s="218"/>
      <c r="M33" s="218"/>
      <c r="N33" s="218"/>
      <c r="O33" s="218"/>
      <c r="P33" s="218"/>
      <c r="Q33" s="219"/>
      <c r="R33" s="220"/>
      <c r="S33" s="221"/>
      <c r="T33" s="218"/>
      <c r="U33" s="218"/>
      <c r="V33" s="218"/>
      <c r="W33" s="218"/>
      <c r="X33" s="218"/>
      <c r="Y33" s="219"/>
      <c r="Z33" s="224"/>
      <c r="AA33" s="221"/>
      <c r="AB33" s="221"/>
      <c r="AC33" s="221"/>
      <c r="AD33" s="221"/>
      <c r="AE33" s="221"/>
      <c r="AF33" s="221"/>
      <c r="AG33" s="219"/>
      <c r="AH33" s="224"/>
      <c r="AI33" s="221"/>
      <c r="AJ33" s="218"/>
      <c r="AK33" s="218"/>
      <c r="AL33" s="218"/>
      <c r="AM33" s="218"/>
      <c r="AN33" s="218"/>
      <c r="AO33" s="219"/>
      <c r="AP33" s="224"/>
      <c r="AQ33" s="221"/>
      <c r="AR33" s="218"/>
      <c r="AS33" s="218"/>
      <c r="AT33" s="218"/>
      <c r="AU33" s="218"/>
      <c r="AV33" s="218"/>
      <c r="AW33" s="219"/>
      <c r="AX33" s="224"/>
      <c r="AY33" s="221"/>
      <c r="AZ33" s="218"/>
      <c r="BA33" s="218"/>
      <c r="BB33" s="218"/>
      <c r="BC33" s="218"/>
      <c r="BD33" s="218"/>
      <c r="BE33" s="219"/>
      <c r="BF33" s="224"/>
      <c r="BG33" s="221"/>
      <c r="BH33" s="218"/>
      <c r="BI33" s="218"/>
      <c r="BJ33" s="218"/>
      <c r="BK33" s="218"/>
      <c r="BL33" s="218"/>
      <c r="BM33" s="219"/>
      <c r="BN33" s="220"/>
      <c r="BO33" s="221"/>
      <c r="BP33" s="218"/>
      <c r="BQ33" s="218"/>
      <c r="BR33" s="218"/>
      <c r="BS33" s="218"/>
      <c r="BT33" s="218"/>
      <c r="BU33" s="219"/>
      <c r="BV33" s="220"/>
      <c r="BW33" s="218"/>
      <c r="BX33" s="218"/>
      <c r="BY33" s="218"/>
      <c r="BZ33" s="218"/>
      <c r="CA33" s="218"/>
      <c r="CB33" s="218"/>
      <c r="CC33" s="218"/>
      <c r="CD33" s="218"/>
      <c r="CE33" s="218"/>
      <c r="CF33" s="218"/>
      <c r="CG33" s="218"/>
      <c r="CH33" s="218"/>
      <c r="CI33" s="218"/>
      <c r="CJ33" s="218"/>
      <c r="CK33" s="218"/>
      <c r="CL33" s="218"/>
      <c r="CM33" s="218"/>
      <c r="CN33" s="218"/>
      <c r="CO33" s="218"/>
      <c r="CP33" s="218"/>
      <c r="CQ33" s="218"/>
      <c r="CR33" s="218"/>
      <c r="CS33" s="218"/>
      <c r="CT33" s="218"/>
      <c r="CU33" s="218"/>
      <c r="CV33" s="218"/>
      <c r="CW33" s="218"/>
      <c r="CX33" s="218"/>
      <c r="CY33" s="218"/>
      <c r="CZ33" s="218"/>
      <c r="DA33" s="218"/>
      <c r="DB33" s="218"/>
      <c r="DC33" s="218"/>
      <c r="DD33" s="218"/>
      <c r="DE33" s="218"/>
      <c r="DF33" s="218"/>
      <c r="DG33" s="218"/>
      <c r="DH33" s="218"/>
      <c r="DI33" s="218"/>
      <c r="DJ33" s="218"/>
      <c r="DK33" s="218"/>
      <c r="DL33" s="218"/>
      <c r="DM33" s="218"/>
      <c r="DN33" s="218"/>
      <c r="DO33" s="218"/>
      <c r="DP33" s="218"/>
      <c r="DQ33" s="218"/>
      <c r="DR33" s="218"/>
      <c r="DS33" s="218"/>
      <c r="DT33" s="218"/>
      <c r="DU33" s="218"/>
      <c r="DV33" s="218"/>
      <c r="DW33" s="218"/>
      <c r="DX33" s="218"/>
      <c r="DY33" s="218"/>
      <c r="DZ33" s="218"/>
      <c r="EA33" s="218"/>
      <c r="EB33" s="218"/>
      <c r="EC33" s="218"/>
      <c r="ED33" s="218"/>
      <c r="EE33" s="218"/>
      <c r="EF33" s="218"/>
    </row>
    <row r="34" spans="3:136" x14ac:dyDescent="0.15">
      <c r="C34" s="218"/>
      <c r="D34" s="218"/>
      <c r="E34" s="218"/>
      <c r="F34" s="218"/>
      <c r="G34" s="218"/>
      <c r="H34" s="218"/>
      <c r="I34" s="219"/>
      <c r="J34" s="220"/>
      <c r="K34" s="221"/>
      <c r="L34" s="218"/>
      <c r="M34" s="218"/>
      <c r="N34" s="218"/>
      <c r="O34" s="218"/>
      <c r="P34" s="218"/>
      <c r="Q34" s="219"/>
      <c r="R34" s="220"/>
      <c r="S34" s="221"/>
      <c r="T34" s="218"/>
      <c r="U34" s="218"/>
      <c r="V34" s="218"/>
      <c r="W34" s="218"/>
      <c r="X34" s="218"/>
      <c r="Y34" s="219"/>
      <c r="Z34" s="224"/>
      <c r="AA34" s="221"/>
      <c r="AB34" s="221"/>
      <c r="AC34" s="221"/>
      <c r="AD34" s="221"/>
      <c r="AE34" s="221"/>
      <c r="AF34" s="221"/>
      <c r="AG34" s="219"/>
      <c r="AH34" s="224"/>
      <c r="AI34" s="221"/>
      <c r="AJ34" s="218"/>
      <c r="AK34" s="218"/>
      <c r="AL34" s="218"/>
      <c r="AM34" s="218"/>
      <c r="AN34" s="218"/>
      <c r="AO34" s="219"/>
      <c r="AP34" s="224"/>
      <c r="AQ34" s="221"/>
      <c r="AR34" s="218"/>
      <c r="AS34" s="218"/>
      <c r="AT34" s="218"/>
      <c r="AU34" s="218"/>
      <c r="AV34" s="218"/>
      <c r="AW34" s="219"/>
      <c r="AX34" s="224"/>
      <c r="AY34" s="221"/>
      <c r="AZ34" s="218"/>
      <c r="BA34" s="218"/>
      <c r="BB34" s="218"/>
      <c r="BC34" s="218"/>
      <c r="BD34" s="218"/>
      <c r="BE34" s="219"/>
      <c r="BF34" s="224"/>
      <c r="BG34" s="221"/>
      <c r="BH34" s="218"/>
      <c r="BI34" s="218"/>
      <c r="BJ34" s="218"/>
      <c r="BK34" s="218"/>
      <c r="BL34" s="218"/>
      <c r="BM34" s="219"/>
      <c r="BN34" s="220"/>
      <c r="BO34" s="221"/>
      <c r="BP34" s="218"/>
      <c r="BQ34" s="218"/>
      <c r="BR34" s="218"/>
      <c r="BS34" s="218"/>
      <c r="BT34" s="218"/>
      <c r="BU34" s="219"/>
      <c r="BV34" s="220"/>
      <c r="BW34" s="218"/>
      <c r="BX34" s="218"/>
      <c r="BY34" s="218"/>
      <c r="BZ34" s="218"/>
      <c r="CA34" s="218"/>
      <c r="CB34" s="218"/>
      <c r="CC34" s="218"/>
      <c r="CD34" s="218"/>
      <c r="CE34" s="218"/>
      <c r="CF34" s="218"/>
      <c r="CG34" s="218"/>
      <c r="CH34" s="218"/>
      <c r="CI34" s="218"/>
      <c r="CJ34" s="218"/>
      <c r="CK34" s="218"/>
      <c r="CL34" s="218"/>
      <c r="CM34" s="218"/>
      <c r="CN34" s="218"/>
      <c r="CO34" s="218"/>
      <c r="CP34" s="218"/>
      <c r="CQ34" s="218"/>
      <c r="CR34" s="218"/>
      <c r="CS34" s="218"/>
      <c r="CT34" s="218"/>
      <c r="CU34" s="218"/>
      <c r="CV34" s="218"/>
      <c r="CW34" s="218"/>
      <c r="CX34" s="218"/>
      <c r="CY34" s="218"/>
      <c r="CZ34" s="218"/>
      <c r="DA34" s="218"/>
      <c r="DB34" s="218"/>
      <c r="DC34" s="218"/>
      <c r="DD34" s="218"/>
      <c r="DE34" s="218"/>
      <c r="DF34" s="218"/>
      <c r="DG34" s="218"/>
      <c r="DH34" s="218"/>
      <c r="DI34" s="218"/>
      <c r="DJ34" s="218"/>
      <c r="DK34" s="218"/>
      <c r="DL34" s="218"/>
      <c r="DM34" s="218"/>
      <c r="DN34" s="218"/>
      <c r="DO34" s="218"/>
      <c r="DP34" s="218"/>
      <c r="DQ34" s="218"/>
      <c r="DR34" s="218"/>
      <c r="DS34" s="218"/>
      <c r="DT34" s="218"/>
      <c r="DU34" s="218"/>
      <c r="DV34" s="218"/>
      <c r="DW34" s="218"/>
      <c r="DX34" s="218"/>
      <c r="DY34" s="218"/>
      <c r="DZ34" s="218"/>
      <c r="EA34" s="218"/>
      <c r="EB34" s="218"/>
      <c r="EC34" s="218"/>
      <c r="ED34" s="218"/>
      <c r="EE34" s="218"/>
      <c r="EF34" s="218"/>
    </row>
    <row r="35" spans="3:136" x14ac:dyDescent="0.15">
      <c r="C35" s="218"/>
      <c r="D35" s="218"/>
      <c r="E35" s="218"/>
      <c r="F35" s="218"/>
      <c r="G35" s="218"/>
      <c r="H35" s="218"/>
      <c r="I35" s="219"/>
      <c r="J35" s="220"/>
      <c r="K35" s="221"/>
      <c r="L35" s="218"/>
      <c r="M35" s="218"/>
      <c r="N35" s="218"/>
      <c r="O35" s="218"/>
      <c r="P35" s="218"/>
      <c r="Q35" s="219"/>
      <c r="R35" s="220"/>
      <c r="S35" s="221"/>
      <c r="T35" s="218"/>
      <c r="U35" s="218"/>
      <c r="V35" s="218"/>
      <c r="W35" s="218"/>
      <c r="X35" s="218"/>
      <c r="Y35" s="219"/>
      <c r="Z35" s="224"/>
      <c r="AA35" s="221"/>
      <c r="AB35" s="221"/>
      <c r="AC35" s="221"/>
      <c r="AD35" s="221"/>
      <c r="AE35" s="221"/>
      <c r="AF35" s="221"/>
      <c r="AG35" s="219"/>
      <c r="AH35" s="224"/>
      <c r="AI35" s="221"/>
      <c r="AJ35" s="218"/>
      <c r="AK35" s="218"/>
      <c r="AL35" s="218"/>
      <c r="AM35" s="218"/>
      <c r="AN35" s="218"/>
      <c r="AO35" s="219"/>
      <c r="AP35" s="224"/>
      <c r="AQ35" s="221"/>
      <c r="AR35" s="218"/>
      <c r="AS35" s="218"/>
      <c r="AT35" s="218"/>
      <c r="AU35" s="218"/>
      <c r="AV35" s="218"/>
      <c r="AW35" s="219"/>
      <c r="AX35" s="224"/>
      <c r="AY35" s="221"/>
      <c r="AZ35" s="218"/>
      <c r="BA35" s="218"/>
      <c r="BB35" s="218"/>
      <c r="BC35" s="218"/>
      <c r="BD35" s="218"/>
      <c r="BE35" s="219"/>
      <c r="BF35" s="224"/>
      <c r="BG35" s="221"/>
      <c r="BH35" s="218"/>
      <c r="BI35" s="218"/>
      <c r="BJ35" s="218"/>
      <c r="BK35" s="218"/>
      <c r="BL35" s="218"/>
      <c r="BM35" s="219"/>
      <c r="BN35" s="220"/>
      <c r="BO35" s="221"/>
      <c r="BP35" s="218"/>
      <c r="BQ35" s="218"/>
      <c r="BR35" s="218"/>
      <c r="BS35" s="218"/>
      <c r="BT35" s="218"/>
      <c r="BU35" s="219"/>
      <c r="BV35" s="220"/>
      <c r="BW35" s="218"/>
      <c r="BX35" s="218"/>
      <c r="BY35" s="218"/>
      <c r="BZ35" s="218"/>
      <c r="CA35" s="218"/>
      <c r="CB35" s="218"/>
      <c r="CC35" s="218"/>
      <c r="CD35" s="218"/>
      <c r="CE35" s="218"/>
      <c r="CF35" s="218"/>
      <c r="CG35" s="218"/>
      <c r="CH35" s="218"/>
      <c r="CI35" s="218"/>
      <c r="CJ35" s="218"/>
      <c r="CK35" s="218"/>
      <c r="CL35" s="218"/>
      <c r="CM35" s="218"/>
      <c r="CN35" s="218"/>
      <c r="CO35" s="218"/>
      <c r="CP35" s="218"/>
      <c r="CQ35" s="218"/>
      <c r="CR35" s="218"/>
      <c r="CS35" s="218"/>
      <c r="CT35" s="218"/>
      <c r="CU35" s="218"/>
      <c r="CV35" s="218"/>
      <c r="CW35" s="218"/>
      <c r="CX35" s="218"/>
      <c r="CY35" s="218"/>
      <c r="CZ35" s="218"/>
      <c r="DA35" s="218"/>
      <c r="DB35" s="218"/>
      <c r="DC35" s="218"/>
      <c r="DD35" s="218"/>
      <c r="DE35" s="218"/>
      <c r="DF35" s="218"/>
      <c r="DG35" s="218"/>
      <c r="DH35" s="218"/>
      <c r="DI35" s="218"/>
      <c r="DJ35" s="218"/>
      <c r="DK35" s="218"/>
      <c r="DL35" s="218"/>
      <c r="DM35" s="218"/>
      <c r="DN35" s="218"/>
      <c r="DO35" s="218"/>
      <c r="DP35" s="218"/>
      <c r="DQ35" s="218"/>
      <c r="DR35" s="218"/>
      <c r="DS35" s="218"/>
      <c r="DT35" s="218"/>
      <c r="DU35" s="218"/>
      <c r="DV35" s="218"/>
      <c r="DW35" s="218"/>
      <c r="DX35" s="218"/>
      <c r="DY35" s="218"/>
      <c r="DZ35" s="218"/>
      <c r="EA35" s="218"/>
      <c r="EB35" s="218"/>
      <c r="EC35" s="218"/>
      <c r="ED35" s="218"/>
      <c r="EE35" s="218"/>
      <c r="EF35" s="218"/>
    </row>
    <row r="36" spans="3:136" x14ac:dyDescent="0.15">
      <c r="C36" s="218"/>
      <c r="D36" s="218"/>
      <c r="E36" s="218"/>
      <c r="F36" s="218"/>
      <c r="G36" s="218"/>
      <c r="H36" s="218"/>
      <c r="I36" s="219"/>
      <c r="J36" s="220"/>
      <c r="K36" s="221"/>
      <c r="L36" s="218"/>
      <c r="M36" s="218"/>
      <c r="N36" s="218"/>
      <c r="O36" s="218"/>
      <c r="P36" s="218"/>
      <c r="Q36" s="219"/>
      <c r="R36" s="220"/>
      <c r="S36" s="221"/>
      <c r="T36" s="218"/>
      <c r="U36" s="218"/>
      <c r="V36" s="218"/>
      <c r="W36" s="218"/>
      <c r="X36" s="218"/>
      <c r="Y36" s="219"/>
      <c r="Z36" s="224"/>
      <c r="AA36" s="221"/>
      <c r="AB36" s="221"/>
      <c r="AC36" s="221"/>
      <c r="AD36" s="221"/>
      <c r="AE36" s="221"/>
      <c r="AF36" s="221"/>
      <c r="AG36" s="219"/>
      <c r="AH36" s="224"/>
      <c r="AI36" s="221"/>
      <c r="AJ36" s="218"/>
      <c r="AK36" s="218"/>
      <c r="AL36" s="218"/>
      <c r="AM36" s="218"/>
      <c r="AN36" s="218"/>
      <c r="AO36" s="219"/>
      <c r="AP36" s="224"/>
      <c r="AQ36" s="221"/>
      <c r="AR36" s="218"/>
      <c r="AS36" s="218"/>
      <c r="AT36" s="218"/>
      <c r="AU36" s="218"/>
      <c r="AV36" s="218"/>
      <c r="AW36" s="219"/>
      <c r="AX36" s="224"/>
      <c r="AY36" s="221"/>
      <c r="AZ36" s="218"/>
      <c r="BA36" s="218"/>
      <c r="BB36" s="218"/>
      <c r="BC36" s="218"/>
      <c r="BD36" s="218"/>
      <c r="BE36" s="219"/>
      <c r="BF36" s="224"/>
      <c r="BG36" s="221"/>
      <c r="BH36" s="218"/>
      <c r="BI36" s="218"/>
      <c r="BJ36" s="218"/>
      <c r="BK36" s="218"/>
      <c r="BL36" s="218"/>
      <c r="BM36" s="219"/>
      <c r="BN36" s="220"/>
      <c r="BO36" s="221"/>
      <c r="BP36" s="218"/>
      <c r="BQ36" s="218"/>
      <c r="BR36" s="218"/>
      <c r="BS36" s="218"/>
      <c r="BT36" s="218"/>
      <c r="BU36" s="219"/>
      <c r="BV36" s="220"/>
      <c r="BW36" s="218"/>
      <c r="BX36" s="218"/>
      <c r="BY36" s="218"/>
      <c r="BZ36" s="218"/>
      <c r="CA36" s="218"/>
      <c r="CB36" s="218"/>
      <c r="CC36" s="218"/>
      <c r="CD36" s="218"/>
      <c r="CE36" s="218"/>
      <c r="CF36" s="218"/>
      <c r="CG36" s="218"/>
      <c r="CH36" s="218"/>
      <c r="CI36" s="218"/>
      <c r="CJ36" s="218"/>
      <c r="CK36" s="218"/>
      <c r="CL36" s="218"/>
      <c r="CM36" s="218"/>
      <c r="CN36" s="218"/>
      <c r="CO36" s="218"/>
      <c r="CP36" s="218"/>
      <c r="CQ36" s="218"/>
      <c r="CR36" s="218"/>
      <c r="CS36" s="218"/>
      <c r="CT36" s="218"/>
      <c r="CU36" s="218"/>
      <c r="CV36" s="218"/>
      <c r="CW36" s="218"/>
      <c r="CX36" s="218"/>
      <c r="CY36" s="218"/>
      <c r="CZ36" s="218"/>
      <c r="DA36" s="218"/>
      <c r="DB36" s="218"/>
      <c r="DC36" s="218"/>
      <c r="DD36" s="218"/>
      <c r="DE36" s="218"/>
      <c r="DF36" s="218"/>
      <c r="DG36" s="218"/>
      <c r="DH36" s="218"/>
      <c r="DI36" s="218"/>
      <c r="DJ36" s="218"/>
      <c r="DK36" s="218"/>
      <c r="DL36" s="218"/>
      <c r="DM36" s="218"/>
      <c r="DN36" s="218"/>
      <c r="DO36" s="218"/>
      <c r="DP36" s="218"/>
      <c r="DQ36" s="218"/>
      <c r="DR36" s="218"/>
      <c r="DS36" s="218"/>
      <c r="DT36" s="218"/>
      <c r="DU36" s="218"/>
      <c r="DV36" s="218"/>
      <c r="DW36" s="218"/>
      <c r="DX36" s="218"/>
      <c r="DY36" s="218"/>
      <c r="DZ36" s="218"/>
      <c r="EA36" s="218"/>
      <c r="EB36" s="218"/>
      <c r="EC36" s="218"/>
      <c r="ED36" s="218"/>
      <c r="EE36" s="218"/>
      <c r="EF36" s="218"/>
    </row>
    <row r="37" spans="3:136" x14ac:dyDescent="0.15">
      <c r="C37" s="218"/>
      <c r="D37" s="218"/>
      <c r="E37" s="218"/>
      <c r="F37" s="218"/>
      <c r="G37" s="218"/>
      <c r="H37" s="218"/>
      <c r="I37" s="219"/>
      <c r="J37" s="220"/>
      <c r="K37" s="221"/>
      <c r="L37" s="218"/>
      <c r="M37" s="218"/>
      <c r="N37" s="218"/>
      <c r="O37" s="218"/>
      <c r="P37" s="218"/>
      <c r="Q37" s="219"/>
      <c r="R37" s="220"/>
      <c r="S37" s="221"/>
      <c r="T37" s="218"/>
      <c r="U37" s="218"/>
      <c r="V37" s="218"/>
      <c r="W37" s="218"/>
      <c r="X37" s="218"/>
      <c r="Y37" s="219"/>
      <c r="Z37" s="224"/>
      <c r="AA37" s="221"/>
      <c r="AB37" s="221"/>
      <c r="AC37" s="221"/>
      <c r="AD37" s="221"/>
      <c r="AE37" s="221"/>
      <c r="AF37" s="221"/>
      <c r="AG37" s="219"/>
      <c r="AH37" s="224"/>
      <c r="AI37" s="221"/>
      <c r="AJ37" s="218"/>
      <c r="AK37" s="218"/>
      <c r="AL37" s="218"/>
      <c r="AM37" s="218"/>
      <c r="AN37" s="218"/>
      <c r="AO37" s="219"/>
      <c r="AP37" s="224"/>
      <c r="AQ37" s="221"/>
      <c r="AR37" s="218"/>
      <c r="AS37" s="218"/>
      <c r="AT37" s="218"/>
      <c r="AU37" s="218"/>
      <c r="AV37" s="218"/>
      <c r="AW37" s="219"/>
      <c r="AX37" s="224"/>
      <c r="AY37" s="221"/>
      <c r="AZ37" s="218"/>
      <c r="BA37" s="218"/>
      <c r="BB37" s="218"/>
      <c r="BC37" s="218"/>
      <c r="BD37" s="218"/>
      <c r="BE37" s="219"/>
      <c r="BF37" s="224"/>
      <c r="BG37" s="221"/>
      <c r="BH37" s="218"/>
      <c r="BI37" s="218"/>
      <c r="BJ37" s="218"/>
      <c r="BK37" s="218"/>
      <c r="BL37" s="218"/>
      <c r="BM37" s="219"/>
      <c r="BN37" s="220"/>
      <c r="BO37" s="221"/>
      <c r="BP37" s="218"/>
      <c r="BQ37" s="218"/>
      <c r="BR37" s="218"/>
      <c r="BS37" s="218"/>
      <c r="BT37" s="218"/>
      <c r="BU37" s="219"/>
      <c r="BV37" s="220"/>
      <c r="BW37" s="218"/>
      <c r="BX37" s="218"/>
      <c r="BY37" s="218"/>
      <c r="BZ37" s="218"/>
      <c r="CA37" s="218"/>
      <c r="CB37" s="218"/>
      <c r="CC37" s="218"/>
      <c r="CD37" s="218"/>
      <c r="CE37" s="218"/>
      <c r="CF37" s="218"/>
      <c r="CG37" s="218"/>
      <c r="CH37" s="218"/>
      <c r="CI37" s="218"/>
      <c r="CJ37" s="218"/>
      <c r="CK37" s="218"/>
      <c r="CL37" s="218"/>
      <c r="CM37" s="218"/>
      <c r="CN37" s="218"/>
      <c r="CO37" s="218"/>
      <c r="CP37" s="218"/>
      <c r="CQ37" s="218"/>
      <c r="CR37" s="218"/>
      <c r="CS37" s="218"/>
      <c r="CT37" s="218"/>
      <c r="CU37" s="218"/>
      <c r="CV37" s="218"/>
      <c r="CW37" s="218"/>
      <c r="CX37" s="218"/>
      <c r="CY37" s="218"/>
      <c r="CZ37" s="218"/>
      <c r="DA37" s="218"/>
      <c r="DB37" s="218"/>
      <c r="DC37" s="218"/>
      <c r="DD37" s="218"/>
      <c r="DE37" s="218"/>
      <c r="DF37" s="218"/>
      <c r="DG37" s="218"/>
      <c r="DH37" s="218"/>
      <c r="DI37" s="218"/>
      <c r="DJ37" s="218"/>
      <c r="DK37" s="218"/>
      <c r="DL37" s="218"/>
      <c r="DM37" s="218"/>
      <c r="DN37" s="218"/>
      <c r="DO37" s="218"/>
      <c r="DP37" s="218"/>
      <c r="DQ37" s="218"/>
      <c r="DR37" s="218"/>
      <c r="DS37" s="218"/>
      <c r="DT37" s="218"/>
      <c r="DU37" s="218"/>
      <c r="DV37" s="218"/>
      <c r="DW37" s="218"/>
      <c r="DX37" s="218"/>
      <c r="DY37" s="218"/>
      <c r="DZ37" s="218"/>
      <c r="EA37" s="218"/>
      <c r="EB37" s="218"/>
      <c r="EC37" s="218"/>
      <c r="ED37" s="218"/>
      <c r="EE37" s="218"/>
      <c r="EF37" s="218"/>
    </row>
  </sheetData>
  <mergeCells count="9">
    <mergeCell ref="AX1:BE1"/>
    <mergeCell ref="BF1:BM1"/>
    <mergeCell ref="BN1:BU1"/>
    <mergeCell ref="C1:I1"/>
    <mergeCell ref="J1:Q1"/>
    <mergeCell ref="R1:Y1"/>
    <mergeCell ref="Z1:AG1"/>
    <mergeCell ref="AH1:AO1"/>
    <mergeCell ref="AP1:AW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88"/>
  <sheetViews>
    <sheetView workbookViewId="0">
      <pane xSplit="1" ySplit="2" topLeftCell="B72" activePane="bottomRight" state="frozen"/>
      <selection pane="topRight" activeCell="B1" sqref="B1"/>
      <selection pane="bottomLeft" activeCell="A3" sqref="A3"/>
      <selection pane="bottomRight" activeCell="H92" sqref="H92"/>
    </sheetView>
  </sheetViews>
  <sheetFormatPr defaultRowHeight="13.5" x14ac:dyDescent="0.15"/>
  <cols>
    <col min="1" max="1" width="12.25" style="128" customWidth="1"/>
    <col min="2" max="5" width="9" style="119"/>
    <col min="6" max="6" width="9" style="120"/>
    <col min="7" max="7" width="9" style="32"/>
    <col min="8" max="9" width="9" style="33"/>
    <col min="10" max="10" width="9" style="34"/>
    <col min="11" max="11" width="9" style="121"/>
    <col min="12" max="13" width="9" style="122"/>
    <col min="14" max="14" width="9" style="123"/>
    <col min="15" max="15" width="9" style="124"/>
    <col min="16" max="17" width="9" style="125"/>
    <col min="18" max="18" width="9" style="126"/>
    <col min="19" max="19" width="9" style="38"/>
    <col min="20" max="22" width="9" style="39"/>
    <col min="23" max="23" width="9" style="40"/>
    <col min="24" max="24" width="9" style="35"/>
    <col min="25" max="27" width="9" style="36"/>
    <col min="28" max="28" width="9" style="129"/>
    <col min="29" max="29" width="9" style="37"/>
    <col min="30" max="30" width="9" style="127"/>
    <col min="31" max="31" width="9" style="160"/>
    <col min="32" max="32" width="9" style="164"/>
    <col min="33" max="33" width="9" style="168"/>
    <col min="34" max="35" width="9" style="169"/>
    <col min="36" max="36" width="9" style="29"/>
    <col min="37" max="38" width="9" style="30"/>
    <col min="39" max="39" width="9" style="31"/>
    <col min="40" max="40" width="9" style="32"/>
    <col min="41" max="42" width="9" style="33"/>
    <col min="43" max="43" width="9" style="34"/>
    <col min="44" max="16384" width="9" style="100"/>
  </cols>
  <sheetData>
    <row r="1" spans="1:43" x14ac:dyDescent="0.15">
      <c r="A1" s="250"/>
      <c r="B1" s="257" t="s">
        <v>5</v>
      </c>
      <c r="C1" s="258"/>
      <c r="D1" s="258"/>
      <c r="E1" s="258"/>
      <c r="F1" s="259"/>
      <c r="G1" s="251" t="s">
        <v>6</v>
      </c>
      <c r="H1" s="252"/>
      <c r="I1" s="252"/>
      <c r="J1" s="253"/>
      <c r="K1" s="254" t="s">
        <v>7</v>
      </c>
      <c r="L1" s="255"/>
      <c r="M1" s="255"/>
      <c r="N1" s="256"/>
      <c r="O1" s="244" t="s">
        <v>8</v>
      </c>
      <c r="P1" s="245"/>
      <c r="Q1" s="245"/>
      <c r="R1" s="246"/>
      <c r="S1" s="247" t="s">
        <v>9</v>
      </c>
      <c r="T1" s="248"/>
      <c r="U1" s="248"/>
      <c r="V1" s="248"/>
      <c r="W1" s="249"/>
      <c r="X1" s="260" t="s">
        <v>50</v>
      </c>
      <c r="Y1" s="261"/>
      <c r="Z1" s="261"/>
      <c r="AA1" s="261"/>
      <c r="AB1" s="261"/>
      <c r="AC1" s="262"/>
      <c r="AD1" s="263" t="s">
        <v>54</v>
      </c>
      <c r="AE1" s="264"/>
      <c r="AF1" s="264"/>
      <c r="AJ1" s="238" t="s">
        <v>52</v>
      </c>
      <c r="AK1" s="239"/>
      <c r="AL1" s="239"/>
      <c r="AM1" s="240"/>
      <c r="AN1" s="241" t="s">
        <v>53</v>
      </c>
      <c r="AO1" s="242"/>
      <c r="AP1" s="242"/>
      <c r="AQ1" s="243"/>
    </row>
    <row r="2" spans="1:43" x14ac:dyDescent="0.15">
      <c r="A2" s="250"/>
      <c r="B2" s="53" t="s">
        <v>1</v>
      </c>
      <c r="C2" s="53" t="s">
        <v>2</v>
      </c>
      <c r="D2" s="53" t="s">
        <v>3</v>
      </c>
      <c r="E2" s="53" t="s">
        <v>4</v>
      </c>
      <c r="F2" s="54" t="s">
        <v>51</v>
      </c>
      <c r="G2" s="50" t="s">
        <v>1</v>
      </c>
      <c r="H2" s="51" t="s">
        <v>2</v>
      </c>
      <c r="I2" s="51" t="s">
        <v>3</v>
      </c>
      <c r="J2" s="52" t="s">
        <v>4</v>
      </c>
      <c r="K2" s="47" t="s">
        <v>1</v>
      </c>
      <c r="L2" s="48" t="s">
        <v>2</v>
      </c>
      <c r="M2" s="48" t="s">
        <v>3</v>
      </c>
      <c r="N2" s="49" t="s">
        <v>4</v>
      </c>
      <c r="O2" s="44" t="s">
        <v>1</v>
      </c>
      <c r="P2" s="45" t="s">
        <v>2</v>
      </c>
      <c r="Q2" s="45" t="s">
        <v>3</v>
      </c>
      <c r="R2" s="46" t="s">
        <v>4</v>
      </c>
      <c r="S2" s="41" t="s">
        <v>1</v>
      </c>
      <c r="T2" s="42" t="s">
        <v>2</v>
      </c>
      <c r="U2" s="42" t="s">
        <v>3</v>
      </c>
      <c r="V2" s="42" t="s">
        <v>4</v>
      </c>
      <c r="W2" s="43" t="s">
        <v>12</v>
      </c>
      <c r="X2" s="27" t="s">
        <v>0</v>
      </c>
      <c r="Y2" s="26" t="s">
        <v>10</v>
      </c>
      <c r="Z2" s="26" t="s">
        <v>11</v>
      </c>
      <c r="AA2" s="26" t="s">
        <v>4</v>
      </c>
      <c r="AB2" s="26" t="s">
        <v>134</v>
      </c>
      <c r="AC2" s="28" t="s">
        <v>51</v>
      </c>
      <c r="AD2" s="95" t="s">
        <v>203</v>
      </c>
      <c r="AE2" s="95" t="s">
        <v>204</v>
      </c>
      <c r="AF2" s="161" t="s">
        <v>55</v>
      </c>
      <c r="AG2" s="170" t="s">
        <v>207</v>
      </c>
      <c r="AH2" s="171" t="s">
        <v>205</v>
      </c>
      <c r="AI2" s="171" t="s">
        <v>206</v>
      </c>
      <c r="AJ2" s="7" t="s">
        <v>0</v>
      </c>
      <c r="AK2" s="8" t="s">
        <v>2</v>
      </c>
      <c r="AL2" s="8" t="s">
        <v>3</v>
      </c>
      <c r="AM2" s="9" t="s">
        <v>4</v>
      </c>
      <c r="AN2" s="50" t="s">
        <v>0</v>
      </c>
      <c r="AO2" s="51" t="s">
        <v>2</v>
      </c>
      <c r="AP2" s="51" t="s">
        <v>3</v>
      </c>
      <c r="AQ2" s="52" t="s">
        <v>4</v>
      </c>
    </row>
    <row r="3" spans="1:43" s="107" customFormat="1" x14ac:dyDescent="0.15">
      <c r="A3" s="59">
        <v>42722</v>
      </c>
      <c r="B3" s="60">
        <v>113</v>
      </c>
      <c r="C3" s="60">
        <v>30</v>
      </c>
      <c r="D3" s="60">
        <v>35</v>
      </c>
      <c r="E3" s="60">
        <v>108</v>
      </c>
      <c r="F3" s="61"/>
      <c r="G3" s="62">
        <v>191</v>
      </c>
      <c r="H3" s="63">
        <v>34</v>
      </c>
      <c r="I3" s="63">
        <v>36</v>
      </c>
      <c r="J3" s="64">
        <v>189</v>
      </c>
      <c r="K3" s="65">
        <v>27</v>
      </c>
      <c r="L3" s="66">
        <v>8</v>
      </c>
      <c r="M3" s="66">
        <v>0</v>
      </c>
      <c r="N3" s="67">
        <v>35</v>
      </c>
      <c r="O3" s="68">
        <v>10</v>
      </c>
      <c r="P3" s="69">
        <v>4</v>
      </c>
      <c r="Q3" s="69">
        <v>0</v>
      </c>
      <c r="R3" s="70">
        <v>14</v>
      </c>
      <c r="S3" s="71">
        <f>B3+G3+K3+O3</f>
        <v>341</v>
      </c>
      <c r="T3" s="72">
        <f>C3+H3+L3+P3</f>
        <v>76</v>
      </c>
      <c r="U3" s="72">
        <f>D3+I3+M3+Q3</f>
        <v>71</v>
      </c>
      <c r="V3" s="72">
        <f>E3+J3+N3+R3</f>
        <v>346</v>
      </c>
      <c r="W3" s="73"/>
      <c r="X3" s="56"/>
      <c r="Y3" s="57"/>
      <c r="Z3" s="57"/>
      <c r="AA3" s="57"/>
      <c r="AB3" s="57"/>
      <c r="AC3" s="58"/>
      <c r="AD3" s="96"/>
      <c r="AE3" s="96"/>
      <c r="AF3" s="162"/>
      <c r="AG3" s="172"/>
      <c r="AH3" s="173"/>
      <c r="AI3" s="173"/>
      <c r="AJ3" s="101"/>
      <c r="AK3" s="102"/>
      <c r="AL3" s="102"/>
      <c r="AM3" s="103"/>
      <c r="AN3" s="104"/>
      <c r="AO3" s="105"/>
      <c r="AP3" s="105"/>
      <c r="AQ3" s="106"/>
    </row>
    <row r="4" spans="1:43" s="107" customFormat="1" x14ac:dyDescent="0.15">
      <c r="A4" s="59">
        <v>42729</v>
      </c>
      <c r="B4" s="60">
        <f>E3</f>
        <v>108</v>
      </c>
      <c r="C4" s="60">
        <v>32</v>
      </c>
      <c r="D4" s="60">
        <v>42.5</v>
      </c>
      <c r="E4" s="60">
        <v>97.5</v>
      </c>
      <c r="F4" s="61"/>
      <c r="G4" s="62">
        <v>189</v>
      </c>
      <c r="H4" s="63">
        <v>40</v>
      </c>
      <c r="I4" s="63">
        <v>55</v>
      </c>
      <c r="J4" s="64">
        <v>174</v>
      </c>
      <c r="K4" s="65">
        <v>35</v>
      </c>
      <c r="L4" s="66">
        <v>7</v>
      </c>
      <c r="M4" s="66">
        <v>5</v>
      </c>
      <c r="N4" s="67">
        <v>37</v>
      </c>
      <c r="O4" s="68">
        <v>14</v>
      </c>
      <c r="P4" s="69">
        <v>4</v>
      </c>
      <c r="Q4" s="69">
        <v>5.2</v>
      </c>
      <c r="R4" s="70">
        <v>12.8</v>
      </c>
      <c r="S4" s="71">
        <f t="shared" ref="S4:S70" si="0">B4+G4+K4+O4</f>
        <v>346</v>
      </c>
      <c r="T4" s="72">
        <f t="shared" ref="T4:T70" si="1">C4+H4+L4+P4</f>
        <v>83</v>
      </c>
      <c r="U4" s="72">
        <f t="shared" ref="U4:U70" si="2">D4+I4+M4+Q4</f>
        <v>107.7</v>
      </c>
      <c r="V4" s="72">
        <f t="shared" ref="V4:V70" si="3">E4+J4+N4+R4</f>
        <v>321.3</v>
      </c>
      <c r="W4" s="73">
        <f>V4-V3</f>
        <v>-24.699999999999989</v>
      </c>
      <c r="X4" s="77">
        <v>58.8</v>
      </c>
      <c r="Y4" s="78">
        <v>56.3</v>
      </c>
      <c r="Z4" s="78">
        <v>35</v>
      </c>
      <c r="AA4" s="78">
        <v>80.099999999999994</v>
      </c>
      <c r="AB4" s="78"/>
      <c r="AC4" s="79"/>
      <c r="AD4" s="97"/>
      <c r="AE4" s="97"/>
      <c r="AF4" s="163"/>
      <c r="AG4" s="174"/>
      <c r="AH4" s="175"/>
      <c r="AI4" s="175"/>
      <c r="AJ4" s="101"/>
      <c r="AK4" s="102"/>
      <c r="AL4" s="102"/>
      <c r="AM4" s="103"/>
      <c r="AN4" s="104"/>
      <c r="AO4" s="105"/>
      <c r="AP4" s="105"/>
      <c r="AQ4" s="106"/>
    </row>
    <row r="5" spans="1:43" s="107" customFormat="1" x14ac:dyDescent="0.15">
      <c r="A5" s="59">
        <v>42736</v>
      </c>
      <c r="B5" s="60">
        <v>97.5</v>
      </c>
      <c r="C5" s="60">
        <v>34</v>
      </c>
      <c r="D5" s="60">
        <v>27.5</v>
      </c>
      <c r="E5" s="60">
        <v>104</v>
      </c>
      <c r="F5" s="61"/>
      <c r="G5" s="62">
        <v>174</v>
      </c>
      <c r="H5" s="63">
        <v>15.8</v>
      </c>
      <c r="I5" s="63">
        <v>21</v>
      </c>
      <c r="J5" s="64">
        <v>168.8</v>
      </c>
      <c r="K5" s="65">
        <v>37</v>
      </c>
      <c r="L5" s="66">
        <v>12.5</v>
      </c>
      <c r="M5" s="66">
        <v>4.4000000000000004</v>
      </c>
      <c r="N5" s="67">
        <v>45.1</v>
      </c>
      <c r="O5" s="68">
        <v>12.8</v>
      </c>
      <c r="P5" s="69">
        <v>7</v>
      </c>
      <c r="Q5" s="69">
        <v>6</v>
      </c>
      <c r="R5" s="70">
        <v>13.8</v>
      </c>
      <c r="S5" s="71">
        <f t="shared" si="0"/>
        <v>321.3</v>
      </c>
      <c r="T5" s="72">
        <f t="shared" si="1"/>
        <v>69.3</v>
      </c>
      <c r="U5" s="72">
        <f t="shared" si="2"/>
        <v>58.9</v>
      </c>
      <c r="V5" s="72">
        <f t="shared" si="3"/>
        <v>331.70000000000005</v>
      </c>
      <c r="W5" s="73">
        <f t="shared" ref="W5:W71" si="4">V5-V4</f>
        <v>10.400000000000034</v>
      </c>
      <c r="X5" s="77">
        <v>80.099999999999994</v>
      </c>
      <c r="Y5" s="78">
        <v>56.2</v>
      </c>
      <c r="Z5" s="78">
        <v>35</v>
      </c>
      <c r="AA5" s="78">
        <v>101.3</v>
      </c>
      <c r="AB5" s="78"/>
      <c r="AC5" s="79"/>
      <c r="AD5" s="97"/>
      <c r="AE5" s="97"/>
      <c r="AF5" s="163"/>
      <c r="AG5" s="174"/>
      <c r="AH5" s="175"/>
      <c r="AI5" s="175"/>
      <c r="AJ5" s="101"/>
      <c r="AK5" s="102"/>
      <c r="AL5" s="102"/>
      <c r="AM5" s="103"/>
      <c r="AN5" s="104"/>
      <c r="AO5" s="105"/>
      <c r="AP5" s="105"/>
      <c r="AQ5" s="106"/>
    </row>
    <row r="6" spans="1:43" s="107" customFormat="1" x14ac:dyDescent="0.15">
      <c r="A6" s="59">
        <v>42743</v>
      </c>
      <c r="B6" s="60">
        <v>104</v>
      </c>
      <c r="C6" s="60">
        <v>34</v>
      </c>
      <c r="D6" s="60">
        <v>28.2</v>
      </c>
      <c r="E6" s="60">
        <v>109.8</v>
      </c>
      <c r="F6" s="61"/>
      <c r="G6" s="62">
        <v>168.8</v>
      </c>
      <c r="H6" s="63">
        <v>25</v>
      </c>
      <c r="I6" s="63">
        <v>12.5</v>
      </c>
      <c r="J6" s="64">
        <v>181.3</v>
      </c>
      <c r="K6" s="65">
        <v>45.1</v>
      </c>
      <c r="L6" s="66">
        <v>5.9</v>
      </c>
      <c r="M6" s="66">
        <v>5.6</v>
      </c>
      <c r="N6" s="67">
        <v>45.4</v>
      </c>
      <c r="O6" s="68">
        <v>13.8</v>
      </c>
      <c r="P6" s="69">
        <v>8</v>
      </c>
      <c r="Q6" s="69">
        <v>6</v>
      </c>
      <c r="R6" s="70">
        <v>15.8</v>
      </c>
      <c r="S6" s="71">
        <f t="shared" si="0"/>
        <v>331.70000000000005</v>
      </c>
      <c r="T6" s="72">
        <f t="shared" si="1"/>
        <v>72.900000000000006</v>
      </c>
      <c r="U6" s="72">
        <f t="shared" si="2"/>
        <v>52.300000000000004</v>
      </c>
      <c r="V6" s="72">
        <f t="shared" si="3"/>
        <v>352.3</v>
      </c>
      <c r="W6" s="73">
        <f t="shared" si="4"/>
        <v>20.599999999999966</v>
      </c>
      <c r="X6" s="77"/>
      <c r="Y6" s="78"/>
      <c r="Z6" s="78"/>
      <c r="AA6" s="78"/>
      <c r="AB6" s="78"/>
      <c r="AC6" s="79"/>
      <c r="AD6" s="97"/>
      <c r="AE6" s="97"/>
      <c r="AF6" s="163"/>
      <c r="AG6" s="174"/>
      <c r="AH6" s="175"/>
      <c r="AI6" s="175"/>
      <c r="AJ6" s="101"/>
      <c r="AK6" s="102"/>
      <c r="AL6" s="102"/>
      <c r="AM6" s="103"/>
      <c r="AN6" s="104"/>
      <c r="AO6" s="105"/>
      <c r="AP6" s="105"/>
      <c r="AQ6" s="106"/>
    </row>
    <row r="7" spans="1:43" s="107" customFormat="1" x14ac:dyDescent="0.15">
      <c r="A7" s="59">
        <v>42750</v>
      </c>
      <c r="B7" s="60">
        <v>105</v>
      </c>
      <c r="C7" s="60">
        <v>24</v>
      </c>
      <c r="D7" s="60">
        <v>12</v>
      </c>
      <c r="E7" s="60">
        <v>117</v>
      </c>
      <c r="F7" s="61"/>
      <c r="G7" s="62">
        <v>179</v>
      </c>
      <c r="H7" s="63">
        <v>23</v>
      </c>
      <c r="I7" s="63">
        <v>28</v>
      </c>
      <c r="J7" s="64">
        <v>174</v>
      </c>
      <c r="K7" s="65">
        <v>45.4</v>
      </c>
      <c r="L7" s="66">
        <v>4</v>
      </c>
      <c r="M7" s="66">
        <v>1.5</v>
      </c>
      <c r="N7" s="67">
        <v>47.9</v>
      </c>
      <c r="O7" s="68">
        <v>15.8</v>
      </c>
      <c r="P7" s="69">
        <v>3.5</v>
      </c>
      <c r="Q7" s="69">
        <v>3.1</v>
      </c>
      <c r="R7" s="70">
        <v>16.2</v>
      </c>
      <c r="S7" s="71">
        <f t="shared" si="0"/>
        <v>345.2</v>
      </c>
      <c r="T7" s="72">
        <f t="shared" si="1"/>
        <v>54.5</v>
      </c>
      <c r="U7" s="72">
        <f t="shared" si="2"/>
        <v>44.6</v>
      </c>
      <c r="V7" s="72">
        <f t="shared" si="3"/>
        <v>355.09999999999997</v>
      </c>
      <c r="W7" s="73">
        <f t="shared" si="4"/>
        <v>2.7999999999999545</v>
      </c>
      <c r="X7" s="77">
        <v>100.9</v>
      </c>
      <c r="Y7" s="78">
        <v>19.2</v>
      </c>
      <c r="Z7" s="78">
        <v>41.7</v>
      </c>
      <c r="AA7" s="78">
        <v>78.400000000000006</v>
      </c>
      <c r="AB7" s="78"/>
      <c r="AC7" s="79"/>
      <c r="AD7" s="97"/>
      <c r="AE7" s="97"/>
      <c r="AF7" s="163"/>
      <c r="AG7" s="174"/>
      <c r="AH7" s="175"/>
      <c r="AI7" s="175"/>
      <c r="AJ7" s="101"/>
      <c r="AK7" s="102"/>
      <c r="AL7" s="102"/>
      <c r="AM7" s="103"/>
      <c r="AN7" s="104"/>
      <c r="AO7" s="105"/>
      <c r="AP7" s="105"/>
      <c r="AQ7" s="106"/>
    </row>
    <row r="8" spans="1:43" s="107" customFormat="1" x14ac:dyDescent="0.15">
      <c r="A8" s="59">
        <v>42772</v>
      </c>
      <c r="B8" s="60">
        <v>120</v>
      </c>
      <c r="C8" s="60">
        <v>30.5</v>
      </c>
      <c r="D8" s="60">
        <v>32.5</v>
      </c>
      <c r="E8" s="60">
        <v>118</v>
      </c>
      <c r="F8" s="61">
        <v>1430</v>
      </c>
      <c r="G8" s="62">
        <v>174</v>
      </c>
      <c r="H8" s="63">
        <v>23.2</v>
      </c>
      <c r="I8" s="63">
        <v>26.2</v>
      </c>
      <c r="J8" s="64">
        <v>171</v>
      </c>
      <c r="K8" s="65">
        <v>49.5</v>
      </c>
      <c r="L8" s="66">
        <v>0</v>
      </c>
      <c r="M8" s="66">
        <v>7.3</v>
      </c>
      <c r="N8" s="67">
        <v>42.2</v>
      </c>
      <c r="O8" s="68">
        <v>13.5</v>
      </c>
      <c r="P8" s="69">
        <v>8</v>
      </c>
      <c r="Q8" s="69">
        <v>7.2</v>
      </c>
      <c r="R8" s="70">
        <v>14.3</v>
      </c>
      <c r="S8" s="71">
        <f t="shared" si="0"/>
        <v>357</v>
      </c>
      <c r="T8" s="72">
        <f t="shared" si="1"/>
        <v>61.7</v>
      </c>
      <c r="U8" s="72">
        <f t="shared" si="2"/>
        <v>73.2</v>
      </c>
      <c r="V8" s="72">
        <f t="shared" si="3"/>
        <v>345.5</v>
      </c>
      <c r="W8" s="73">
        <f t="shared" si="4"/>
        <v>-9.5999999999999659</v>
      </c>
      <c r="X8" s="77">
        <v>61.2</v>
      </c>
      <c r="Y8" s="78">
        <v>18.100000000000001</v>
      </c>
      <c r="Z8" s="78">
        <v>21.5</v>
      </c>
      <c r="AA8" s="78">
        <v>57.8</v>
      </c>
      <c r="AB8" s="78">
        <f t="shared" ref="AB8:AB10" si="5">AA8-AA7</f>
        <v>-20.600000000000009</v>
      </c>
      <c r="AC8" s="79">
        <v>1630</v>
      </c>
      <c r="AD8" s="97">
        <v>180</v>
      </c>
      <c r="AE8" s="97"/>
      <c r="AF8" s="163">
        <f t="shared" ref="AF8:AF71" si="6">AC8-AD8-F8-AE8</f>
        <v>20</v>
      </c>
      <c r="AG8" s="174">
        <v>1690</v>
      </c>
      <c r="AH8" s="175">
        <v>1620</v>
      </c>
      <c r="AI8" s="175">
        <v>1540</v>
      </c>
      <c r="AJ8" s="101"/>
      <c r="AK8" s="102"/>
      <c r="AL8" s="102"/>
      <c r="AM8" s="103"/>
      <c r="AN8" s="104"/>
      <c r="AO8" s="105"/>
      <c r="AP8" s="105"/>
      <c r="AQ8" s="106"/>
    </row>
    <row r="9" spans="1:43" s="107" customFormat="1" x14ac:dyDescent="0.15">
      <c r="A9" s="59">
        <v>42779</v>
      </c>
      <c r="B9" s="60">
        <v>118</v>
      </c>
      <c r="C9" s="60">
        <v>24.5</v>
      </c>
      <c r="D9" s="60">
        <v>21</v>
      </c>
      <c r="E9" s="60">
        <v>121.5</v>
      </c>
      <c r="F9" s="61">
        <v>1480</v>
      </c>
      <c r="G9" s="62">
        <v>171</v>
      </c>
      <c r="H9" s="63">
        <v>11</v>
      </c>
      <c r="I9" s="63">
        <v>13</v>
      </c>
      <c r="J9" s="64">
        <v>169</v>
      </c>
      <c r="K9" s="65">
        <v>42.2</v>
      </c>
      <c r="L9" s="66">
        <v>0.8</v>
      </c>
      <c r="M9" s="66">
        <v>0.6</v>
      </c>
      <c r="N9" s="67">
        <v>42.4</v>
      </c>
      <c r="O9" s="68">
        <v>14.3</v>
      </c>
      <c r="P9" s="69">
        <v>7</v>
      </c>
      <c r="Q9" s="69">
        <v>4.5</v>
      </c>
      <c r="R9" s="70">
        <v>16.8</v>
      </c>
      <c r="S9" s="71">
        <f t="shared" si="0"/>
        <v>345.5</v>
      </c>
      <c r="T9" s="72">
        <f t="shared" si="1"/>
        <v>43.3</v>
      </c>
      <c r="U9" s="72">
        <f t="shared" si="2"/>
        <v>39.1</v>
      </c>
      <c r="V9" s="72">
        <f t="shared" si="3"/>
        <v>349.7</v>
      </c>
      <c r="W9" s="73">
        <f t="shared" si="4"/>
        <v>4.1999999999999886</v>
      </c>
      <c r="X9" s="77">
        <v>57.8</v>
      </c>
      <c r="Y9" s="78">
        <v>8.5</v>
      </c>
      <c r="Z9" s="78">
        <v>30.8</v>
      </c>
      <c r="AA9" s="78">
        <v>35.5</v>
      </c>
      <c r="AB9" s="78">
        <f t="shared" si="5"/>
        <v>-22.299999999999997</v>
      </c>
      <c r="AC9" s="79">
        <v>1630</v>
      </c>
      <c r="AD9" s="97">
        <v>180</v>
      </c>
      <c r="AE9" s="97"/>
      <c r="AF9" s="163">
        <f t="shared" si="6"/>
        <v>-30</v>
      </c>
      <c r="AG9" s="174">
        <v>1717</v>
      </c>
      <c r="AH9" s="175">
        <v>1620</v>
      </c>
      <c r="AI9" s="175">
        <v>1540</v>
      </c>
      <c r="AJ9" s="101"/>
      <c r="AK9" s="102"/>
      <c r="AL9" s="102"/>
      <c r="AM9" s="103"/>
      <c r="AN9" s="104"/>
      <c r="AO9" s="105"/>
      <c r="AP9" s="105"/>
      <c r="AQ9" s="106"/>
    </row>
    <row r="10" spans="1:43" s="107" customFormat="1" x14ac:dyDescent="0.15">
      <c r="A10" s="59">
        <v>42786</v>
      </c>
      <c r="B10" s="60">
        <v>121.5</v>
      </c>
      <c r="C10" s="60">
        <v>26</v>
      </c>
      <c r="D10" s="60">
        <v>26</v>
      </c>
      <c r="E10" s="60">
        <v>121.5</v>
      </c>
      <c r="F10" s="61">
        <v>1450</v>
      </c>
      <c r="G10" s="62">
        <v>169</v>
      </c>
      <c r="H10" s="63">
        <v>35</v>
      </c>
      <c r="I10" s="63">
        <v>19</v>
      </c>
      <c r="J10" s="64">
        <v>185</v>
      </c>
      <c r="K10" s="65">
        <v>42.4</v>
      </c>
      <c r="L10" s="66">
        <v>1</v>
      </c>
      <c r="M10" s="66">
        <v>3</v>
      </c>
      <c r="N10" s="67">
        <v>40.4</v>
      </c>
      <c r="O10" s="68">
        <v>16.8</v>
      </c>
      <c r="P10" s="69">
        <v>0</v>
      </c>
      <c r="Q10" s="69">
        <v>5</v>
      </c>
      <c r="R10" s="70">
        <v>11.8</v>
      </c>
      <c r="S10" s="71">
        <f t="shared" si="0"/>
        <v>349.7</v>
      </c>
      <c r="T10" s="72">
        <f t="shared" si="1"/>
        <v>62</v>
      </c>
      <c r="U10" s="72">
        <f t="shared" si="2"/>
        <v>53</v>
      </c>
      <c r="V10" s="72">
        <f t="shared" si="3"/>
        <v>358.7</v>
      </c>
      <c r="W10" s="73">
        <f t="shared" si="4"/>
        <v>9</v>
      </c>
      <c r="X10" s="77">
        <v>35.5</v>
      </c>
      <c r="Y10" s="78">
        <v>20.7</v>
      </c>
      <c r="Z10" s="78">
        <v>25</v>
      </c>
      <c r="AA10" s="78">
        <v>31.2</v>
      </c>
      <c r="AB10" s="78">
        <f t="shared" si="5"/>
        <v>-4.3000000000000007</v>
      </c>
      <c r="AC10" s="79">
        <v>1600</v>
      </c>
      <c r="AD10" s="97">
        <v>180</v>
      </c>
      <c r="AE10" s="97"/>
      <c r="AF10" s="163">
        <f t="shared" si="6"/>
        <v>-30</v>
      </c>
      <c r="AG10" s="174">
        <v>1697</v>
      </c>
      <c r="AH10" s="175">
        <v>1620</v>
      </c>
      <c r="AI10" s="175">
        <v>1540</v>
      </c>
      <c r="AJ10" s="101"/>
      <c r="AK10" s="102"/>
      <c r="AL10" s="102"/>
      <c r="AM10" s="103"/>
      <c r="AN10" s="104"/>
      <c r="AO10" s="105"/>
      <c r="AP10" s="105"/>
      <c r="AQ10" s="106"/>
    </row>
    <row r="11" spans="1:43" s="107" customFormat="1" x14ac:dyDescent="0.15">
      <c r="A11" s="59">
        <v>42797</v>
      </c>
      <c r="B11" s="60">
        <v>120</v>
      </c>
      <c r="C11" s="60">
        <v>39.700000000000003</v>
      </c>
      <c r="D11" s="60">
        <v>30</v>
      </c>
      <c r="E11" s="60">
        <v>129.69999999999999</v>
      </c>
      <c r="F11" s="61">
        <v>1480</v>
      </c>
      <c r="G11" s="62">
        <v>191</v>
      </c>
      <c r="H11" s="63">
        <v>47</v>
      </c>
      <c r="I11" s="63">
        <v>47</v>
      </c>
      <c r="J11" s="64">
        <v>191</v>
      </c>
      <c r="K11" s="65">
        <v>45.1</v>
      </c>
      <c r="L11" s="66">
        <v>7</v>
      </c>
      <c r="M11" s="66">
        <v>2.5</v>
      </c>
      <c r="N11" s="67">
        <v>49.6</v>
      </c>
      <c r="O11" s="68">
        <v>16.8</v>
      </c>
      <c r="P11" s="69">
        <v>5</v>
      </c>
      <c r="Q11" s="69">
        <v>2</v>
      </c>
      <c r="R11" s="70">
        <v>19.8</v>
      </c>
      <c r="S11" s="71">
        <f t="shared" si="0"/>
        <v>372.90000000000003</v>
      </c>
      <c r="T11" s="72">
        <f t="shared" si="1"/>
        <v>98.7</v>
      </c>
      <c r="U11" s="72">
        <f t="shared" si="2"/>
        <v>81.5</v>
      </c>
      <c r="V11" s="72">
        <f t="shared" si="3"/>
        <v>390.1</v>
      </c>
      <c r="W11" s="73">
        <f t="shared" si="4"/>
        <v>31.400000000000034</v>
      </c>
      <c r="X11" s="77">
        <v>31.2</v>
      </c>
      <c r="Y11" s="78">
        <v>24.3</v>
      </c>
      <c r="Z11" s="78">
        <v>26.4</v>
      </c>
      <c r="AA11" s="78">
        <v>29.1</v>
      </c>
      <c r="AB11" s="78">
        <f t="shared" ref="AB11:AB69" si="7">AA11-AA10</f>
        <v>-2.0999999999999979</v>
      </c>
      <c r="AC11" s="79">
        <v>1640</v>
      </c>
      <c r="AD11" s="97">
        <v>160</v>
      </c>
      <c r="AE11" s="97"/>
      <c r="AF11" s="163">
        <f t="shared" si="6"/>
        <v>0</v>
      </c>
      <c r="AG11" s="174">
        <v>1735</v>
      </c>
      <c r="AH11" s="175">
        <v>1650</v>
      </c>
      <c r="AI11" s="175">
        <v>1550</v>
      </c>
      <c r="AJ11" s="101"/>
      <c r="AK11" s="102"/>
      <c r="AL11" s="102"/>
      <c r="AM11" s="103"/>
      <c r="AN11" s="104"/>
      <c r="AO11" s="105"/>
      <c r="AP11" s="105"/>
      <c r="AQ11" s="106"/>
    </row>
    <row r="12" spans="1:43" s="107" customFormat="1" x14ac:dyDescent="0.15">
      <c r="A12" s="59">
        <v>42808</v>
      </c>
      <c r="B12" s="60">
        <v>129.69999999999999</v>
      </c>
      <c r="C12" s="60">
        <v>44.5</v>
      </c>
      <c r="D12" s="60">
        <v>42.5</v>
      </c>
      <c r="E12" s="60">
        <v>131.69999999999999</v>
      </c>
      <c r="F12" s="61">
        <v>1500</v>
      </c>
      <c r="G12" s="62">
        <v>191</v>
      </c>
      <c r="H12" s="63">
        <v>33</v>
      </c>
      <c r="I12" s="63">
        <v>34</v>
      </c>
      <c r="J12" s="64">
        <v>190</v>
      </c>
      <c r="K12" s="65">
        <v>49.6</v>
      </c>
      <c r="L12" s="66">
        <v>5.5</v>
      </c>
      <c r="M12" s="66">
        <v>3</v>
      </c>
      <c r="N12" s="67">
        <v>52.1</v>
      </c>
      <c r="O12" s="68">
        <v>19.8</v>
      </c>
      <c r="P12" s="69">
        <v>5</v>
      </c>
      <c r="Q12" s="69">
        <v>4.5</v>
      </c>
      <c r="R12" s="70">
        <v>20.3</v>
      </c>
      <c r="S12" s="71">
        <f t="shared" si="0"/>
        <v>390.1</v>
      </c>
      <c r="T12" s="72">
        <f t="shared" si="1"/>
        <v>88</v>
      </c>
      <c r="U12" s="72">
        <f t="shared" si="2"/>
        <v>84</v>
      </c>
      <c r="V12" s="72">
        <f t="shared" si="3"/>
        <v>394.1</v>
      </c>
      <c r="W12" s="73">
        <f t="shared" si="4"/>
        <v>4</v>
      </c>
      <c r="X12" s="77">
        <v>29.1</v>
      </c>
      <c r="Y12" s="78">
        <v>38.6</v>
      </c>
      <c r="Z12" s="78">
        <v>27</v>
      </c>
      <c r="AA12" s="78">
        <v>41.4</v>
      </c>
      <c r="AB12" s="78">
        <f t="shared" si="7"/>
        <v>12.299999999999997</v>
      </c>
      <c r="AC12" s="79">
        <v>1690</v>
      </c>
      <c r="AD12" s="97">
        <v>180</v>
      </c>
      <c r="AE12" s="97"/>
      <c r="AF12" s="163">
        <f t="shared" si="6"/>
        <v>10</v>
      </c>
      <c r="AG12" s="174">
        <v>1688</v>
      </c>
      <c r="AH12" s="175">
        <v>1650</v>
      </c>
      <c r="AI12" s="175">
        <v>1550</v>
      </c>
      <c r="AJ12" s="101"/>
      <c r="AK12" s="102"/>
      <c r="AL12" s="102"/>
      <c r="AM12" s="103"/>
      <c r="AN12" s="104"/>
      <c r="AO12" s="105"/>
      <c r="AP12" s="105"/>
      <c r="AQ12" s="106"/>
    </row>
    <row r="13" spans="1:43" s="107" customFormat="1" x14ac:dyDescent="0.15">
      <c r="A13" s="59">
        <v>42821</v>
      </c>
      <c r="B13" s="60">
        <v>121.3</v>
      </c>
      <c r="C13" s="60">
        <v>19.3</v>
      </c>
      <c r="D13" s="60">
        <v>16.600000000000001</v>
      </c>
      <c r="E13" s="60">
        <v>124</v>
      </c>
      <c r="F13" s="61">
        <v>1560</v>
      </c>
      <c r="G13" s="62">
        <v>196</v>
      </c>
      <c r="H13" s="63">
        <v>17.7</v>
      </c>
      <c r="I13" s="63">
        <v>17.7</v>
      </c>
      <c r="J13" s="64">
        <v>196</v>
      </c>
      <c r="K13" s="65">
        <v>58.4</v>
      </c>
      <c r="L13" s="66">
        <v>7.1</v>
      </c>
      <c r="M13" s="66">
        <v>6.5</v>
      </c>
      <c r="N13" s="67">
        <v>59</v>
      </c>
      <c r="O13" s="68">
        <v>17.600000000000001</v>
      </c>
      <c r="P13" s="69">
        <v>5</v>
      </c>
      <c r="Q13" s="69">
        <v>2.6</v>
      </c>
      <c r="R13" s="70">
        <v>20</v>
      </c>
      <c r="S13" s="71">
        <f t="shared" si="0"/>
        <v>393.3</v>
      </c>
      <c r="T13" s="72">
        <f t="shared" si="1"/>
        <v>49.1</v>
      </c>
      <c r="U13" s="72">
        <f t="shared" si="2"/>
        <v>43.4</v>
      </c>
      <c r="V13" s="72">
        <f t="shared" si="3"/>
        <v>399</v>
      </c>
      <c r="W13" s="73">
        <f t="shared" si="4"/>
        <v>4.8999999999999773</v>
      </c>
      <c r="X13" s="77">
        <v>46.4</v>
      </c>
      <c r="Y13" s="78">
        <v>28.6</v>
      </c>
      <c r="Z13" s="78">
        <v>21</v>
      </c>
      <c r="AA13" s="78">
        <v>54</v>
      </c>
      <c r="AB13" s="78">
        <f t="shared" si="7"/>
        <v>12.600000000000001</v>
      </c>
      <c r="AC13" s="79">
        <v>1700</v>
      </c>
      <c r="AD13" s="97">
        <v>170</v>
      </c>
      <c r="AE13" s="97"/>
      <c r="AF13" s="163">
        <f t="shared" si="6"/>
        <v>-30</v>
      </c>
      <c r="AG13" s="174">
        <v>1682</v>
      </c>
      <c r="AH13" s="175">
        <v>1670</v>
      </c>
      <c r="AI13" s="175">
        <v>1570</v>
      </c>
      <c r="AJ13" s="101"/>
      <c r="AK13" s="102"/>
      <c r="AL13" s="102"/>
      <c r="AM13" s="103"/>
      <c r="AN13" s="104"/>
      <c r="AO13" s="105"/>
      <c r="AP13" s="105"/>
      <c r="AQ13" s="106"/>
    </row>
    <row r="14" spans="1:43" s="107" customFormat="1" x14ac:dyDescent="0.15">
      <c r="A14" s="59">
        <v>42832</v>
      </c>
      <c r="B14" s="60">
        <v>124</v>
      </c>
      <c r="C14" s="60">
        <v>31</v>
      </c>
      <c r="D14" s="60">
        <v>30</v>
      </c>
      <c r="E14" s="60">
        <v>125</v>
      </c>
      <c r="F14" s="61">
        <v>1600</v>
      </c>
      <c r="G14" s="62">
        <v>196</v>
      </c>
      <c r="H14" s="63">
        <v>32</v>
      </c>
      <c r="I14" s="63">
        <v>40</v>
      </c>
      <c r="J14" s="64">
        <v>188</v>
      </c>
      <c r="K14" s="65">
        <v>59</v>
      </c>
      <c r="L14" s="66">
        <v>5.5</v>
      </c>
      <c r="M14" s="66">
        <v>7.4</v>
      </c>
      <c r="N14" s="67">
        <v>57.1</v>
      </c>
      <c r="O14" s="68">
        <v>20.399999999999999</v>
      </c>
      <c r="P14" s="69">
        <v>5</v>
      </c>
      <c r="Q14" s="69">
        <v>5</v>
      </c>
      <c r="R14" s="70">
        <v>20</v>
      </c>
      <c r="S14" s="71">
        <f t="shared" si="0"/>
        <v>399.4</v>
      </c>
      <c r="T14" s="72">
        <f t="shared" si="1"/>
        <v>73.5</v>
      </c>
      <c r="U14" s="72">
        <f t="shared" si="2"/>
        <v>82.4</v>
      </c>
      <c r="V14" s="72">
        <f t="shared" si="3"/>
        <v>390.1</v>
      </c>
      <c r="W14" s="73">
        <f t="shared" si="4"/>
        <v>-8.8999999999999773</v>
      </c>
      <c r="X14" s="77">
        <v>50.3</v>
      </c>
      <c r="Y14" s="78">
        <v>18.2</v>
      </c>
      <c r="Z14" s="78">
        <v>20.7</v>
      </c>
      <c r="AA14" s="78">
        <v>47.8</v>
      </c>
      <c r="AB14" s="78">
        <f t="shared" si="7"/>
        <v>-6.2000000000000028</v>
      </c>
      <c r="AC14" s="79">
        <v>1710</v>
      </c>
      <c r="AD14" s="97">
        <v>170</v>
      </c>
      <c r="AE14" s="97"/>
      <c r="AF14" s="163">
        <f t="shared" si="6"/>
        <v>-60</v>
      </c>
      <c r="AG14" s="174">
        <v>1702</v>
      </c>
      <c r="AH14" s="175">
        <v>1670</v>
      </c>
      <c r="AI14" s="175">
        <v>1570</v>
      </c>
      <c r="AJ14" s="101"/>
      <c r="AK14" s="102"/>
      <c r="AL14" s="102"/>
      <c r="AM14" s="103"/>
      <c r="AN14" s="104"/>
      <c r="AO14" s="105"/>
      <c r="AP14" s="105"/>
      <c r="AQ14" s="106"/>
    </row>
    <row r="15" spans="1:43" s="107" customFormat="1" x14ac:dyDescent="0.15">
      <c r="A15" s="59">
        <v>42839</v>
      </c>
      <c r="B15" s="60">
        <v>125</v>
      </c>
      <c r="C15" s="60">
        <v>15.1</v>
      </c>
      <c r="D15" s="60">
        <v>20.100000000000001</v>
      </c>
      <c r="E15" s="60">
        <v>120</v>
      </c>
      <c r="F15" s="61">
        <v>1600</v>
      </c>
      <c r="G15" s="62">
        <v>188</v>
      </c>
      <c r="H15" s="63">
        <v>19.5</v>
      </c>
      <c r="I15" s="63">
        <v>28.5</v>
      </c>
      <c r="J15" s="64">
        <v>179</v>
      </c>
      <c r="K15" s="65">
        <v>57.1</v>
      </c>
      <c r="L15" s="66">
        <v>4.5</v>
      </c>
      <c r="M15" s="66">
        <v>2.2000000000000002</v>
      </c>
      <c r="N15" s="67">
        <v>59.4</v>
      </c>
      <c r="O15" s="68">
        <v>20</v>
      </c>
      <c r="P15" s="69">
        <v>6</v>
      </c>
      <c r="Q15" s="69">
        <v>7</v>
      </c>
      <c r="R15" s="70">
        <v>19</v>
      </c>
      <c r="S15" s="71">
        <f t="shared" si="0"/>
        <v>390.1</v>
      </c>
      <c r="T15" s="72">
        <f t="shared" si="1"/>
        <v>45.1</v>
      </c>
      <c r="U15" s="72">
        <f t="shared" si="2"/>
        <v>57.800000000000004</v>
      </c>
      <c r="V15" s="72">
        <f t="shared" si="3"/>
        <v>377.4</v>
      </c>
      <c r="W15" s="73">
        <f t="shared" si="4"/>
        <v>-12.700000000000045</v>
      </c>
      <c r="X15" s="77">
        <v>47.8</v>
      </c>
      <c r="Y15" s="78">
        <v>29.3</v>
      </c>
      <c r="Z15" s="78">
        <v>19.2</v>
      </c>
      <c r="AA15" s="78">
        <v>57.9</v>
      </c>
      <c r="AB15" s="78">
        <f t="shared" si="7"/>
        <v>10.100000000000001</v>
      </c>
      <c r="AC15" s="79">
        <v>1720</v>
      </c>
      <c r="AD15" s="97">
        <v>170</v>
      </c>
      <c r="AE15" s="97"/>
      <c r="AF15" s="163">
        <f t="shared" si="6"/>
        <v>-50</v>
      </c>
      <c r="AG15" s="174">
        <v>1742</v>
      </c>
      <c r="AH15" s="175">
        <v>1670</v>
      </c>
      <c r="AI15" s="175">
        <v>1570</v>
      </c>
      <c r="AJ15" s="101"/>
      <c r="AK15" s="102"/>
      <c r="AL15" s="102"/>
      <c r="AM15" s="103"/>
      <c r="AN15" s="104"/>
      <c r="AO15" s="105"/>
      <c r="AP15" s="105"/>
      <c r="AQ15" s="106"/>
    </row>
    <row r="16" spans="1:43" s="107" customFormat="1" x14ac:dyDescent="0.15">
      <c r="A16" s="59">
        <v>42846</v>
      </c>
      <c r="B16" s="60">
        <v>120</v>
      </c>
      <c r="C16" s="60">
        <v>6</v>
      </c>
      <c r="D16" s="60">
        <v>12</v>
      </c>
      <c r="E16" s="60">
        <v>114</v>
      </c>
      <c r="F16" s="61">
        <v>1620</v>
      </c>
      <c r="G16" s="62">
        <v>179</v>
      </c>
      <c r="H16" s="63">
        <v>12.8</v>
      </c>
      <c r="I16" s="63">
        <v>16.8</v>
      </c>
      <c r="J16" s="64">
        <v>175</v>
      </c>
      <c r="K16" s="65">
        <v>59.4</v>
      </c>
      <c r="L16" s="66">
        <v>3.6</v>
      </c>
      <c r="M16" s="66">
        <v>1</v>
      </c>
      <c r="N16" s="67">
        <v>62</v>
      </c>
      <c r="O16" s="68">
        <v>19</v>
      </c>
      <c r="P16" s="69">
        <v>3.2</v>
      </c>
      <c r="Q16" s="69">
        <v>3.2</v>
      </c>
      <c r="R16" s="70">
        <v>19</v>
      </c>
      <c r="S16" s="71">
        <f t="shared" si="0"/>
        <v>377.4</v>
      </c>
      <c r="T16" s="72">
        <f t="shared" si="1"/>
        <v>25.6</v>
      </c>
      <c r="U16" s="72">
        <f t="shared" si="2"/>
        <v>33</v>
      </c>
      <c r="V16" s="72">
        <f t="shared" si="3"/>
        <v>370</v>
      </c>
      <c r="W16" s="73">
        <f t="shared" si="4"/>
        <v>-7.3999999999999773</v>
      </c>
      <c r="X16" s="77">
        <v>57.9</v>
      </c>
      <c r="Y16" s="78">
        <v>16.3</v>
      </c>
      <c r="Z16" s="78">
        <v>20</v>
      </c>
      <c r="AA16" s="78">
        <v>54.2</v>
      </c>
      <c r="AB16" s="78">
        <f t="shared" si="7"/>
        <v>-3.6999999999999957</v>
      </c>
      <c r="AC16" s="79">
        <v>1730</v>
      </c>
      <c r="AD16" s="97">
        <v>150</v>
      </c>
      <c r="AE16" s="97"/>
      <c r="AF16" s="163">
        <f t="shared" si="6"/>
        <v>-40</v>
      </c>
      <c r="AG16" s="174">
        <v>1702</v>
      </c>
      <c r="AH16" s="175">
        <v>1690</v>
      </c>
      <c r="AI16" s="175">
        <v>1580</v>
      </c>
      <c r="AJ16" s="101"/>
      <c r="AK16" s="102"/>
      <c r="AL16" s="102"/>
      <c r="AM16" s="103"/>
      <c r="AN16" s="104"/>
      <c r="AO16" s="105"/>
      <c r="AP16" s="105"/>
      <c r="AQ16" s="106"/>
    </row>
    <row r="17" spans="1:43" s="107" customFormat="1" x14ac:dyDescent="0.15">
      <c r="A17" s="59">
        <v>42853</v>
      </c>
      <c r="B17" s="60">
        <v>114</v>
      </c>
      <c r="C17" s="60">
        <v>6.3</v>
      </c>
      <c r="D17" s="60">
        <v>20.3</v>
      </c>
      <c r="E17" s="60">
        <v>100</v>
      </c>
      <c r="F17" s="61">
        <v>1630</v>
      </c>
      <c r="G17" s="62">
        <v>175</v>
      </c>
      <c r="H17" s="63">
        <v>10.199999999999999</v>
      </c>
      <c r="I17" s="63">
        <v>20.3</v>
      </c>
      <c r="J17" s="64">
        <v>165</v>
      </c>
      <c r="K17" s="65">
        <v>62</v>
      </c>
      <c r="L17" s="66">
        <v>3.9</v>
      </c>
      <c r="M17" s="66">
        <v>4.2</v>
      </c>
      <c r="N17" s="67">
        <v>62</v>
      </c>
      <c r="O17" s="68">
        <v>19</v>
      </c>
      <c r="P17" s="69">
        <v>0</v>
      </c>
      <c r="Q17" s="69">
        <v>2</v>
      </c>
      <c r="R17" s="70">
        <v>17</v>
      </c>
      <c r="S17" s="71">
        <f t="shared" si="0"/>
        <v>370</v>
      </c>
      <c r="T17" s="72">
        <f t="shared" si="1"/>
        <v>20.399999999999999</v>
      </c>
      <c r="U17" s="72">
        <f t="shared" si="2"/>
        <v>46.800000000000004</v>
      </c>
      <c r="V17" s="72">
        <f t="shared" si="3"/>
        <v>344</v>
      </c>
      <c r="W17" s="73">
        <f t="shared" si="4"/>
        <v>-26</v>
      </c>
      <c r="X17" s="77">
        <v>54.2</v>
      </c>
      <c r="Y17" s="78">
        <v>19.100000000000001</v>
      </c>
      <c r="Z17" s="78">
        <v>15.8</v>
      </c>
      <c r="AA17" s="78">
        <v>57.5</v>
      </c>
      <c r="AB17" s="78">
        <f t="shared" si="7"/>
        <v>3.2999999999999972</v>
      </c>
      <c r="AC17" s="79">
        <v>1750</v>
      </c>
      <c r="AD17" s="97">
        <v>150</v>
      </c>
      <c r="AE17" s="97"/>
      <c r="AF17" s="163">
        <f t="shared" si="6"/>
        <v>-30</v>
      </c>
      <c r="AG17" s="174">
        <v>1721</v>
      </c>
      <c r="AH17" s="175">
        <v>1690</v>
      </c>
      <c r="AI17" s="175">
        <v>1590</v>
      </c>
      <c r="AJ17" s="101"/>
      <c r="AK17" s="102"/>
      <c r="AL17" s="102"/>
      <c r="AM17" s="103"/>
      <c r="AN17" s="104"/>
      <c r="AO17" s="105"/>
      <c r="AP17" s="105"/>
      <c r="AQ17" s="106"/>
    </row>
    <row r="18" spans="1:43" s="107" customFormat="1" x14ac:dyDescent="0.15">
      <c r="A18" s="59">
        <v>42860</v>
      </c>
      <c r="B18" s="60">
        <v>100</v>
      </c>
      <c r="C18" s="60">
        <v>8</v>
      </c>
      <c r="D18" s="60">
        <v>8</v>
      </c>
      <c r="E18" s="60">
        <v>100</v>
      </c>
      <c r="F18" s="61">
        <v>1615</v>
      </c>
      <c r="G18" s="62">
        <v>165</v>
      </c>
      <c r="H18" s="63">
        <v>10.8</v>
      </c>
      <c r="I18" s="63">
        <v>13.1</v>
      </c>
      <c r="J18" s="64">
        <v>163</v>
      </c>
      <c r="K18" s="65">
        <v>62</v>
      </c>
      <c r="L18" s="66">
        <v>1.5</v>
      </c>
      <c r="M18" s="66">
        <v>1.8</v>
      </c>
      <c r="N18" s="67">
        <v>62</v>
      </c>
      <c r="O18" s="68">
        <v>17</v>
      </c>
      <c r="P18" s="69">
        <v>0</v>
      </c>
      <c r="Q18" s="69">
        <v>0</v>
      </c>
      <c r="R18" s="70">
        <v>17</v>
      </c>
      <c r="S18" s="71">
        <f t="shared" si="0"/>
        <v>344</v>
      </c>
      <c r="T18" s="72">
        <f t="shared" si="1"/>
        <v>20.3</v>
      </c>
      <c r="U18" s="72">
        <f t="shared" si="2"/>
        <v>22.900000000000002</v>
      </c>
      <c r="V18" s="72">
        <f t="shared" si="3"/>
        <v>342</v>
      </c>
      <c r="W18" s="73">
        <f t="shared" si="4"/>
        <v>-2</v>
      </c>
      <c r="X18" s="77">
        <v>57.5</v>
      </c>
      <c r="Y18" s="78">
        <v>13.8</v>
      </c>
      <c r="Z18" s="78">
        <v>20.5</v>
      </c>
      <c r="AA18" s="78">
        <v>50.8</v>
      </c>
      <c r="AB18" s="78">
        <f t="shared" si="7"/>
        <v>-6.7000000000000028</v>
      </c>
      <c r="AC18" s="79">
        <v>1750</v>
      </c>
      <c r="AD18" s="97">
        <v>150</v>
      </c>
      <c r="AE18" s="97"/>
      <c r="AF18" s="163">
        <f t="shared" si="6"/>
        <v>-15</v>
      </c>
      <c r="AG18" s="174">
        <v>1711</v>
      </c>
      <c r="AH18" s="175">
        <v>1690</v>
      </c>
      <c r="AI18" s="175">
        <v>1590</v>
      </c>
      <c r="AJ18" s="101"/>
      <c r="AK18" s="102"/>
      <c r="AL18" s="102"/>
      <c r="AM18" s="103"/>
      <c r="AN18" s="104"/>
      <c r="AO18" s="105"/>
      <c r="AP18" s="105"/>
      <c r="AQ18" s="106"/>
    </row>
    <row r="19" spans="1:43" s="107" customFormat="1" x14ac:dyDescent="0.15">
      <c r="A19" s="59">
        <v>42867</v>
      </c>
      <c r="B19" s="60">
        <v>100</v>
      </c>
      <c r="C19" s="60">
        <v>8</v>
      </c>
      <c r="D19" s="60">
        <v>9</v>
      </c>
      <c r="E19" s="60">
        <v>100</v>
      </c>
      <c r="F19" s="61">
        <v>1660</v>
      </c>
      <c r="G19" s="62">
        <v>163</v>
      </c>
      <c r="H19" s="63">
        <v>13</v>
      </c>
      <c r="I19" s="63">
        <v>19</v>
      </c>
      <c r="J19" s="64">
        <v>157</v>
      </c>
      <c r="K19" s="65">
        <v>62</v>
      </c>
      <c r="L19" s="66">
        <v>2.8</v>
      </c>
      <c r="M19" s="66">
        <v>1.4</v>
      </c>
      <c r="N19" s="67">
        <v>63.4</v>
      </c>
      <c r="O19" s="68">
        <v>17</v>
      </c>
      <c r="P19" s="69">
        <v>3.7</v>
      </c>
      <c r="Q19" s="69">
        <v>12</v>
      </c>
      <c r="R19" s="70">
        <v>8.6999999999999993</v>
      </c>
      <c r="S19" s="71">
        <f t="shared" si="0"/>
        <v>342</v>
      </c>
      <c r="T19" s="72">
        <f t="shared" si="1"/>
        <v>27.5</v>
      </c>
      <c r="U19" s="72">
        <f t="shared" si="2"/>
        <v>41.4</v>
      </c>
      <c r="V19" s="72">
        <f t="shared" si="3"/>
        <v>329.09999999999997</v>
      </c>
      <c r="W19" s="73">
        <f t="shared" si="4"/>
        <v>-12.900000000000034</v>
      </c>
      <c r="X19" s="77">
        <v>50.8</v>
      </c>
      <c r="Y19" s="78">
        <v>2.7</v>
      </c>
      <c r="Z19" s="78">
        <v>23.3</v>
      </c>
      <c r="AA19" s="78">
        <v>30.2</v>
      </c>
      <c r="AB19" s="78">
        <f t="shared" si="7"/>
        <v>-20.599999999999998</v>
      </c>
      <c r="AC19" s="79">
        <v>1800</v>
      </c>
      <c r="AD19" s="97">
        <v>140</v>
      </c>
      <c r="AE19" s="97"/>
      <c r="AF19" s="163">
        <f t="shared" si="6"/>
        <v>0</v>
      </c>
      <c r="AG19" s="174">
        <v>1728</v>
      </c>
      <c r="AH19" s="175">
        <v>1700</v>
      </c>
      <c r="AI19" s="175">
        <v>1600</v>
      </c>
      <c r="AJ19" s="101"/>
      <c r="AK19" s="102"/>
      <c r="AL19" s="102"/>
      <c r="AM19" s="103"/>
      <c r="AN19" s="104"/>
      <c r="AO19" s="105"/>
      <c r="AP19" s="105"/>
      <c r="AQ19" s="106"/>
    </row>
    <row r="20" spans="1:43" s="107" customFormat="1" x14ac:dyDescent="0.15">
      <c r="A20" s="59">
        <v>42874</v>
      </c>
      <c r="B20" s="60">
        <v>100</v>
      </c>
      <c r="C20" s="60">
        <v>17.399999999999999</v>
      </c>
      <c r="D20" s="60">
        <v>17.8</v>
      </c>
      <c r="E20" s="60">
        <v>99.6</v>
      </c>
      <c r="F20" s="61">
        <v>1700</v>
      </c>
      <c r="G20" s="62">
        <v>157</v>
      </c>
      <c r="H20" s="63">
        <v>15.3</v>
      </c>
      <c r="I20" s="63">
        <v>12.4</v>
      </c>
      <c r="J20" s="64">
        <v>159.9</v>
      </c>
      <c r="K20" s="65">
        <v>63.4</v>
      </c>
      <c r="L20" s="66">
        <v>3</v>
      </c>
      <c r="M20" s="66">
        <v>11.5</v>
      </c>
      <c r="N20" s="67">
        <v>54.9</v>
      </c>
      <c r="O20" s="68">
        <v>8.6999999999999993</v>
      </c>
      <c r="P20" s="69">
        <v>0</v>
      </c>
      <c r="Q20" s="69">
        <v>4</v>
      </c>
      <c r="R20" s="70">
        <v>4.7</v>
      </c>
      <c r="S20" s="71">
        <f t="shared" si="0"/>
        <v>329.09999999999997</v>
      </c>
      <c r="T20" s="72">
        <f t="shared" si="1"/>
        <v>35.700000000000003</v>
      </c>
      <c r="U20" s="72">
        <f t="shared" si="2"/>
        <v>45.7</v>
      </c>
      <c r="V20" s="72">
        <f t="shared" si="3"/>
        <v>319.09999999999997</v>
      </c>
      <c r="W20" s="73">
        <f t="shared" si="4"/>
        <v>-10</v>
      </c>
      <c r="X20" s="77">
        <v>30.2</v>
      </c>
      <c r="Y20" s="78">
        <v>16.2</v>
      </c>
      <c r="Z20" s="78">
        <v>14.4</v>
      </c>
      <c r="AA20" s="78">
        <v>32</v>
      </c>
      <c r="AB20" s="78">
        <f t="shared" si="7"/>
        <v>1.8000000000000007</v>
      </c>
      <c r="AC20" s="79">
        <v>1850</v>
      </c>
      <c r="AD20" s="97">
        <v>140</v>
      </c>
      <c r="AE20" s="97"/>
      <c r="AF20" s="163">
        <f t="shared" si="6"/>
        <v>10</v>
      </c>
      <c r="AG20" s="174">
        <v>1715</v>
      </c>
      <c r="AH20" s="175">
        <v>1760</v>
      </c>
      <c r="AI20" s="175">
        <v>1640</v>
      </c>
      <c r="AJ20" s="101"/>
      <c r="AK20" s="102"/>
      <c r="AL20" s="102"/>
      <c r="AM20" s="103"/>
      <c r="AN20" s="104"/>
      <c r="AO20" s="105"/>
      <c r="AP20" s="105"/>
      <c r="AQ20" s="106"/>
    </row>
    <row r="21" spans="1:43" s="107" customFormat="1" x14ac:dyDescent="0.15">
      <c r="A21" s="59">
        <v>42881</v>
      </c>
      <c r="B21" s="60">
        <v>99.6</v>
      </c>
      <c r="C21" s="60">
        <v>23.9</v>
      </c>
      <c r="D21" s="60">
        <v>12.5</v>
      </c>
      <c r="E21" s="60">
        <v>111</v>
      </c>
      <c r="F21" s="61">
        <v>1700</v>
      </c>
      <c r="G21" s="62">
        <v>159.9</v>
      </c>
      <c r="H21" s="63">
        <v>24.2</v>
      </c>
      <c r="I21" s="63">
        <v>21.1</v>
      </c>
      <c r="J21" s="64">
        <v>163</v>
      </c>
      <c r="K21" s="65">
        <v>54.9</v>
      </c>
      <c r="L21" s="66">
        <v>12.2</v>
      </c>
      <c r="M21" s="66">
        <v>15.8</v>
      </c>
      <c r="N21" s="67">
        <v>51.3</v>
      </c>
      <c r="O21" s="68">
        <v>4.7</v>
      </c>
      <c r="P21" s="69">
        <v>5.8</v>
      </c>
      <c r="Q21" s="69">
        <v>6.8</v>
      </c>
      <c r="R21" s="70">
        <v>3.7</v>
      </c>
      <c r="S21" s="71">
        <f t="shared" si="0"/>
        <v>319.09999999999997</v>
      </c>
      <c r="T21" s="72">
        <f t="shared" si="1"/>
        <v>66.099999999999994</v>
      </c>
      <c r="U21" s="72">
        <f t="shared" si="2"/>
        <v>56.2</v>
      </c>
      <c r="V21" s="72">
        <f t="shared" si="3"/>
        <v>329</v>
      </c>
      <c r="W21" s="73">
        <f t="shared" si="4"/>
        <v>9.9000000000000341</v>
      </c>
      <c r="X21" s="77">
        <v>32</v>
      </c>
      <c r="Y21" s="78">
        <v>13</v>
      </c>
      <c r="Z21" s="78">
        <v>12.7</v>
      </c>
      <c r="AA21" s="78">
        <v>32.299999999999997</v>
      </c>
      <c r="AB21" s="78">
        <f t="shared" si="7"/>
        <v>0.29999999999999716</v>
      </c>
      <c r="AC21" s="79">
        <v>1840</v>
      </c>
      <c r="AD21" s="97">
        <v>140</v>
      </c>
      <c r="AE21" s="97"/>
      <c r="AF21" s="163">
        <f t="shared" si="6"/>
        <v>0</v>
      </c>
      <c r="AG21" s="174">
        <v>1722</v>
      </c>
      <c r="AH21" s="175">
        <v>1760</v>
      </c>
      <c r="AI21" s="175">
        <v>1630</v>
      </c>
      <c r="AJ21" s="101"/>
      <c r="AK21" s="102"/>
      <c r="AL21" s="102"/>
      <c r="AM21" s="103"/>
      <c r="AN21" s="104"/>
      <c r="AO21" s="105"/>
      <c r="AP21" s="105"/>
      <c r="AQ21" s="106"/>
    </row>
    <row r="22" spans="1:43" s="107" customFormat="1" x14ac:dyDescent="0.15">
      <c r="A22" s="59">
        <v>42888</v>
      </c>
      <c r="B22" s="60">
        <v>111</v>
      </c>
      <c r="C22" s="60">
        <v>16</v>
      </c>
      <c r="D22" s="60">
        <v>14</v>
      </c>
      <c r="E22" s="60">
        <v>113</v>
      </c>
      <c r="F22" s="61">
        <v>1660</v>
      </c>
      <c r="G22" s="62">
        <v>163</v>
      </c>
      <c r="H22" s="63">
        <v>12.5</v>
      </c>
      <c r="I22" s="63">
        <v>13.5</v>
      </c>
      <c r="J22" s="64">
        <v>162</v>
      </c>
      <c r="K22" s="65">
        <v>51.3</v>
      </c>
      <c r="L22" s="66">
        <v>4.5</v>
      </c>
      <c r="M22" s="66">
        <v>4.5</v>
      </c>
      <c r="N22" s="67">
        <v>55.3</v>
      </c>
      <c r="O22" s="68">
        <v>3.7</v>
      </c>
      <c r="P22" s="69">
        <v>3</v>
      </c>
      <c r="Q22" s="69">
        <v>3</v>
      </c>
      <c r="R22" s="70">
        <v>6.7</v>
      </c>
      <c r="S22" s="71">
        <f t="shared" si="0"/>
        <v>329</v>
      </c>
      <c r="T22" s="72">
        <f t="shared" si="1"/>
        <v>36</v>
      </c>
      <c r="U22" s="72">
        <f t="shared" si="2"/>
        <v>35</v>
      </c>
      <c r="V22" s="72">
        <f t="shared" si="3"/>
        <v>337</v>
      </c>
      <c r="W22" s="73">
        <f t="shared" si="4"/>
        <v>8</v>
      </c>
      <c r="X22" s="77">
        <v>32.299999999999997</v>
      </c>
      <c r="Y22" s="78">
        <v>21.9</v>
      </c>
      <c r="Z22" s="78">
        <v>13.9</v>
      </c>
      <c r="AA22" s="78">
        <v>40.299999999999997</v>
      </c>
      <c r="AB22" s="78">
        <f t="shared" si="7"/>
        <v>8</v>
      </c>
      <c r="AC22" s="79">
        <v>1830</v>
      </c>
      <c r="AD22" s="97">
        <v>140</v>
      </c>
      <c r="AE22" s="97"/>
      <c r="AF22" s="163">
        <f t="shared" si="6"/>
        <v>30</v>
      </c>
      <c r="AG22" s="174">
        <v>1712</v>
      </c>
      <c r="AH22" s="175">
        <v>1750</v>
      </c>
      <c r="AI22" s="175">
        <v>1630</v>
      </c>
      <c r="AJ22" s="101"/>
      <c r="AK22" s="102"/>
      <c r="AL22" s="102"/>
      <c r="AM22" s="103"/>
      <c r="AN22" s="104"/>
      <c r="AO22" s="105"/>
      <c r="AP22" s="105"/>
      <c r="AQ22" s="106"/>
    </row>
    <row r="23" spans="1:43" s="107" customFormat="1" x14ac:dyDescent="0.15">
      <c r="A23" s="59">
        <v>42895</v>
      </c>
      <c r="B23" s="60">
        <v>113</v>
      </c>
      <c r="C23" s="60">
        <v>22.9</v>
      </c>
      <c r="D23" s="60">
        <v>15.3</v>
      </c>
      <c r="E23" s="60">
        <v>120.6</v>
      </c>
      <c r="F23" s="61">
        <v>1650</v>
      </c>
      <c r="G23" s="62">
        <v>162</v>
      </c>
      <c r="H23" s="63">
        <v>28.6</v>
      </c>
      <c r="I23" s="63">
        <v>17</v>
      </c>
      <c r="J23" s="64">
        <v>173.6</v>
      </c>
      <c r="K23" s="65">
        <v>55.3</v>
      </c>
      <c r="L23" s="66">
        <v>9.8000000000000007</v>
      </c>
      <c r="M23" s="66">
        <v>6.8</v>
      </c>
      <c r="N23" s="67">
        <v>58.3</v>
      </c>
      <c r="O23" s="68">
        <v>6.7</v>
      </c>
      <c r="P23" s="69">
        <v>2</v>
      </c>
      <c r="Q23" s="69">
        <v>3</v>
      </c>
      <c r="R23" s="70">
        <v>5.7</v>
      </c>
      <c r="S23" s="71">
        <f t="shared" si="0"/>
        <v>337</v>
      </c>
      <c r="T23" s="72">
        <f t="shared" si="1"/>
        <v>63.3</v>
      </c>
      <c r="U23" s="72">
        <f t="shared" si="2"/>
        <v>42.099999999999994</v>
      </c>
      <c r="V23" s="72">
        <f t="shared" si="3"/>
        <v>358.2</v>
      </c>
      <c r="W23" s="73">
        <f t="shared" si="4"/>
        <v>21.199999999999989</v>
      </c>
      <c r="X23" s="77">
        <v>40.299999999999997</v>
      </c>
      <c r="Y23" s="78">
        <v>33.700000000000003</v>
      </c>
      <c r="Z23" s="78">
        <v>15.8</v>
      </c>
      <c r="AA23" s="78">
        <v>58.2</v>
      </c>
      <c r="AB23" s="78">
        <f t="shared" si="7"/>
        <v>17.900000000000006</v>
      </c>
      <c r="AC23" s="79">
        <v>1770</v>
      </c>
      <c r="AD23" s="97">
        <v>140</v>
      </c>
      <c r="AE23" s="97"/>
      <c r="AF23" s="163">
        <f t="shared" si="6"/>
        <v>-20</v>
      </c>
      <c r="AG23" s="174">
        <v>1756</v>
      </c>
      <c r="AH23" s="175">
        <v>1750</v>
      </c>
      <c r="AI23" s="175">
        <v>1620</v>
      </c>
      <c r="AJ23" s="101"/>
      <c r="AK23" s="102"/>
      <c r="AL23" s="102"/>
      <c r="AM23" s="103"/>
      <c r="AN23" s="104"/>
      <c r="AO23" s="105"/>
      <c r="AP23" s="105"/>
      <c r="AQ23" s="106"/>
    </row>
    <row r="24" spans="1:43" s="107" customFormat="1" x14ac:dyDescent="0.15">
      <c r="A24" s="59">
        <v>42902</v>
      </c>
      <c r="B24" s="60">
        <v>120.6</v>
      </c>
      <c r="C24" s="60">
        <v>7.4</v>
      </c>
      <c r="D24" s="60">
        <v>3.1</v>
      </c>
      <c r="E24" s="60">
        <v>124.9</v>
      </c>
      <c r="F24" s="61">
        <v>1630</v>
      </c>
      <c r="G24" s="62">
        <v>173.6</v>
      </c>
      <c r="H24" s="63">
        <v>15.9</v>
      </c>
      <c r="I24" s="63">
        <v>20.100000000000001</v>
      </c>
      <c r="J24" s="64">
        <v>169.4</v>
      </c>
      <c r="K24" s="65">
        <v>58.3</v>
      </c>
      <c r="L24" s="66">
        <v>18.899999999999999</v>
      </c>
      <c r="M24" s="66">
        <v>21.4</v>
      </c>
      <c r="N24" s="67">
        <v>55.8</v>
      </c>
      <c r="O24" s="68">
        <v>5.7</v>
      </c>
      <c r="P24" s="69">
        <v>5</v>
      </c>
      <c r="Q24" s="69">
        <v>3.4</v>
      </c>
      <c r="R24" s="70">
        <v>7.4</v>
      </c>
      <c r="S24" s="71">
        <f t="shared" si="0"/>
        <v>358.2</v>
      </c>
      <c r="T24" s="72">
        <f t="shared" si="1"/>
        <v>47.2</v>
      </c>
      <c r="U24" s="72">
        <f t="shared" si="2"/>
        <v>48</v>
      </c>
      <c r="V24" s="72">
        <f t="shared" si="3"/>
        <v>357.5</v>
      </c>
      <c r="W24" s="73">
        <f t="shared" si="4"/>
        <v>-0.69999999999998863</v>
      </c>
      <c r="X24" s="77">
        <v>58.2</v>
      </c>
      <c r="Y24" s="78">
        <v>18.100000000000001</v>
      </c>
      <c r="Z24" s="78">
        <v>16.100000000000001</v>
      </c>
      <c r="AA24" s="78">
        <v>60.2</v>
      </c>
      <c r="AB24" s="78">
        <f t="shared" si="7"/>
        <v>2</v>
      </c>
      <c r="AC24" s="79">
        <v>1710</v>
      </c>
      <c r="AD24" s="97">
        <v>140</v>
      </c>
      <c r="AE24" s="97"/>
      <c r="AF24" s="163">
        <f t="shared" si="6"/>
        <v>-60</v>
      </c>
      <c r="AG24" s="174">
        <v>1734</v>
      </c>
      <c r="AH24" s="175">
        <v>1750</v>
      </c>
      <c r="AI24" s="175">
        <v>1610</v>
      </c>
      <c r="AJ24" s="101"/>
      <c r="AK24" s="102"/>
      <c r="AL24" s="102"/>
      <c r="AM24" s="103"/>
      <c r="AN24" s="104"/>
      <c r="AO24" s="105"/>
      <c r="AP24" s="105"/>
      <c r="AQ24" s="106"/>
    </row>
    <row r="25" spans="1:43" s="107" customFormat="1" x14ac:dyDescent="0.15">
      <c r="A25" s="59">
        <v>42909</v>
      </c>
      <c r="B25" s="60">
        <v>124.9</v>
      </c>
      <c r="C25" s="60">
        <v>11.2</v>
      </c>
      <c r="D25" s="60">
        <v>12.1</v>
      </c>
      <c r="E25" s="60">
        <v>124</v>
      </c>
      <c r="F25" s="61">
        <v>1650</v>
      </c>
      <c r="G25" s="62">
        <v>169.4</v>
      </c>
      <c r="H25" s="63">
        <v>27.1</v>
      </c>
      <c r="I25" s="63">
        <v>12.7</v>
      </c>
      <c r="J25" s="64">
        <v>183.8</v>
      </c>
      <c r="K25" s="65">
        <v>55.8</v>
      </c>
      <c r="L25" s="66">
        <v>8</v>
      </c>
      <c r="M25" s="66">
        <v>4.8</v>
      </c>
      <c r="N25" s="67">
        <v>59</v>
      </c>
      <c r="O25" s="68">
        <v>7.4</v>
      </c>
      <c r="P25" s="69">
        <v>2.4</v>
      </c>
      <c r="Q25" s="69">
        <v>0.9</v>
      </c>
      <c r="R25" s="70">
        <v>8.9</v>
      </c>
      <c r="S25" s="71">
        <f t="shared" si="0"/>
        <v>357.5</v>
      </c>
      <c r="T25" s="72">
        <f t="shared" si="1"/>
        <v>48.699999999999996</v>
      </c>
      <c r="U25" s="72">
        <f t="shared" si="2"/>
        <v>30.499999999999996</v>
      </c>
      <c r="V25" s="72">
        <f t="shared" si="3"/>
        <v>375.7</v>
      </c>
      <c r="W25" s="73">
        <f t="shared" si="4"/>
        <v>18.199999999999989</v>
      </c>
      <c r="X25" s="77">
        <v>60.2</v>
      </c>
      <c r="Y25" s="78">
        <v>16.8</v>
      </c>
      <c r="Z25" s="78">
        <v>16.2</v>
      </c>
      <c r="AA25" s="78">
        <v>60.8</v>
      </c>
      <c r="AB25" s="78">
        <f t="shared" si="7"/>
        <v>0.59999999999999432</v>
      </c>
      <c r="AC25" s="79">
        <v>1720</v>
      </c>
      <c r="AD25" s="97">
        <v>140</v>
      </c>
      <c r="AE25" s="97"/>
      <c r="AF25" s="163">
        <f t="shared" si="6"/>
        <v>-70</v>
      </c>
      <c r="AG25" s="174">
        <v>1707</v>
      </c>
      <c r="AH25" s="175">
        <v>1720</v>
      </c>
      <c r="AI25" s="175">
        <v>1610</v>
      </c>
      <c r="AJ25" s="101"/>
      <c r="AK25" s="102"/>
      <c r="AL25" s="102"/>
      <c r="AM25" s="103"/>
      <c r="AN25" s="104"/>
      <c r="AO25" s="105"/>
      <c r="AP25" s="105"/>
      <c r="AQ25" s="106"/>
    </row>
    <row r="26" spans="1:43" s="107" customFormat="1" x14ac:dyDescent="0.15">
      <c r="A26" s="59">
        <v>42916</v>
      </c>
      <c r="B26" s="60">
        <v>124</v>
      </c>
      <c r="C26" s="60">
        <v>6</v>
      </c>
      <c r="D26" s="60">
        <v>4.7</v>
      </c>
      <c r="E26" s="60">
        <v>125.3</v>
      </c>
      <c r="F26" s="61">
        <v>1660</v>
      </c>
      <c r="G26" s="62">
        <v>183.8</v>
      </c>
      <c r="H26" s="63">
        <v>16</v>
      </c>
      <c r="I26" s="63">
        <v>17</v>
      </c>
      <c r="J26" s="64">
        <v>182.8</v>
      </c>
      <c r="K26" s="65">
        <v>59</v>
      </c>
      <c r="L26" s="66">
        <v>6.7</v>
      </c>
      <c r="M26" s="66">
        <v>7.6</v>
      </c>
      <c r="N26" s="67">
        <v>58.1</v>
      </c>
      <c r="O26" s="68">
        <v>8.9</v>
      </c>
      <c r="P26" s="69">
        <v>1.8</v>
      </c>
      <c r="Q26" s="69">
        <v>1.8</v>
      </c>
      <c r="R26" s="70">
        <v>8.9</v>
      </c>
      <c r="S26" s="71">
        <f t="shared" si="0"/>
        <v>375.7</v>
      </c>
      <c r="T26" s="72">
        <f t="shared" si="1"/>
        <v>30.5</v>
      </c>
      <c r="U26" s="72">
        <f t="shared" si="2"/>
        <v>31.099999999999998</v>
      </c>
      <c r="V26" s="72">
        <f t="shared" si="3"/>
        <v>375.1</v>
      </c>
      <c r="W26" s="73">
        <f t="shared" si="4"/>
        <v>-0.59999999999996589</v>
      </c>
      <c r="X26" s="77">
        <v>60.8</v>
      </c>
      <c r="Y26" s="78">
        <v>11.4</v>
      </c>
      <c r="Z26" s="78">
        <v>21.9</v>
      </c>
      <c r="AA26" s="78">
        <v>50.3</v>
      </c>
      <c r="AB26" s="78">
        <f t="shared" si="7"/>
        <v>-10.5</v>
      </c>
      <c r="AC26" s="79">
        <v>1760</v>
      </c>
      <c r="AD26" s="97">
        <v>140</v>
      </c>
      <c r="AE26" s="97"/>
      <c r="AF26" s="163">
        <f t="shared" si="6"/>
        <v>-40</v>
      </c>
      <c r="AG26" s="174">
        <v>1692</v>
      </c>
      <c r="AH26" s="175">
        <v>1740</v>
      </c>
      <c r="AI26" s="175">
        <v>1640</v>
      </c>
      <c r="AJ26" s="101"/>
      <c r="AK26" s="102"/>
      <c r="AL26" s="102"/>
      <c r="AM26" s="103"/>
      <c r="AN26" s="104"/>
      <c r="AO26" s="105"/>
      <c r="AP26" s="105"/>
      <c r="AQ26" s="106"/>
    </row>
    <row r="27" spans="1:43" s="107" customFormat="1" x14ac:dyDescent="0.15">
      <c r="A27" s="59">
        <v>42923</v>
      </c>
      <c r="B27" s="60">
        <v>125.3</v>
      </c>
      <c r="C27" s="60">
        <v>11.9</v>
      </c>
      <c r="D27" s="60">
        <v>15.7</v>
      </c>
      <c r="E27" s="60">
        <v>121.5</v>
      </c>
      <c r="F27" s="61">
        <v>1660</v>
      </c>
      <c r="G27" s="62">
        <v>182.8</v>
      </c>
      <c r="H27" s="63">
        <v>20</v>
      </c>
      <c r="I27" s="63">
        <v>22</v>
      </c>
      <c r="J27" s="64">
        <v>180.8</v>
      </c>
      <c r="K27" s="65">
        <v>58.1</v>
      </c>
      <c r="L27" s="66">
        <v>0.3</v>
      </c>
      <c r="M27" s="66">
        <v>7.8</v>
      </c>
      <c r="N27" s="67">
        <v>50.6</v>
      </c>
      <c r="O27" s="68">
        <v>8.9</v>
      </c>
      <c r="P27" s="69">
        <v>4</v>
      </c>
      <c r="Q27" s="69">
        <v>6.4</v>
      </c>
      <c r="R27" s="70">
        <v>6.5</v>
      </c>
      <c r="S27" s="71">
        <f t="shared" si="0"/>
        <v>375.1</v>
      </c>
      <c r="T27" s="72">
        <f t="shared" si="1"/>
        <v>36.199999999999996</v>
      </c>
      <c r="U27" s="72">
        <f t="shared" si="2"/>
        <v>51.9</v>
      </c>
      <c r="V27" s="72">
        <f t="shared" si="3"/>
        <v>359.40000000000003</v>
      </c>
      <c r="W27" s="73">
        <f t="shared" si="4"/>
        <v>-15.699999999999989</v>
      </c>
      <c r="X27" s="77">
        <v>50.3</v>
      </c>
      <c r="Y27" s="78">
        <v>5.8</v>
      </c>
      <c r="Z27" s="78">
        <v>15.4</v>
      </c>
      <c r="AA27" s="78">
        <v>40.700000000000003</v>
      </c>
      <c r="AB27" s="78">
        <f t="shared" si="7"/>
        <v>-9.5999999999999943</v>
      </c>
      <c r="AC27" s="79">
        <v>1760</v>
      </c>
      <c r="AD27" s="97">
        <v>140</v>
      </c>
      <c r="AE27" s="97"/>
      <c r="AF27" s="163">
        <f t="shared" si="6"/>
        <v>-40</v>
      </c>
      <c r="AG27" s="174">
        <v>1771</v>
      </c>
      <c r="AH27" s="175">
        <v>1820</v>
      </c>
      <c r="AI27" s="175">
        <v>1670</v>
      </c>
      <c r="AJ27" s="101"/>
      <c r="AK27" s="102"/>
      <c r="AL27" s="102"/>
      <c r="AM27" s="103"/>
      <c r="AN27" s="104"/>
      <c r="AO27" s="105"/>
      <c r="AP27" s="105"/>
      <c r="AQ27" s="106"/>
    </row>
    <row r="28" spans="1:43" s="107" customFormat="1" x14ac:dyDescent="0.15">
      <c r="A28" s="59">
        <v>42930</v>
      </c>
      <c r="B28" s="60">
        <v>121.5</v>
      </c>
      <c r="C28" s="60">
        <v>24.4</v>
      </c>
      <c r="D28" s="60">
        <v>25.8</v>
      </c>
      <c r="E28" s="60">
        <v>120.1</v>
      </c>
      <c r="F28" s="61">
        <v>1670</v>
      </c>
      <c r="G28" s="62">
        <v>180.8</v>
      </c>
      <c r="H28" s="63">
        <v>29</v>
      </c>
      <c r="I28" s="63">
        <v>30</v>
      </c>
      <c r="J28" s="64">
        <v>179.8</v>
      </c>
      <c r="K28" s="65">
        <v>50.6</v>
      </c>
      <c r="L28" s="66">
        <v>9.6999999999999993</v>
      </c>
      <c r="M28" s="66">
        <v>9.1</v>
      </c>
      <c r="N28" s="67">
        <v>51.2</v>
      </c>
      <c r="O28" s="68">
        <v>6.5</v>
      </c>
      <c r="P28" s="69">
        <v>1</v>
      </c>
      <c r="Q28" s="69">
        <v>2</v>
      </c>
      <c r="R28" s="70">
        <v>5.5</v>
      </c>
      <c r="S28" s="71">
        <f t="shared" si="0"/>
        <v>359.40000000000003</v>
      </c>
      <c r="T28" s="72">
        <f t="shared" si="1"/>
        <v>64.099999999999994</v>
      </c>
      <c r="U28" s="72">
        <f t="shared" si="2"/>
        <v>66.899999999999991</v>
      </c>
      <c r="V28" s="72">
        <f t="shared" si="3"/>
        <v>356.59999999999997</v>
      </c>
      <c r="W28" s="73">
        <f t="shared" si="4"/>
        <v>-2.8000000000000682</v>
      </c>
      <c r="X28" s="77">
        <v>40.700000000000003</v>
      </c>
      <c r="Y28" s="78">
        <v>22.1</v>
      </c>
      <c r="Z28" s="78">
        <v>20.2</v>
      </c>
      <c r="AA28" s="78">
        <v>42.6</v>
      </c>
      <c r="AB28" s="78">
        <f t="shared" si="7"/>
        <v>1.8999999999999986</v>
      </c>
      <c r="AC28" s="79">
        <v>1780</v>
      </c>
      <c r="AD28" s="97">
        <v>150</v>
      </c>
      <c r="AE28" s="97"/>
      <c r="AF28" s="163">
        <f t="shared" si="6"/>
        <v>-40</v>
      </c>
      <c r="AG28" s="174">
        <v>1717</v>
      </c>
      <c r="AH28" s="175">
        <v>1820</v>
      </c>
      <c r="AI28" s="175">
        <v>1720</v>
      </c>
      <c r="AJ28" s="101"/>
      <c r="AK28" s="102"/>
      <c r="AL28" s="102"/>
      <c r="AM28" s="103"/>
      <c r="AN28" s="104"/>
      <c r="AO28" s="105"/>
      <c r="AP28" s="105"/>
      <c r="AQ28" s="106"/>
    </row>
    <row r="29" spans="1:43" s="107" customFormat="1" x14ac:dyDescent="0.15">
      <c r="A29" s="59">
        <v>42937</v>
      </c>
      <c r="B29" s="60">
        <v>120.1</v>
      </c>
      <c r="C29" s="60">
        <v>8.4</v>
      </c>
      <c r="D29" s="60">
        <v>9.3000000000000007</v>
      </c>
      <c r="E29" s="60">
        <v>119.2</v>
      </c>
      <c r="F29" s="61">
        <v>1660</v>
      </c>
      <c r="G29" s="62">
        <v>179.8</v>
      </c>
      <c r="H29" s="63">
        <v>19</v>
      </c>
      <c r="I29" s="63">
        <v>18</v>
      </c>
      <c r="J29" s="64">
        <v>180.8</v>
      </c>
      <c r="K29" s="65">
        <v>51.2</v>
      </c>
      <c r="L29" s="66">
        <v>4.7</v>
      </c>
      <c r="M29" s="66">
        <v>9.3000000000000007</v>
      </c>
      <c r="N29" s="67">
        <v>46.6</v>
      </c>
      <c r="O29" s="68">
        <v>5.5</v>
      </c>
      <c r="P29" s="69">
        <v>3.2</v>
      </c>
      <c r="Q29" s="69">
        <v>1.8</v>
      </c>
      <c r="R29" s="70">
        <v>6.9</v>
      </c>
      <c r="S29" s="71">
        <f t="shared" si="0"/>
        <v>356.59999999999997</v>
      </c>
      <c r="T29" s="72">
        <f t="shared" si="1"/>
        <v>35.300000000000004</v>
      </c>
      <c r="U29" s="72">
        <f t="shared" si="2"/>
        <v>38.4</v>
      </c>
      <c r="V29" s="72">
        <f t="shared" si="3"/>
        <v>353.5</v>
      </c>
      <c r="W29" s="73">
        <f t="shared" si="4"/>
        <v>-3.0999999999999659</v>
      </c>
      <c r="X29" s="77">
        <v>42.6</v>
      </c>
      <c r="Y29" s="78">
        <v>10</v>
      </c>
      <c r="Z29" s="78">
        <v>17.2</v>
      </c>
      <c r="AA29" s="78">
        <v>35.4</v>
      </c>
      <c r="AB29" s="78">
        <f t="shared" si="7"/>
        <v>-7.2000000000000028</v>
      </c>
      <c r="AC29" s="79">
        <v>1780</v>
      </c>
      <c r="AD29" s="97">
        <v>150</v>
      </c>
      <c r="AE29" s="97"/>
      <c r="AF29" s="163">
        <f t="shared" si="6"/>
        <v>-30</v>
      </c>
      <c r="AG29" s="174">
        <v>1760</v>
      </c>
      <c r="AH29" s="175">
        <v>1820</v>
      </c>
      <c r="AI29" s="175">
        <v>1740</v>
      </c>
      <c r="AJ29" s="101"/>
      <c r="AK29" s="102"/>
      <c r="AL29" s="102"/>
      <c r="AM29" s="103"/>
      <c r="AN29" s="104"/>
      <c r="AO29" s="105"/>
      <c r="AP29" s="105"/>
      <c r="AQ29" s="106"/>
    </row>
    <row r="30" spans="1:43" s="107" customFormat="1" x14ac:dyDescent="0.15">
      <c r="A30" s="59">
        <v>42944</v>
      </c>
      <c r="B30" s="60">
        <v>119.2</v>
      </c>
      <c r="C30" s="60">
        <v>18.600000000000001</v>
      </c>
      <c r="D30" s="60">
        <v>23.5</v>
      </c>
      <c r="E30" s="60">
        <v>114.3</v>
      </c>
      <c r="F30" s="61">
        <v>1630</v>
      </c>
      <c r="G30" s="62">
        <v>180.8</v>
      </c>
      <c r="H30" s="63">
        <v>18</v>
      </c>
      <c r="I30" s="63">
        <v>21</v>
      </c>
      <c r="J30" s="64">
        <v>177.8</v>
      </c>
      <c r="K30" s="65">
        <v>46.6</v>
      </c>
      <c r="L30" s="66">
        <v>4.4000000000000004</v>
      </c>
      <c r="M30" s="66">
        <v>2.6</v>
      </c>
      <c r="N30" s="67">
        <v>48.4</v>
      </c>
      <c r="O30" s="68">
        <v>6.9</v>
      </c>
      <c r="P30" s="69">
        <v>2</v>
      </c>
      <c r="Q30" s="69">
        <v>4.5</v>
      </c>
      <c r="R30" s="70">
        <v>4.4000000000000004</v>
      </c>
      <c r="S30" s="71">
        <f t="shared" si="0"/>
        <v>353.5</v>
      </c>
      <c r="T30" s="72">
        <f t="shared" si="1"/>
        <v>43</v>
      </c>
      <c r="U30" s="72">
        <f t="shared" si="2"/>
        <v>51.6</v>
      </c>
      <c r="V30" s="72">
        <f t="shared" si="3"/>
        <v>344.9</v>
      </c>
      <c r="W30" s="73">
        <f t="shared" si="4"/>
        <v>-8.6000000000000227</v>
      </c>
      <c r="X30" s="77">
        <v>35.4</v>
      </c>
      <c r="Y30" s="78">
        <v>21.6</v>
      </c>
      <c r="Z30" s="78">
        <v>20.6</v>
      </c>
      <c r="AA30" s="78">
        <v>36.4</v>
      </c>
      <c r="AB30" s="78">
        <f t="shared" si="7"/>
        <v>1</v>
      </c>
      <c r="AC30" s="79">
        <v>1780</v>
      </c>
      <c r="AD30" s="97">
        <v>150</v>
      </c>
      <c r="AE30" s="97"/>
      <c r="AF30" s="163">
        <f t="shared" si="6"/>
        <v>0</v>
      </c>
      <c r="AG30" s="174">
        <v>1709</v>
      </c>
      <c r="AH30" s="175">
        <v>1820</v>
      </c>
      <c r="AI30" s="175">
        <v>1760</v>
      </c>
      <c r="AJ30" s="101"/>
      <c r="AK30" s="102"/>
      <c r="AL30" s="102"/>
      <c r="AM30" s="103"/>
      <c r="AN30" s="104"/>
      <c r="AO30" s="105"/>
      <c r="AP30" s="105"/>
      <c r="AQ30" s="106"/>
    </row>
    <row r="31" spans="1:43" s="107" customFormat="1" x14ac:dyDescent="0.15">
      <c r="A31" s="59">
        <v>42951</v>
      </c>
      <c r="B31" s="60">
        <v>112</v>
      </c>
      <c r="C31" s="60">
        <v>13.8</v>
      </c>
      <c r="D31" s="60">
        <v>14.1</v>
      </c>
      <c r="E31" s="60">
        <v>111.7</v>
      </c>
      <c r="F31" s="61">
        <v>1610</v>
      </c>
      <c r="G31" s="62">
        <v>169</v>
      </c>
      <c r="H31" s="63">
        <v>21</v>
      </c>
      <c r="I31" s="63">
        <v>18</v>
      </c>
      <c r="J31" s="64">
        <v>172</v>
      </c>
      <c r="K31" s="65">
        <v>48</v>
      </c>
      <c r="L31" s="66">
        <v>5.3</v>
      </c>
      <c r="M31" s="66">
        <v>1.6</v>
      </c>
      <c r="N31" s="67">
        <v>51.7</v>
      </c>
      <c r="O31" s="68">
        <v>10</v>
      </c>
      <c r="P31" s="69">
        <v>3.5</v>
      </c>
      <c r="Q31" s="69">
        <v>0.6</v>
      </c>
      <c r="R31" s="70">
        <v>12.9</v>
      </c>
      <c r="S31" s="71">
        <f t="shared" si="0"/>
        <v>339</v>
      </c>
      <c r="T31" s="72">
        <f t="shared" si="1"/>
        <v>43.599999999999994</v>
      </c>
      <c r="U31" s="72">
        <f t="shared" si="2"/>
        <v>34.300000000000004</v>
      </c>
      <c r="V31" s="72">
        <f t="shared" si="3"/>
        <v>348.29999999999995</v>
      </c>
      <c r="W31" s="73">
        <f t="shared" si="4"/>
        <v>3.3999999999999773</v>
      </c>
      <c r="X31" s="77">
        <v>36.4</v>
      </c>
      <c r="Y31" s="78">
        <v>16.399999999999999</v>
      </c>
      <c r="Z31" s="78">
        <v>19.7</v>
      </c>
      <c r="AA31" s="78">
        <v>33.1</v>
      </c>
      <c r="AB31" s="78">
        <f t="shared" si="7"/>
        <v>-3.2999999999999972</v>
      </c>
      <c r="AC31" s="79">
        <v>1750</v>
      </c>
      <c r="AD31" s="97">
        <v>150</v>
      </c>
      <c r="AE31" s="97"/>
      <c r="AF31" s="163">
        <f t="shared" si="6"/>
        <v>-10</v>
      </c>
      <c r="AG31" s="174">
        <v>1670</v>
      </c>
      <c r="AH31" s="175">
        <v>1820</v>
      </c>
      <c r="AI31" s="175">
        <v>1770</v>
      </c>
      <c r="AJ31" s="101">
        <v>8.3000000000000007</v>
      </c>
      <c r="AK31" s="102">
        <v>6.7</v>
      </c>
      <c r="AL31" s="102">
        <v>1.7</v>
      </c>
      <c r="AM31" s="103">
        <v>13.3</v>
      </c>
      <c r="AN31" s="104"/>
      <c r="AO31" s="105"/>
      <c r="AP31" s="105"/>
      <c r="AQ31" s="106"/>
    </row>
    <row r="32" spans="1:43" s="107" customFormat="1" x14ac:dyDescent="0.15">
      <c r="A32" s="59">
        <v>42958</v>
      </c>
      <c r="B32" s="60">
        <v>102</v>
      </c>
      <c r="C32" s="60">
        <v>9.3000000000000007</v>
      </c>
      <c r="D32" s="60">
        <v>17</v>
      </c>
      <c r="E32" s="60">
        <v>94.3</v>
      </c>
      <c r="F32" s="61">
        <v>1620</v>
      </c>
      <c r="G32" s="62">
        <v>172</v>
      </c>
      <c r="H32" s="63">
        <v>11.8</v>
      </c>
      <c r="I32" s="63">
        <v>15.8</v>
      </c>
      <c r="J32" s="64">
        <v>168</v>
      </c>
      <c r="K32" s="65">
        <v>51.9</v>
      </c>
      <c r="L32" s="66">
        <v>7.2</v>
      </c>
      <c r="M32" s="66">
        <v>11.5</v>
      </c>
      <c r="N32" s="67">
        <v>47.6</v>
      </c>
      <c r="O32" s="68">
        <v>13.2</v>
      </c>
      <c r="P32" s="69">
        <v>6.4</v>
      </c>
      <c r="Q32" s="69">
        <v>4</v>
      </c>
      <c r="R32" s="70">
        <v>15.6</v>
      </c>
      <c r="S32" s="71">
        <f t="shared" si="0"/>
        <v>339.09999999999997</v>
      </c>
      <c r="T32" s="72">
        <f t="shared" si="1"/>
        <v>34.700000000000003</v>
      </c>
      <c r="U32" s="72">
        <f t="shared" si="2"/>
        <v>48.3</v>
      </c>
      <c r="V32" s="72">
        <f t="shared" si="3"/>
        <v>325.50000000000006</v>
      </c>
      <c r="W32" s="73">
        <f t="shared" si="4"/>
        <v>-22.799999999999898</v>
      </c>
      <c r="X32" s="77">
        <v>33.1</v>
      </c>
      <c r="Y32" s="78">
        <v>24.4</v>
      </c>
      <c r="Z32" s="78">
        <v>20.100000000000001</v>
      </c>
      <c r="AA32" s="78">
        <v>37.4</v>
      </c>
      <c r="AB32" s="78">
        <f t="shared" si="7"/>
        <v>4.2999999999999972</v>
      </c>
      <c r="AC32" s="79">
        <v>1750</v>
      </c>
      <c r="AD32" s="97">
        <v>150</v>
      </c>
      <c r="AE32" s="97"/>
      <c r="AF32" s="163">
        <f t="shared" si="6"/>
        <v>-20</v>
      </c>
      <c r="AG32" s="174">
        <v>1625</v>
      </c>
      <c r="AH32" s="175">
        <v>1820</v>
      </c>
      <c r="AI32" s="175">
        <v>1790</v>
      </c>
      <c r="AJ32" s="101">
        <v>13.3</v>
      </c>
      <c r="AK32" s="102">
        <v>0</v>
      </c>
      <c r="AL32" s="102">
        <v>4.8</v>
      </c>
      <c r="AM32" s="103">
        <v>8.5</v>
      </c>
      <c r="AN32" s="104"/>
      <c r="AO32" s="105"/>
      <c r="AP32" s="105"/>
      <c r="AQ32" s="106"/>
    </row>
    <row r="33" spans="1:43" s="107" customFormat="1" x14ac:dyDescent="0.15">
      <c r="A33" s="59">
        <v>42965</v>
      </c>
      <c r="B33" s="60">
        <v>94.3</v>
      </c>
      <c r="C33" s="60">
        <v>15.7</v>
      </c>
      <c r="D33" s="60">
        <v>12</v>
      </c>
      <c r="E33" s="60">
        <v>98</v>
      </c>
      <c r="F33" s="61">
        <v>1620</v>
      </c>
      <c r="G33" s="62">
        <v>168</v>
      </c>
      <c r="H33" s="63">
        <v>18.8</v>
      </c>
      <c r="I33" s="63">
        <v>15.8</v>
      </c>
      <c r="J33" s="64">
        <v>171</v>
      </c>
      <c r="K33" s="65">
        <v>47.6</v>
      </c>
      <c r="L33" s="66">
        <v>8.6999999999999993</v>
      </c>
      <c r="M33" s="66">
        <v>0.2</v>
      </c>
      <c r="N33" s="67">
        <v>56.1</v>
      </c>
      <c r="O33" s="68">
        <v>15.6</v>
      </c>
      <c r="P33" s="69">
        <v>7.1</v>
      </c>
      <c r="Q33" s="69">
        <v>7.9</v>
      </c>
      <c r="R33" s="70">
        <v>14.8</v>
      </c>
      <c r="S33" s="71">
        <f t="shared" si="0"/>
        <v>325.50000000000006</v>
      </c>
      <c r="T33" s="72">
        <f t="shared" si="1"/>
        <v>50.300000000000004</v>
      </c>
      <c r="U33" s="72">
        <f t="shared" si="2"/>
        <v>35.9</v>
      </c>
      <c r="V33" s="72">
        <f t="shared" si="3"/>
        <v>339.90000000000003</v>
      </c>
      <c r="W33" s="73">
        <f t="shared" si="4"/>
        <v>14.399999999999977</v>
      </c>
      <c r="X33" s="77">
        <v>37.4</v>
      </c>
      <c r="Y33" s="78">
        <v>19.100000000000001</v>
      </c>
      <c r="Z33" s="78">
        <v>19.3</v>
      </c>
      <c r="AA33" s="78">
        <v>37.200000000000003</v>
      </c>
      <c r="AB33" s="78">
        <f t="shared" si="7"/>
        <v>-0.19999999999999574</v>
      </c>
      <c r="AC33" s="79">
        <v>1770</v>
      </c>
      <c r="AD33" s="97">
        <v>150</v>
      </c>
      <c r="AE33" s="97"/>
      <c r="AF33" s="163">
        <f t="shared" si="6"/>
        <v>0</v>
      </c>
      <c r="AG33" s="174">
        <v>1607</v>
      </c>
      <c r="AH33" s="175">
        <v>1820</v>
      </c>
      <c r="AI33" s="175">
        <v>1780</v>
      </c>
      <c r="AJ33" s="101">
        <v>8.5</v>
      </c>
      <c r="AK33" s="102">
        <v>1.3</v>
      </c>
      <c r="AL33" s="102">
        <v>2.8</v>
      </c>
      <c r="AM33" s="103">
        <v>7</v>
      </c>
      <c r="AN33" s="104"/>
      <c r="AO33" s="105"/>
      <c r="AP33" s="105"/>
      <c r="AQ33" s="106"/>
    </row>
    <row r="34" spans="1:43" s="107" customFormat="1" x14ac:dyDescent="0.15">
      <c r="A34" s="59">
        <v>42972</v>
      </c>
      <c r="B34" s="60">
        <v>98</v>
      </c>
      <c r="C34" s="60">
        <v>13</v>
      </c>
      <c r="D34" s="60">
        <v>17.8</v>
      </c>
      <c r="E34" s="60">
        <v>93.2</v>
      </c>
      <c r="F34" s="61">
        <v>1620</v>
      </c>
      <c r="G34" s="62">
        <v>171</v>
      </c>
      <c r="H34" s="63">
        <v>14.9</v>
      </c>
      <c r="I34" s="63">
        <v>19.899999999999999</v>
      </c>
      <c r="J34" s="64">
        <v>166</v>
      </c>
      <c r="K34" s="65">
        <v>56.1</v>
      </c>
      <c r="L34" s="66">
        <v>5.0999999999999996</v>
      </c>
      <c r="M34" s="66">
        <v>5.2</v>
      </c>
      <c r="N34" s="67">
        <v>56</v>
      </c>
      <c r="O34" s="68">
        <v>14.8</v>
      </c>
      <c r="P34" s="69">
        <v>3.5</v>
      </c>
      <c r="Q34" s="69">
        <v>0.5</v>
      </c>
      <c r="R34" s="70">
        <v>17.8</v>
      </c>
      <c r="S34" s="71">
        <f t="shared" si="0"/>
        <v>339.90000000000003</v>
      </c>
      <c r="T34" s="72">
        <f t="shared" si="1"/>
        <v>36.5</v>
      </c>
      <c r="U34" s="72">
        <f t="shared" si="2"/>
        <v>43.400000000000006</v>
      </c>
      <c r="V34" s="72">
        <f t="shared" si="3"/>
        <v>333</v>
      </c>
      <c r="W34" s="73">
        <f t="shared" si="4"/>
        <v>-6.9000000000000341</v>
      </c>
      <c r="X34" s="77">
        <v>37.200000000000003</v>
      </c>
      <c r="Y34" s="78">
        <v>20.8</v>
      </c>
      <c r="Z34" s="78">
        <v>17.2</v>
      </c>
      <c r="AA34" s="78">
        <v>40.799999999999997</v>
      </c>
      <c r="AB34" s="78">
        <f t="shared" si="7"/>
        <v>3.5999999999999943</v>
      </c>
      <c r="AC34" s="79">
        <v>1770</v>
      </c>
      <c r="AD34" s="97">
        <v>150</v>
      </c>
      <c r="AE34" s="97"/>
      <c r="AF34" s="163">
        <f t="shared" si="6"/>
        <v>0</v>
      </c>
      <c r="AG34" s="174">
        <v>1643</v>
      </c>
      <c r="AH34" s="175">
        <v>1820</v>
      </c>
      <c r="AI34" s="175">
        <v>1770</v>
      </c>
      <c r="AJ34" s="101">
        <v>7</v>
      </c>
      <c r="AK34" s="102">
        <v>0</v>
      </c>
      <c r="AL34" s="102">
        <v>1.7</v>
      </c>
      <c r="AM34" s="103">
        <v>5.3</v>
      </c>
      <c r="AN34" s="104"/>
      <c r="AO34" s="105"/>
      <c r="AP34" s="105"/>
      <c r="AQ34" s="106"/>
    </row>
    <row r="35" spans="1:43" s="107" customFormat="1" x14ac:dyDescent="0.15">
      <c r="A35" s="59">
        <v>42979</v>
      </c>
      <c r="B35" s="60">
        <v>93.2</v>
      </c>
      <c r="C35" s="60">
        <v>17.5</v>
      </c>
      <c r="D35" s="60">
        <v>24.8</v>
      </c>
      <c r="E35" s="60">
        <v>93.2</v>
      </c>
      <c r="F35" s="61">
        <v>1630</v>
      </c>
      <c r="G35" s="62">
        <v>166</v>
      </c>
      <c r="H35" s="63">
        <v>21</v>
      </c>
      <c r="I35" s="63">
        <v>14.6</v>
      </c>
      <c r="J35" s="64">
        <v>166</v>
      </c>
      <c r="K35" s="65">
        <v>56</v>
      </c>
      <c r="L35" s="66">
        <v>5.0999999999999996</v>
      </c>
      <c r="M35" s="66">
        <v>11.4</v>
      </c>
      <c r="N35" s="67">
        <v>49.7</v>
      </c>
      <c r="O35" s="68">
        <v>17.8</v>
      </c>
      <c r="P35" s="69">
        <v>4</v>
      </c>
      <c r="Q35" s="69">
        <v>5.0999999999999996</v>
      </c>
      <c r="R35" s="70">
        <v>16.7</v>
      </c>
      <c r="S35" s="71">
        <f t="shared" si="0"/>
        <v>333</v>
      </c>
      <c r="T35" s="72">
        <f t="shared" si="1"/>
        <v>47.6</v>
      </c>
      <c r="U35" s="72">
        <f t="shared" si="2"/>
        <v>55.9</v>
      </c>
      <c r="V35" s="72">
        <f t="shared" si="3"/>
        <v>325.59999999999997</v>
      </c>
      <c r="W35" s="73">
        <f t="shared" si="4"/>
        <v>-7.4000000000000341</v>
      </c>
      <c r="X35" s="77">
        <v>40.799999999999997</v>
      </c>
      <c r="Y35" s="78">
        <v>15.3</v>
      </c>
      <c r="Z35" s="78">
        <v>16.3</v>
      </c>
      <c r="AA35" s="78">
        <v>39.9</v>
      </c>
      <c r="AB35" s="78">
        <f t="shared" si="7"/>
        <v>-0.89999999999999858</v>
      </c>
      <c r="AC35" s="79">
        <v>1760</v>
      </c>
      <c r="AD35" s="97">
        <v>150</v>
      </c>
      <c r="AE35" s="97"/>
      <c r="AF35" s="163">
        <f t="shared" si="6"/>
        <v>-20</v>
      </c>
      <c r="AG35" s="174">
        <v>1631</v>
      </c>
      <c r="AH35" s="175">
        <v>1810</v>
      </c>
      <c r="AI35" s="175">
        <v>1770</v>
      </c>
      <c r="AJ35" s="101">
        <v>5.3</v>
      </c>
      <c r="AK35" s="102">
        <v>3.2</v>
      </c>
      <c r="AL35" s="102">
        <v>1.5</v>
      </c>
      <c r="AM35" s="103">
        <v>7</v>
      </c>
      <c r="AN35" s="104"/>
      <c r="AO35" s="105"/>
      <c r="AP35" s="105"/>
      <c r="AQ35" s="106"/>
    </row>
    <row r="36" spans="1:43" s="107" customFormat="1" x14ac:dyDescent="0.15">
      <c r="A36" s="59">
        <v>42986</v>
      </c>
      <c r="B36" s="60">
        <v>90.2</v>
      </c>
      <c r="C36" s="60">
        <v>13.2</v>
      </c>
      <c r="D36" s="60">
        <v>12.8</v>
      </c>
      <c r="E36" s="60">
        <v>90.6</v>
      </c>
      <c r="F36" s="61">
        <v>1650</v>
      </c>
      <c r="G36" s="62">
        <v>170.3</v>
      </c>
      <c r="H36" s="63">
        <v>13.7</v>
      </c>
      <c r="I36" s="63">
        <v>12</v>
      </c>
      <c r="J36" s="64">
        <v>172</v>
      </c>
      <c r="K36" s="65">
        <v>49.5</v>
      </c>
      <c r="L36" s="66">
        <v>10.199999999999999</v>
      </c>
      <c r="M36" s="66">
        <v>6.7</v>
      </c>
      <c r="N36" s="67">
        <v>53</v>
      </c>
      <c r="O36" s="68">
        <v>14.7</v>
      </c>
      <c r="P36" s="69">
        <v>9</v>
      </c>
      <c r="Q36" s="69">
        <v>8.1</v>
      </c>
      <c r="R36" s="70">
        <v>15.6</v>
      </c>
      <c r="S36" s="71">
        <f t="shared" si="0"/>
        <v>324.7</v>
      </c>
      <c r="T36" s="72">
        <f t="shared" si="1"/>
        <v>46.099999999999994</v>
      </c>
      <c r="U36" s="72">
        <f t="shared" si="2"/>
        <v>39.6</v>
      </c>
      <c r="V36" s="72">
        <f t="shared" si="3"/>
        <v>331.20000000000005</v>
      </c>
      <c r="W36" s="73">
        <f t="shared" si="4"/>
        <v>5.6000000000000796</v>
      </c>
      <c r="X36" s="77">
        <v>39.9</v>
      </c>
      <c r="Y36" s="78">
        <v>21.2</v>
      </c>
      <c r="Z36" s="78">
        <v>16</v>
      </c>
      <c r="AA36" s="78">
        <v>45.1</v>
      </c>
      <c r="AB36" s="78">
        <f t="shared" si="7"/>
        <v>5.2000000000000028</v>
      </c>
      <c r="AC36" s="79">
        <v>1760</v>
      </c>
      <c r="AD36" s="97">
        <v>150</v>
      </c>
      <c r="AE36" s="97"/>
      <c r="AF36" s="163">
        <f t="shared" si="6"/>
        <v>-40</v>
      </c>
      <c r="AG36" s="174">
        <v>1604</v>
      </c>
      <c r="AH36" s="175">
        <v>1800</v>
      </c>
      <c r="AI36" s="175">
        <v>1770</v>
      </c>
      <c r="AJ36" s="101">
        <v>7</v>
      </c>
      <c r="AK36" s="102">
        <v>1.3</v>
      </c>
      <c r="AL36" s="102">
        <v>0.5</v>
      </c>
      <c r="AM36" s="103">
        <v>7.8</v>
      </c>
      <c r="AN36" s="104"/>
      <c r="AO36" s="105"/>
      <c r="AP36" s="105"/>
      <c r="AQ36" s="106"/>
    </row>
    <row r="37" spans="1:43" s="107" customFormat="1" x14ac:dyDescent="0.15">
      <c r="A37" s="59">
        <v>42993</v>
      </c>
      <c r="B37" s="60">
        <v>90.6</v>
      </c>
      <c r="C37" s="60">
        <v>15.9</v>
      </c>
      <c r="D37" s="60">
        <v>12.5</v>
      </c>
      <c r="E37" s="60">
        <v>94</v>
      </c>
      <c r="F37" s="61">
        <v>1650</v>
      </c>
      <c r="G37" s="62">
        <v>172</v>
      </c>
      <c r="H37" s="63">
        <v>10</v>
      </c>
      <c r="I37" s="63">
        <v>25</v>
      </c>
      <c r="J37" s="64">
        <v>157</v>
      </c>
      <c r="K37" s="65">
        <v>53</v>
      </c>
      <c r="L37" s="66">
        <v>5.3</v>
      </c>
      <c r="M37" s="66">
        <v>2.2999999999999998</v>
      </c>
      <c r="N37" s="67">
        <v>58</v>
      </c>
      <c r="O37" s="68">
        <v>15.6</v>
      </c>
      <c r="P37" s="69">
        <v>1.8</v>
      </c>
      <c r="Q37" s="69">
        <v>4.4000000000000004</v>
      </c>
      <c r="R37" s="70">
        <v>13</v>
      </c>
      <c r="S37" s="71">
        <f t="shared" si="0"/>
        <v>331.20000000000005</v>
      </c>
      <c r="T37" s="72">
        <f t="shared" si="1"/>
        <v>33</v>
      </c>
      <c r="U37" s="72">
        <f t="shared" si="2"/>
        <v>44.199999999999996</v>
      </c>
      <c r="V37" s="72">
        <f t="shared" si="3"/>
        <v>322</v>
      </c>
      <c r="W37" s="73">
        <f t="shared" si="4"/>
        <v>-9.2000000000000455</v>
      </c>
      <c r="X37" s="77">
        <v>45.1</v>
      </c>
      <c r="Y37" s="78">
        <v>22.3</v>
      </c>
      <c r="Z37" s="78">
        <v>16.100000000000001</v>
      </c>
      <c r="AA37" s="78">
        <v>51.3</v>
      </c>
      <c r="AB37" s="78">
        <f t="shared" si="7"/>
        <v>6.1999999999999957</v>
      </c>
      <c r="AC37" s="79">
        <v>1770</v>
      </c>
      <c r="AD37" s="97">
        <v>150</v>
      </c>
      <c r="AE37" s="97"/>
      <c r="AF37" s="163">
        <f t="shared" si="6"/>
        <v>-30</v>
      </c>
      <c r="AG37" s="174">
        <v>1611</v>
      </c>
      <c r="AH37" s="175">
        <v>1800</v>
      </c>
      <c r="AI37" s="175">
        <v>1780</v>
      </c>
      <c r="AJ37" s="101">
        <v>7.8</v>
      </c>
      <c r="AK37" s="102">
        <v>2</v>
      </c>
      <c r="AL37" s="102">
        <v>1.1000000000000001</v>
      </c>
      <c r="AM37" s="103">
        <v>8.6999999999999993</v>
      </c>
      <c r="AN37" s="104"/>
      <c r="AO37" s="105"/>
      <c r="AP37" s="105"/>
      <c r="AQ37" s="106"/>
    </row>
    <row r="38" spans="1:43" s="107" customFormat="1" x14ac:dyDescent="0.15">
      <c r="A38" s="59">
        <v>43000</v>
      </c>
      <c r="B38" s="60">
        <v>94</v>
      </c>
      <c r="C38" s="60">
        <v>10</v>
      </c>
      <c r="D38" s="60">
        <v>7.4</v>
      </c>
      <c r="E38" s="60">
        <v>96.6</v>
      </c>
      <c r="F38" s="61">
        <v>1650</v>
      </c>
      <c r="G38" s="62">
        <v>157</v>
      </c>
      <c r="H38" s="63">
        <v>22</v>
      </c>
      <c r="I38" s="63">
        <v>20</v>
      </c>
      <c r="J38" s="64">
        <v>159</v>
      </c>
      <c r="K38" s="65">
        <v>58</v>
      </c>
      <c r="L38" s="66">
        <v>1</v>
      </c>
      <c r="M38" s="66">
        <v>8.6</v>
      </c>
      <c r="N38" s="67">
        <v>48.4</v>
      </c>
      <c r="O38" s="68">
        <v>13</v>
      </c>
      <c r="P38" s="69">
        <v>0</v>
      </c>
      <c r="Q38" s="69">
        <v>4.3</v>
      </c>
      <c r="R38" s="70">
        <v>8.1</v>
      </c>
      <c r="S38" s="71">
        <f t="shared" si="0"/>
        <v>322</v>
      </c>
      <c r="T38" s="72">
        <f t="shared" si="1"/>
        <v>33</v>
      </c>
      <c r="U38" s="72">
        <f t="shared" si="2"/>
        <v>40.299999999999997</v>
      </c>
      <c r="V38" s="72">
        <f t="shared" si="3"/>
        <v>312.10000000000002</v>
      </c>
      <c r="W38" s="73">
        <f t="shared" si="4"/>
        <v>-9.8999999999999773</v>
      </c>
      <c r="X38" s="77">
        <v>51.3</v>
      </c>
      <c r="Y38" s="78">
        <v>11</v>
      </c>
      <c r="Z38" s="78">
        <v>20.9</v>
      </c>
      <c r="AA38" s="78">
        <v>41.4</v>
      </c>
      <c r="AB38" s="78">
        <f t="shared" si="7"/>
        <v>-9.8999999999999986</v>
      </c>
      <c r="AC38" s="79">
        <v>1790</v>
      </c>
      <c r="AD38" s="97">
        <v>150</v>
      </c>
      <c r="AE38" s="97"/>
      <c r="AF38" s="163">
        <f t="shared" si="6"/>
        <v>-10</v>
      </c>
      <c r="AG38" s="174">
        <v>1616</v>
      </c>
      <c r="AH38" s="175">
        <v>1800</v>
      </c>
      <c r="AI38" s="175">
        <v>1770</v>
      </c>
      <c r="AJ38" s="101">
        <v>8.6999999999999993</v>
      </c>
      <c r="AK38" s="102">
        <v>3</v>
      </c>
      <c r="AL38" s="102">
        <v>2.5</v>
      </c>
      <c r="AM38" s="103">
        <v>9.1999999999999993</v>
      </c>
      <c r="AN38" s="104"/>
      <c r="AO38" s="105"/>
      <c r="AP38" s="105"/>
      <c r="AQ38" s="106"/>
    </row>
    <row r="39" spans="1:43" s="107" customFormat="1" x14ac:dyDescent="0.15">
      <c r="A39" s="59">
        <v>43021</v>
      </c>
      <c r="B39" s="60">
        <v>99</v>
      </c>
      <c r="C39" s="60">
        <v>27</v>
      </c>
      <c r="D39" s="60">
        <v>23</v>
      </c>
      <c r="E39" s="60">
        <v>103</v>
      </c>
      <c r="F39" s="61">
        <v>1680</v>
      </c>
      <c r="G39" s="62">
        <v>163</v>
      </c>
      <c r="H39" s="63">
        <v>27</v>
      </c>
      <c r="I39" s="63">
        <v>20</v>
      </c>
      <c r="J39" s="64">
        <v>170</v>
      </c>
      <c r="K39" s="65">
        <v>51</v>
      </c>
      <c r="L39" s="66">
        <v>4.5</v>
      </c>
      <c r="M39" s="66">
        <v>3.5</v>
      </c>
      <c r="N39" s="67">
        <v>52</v>
      </c>
      <c r="O39" s="68">
        <v>9</v>
      </c>
      <c r="P39" s="69">
        <v>4</v>
      </c>
      <c r="Q39" s="69">
        <v>2</v>
      </c>
      <c r="R39" s="70">
        <v>11</v>
      </c>
      <c r="S39" s="71">
        <f t="shared" si="0"/>
        <v>322</v>
      </c>
      <c r="T39" s="72">
        <f t="shared" si="1"/>
        <v>62.5</v>
      </c>
      <c r="U39" s="72">
        <f t="shared" si="2"/>
        <v>48.5</v>
      </c>
      <c r="V39" s="72">
        <f t="shared" si="3"/>
        <v>336</v>
      </c>
      <c r="W39" s="73">
        <f t="shared" si="4"/>
        <v>23.899999999999977</v>
      </c>
      <c r="X39" s="77">
        <v>61.2</v>
      </c>
      <c r="Y39" s="78">
        <v>0</v>
      </c>
      <c r="Z39" s="78">
        <v>26.1</v>
      </c>
      <c r="AA39" s="78">
        <v>35.1</v>
      </c>
      <c r="AB39" s="78">
        <f t="shared" si="7"/>
        <v>-6.2999999999999972</v>
      </c>
      <c r="AC39" s="79">
        <v>1850</v>
      </c>
      <c r="AD39" s="97">
        <v>150</v>
      </c>
      <c r="AE39" s="97"/>
      <c r="AF39" s="163">
        <f t="shared" si="6"/>
        <v>20</v>
      </c>
      <c r="AG39" s="174">
        <v>1612</v>
      </c>
      <c r="AH39" s="175">
        <v>1780</v>
      </c>
      <c r="AI39" s="175">
        <v>1770</v>
      </c>
      <c r="AJ39" s="101">
        <v>6.5</v>
      </c>
      <c r="AK39" s="102">
        <v>0.5</v>
      </c>
      <c r="AL39" s="102">
        <v>2.4</v>
      </c>
      <c r="AM39" s="103">
        <v>4.5999999999999996</v>
      </c>
      <c r="AN39" s="104"/>
      <c r="AO39" s="105"/>
      <c r="AP39" s="105"/>
      <c r="AQ39" s="106"/>
    </row>
    <row r="40" spans="1:43" s="107" customFormat="1" x14ac:dyDescent="0.15">
      <c r="A40" s="59">
        <v>43028</v>
      </c>
      <c r="B40" s="60">
        <v>103</v>
      </c>
      <c r="C40" s="60">
        <v>34.299999999999997</v>
      </c>
      <c r="D40" s="60">
        <v>32.700000000000003</v>
      </c>
      <c r="E40" s="60">
        <v>104.6</v>
      </c>
      <c r="F40" s="61">
        <v>1680</v>
      </c>
      <c r="G40" s="62">
        <v>170</v>
      </c>
      <c r="H40" s="63">
        <v>25.7</v>
      </c>
      <c r="I40" s="63">
        <v>28.7</v>
      </c>
      <c r="J40" s="64">
        <v>167</v>
      </c>
      <c r="K40" s="65">
        <v>52</v>
      </c>
      <c r="L40" s="66">
        <v>1.7</v>
      </c>
      <c r="M40" s="66">
        <v>1.2</v>
      </c>
      <c r="N40" s="67">
        <v>52.5</v>
      </c>
      <c r="O40" s="68">
        <v>11</v>
      </c>
      <c r="P40" s="69">
        <v>5</v>
      </c>
      <c r="Q40" s="69">
        <v>7.4</v>
      </c>
      <c r="R40" s="70">
        <v>8.6</v>
      </c>
      <c r="S40" s="71">
        <f t="shared" si="0"/>
        <v>336</v>
      </c>
      <c r="T40" s="72">
        <f t="shared" si="1"/>
        <v>66.7</v>
      </c>
      <c r="U40" s="72">
        <f t="shared" si="2"/>
        <v>70.000000000000014</v>
      </c>
      <c r="V40" s="72">
        <f t="shared" si="3"/>
        <v>332.70000000000005</v>
      </c>
      <c r="W40" s="73">
        <f t="shared" si="4"/>
        <v>-3.2999999999999545</v>
      </c>
      <c r="X40" s="77">
        <v>28.7</v>
      </c>
      <c r="Y40" s="78">
        <v>25.9</v>
      </c>
      <c r="Z40" s="78">
        <v>16.8</v>
      </c>
      <c r="AA40" s="78">
        <v>37.799999999999997</v>
      </c>
      <c r="AB40" s="78">
        <f t="shared" si="7"/>
        <v>2.6999999999999957</v>
      </c>
      <c r="AC40" s="79">
        <v>1850</v>
      </c>
      <c r="AD40" s="97">
        <v>150</v>
      </c>
      <c r="AE40" s="97"/>
      <c r="AF40" s="163">
        <f t="shared" si="6"/>
        <v>20</v>
      </c>
      <c r="AG40" s="174">
        <v>1633</v>
      </c>
      <c r="AH40" s="175">
        <v>1790</v>
      </c>
      <c r="AI40" s="175">
        <v>1780</v>
      </c>
      <c r="AJ40" s="101">
        <v>4.5999999999999996</v>
      </c>
      <c r="AK40" s="102">
        <v>1.6</v>
      </c>
      <c r="AL40" s="102">
        <v>2.5</v>
      </c>
      <c r="AM40" s="103">
        <v>3.7</v>
      </c>
      <c r="AN40" s="104"/>
      <c r="AO40" s="105"/>
      <c r="AP40" s="105"/>
      <c r="AQ40" s="106"/>
    </row>
    <row r="41" spans="1:43" s="107" customFormat="1" x14ac:dyDescent="0.15">
      <c r="A41" s="59">
        <v>43035</v>
      </c>
      <c r="B41" s="60">
        <v>104.6</v>
      </c>
      <c r="C41" s="60">
        <v>26.7</v>
      </c>
      <c r="D41" s="60">
        <v>27.2</v>
      </c>
      <c r="E41" s="60">
        <v>104.1</v>
      </c>
      <c r="F41" s="61">
        <v>1665</v>
      </c>
      <c r="G41" s="62">
        <v>167</v>
      </c>
      <c r="H41" s="63">
        <v>35.5</v>
      </c>
      <c r="I41" s="63">
        <v>41.1</v>
      </c>
      <c r="J41" s="64">
        <v>161.4</v>
      </c>
      <c r="K41" s="65">
        <v>52.5</v>
      </c>
      <c r="L41" s="66">
        <v>3</v>
      </c>
      <c r="M41" s="66">
        <v>7.5</v>
      </c>
      <c r="N41" s="67">
        <v>48</v>
      </c>
      <c r="O41" s="68">
        <v>8.6</v>
      </c>
      <c r="P41" s="69">
        <v>5</v>
      </c>
      <c r="Q41" s="69">
        <v>1.2</v>
      </c>
      <c r="R41" s="70">
        <v>12.4</v>
      </c>
      <c r="S41" s="71">
        <f t="shared" si="0"/>
        <v>332.70000000000005</v>
      </c>
      <c r="T41" s="72">
        <f t="shared" si="1"/>
        <v>70.2</v>
      </c>
      <c r="U41" s="72">
        <f t="shared" si="2"/>
        <v>77</v>
      </c>
      <c r="V41" s="72">
        <f t="shared" si="3"/>
        <v>325.89999999999998</v>
      </c>
      <c r="W41" s="73">
        <f t="shared" si="4"/>
        <v>-6.8000000000000682</v>
      </c>
      <c r="X41" s="77">
        <v>37.799999999999997</v>
      </c>
      <c r="Y41" s="78">
        <v>27.8</v>
      </c>
      <c r="Z41" s="78">
        <v>24.5</v>
      </c>
      <c r="AA41" s="78">
        <v>41.1</v>
      </c>
      <c r="AB41" s="78">
        <f t="shared" si="7"/>
        <v>3.3000000000000043</v>
      </c>
      <c r="AC41" s="79">
        <v>1840</v>
      </c>
      <c r="AD41" s="97">
        <v>160</v>
      </c>
      <c r="AE41" s="97"/>
      <c r="AF41" s="163">
        <f t="shared" si="6"/>
        <v>15</v>
      </c>
      <c r="AG41" s="174">
        <v>1654</v>
      </c>
      <c r="AH41" s="175">
        <v>1790</v>
      </c>
      <c r="AI41" s="175">
        <v>1770</v>
      </c>
      <c r="AJ41" s="101">
        <v>3.7</v>
      </c>
      <c r="AK41" s="102">
        <v>0</v>
      </c>
      <c r="AL41" s="102">
        <v>2.1</v>
      </c>
      <c r="AM41" s="103">
        <v>1.6</v>
      </c>
      <c r="AN41" s="104"/>
      <c r="AO41" s="105"/>
      <c r="AP41" s="105"/>
      <c r="AQ41" s="106"/>
    </row>
    <row r="42" spans="1:43" s="107" customFormat="1" x14ac:dyDescent="0.15">
      <c r="A42" s="59">
        <v>43042</v>
      </c>
      <c r="B42" s="60">
        <v>104.1</v>
      </c>
      <c r="C42" s="60">
        <v>38</v>
      </c>
      <c r="D42" s="60">
        <v>19.8</v>
      </c>
      <c r="E42" s="60">
        <v>122.3</v>
      </c>
      <c r="F42" s="61">
        <v>1640</v>
      </c>
      <c r="G42" s="62">
        <v>161.4</v>
      </c>
      <c r="H42" s="63">
        <v>30</v>
      </c>
      <c r="I42" s="63">
        <v>24</v>
      </c>
      <c r="J42" s="64">
        <v>167.4</v>
      </c>
      <c r="K42" s="65">
        <v>48</v>
      </c>
      <c r="L42" s="66">
        <v>2.6</v>
      </c>
      <c r="M42" s="66">
        <v>0.6</v>
      </c>
      <c r="N42" s="67">
        <v>50</v>
      </c>
      <c r="O42" s="68">
        <v>12.4</v>
      </c>
      <c r="P42" s="69">
        <v>8</v>
      </c>
      <c r="Q42" s="69">
        <v>6</v>
      </c>
      <c r="R42" s="70">
        <v>14.4</v>
      </c>
      <c r="S42" s="71">
        <f t="shared" si="0"/>
        <v>325.89999999999998</v>
      </c>
      <c r="T42" s="72">
        <f t="shared" si="1"/>
        <v>78.599999999999994</v>
      </c>
      <c r="U42" s="72">
        <f t="shared" si="2"/>
        <v>50.4</v>
      </c>
      <c r="V42" s="72">
        <f t="shared" si="3"/>
        <v>354.09999999999997</v>
      </c>
      <c r="W42" s="73">
        <f t="shared" si="4"/>
        <v>28.199999999999989</v>
      </c>
      <c r="X42" s="77">
        <v>41.1</v>
      </c>
      <c r="Y42" s="78">
        <v>21.3</v>
      </c>
      <c r="Z42" s="78">
        <v>27.7</v>
      </c>
      <c r="AA42" s="78">
        <v>34.700000000000003</v>
      </c>
      <c r="AB42" s="78">
        <f t="shared" si="7"/>
        <v>-6.3999999999999986</v>
      </c>
      <c r="AC42" s="79">
        <v>1820</v>
      </c>
      <c r="AD42" s="97">
        <v>160</v>
      </c>
      <c r="AE42" s="97"/>
      <c r="AF42" s="163">
        <f t="shared" si="6"/>
        <v>20</v>
      </c>
      <c r="AG42" s="174">
        <v>1644</v>
      </c>
      <c r="AH42" s="175">
        <v>1800</v>
      </c>
      <c r="AI42" s="175">
        <v>1770</v>
      </c>
      <c r="AJ42" s="101">
        <v>1.6</v>
      </c>
      <c r="AK42" s="102">
        <v>4.2</v>
      </c>
      <c r="AL42" s="102">
        <v>1.7</v>
      </c>
      <c r="AM42" s="103">
        <v>4.0999999999999996</v>
      </c>
      <c r="AN42" s="104"/>
      <c r="AO42" s="105"/>
      <c r="AP42" s="105"/>
      <c r="AQ42" s="106"/>
    </row>
    <row r="43" spans="1:43" s="107" customFormat="1" x14ac:dyDescent="0.15">
      <c r="A43" s="59">
        <v>43049</v>
      </c>
      <c r="B43" s="60">
        <v>121.8</v>
      </c>
      <c r="C43" s="60">
        <v>42.9</v>
      </c>
      <c r="D43" s="60">
        <v>25.2</v>
      </c>
      <c r="E43" s="60">
        <v>139.5</v>
      </c>
      <c r="F43" s="61">
        <v>1630</v>
      </c>
      <c r="G43" s="62">
        <v>174.9</v>
      </c>
      <c r="H43" s="63">
        <v>36.5</v>
      </c>
      <c r="I43" s="63">
        <v>23</v>
      </c>
      <c r="J43" s="64">
        <v>188.4</v>
      </c>
      <c r="K43" s="65">
        <v>53.8</v>
      </c>
      <c r="L43" s="66">
        <v>11.2</v>
      </c>
      <c r="M43" s="66">
        <v>5.4</v>
      </c>
      <c r="N43" s="67">
        <v>59.6</v>
      </c>
      <c r="O43" s="68">
        <v>12.4</v>
      </c>
      <c r="P43" s="69">
        <v>8</v>
      </c>
      <c r="Q43" s="69">
        <v>8</v>
      </c>
      <c r="R43" s="70">
        <v>12.4</v>
      </c>
      <c r="S43" s="71">
        <f t="shared" si="0"/>
        <v>362.9</v>
      </c>
      <c r="T43" s="72">
        <f t="shared" si="1"/>
        <v>98.600000000000009</v>
      </c>
      <c r="U43" s="72">
        <f t="shared" si="2"/>
        <v>61.6</v>
      </c>
      <c r="V43" s="72">
        <f t="shared" si="3"/>
        <v>399.9</v>
      </c>
      <c r="W43" s="73">
        <f t="shared" si="4"/>
        <v>45.800000000000011</v>
      </c>
      <c r="X43" s="77">
        <v>34.700000000000003</v>
      </c>
      <c r="Y43" s="78">
        <v>17.399999999999999</v>
      </c>
      <c r="Z43" s="78">
        <v>26.5</v>
      </c>
      <c r="AA43" s="78">
        <v>25.6</v>
      </c>
      <c r="AB43" s="78">
        <f t="shared" si="7"/>
        <v>-9.1000000000000014</v>
      </c>
      <c r="AC43" s="79">
        <v>1820</v>
      </c>
      <c r="AD43" s="97">
        <v>160</v>
      </c>
      <c r="AE43" s="97"/>
      <c r="AF43" s="163">
        <f t="shared" si="6"/>
        <v>30</v>
      </c>
      <c r="AG43" s="174">
        <v>1623</v>
      </c>
      <c r="AH43" s="175">
        <v>1790</v>
      </c>
      <c r="AI43" s="175">
        <v>1770</v>
      </c>
      <c r="AJ43" s="101">
        <v>4.0999999999999996</v>
      </c>
      <c r="AK43" s="102">
        <v>1.3</v>
      </c>
      <c r="AL43" s="102">
        <v>3.7</v>
      </c>
      <c r="AM43" s="103">
        <v>1.7</v>
      </c>
      <c r="AN43" s="104"/>
      <c r="AO43" s="105"/>
      <c r="AP43" s="105"/>
      <c r="AQ43" s="106"/>
    </row>
    <row r="44" spans="1:43" s="107" customFormat="1" x14ac:dyDescent="0.15">
      <c r="A44" s="59">
        <v>43056</v>
      </c>
      <c r="B44" s="60">
        <v>139.5</v>
      </c>
      <c r="C44" s="60">
        <v>46.9</v>
      </c>
      <c r="D44" s="60">
        <v>44.4</v>
      </c>
      <c r="E44" s="60">
        <v>142</v>
      </c>
      <c r="F44" s="61">
        <v>1635</v>
      </c>
      <c r="G44" s="62">
        <v>188.4</v>
      </c>
      <c r="H44" s="63">
        <v>39.9</v>
      </c>
      <c r="I44" s="63">
        <v>35.299999999999997</v>
      </c>
      <c r="J44" s="64">
        <v>193</v>
      </c>
      <c r="K44" s="65">
        <v>59.6</v>
      </c>
      <c r="L44" s="66">
        <v>13.3</v>
      </c>
      <c r="M44" s="66">
        <v>3.1</v>
      </c>
      <c r="N44" s="67">
        <v>69.8</v>
      </c>
      <c r="O44" s="68">
        <v>12.4</v>
      </c>
      <c r="P44" s="69">
        <v>12</v>
      </c>
      <c r="Q44" s="69">
        <v>9.6999999999999993</v>
      </c>
      <c r="R44" s="70">
        <v>14.7</v>
      </c>
      <c r="S44" s="71">
        <f t="shared" si="0"/>
        <v>399.9</v>
      </c>
      <c r="T44" s="72">
        <f t="shared" si="1"/>
        <v>112.1</v>
      </c>
      <c r="U44" s="72">
        <f t="shared" si="2"/>
        <v>92.499999999999986</v>
      </c>
      <c r="V44" s="72">
        <f t="shared" si="3"/>
        <v>419.5</v>
      </c>
      <c r="W44" s="73">
        <f t="shared" si="4"/>
        <v>19.600000000000023</v>
      </c>
      <c r="X44" s="77">
        <v>25.6</v>
      </c>
      <c r="Y44" s="78">
        <v>16.2</v>
      </c>
      <c r="Z44" s="78">
        <v>24.8</v>
      </c>
      <c r="AA44" s="78">
        <v>17</v>
      </c>
      <c r="AB44" s="78">
        <f t="shared" si="7"/>
        <v>-8.6000000000000014</v>
      </c>
      <c r="AC44" s="79">
        <v>1840</v>
      </c>
      <c r="AD44" s="97">
        <v>170</v>
      </c>
      <c r="AE44" s="97"/>
      <c r="AF44" s="163">
        <f t="shared" si="6"/>
        <v>35</v>
      </c>
      <c r="AG44" s="174">
        <v>1569</v>
      </c>
      <c r="AH44" s="175">
        <v>1810</v>
      </c>
      <c r="AI44" s="175">
        <v>1770</v>
      </c>
      <c r="AJ44" s="101">
        <v>1.7</v>
      </c>
      <c r="AK44" s="102">
        <v>10.5</v>
      </c>
      <c r="AL44" s="102">
        <v>4.5999999999999996</v>
      </c>
      <c r="AM44" s="103">
        <v>7.6</v>
      </c>
      <c r="AN44" s="104"/>
      <c r="AO44" s="105"/>
      <c r="AP44" s="105"/>
      <c r="AQ44" s="106"/>
    </row>
    <row r="45" spans="1:43" s="107" customFormat="1" x14ac:dyDescent="0.15">
      <c r="A45" s="59">
        <v>43063</v>
      </c>
      <c r="B45" s="60">
        <v>142</v>
      </c>
      <c r="C45" s="60">
        <v>63.1</v>
      </c>
      <c r="D45" s="60">
        <v>54.1</v>
      </c>
      <c r="E45" s="60">
        <v>151</v>
      </c>
      <c r="F45" s="61">
        <v>1645</v>
      </c>
      <c r="G45" s="62">
        <v>193</v>
      </c>
      <c r="H45" s="63">
        <v>43</v>
      </c>
      <c r="I45" s="63">
        <v>48</v>
      </c>
      <c r="J45" s="64">
        <v>188</v>
      </c>
      <c r="K45" s="65">
        <v>69.8</v>
      </c>
      <c r="L45" s="66">
        <v>11.8</v>
      </c>
      <c r="M45" s="66">
        <v>6.8</v>
      </c>
      <c r="N45" s="67">
        <v>74.8</v>
      </c>
      <c r="O45" s="68">
        <v>14.7</v>
      </c>
      <c r="P45" s="69">
        <v>9</v>
      </c>
      <c r="Q45" s="69">
        <v>5</v>
      </c>
      <c r="R45" s="70">
        <v>18.7</v>
      </c>
      <c r="S45" s="71">
        <f t="shared" si="0"/>
        <v>419.5</v>
      </c>
      <c r="T45" s="72">
        <f t="shared" si="1"/>
        <v>126.89999999999999</v>
      </c>
      <c r="U45" s="72">
        <f t="shared" si="2"/>
        <v>113.89999999999999</v>
      </c>
      <c r="V45" s="72">
        <f t="shared" si="3"/>
        <v>432.5</v>
      </c>
      <c r="W45" s="73">
        <f t="shared" si="4"/>
        <v>13</v>
      </c>
      <c r="X45" s="77">
        <v>17</v>
      </c>
      <c r="Y45" s="78">
        <v>37.5</v>
      </c>
      <c r="Z45" s="78">
        <v>20.2</v>
      </c>
      <c r="AA45" s="78">
        <v>34.299999999999997</v>
      </c>
      <c r="AB45" s="78">
        <f t="shared" si="7"/>
        <v>17.299999999999997</v>
      </c>
      <c r="AC45" s="79">
        <v>1820</v>
      </c>
      <c r="AD45" s="97">
        <v>170</v>
      </c>
      <c r="AE45" s="97"/>
      <c r="AF45" s="163">
        <f t="shared" si="6"/>
        <v>5</v>
      </c>
      <c r="AG45" s="174">
        <v>1589</v>
      </c>
      <c r="AH45" s="175">
        <v>1810</v>
      </c>
      <c r="AI45" s="175">
        <v>1770</v>
      </c>
      <c r="AJ45" s="101">
        <v>7.6</v>
      </c>
      <c r="AK45" s="102">
        <v>7.5</v>
      </c>
      <c r="AL45" s="102">
        <v>5.8</v>
      </c>
      <c r="AM45" s="103">
        <v>9.3000000000000007</v>
      </c>
      <c r="AN45" s="104"/>
      <c r="AO45" s="105"/>
      <c r="AP45" s="105"/>
      <c r="AQ45" s="106"/>
    </row>
    <row r="46" spans="1:43" s="107" customFormat="1" x14ac:dyDescent="0.15">
      <c r="A46" s="59">
        <v>43070</v>
      </c>
      <c r="B46" s="60">
        <v>151</v>
      </c>
      <c r="C46" s="60">
        <v>41.3</v>
      </c>
      <c r="D46" s="60">
        <v>38.299999999999997</v>
      </c>
      <c r="E46" s="60">
        <v>154</v>
      </c>
      <c r="F46" s="61">
        <v>1660</v>
      </c>
      <c r="G46" s="62">
        <v>188</v>
      </c>
      <c r="H46" s="63">
        <v>35</v>
      </c>
      <c r="I46" s="63">
        <v>49.2</v>
      </c>
      <c r="J46" s="64">
        <v>173.8</v>
      </c>
      <c r="K46" s="65">
        <v>74.8</v>
      </c>
      <c r="L46" s="66">
        <v>8.9</v>
      </c>
      <c r="M46" s="66">
        <v>4.3</v>
      </c>
      <c r="N46" s="67">
        <v>79.400000000000006</v>
      </c>
      <c r="O46" s="68">
        <v>18.7</v>
      </c>
      <c r="P46" s="69">
        <v>4</v>
      </c>
      <c r="Q46" s="69">
        <v>5</v>
      </c>
      <c r="R46" s="70">
        <v>17.7</v>
      </c>
      <c r="S46" s="71">
        <f t="shared" si="0"/>
        <v>432.5</v>
      </c>
      <c r="T46" s="72">
        <f t="shared" si="1"/>
        <v>89.2</v>
      </c>
      <c r="U46" s="72">
        <f t="shared" si="2"/>
        <v>96.8</v>
      </c>
      <c r="V46" s="72">
        <f t="shared" si="3"/>
        <v>424.90000000000003</v>
      </c>
      <c r="W46" s="73">
        <f t="shared" si="4"/>
        <v>-7.5999999999999659</v>
      </c>
      <c r="X46" s="77">
        <v>34.299999999999997</v>
      </c>
      <c r="Y46" s="78">
        <v>30.1</v>
      </c>
      <c r="Z46" s="78">
        <v>25.6</v>
      </c>
      <c r="AA46" s="78">
        <v>38.799999999999997</v>
      </c>
      <c r="AB46" s="78">
        <f t="shared" si="7"/>
        <v>4.5</v>
      </c>
      <c r="AC46" s="79">
        <v>1840</v>
      </c>
      <c r="AD46" s="97">
        <v>170</v>
      </c>
      <c r="AE46" s="97"/>
      <c r="AF46" s="163">
        <f t="shared" si="6"/>
        <v>10</v>
      </c>
      <c r="AG46" s="174">
        <v>1565</v>
      </c>
      <c r="AH46" s="175">
        <v>1820</v>
      </c>
      <c r="AI46" s="175">
        <v>1770</v>
      </c>
      <c r="AJ46" s="101">
        <v>9.3000000000000007</v>
      </c>
      <c r="AK46" s="102">
        <v>1.4</v>
      </c>
      <c r="AL46" s="102">
        <v>4.0999999999999996</v>
      </c>
      <c r="AM46" s="103">
        <v>6.6</v>
      </c>
      <c r="AN46" s="104"/>
      <c r="AO46" s="105"/>
      <c r="AP46" s="105"/>
      <c r="AQ46" s="106"/>
    </row>
    <row r="47" spans="1:43" s="107" customFormat="1" x14ac:dyDescent="0.15">
      <c r="A47" s="59">
        <v>43077</v>
      </c>
      <c r="B47" s="60">
        <v>154</v>
      </c>
      <c r="C47" s="60">
        <v>61.5</v>
      </c>
      <c r="D47" s="60">
        <v>62.5</v>
      </c>
      <c r="E47" s="60">
        <v>153</v>
      </c>
      <c r="F47" s="61">
        <v>1670</v>
      </c>
      <c r="G47" s="62">
        <v>173.8</v>
      </c>
      <c r="H47" s="63">
        <v>50</v>
      </c>
      <c r="I47" s="63">
        <v>40</v>
      </c>
      <c r="J47" s="64">
        <v>183.8</v>
      </c>
      <c r="K47" s="65">
        <v>79.400000000000006</v>
      </c>
      <c r="L47" s="66">
        <v>5.7</v>
      </c>
      <c r="M47" s="66">
        <v>3.7</v>
      </c>
      <c r="N47" s="67">
        <v>81.400000000000006</v>
      </c>
      <c r="O47" s="68">
        <v>17.7</v>
      </c>
      <c r="P47" s="69">
        <v>6</v>
      </c>
      <c r="Q47" s="69">
        <v>1</v>
      </c>
      <c r="R47" s="70">
        <v>22.7</v>
      </c>
      <c r="S47" s="71">
        <f t="shared" si="0"/>
        <v>424.90000000000003</v>
      </c>
      <c r="T47" s="72">
        <f t="shared" si="1"/>
        <v>123.2</v>
      </c>
      <c r="U47" s="72">
        <f t="shared" si="2"/>
        <v>107.2</v>
      </c>
      <c r="V47" s="72">
        <f t="shared" si="3"/>
        <v>440.90000000000003</v>
      </c>
      <c r="W47" s="73">
        <f t="shared" si="4"/>
        <v>16</v>
      </c>
      <c r="X47" s="77">
        <v>38.799999999999997</v>
      </c>
      <c r="Y47" s="78">
        <v>61.4</v>
      </c>
      <c r="Z47" s="78">
        <v>32.200000000000003</v>
      </c>
      <c r="AA47" s="78">
        <v>68</v>
      </c>
      <c r="AB47" s="78">
        <f t="shared" si="7"/>
        <v>29.200000000000003</v>
      </c>
      <c r="AC47" s="79">
        <v>1840</v>
      </c>
      <c r="AD47" s="97">
        <v>170</v>
      </c>
      <c r="AE47" s="97"/>
      <c r="AF47" s="163">
        <f t="shared" si="6"/>
        <v>0</v>
      </c>
      <c r="AG47" s="174">
        <v>1590</v>
      </c>
      <c r="AH47" s="175">
        <v>1830</v>
      </c>
      <c r="AI47" s="175">
        <v>1770</v>
      </c>
      <c r="AJ47" s="101">
        <v>6.6</v>
      </c>
      <c r="AK47" s="102">
        <v>5.2</v>
      </c>
      <c r="AL47" s="102">
        <v>3.3</v>
      </c>
      <c r="AM47" s="103">
        <v>8.5</v>
      </c>
      <c r="AN47" s="104"/>
      <c r="AO47" s="105"/>
      <c r="AP47" s="105"/>
      <c r="AQ47" s="106"/>
    </row>
    <row r="48" spans="1:43" s="107" customFormat="1" x14ac:dyDescent="0.15">
      <c r="A48" s="59">
        <v>43084</v>
      </c>
      <c r="B48" s="60">
        <v>153</v>
      </c>
      <c r="C48" s="60">
        <v>58</v>
      </c>
      <c r="D48" s="60">
        <v>52.5</v>
      </c>
      <c r="E48" s="60">
        <v>158.5</v>
      </c>
      <c r="F48" s="61">
        <v>1680</v>
      </c>
      <c r="G48" s="62">
        <v>183.8</v>
      </c>
      <c r="H48" s="63">
        <v>35</v>
      </c>
      <c r="I48" s="63">
        <v>38.200000000000003</v>
      </c>
      <c r="J48" s="64">
        <v>180.6</v>
      </c>
      <c r="K48" s="65">
        <v>81.400000000000006</v>
      </c>
      <c r="L48" s="66">
        <v>5</v>
      </c>
      <c r="M48" s="66">
        <v>3.7</v>
      </c>
      <c r="N48" s="67">
        <v>82.7</v>
      </c>
      <c r="O48" s="68">
        <v>22.7</v>
      </c>
      <c r="P48" s="69">
        <v>6</v>
      </c>
      <c r="Q48" s="69">
        <v>1</v>
      </c>
      <c r="R48" s="70">
        <v>27.7</v>
      </c>
      <c r="S48" s="71">
        <f t="shared" si="0"/>
        <v>440.90000000000003</v>
      </c>
      <c r="T48" s="72">
        <f t="shared" si="1"/>
        <v>104</v>
      </c>
      <c r="U48" s="72">
        <f t="shared" si="2"/>
        <v>95.4</v>
      </c>
      <c r="V48" s="72">
        <f t="shared" si="3"/>
        <v>449.5</v>
      </c>
      <c r="W48" s="73">
        <f t="shared" si="4"/>
        <v>8.5999999999999659</v>
      </c>
      <c r="X48" s="77">
        <v>68</v>
      </c>
      <c r="Y48" s="78">
        <v>40.5</v>
      </c>
      <c r="Z48" s="78">
        <v>27.2</v>
      </c>
      <c r="AA48" s="78">
        <v>81.3</v>
      </c>
      <c r="AB48" s="78">
        <f t="shared" si="7"/>
        <v>13.299999999999997</v>
      </c>
      <c r="AC48" s="79">
        <v>1850</v>
      </c>
      <c r="AD48" s="97">
        <v>180</v>
      </c>
      <c r="AE48" s="97"/>
      <c r="AF48" s="163">
        <f t="shared" si="6"/>
        <v>-10</v>
      </c>
      <c r="AG48" s="174">
        <v>1578</v>
      </c>
      <c r="AH48" s="175">
        <v>1850</v>
      </c>
      <c r="AI48" s="175">
        <v>1770</v>
      </c>
      <c r="AJ48" s="101">
        <v>8.5</v>
      </c>
      <c r="AK48" s="102">
        <v>5.0999999999999996</v>
      </c>
      <c r="AL48" s="102">
        <v>6.2</v>
      </c>
      <c r="AM48" s="103">
        <v>7.4</v>
      </c>
      <c r="AN48" s="104"/>
      <c r="AO48" s="105"/>
      <c r="AP48" s="105"/>
      <c r="AQ48" s="106"/>
    </row>
    <row r="49" spans="1:43" s="107" customFormat="1" x14ac:dyDescent="0.15">
      <c r="A49" s="59">
        <v>43091</v>
      </c>
      <c r="B49" s="60">
        <v>158.5</v>
      </c>
      <c r="C49" s="60">
        <v>24.5</v>
      </c>
      <c r="D49" s="60">
        <v>23</v>
      </c>
      <c r="E49" s="60">
        <v>160</v>
      </c>
      <c r="F49" s="61">
        <v>1760</v>
      </c>
      <c r="G49" s="62">
        <v>180.6</v>
      </c>
      <c r="H49" s="63">
        <v>21</v>
      </c>
      <c r="I49" s="63">
        <v>27</v>
      </c>
      <c r="J49" s="64">
        <v>174.6</v>
      </c>
      <c r="K49" s="65">
        <v>82.7</v>
      </c>
      <c r="L49" s="66">
        <v>0</v>
      </c>
      <c r="M49" s="66">
        <v>8.6</v>
      </c>
      <c r="N49" s="67">
        <v>74.099999999999994</v>
      </c>
      <c r="O49" s="68">
        <v>27.7</v>
      </c>
      <c r="P49" s="69">
        <v>3</v>
      </c>
      <c r="Q49" s="69">
        <v>4</v>
      </c>
      <c r="R49" s="70">
        <v>26.7</v>
      </c>
      <c r="S49" s="71">
        <f t="shared" si="0"/>
        <v>449.5</v>
      </c>
      <c r="T49" s="72">
        <f t="shared" si="1"/>
        <v>48.5</v>
      </c>
      <c r="U49" s="72">
        <f t="shared" si="2"/>
        <v>62.6</v>
      </c>
      <c r="V49" s="72">
        <f t="shared" si="3"/>
        <v>435.40000000000003</v>
      </c>
      <c r="W49" s="73">
        <f t="shared" si="4"/>
        <v>-14.099999999999966</v>
      </c>
      <c r="X49" s="77">
        <v>81.3</v>
      </c>
      <c r="Y49" s="78">
        <v>30.3</v>
      </c>
      <c r="Z49" s="78">
        <v>33.5</v>
      </c>
      <c r="AA49" s="78">
        <v>78.099999999999994</v>
      </c>
      <c r="AB49" s="78">
        <f t="shared" si="7"/>
        <v>-3.2000000000000028</v>
      </c>
      <c r="AC49" s="79">
        <v>1940</v>
      </c>
      <c r="AD49" s="97">
        <v>180</v>
      </c>
      <c r="AE49" s="97"/>
      <c r="AF49" s="163">
        <f t="shared" si="6"/>
        <v>0</v>
      </c>
      <c r="AG49" s="174">
        <v>1594</v>
      </c>
      <c r="AH49" s="175">
        <v>1860</v>
      </c>
      <c r="AI49" s="175">
        <v>1770</v>
      </c>
      <c r="AJ49" s="101">
        <v>7.4</v>
      </c>
      <c r="AK49" s="102">
        <v>6.7</v>
      </c>
      <c r="AL49" s="102">
        <v>4.5999999999999996</v>
      </c>
      <c r="AM49" s="103">
        <v>9.5</v>
      </c>
      <c r="AN49" s="104"/>
      <c r="AO49" s="105"/>
      <c r="AP49" s="105"/>
      <c r="AQ49" s="106"/>
    </row>
    <row r="50" spans="1:43" s="107" customFormat="1" x14ac:dyDescent="0.15">
      <c r="A50" s="59">
        <v>43098</v>
      </c>
      <c r="B50" s="60">
        <v>160</v>
      </c>
      <c r="C50" s="60">
        <v>32.4</v>
      </c>
      <c r="D50" s="60">
        <v>44.6</v>
      </c>
      <c r="E50" s="60">
        <v>147.80000000000001</v>
      </c>
      <c r="F50" s="61">
        <v>1750</v>
      </c>
      <c r="G50" s="62">
        <v>174.6</v>
      </c>
      <c r="H50" s="63">
        <v>22.6</v>
      </c>
      <c r="I50" s="63">
        <v>24.6</v>
      </c>
      <c r="J50" s="64">
        <v>172.6</v>
      </c>
      <c r="K50" s="65">
        <v>74.099999999999994</v>
      </c>
      <c r="L50" s="66">
        <v>7.4</v>
      </c>
      <c r="M50" s="66">
        <v>10.9</v>
      </c>
      <c r="N50" s="67">
        <v>70.599999999999994</v>
      </c>
      <c r="O50" s="68">
        <v>26.7</v>
      </c>
      <c r="P50" s="69">
        <v>0</v>
      </c>
      <c r="Q50" s="69">
        <v>0.5</v>
      </c>
      <c r="R50" s="70">
        <v>26.2</v>
      </c>
      <c r="S50" s="71">
        <f t="shared" si="0"/>
        <v>435.40000000000003</v>
      </c>
      <c r="T50" s="72">
        <f t="shared" si="1"/>
        <v>62.4</v>
      </c>
      <c r="U50" s="72">
        <f t="shared" si="2"/>
        <v>80.600000000000009</v>
      </c>
      <c r="V50" s="72">
        <f t="shared" si="3"/>
        <v>417.2</v>
      </c>
      <c r="W50" s="73">
        <f t="shared" si="4"/>
        <v>-18.200000000000045</v>
      </c>
      <c r="X50" s="77">
        <v>78.099999999999994</v>
      </c>
      <c r="Y50" s="78">
        <v>19</v>
      </c>
      <c r="Z50" s="78">
        <v>35.9</v>
      </c>
      <c r="AA50" s="78">
        <v>61.2</v>
      </c>
      <c r="AB50" s="78">
        <f t="shared" si="7"/>
        <v>-16.899999999999991</v>
      </c>
      <c r="AC50" s="79">
        <v>1900</v>
      </c>
      <c r="AD50" s="97">
        <v>180</v>
      </c>
      <c r="AE50" s="97"/>
      <c r="AF50" s="163">
        <f t="shared" si="6"/>
        <v>-30</v>
      </c>
      <c r="AG50" s="174">
        <v>1586</v>
      </c>
      <c r="AH50" s="175">
        <v>1870</v>
      </c>
      <c r="AI50" s="175">
        <v>1770</v>
      </c>
      <c r="AJ50" s="101">
        <v>9.5</v>
      </c>
      <c r="AK50" s="102">
        <v>6.8</v>
      </c>
      <c r="AL50" s="102">
        <v>5.5</v>
      </c>
      <c r="AM50" s="103">
        <v>10.8</v>
      </c>
      <c r="AN50" s="104"/>
      <c r="AO50" s="105"/>
      <c r="AP50" s="105"/>
      <c r="AQ50" s="106"/>
    </row>
    <row r="51" spans="1:43" s="107" customFormat="1" x14ac:dyDescent="0.15">
      <c r="A51" s="59">
        <v>43105</v>
      </c>
      <c r="B51" s="60">
        <v>147.80000000000001</v>
      </c>
      <c r="C51" s="60">
        <v>25.1</v>
      </c>
      <c r="D51" s="60">
        <v>23.1</v>
      </c>
      <c r="E51" s="60">
        <v>149.80000000000001</v>
      </c>
      <c r="F51" s="61">
        <v>1800</v>
      </c>
      <c r="G51" s="62">
        <v>172.6</v>
      </c>
      <c r="H51" s="63">
        <v>14.8</v>
      </c>
      <c r="I51" s="63">
        <v>18</v>
      </c>
      <c r="J51" s="64">
        <v>169.4</v>
      </c>
      <c r="K51" s="65">
        <v>70.599999999999994</v>
      </c>
      <c r="L51" s="66">
        <v>4</v>
      </c>
      <c r="M51" s="66">
        <v>2.4</v>
      </c>
      <c r="N51" s="67">
        <v>72.2</v>
      </c>
      <c r="O51" s="68">
        <v>26.2</v>
      </c>
      <c r="P51" s="69">
        <v>3</v>
      </c>
      <c r="Q51" s="69">
        <v>3.5</v>
      </c>
      <c r="R51" s="70">
        <v>25.7</v>
      </c>
      <c r="S51" s="71">
        <f t="shared" si="0"/>
        <v>417.2</v>
      </c>
      <c r="T51" s="72">
        <f t="shared" si="1"/>
        <v>46.900000000000006</v>
      </c>
      <c r="U51" s="72">
        <f t="shared" si="2"/>
        <v>47</v>
      </c>
      <c r="V51" s="72">
        <f t="shared" si="3"/>
        <v>417.1</v>
      </c>
      <c r="W51" s="73">
        <f t="shared" si="4"/>
        <v>-9.9999999999965894E-2</v>
      </c>
      <c r="X51" s="77">
        <v>61.2</v>
      </c>
      <c r="Y51" s="78">
        <v>35.700000000000003</v>
      </c>
      <c r="Z51" s="78">
        <v>27.3</v>
      </c>
      <c r="AA51" s="78">
        <v>69.599999999999994</v>
      </c>
      <c r="AB51" s="78">
        <f t="shared" si="7"/>
        <v>8.3999999999999915</v>
      </c>
      <c r="AC51" s="79">
        <v>1960</v>
      </c>
      <c r="AD51" s="97">
        <v>170</v>
      </c>
      <c r="AE51" s="97"/>
      <c r="AF51" s="163">
        <f t="shared" si="6"/>
        <v>-10</v>
      </c>
      <c r="AG51" s="174">
        <v>1573</v>
      </c>
      <c r="AH51" s="175">
        <v>1880</v>
      </c>
      <c r="AI51" s="175">
        <v>1770</v>
      </c>
      <c r="AJ51" s="101">
        <v>10.8</v>
      </c>
      <c r="AK51" s="102">
        <v>6.5</v>
      </c>
      <c r="AL51" s="102">
        <v>3.9</v>
      </c>
      <c r="AM51" s="103">
        <v>13.4</v>
      </c>
      <c r="AN51" s="104"/>
      <c r="AO51" s="105"/>
      <c r="AP51" s="105"/>
      <c r="AQ51" s="106"/>
    </row>
    <row r="52" spans="1:43" s="107" customFormat="1" x14ac:dyDescent="0.15">
      <c r="A52" s="59">
        <v>43112</v>
      </c>
      <c r="B52" s="60">
        <v>149.80000000000001</v>
      </c>
      <c r="C52" s="60">
        <v>25.6</v>
      </c>
      <c r="D52" s="60">
        <v>26.4</v>
      </c>
      <c r="E52" s="60">
        <v>149</v>
      </c>
      <c r="F52" s="61">
        <v>1830</v>
      </c>
      <c r="G52" s="62">
        <v>169.4</v>
      </c>
      <c r="H52" s="63">
        <v>11</v>
      </c>
      <c r="I52" s="63">
        <v>9.8000000000000007</v>
      </c>
      <c r="J52" s="64">
        <v>170.6</v>
      </c>
      <c r="K52" s="65">
        <v>72.2</v>
      </c>
      <c r="L52" s="66">
        <v>3.5</v>
      </c>
      <c r="M52" s="66">
        <v>6.8</v>
      </c>
      <c r="N52" s="67">
        <v>68.900000000000006</v>
      </c>
      <c r="O52" s="68">
        <v>25.7</v>
      </c>
      <c r="P52" s="69">
        <v>4</v>
      </c>
      <c r="Q52" s="69">
        <v>1.5</v>
      </c>
      <c r="R52" s="70">
        <v>28.2</v>
      </c>
      <c r="S52" s="71">
        <f t="shared" si="0"/>
        <v>417.1</v>
      </c>
      <c r="T52" s="72">
        <f t="shared" si="1"/>
        <v>44.1</v>
      </c>
      <c r="U52" s="72">
        <f t="shared" si="2"/>
        <v>44.5</v>
      </c>
      <c r="V52" s="72">
        <f t="shared" si="3"/>
        <v>416.7</v>
      </c>
      <c r="W52" s="73">
        <f t="shared" si="4"/>
        <v>-0.40000000000003411</v>
      </c>
      <c r="X52" s="77">
        <v>71.599999999999994</v>
      </c>
      <c r="Y52" s="78">
        <v>14.9</v>
      </c>
      <c r="Z52" s="78">
        <v>15.3</v>
      </c>
      <c r="AA52" s="78">
        <v>71.2</v>
      </c>
      <c r="AB52" s="78">
        <f t="shared" si="7"/>
        <v>1.6000000000000085</v>
      </c>
      <c r="AC52" s="79">
        <v>1960</v>
      </c>
      <c r="AD52" s="97">
        <v>160</v>
      </c>
      <c r="AE52" s="97"/>
      <c r="AF52" s="163">
        <f t="shared" si="6"/>
        <v>-30</v>
      </c>
      <c r="AG52" s="174">
        <v>1567</v>
      </c>
      <c r="AH52" s="175">
        <v>1890</v>
      </c>
      <c r="AI52" s="175">
        <v>1770</v>
      </c>
      <c r="AJ52" s="101">
        <v>13.4</v>
      </c>
      <c r="AK52" s="102">
        <v>1.4</v>
      </c>
      <c r="AL52" s="102">
        <v>2.7</v>
      </c>
      <c r="AM52" s="103">
        <v>12.1</v>
      </c>
      <c r="AN52" s="104"/>
      <c r="AO52" s="105"/>
      <c r="AP52" s="105"/>
      <c r="AQ52" s="106"/>
    </row>
    <row r="53" spans="1:43" s="107" customFormat="1" x14ac:dyDescent="0.15">
      <c r="A53" s="59">
        <v>43119</v>
      </c>
      <c r="B53" s="60">
        <v>149</v>
      </c>
      <c r="C53" s="60">
        <v>25.2</v>
      </c>
      <c r="D53" s="60">
        <v>25.7</v>
      </c>
      <c r="E53" s="60">
        <v>148.5</v>
      </c>
      <c r="F53" s="61">
        <v>1810</v>
      </c>
      <c r="G53" s="62">
        <v>170.6</v>
      </c>
      <c r="H53" s="63">
        <v>11.1</v>
      </c>
      <c r="I53" s="63">
        <v>16.100000000000001</v>
      </c>
      <c r="J53" s="64">
        <v>165.6</v>
      </c>
      <c r="K53" s="65">
        <v>68.900000000000006</v>
      </c>
      <c r="L53" s="66">
        <v>6.9</v>
      </c>
      <c r="M53" s="66">
        <v>3.2</v>
      </c>
      <c r="N53" s="67">
        <v>72.599999999999994</v>
      </c>
      <c r="O53" s="68">
        <v>28.2</v>
      </c>
      <c r="P53" s="69">
        <v>4</v>
      </c>
      <c r="Q53" s="69">
        <v>4.8</v>
      </c>
      <c r="R53" s="70">
        <v>27.4</v>
      </c>
      <c r="S53" s="71">
        <f t="shared" si="0"/>
        <v>416.7</v>
      </c>
      <c r="T53" s="72">
        <f t="shared" si="1"/>
        <v>47.199999999999996</v>
      </c>
      <c r="U53" s="72">
        <f t="shared" si="2"/>
        <v>49.8</v>
      </c>
      <c r="V53" s="72">
        <f t="shared" si="3"/>
        <v>414.1</v>
      </c>
      <c r="W53" s="73">
        <f t="shared" si="4"/>
        <v>-2.5999999999999659</v>
      </c>
      <c r="X53" s="77">
        <v>71.2</v>
      </c>
      <c r="Y53" s="78">
        <v>35.4</v>
      </c>
      <c r="Z53" s="78">
        <v>21.2</v>
      </c>
      <c r="AA53" s="78">
        <v>85.4</v>
      </c>
      <c r="AB53" s="78">
        <f t="shared" si="7"/>
        <v>14.200000000000003</v>
      </c>
      <c r="AC53" s="79">
        <v>1920</v>
      </c>
      <c r="AD53" s="97">
        <v>160</v>
      </c>
      <c r="AE53" s="97"/>
      <c r="AF53" s="163">
        <f t="shared" si="6"/>
        <v>-50</v>
      </c>
      <c r="AG53" s="174">
        <v>1558</v>
      </c>
      <c r="AH53" s="175">
        <v>1880</v>
      </c>
      <c r="AI53" s="175">
        <v>1770</v>
      </c>
      <c r="AJ53" s="101">
        <v>12.1</v>
      </c>
      <c r="AK53" s="102">
        <v>6.7</v>
      </c>
      <c r="AL53" s="102">
        <v>4.2</v>
      </c>
      <c r="AM53" s="103">
        <v>14.6</v>
      </c>
      <c r="AN53" s="104"/>
      <c r="AO53" s="105"/>
      <c r="AP53" s="105"/>
      <c r="AQ53" s="106"/>
    </row>
    <row r="54" spans="1:43" s="107" customFormat="1" x14ac:dyDescent="0.15">
      <c r="A54" s="59">
        <v>43126</v>
      </c>
      <c r="B54" s="60">
        <v>145.80000000000001</v>
      </c>
      <c r="C54" s="60">
        <v>19.8</v>
      </c>
      <c r="D54" s="60">
        <v>22.4</v>
      </c>
      <c r="E54" s="60">
        <v>143.19999999999999</v>
      </c>
      <c r="F54" s="61">
        <v>1810</v>
      </c>
      <c r="G54" s="62">
        <v>165.3</v>
      </c>
      <c r="H54" s="63">
        <v>9.5</v>
      </c>
      <c r="I54" s="63">
        <v>15.7</v>
      </c>
      <c r="J54" s="64">
        <v>159.1</v>
      </c>
      <c r="K54" s="65">
        <v>72.599999999999994</v>
      </c>
      <c r="L54" s="66">
        <v>5</v>
      </c>
      <c r="M54" s="66">
        <v>3.2</v>
      </c>
      <c r="N54" s="67">
        <v>74.400000000000006</v>
      </c>
      <c r="O54" s="68">
        <v>27.4</v>
      </c>
      <c r="P54" s="69">
        <v>4</v>
      </c>
      <c r="Q54" s="69">
        <v>4.8</v>
      </c>
      <c r="R54" s="70">
        <v>28.6</v>
      </c>
      <c r="S54" s="71">
        <f t="shared" si="0"/>
        <v>411.1</v>
      </c>
      <c r="T54" s="72">
        <f t="shared" si="1"/>
        <v>38.299999999999997</v>
      </c>
      <c r="U54" s="72">
        <f t="shared" si="2"/>
        <v>46.099999999999994</v>
      </c>
      <c r="V54" s="72">
        <f t="shared" si="3"/>
        <v>405.29999999999995</v>
      </c>
      <c r="W54" s="73">
        <f t="shared" si="4"/>
        <v>-8.8000000000000682</v>
      </c>
      <c r="X54" s="77">
        <v>85.4</v>
      </c>
      <c r="Y54" s="78">
        <v>40.5</v>
      </c>
      <c r="Z54" s="78">
        <v>19.2</v>
      </c>
      <c r="AA54" s="78">
        <v>106.7</v>
      </c>
      <c r="AB54" s="78">
        <f t="shared" si="7"/>
        <v>21.299999999999997</v>
      </c>
      <c r="AC54" s="79">
        <v>1920</v>
      </c>
      <c r="AD54" s="97">
        <v>160</v>
      </c>
      <c r="AE54" s="97"/>
      <c r="AF54" s="163">
        <f t="shared" si="6"/>
        <v>-50</v>
      </c>
      <c r="AG54" s="174">
        <v>1552</v>
      </c>
      <c r="AH54" s="175">
        <v>1880</v>
      </c>
      <c r="AI54" s="175">
        <v>1770</v>
      </c>
      <c r="AJ54" s="101">
        <v>14.6</v>
      </c>
      <c r="AK54" s="102">
        <v>0</v>
      </c>
      <c r="AL54" s="102">
        <v>3.2</v>
      </c>
      <c r="AM54" s="103">
        <v>11.4</v>
      </c>
      <c r="AN54" s="104"/>
      <c r="AO54" s="105"/>
      <c r="AP54" s="105"/>
      <c r="AQ54" s="106"/>
    </row>
    <row r="55" spans="1:43" s="107" customFormat="1" x14ac:dyDescent="0.15">
      <c r="A55" s="59">
        <v>43133</v>
      </c>
      <c r="B55" s="60">
        <v>143.19999999999999</v>
      </c>
      <c r="C55" s="60">
        <v>11.4</v>
      </c>
      <c r="D55" s="60">
        <v>6.1</v>
      </c>
      <c r="E55" s="60">
        <v>148.5</v>
      </c>
      <c r="F55" s="61">
        <v>1810</v>
      </c>
      <c r="G55" s="62">
        <v>159.1</v>
      </c>
      <c r="H55" s="63">
        <v>5.9</v>
      </c>
      <c r="I55" s="63">
        <v>12.9</v>
      </c>
      <c r="J55" s="64">
        <v>152.1</v>
      </c>
      <c r="K55" s="65">
        <v>74.400000000000006</v>
      </c>
      <c r="L55" s="66">
        <v>4.8</v>
      </c>
      <c r="M55" s="66">
        <v>6</v>
      </c>
      <c r="N55" s="67">
        <v>73.2</v>
      </c>
      <c r="O55" s="68">
        <v>28.6</v>
      </c>
      <c r="P55" s="69">
        <v>3</v>
      </c>
      <c r="Q55" s="69">
        <v>4</v>
      </c>
      <c r="R55" s="70">
        <v>25.6</v>
      </c>
      <c r="S55" s="71">
        <f t="shared" si="0"/>
        <v>405.29999999999995</v>
      </c>
      <c r="T55" s="72">
        <f t="shared" si="1"/>
        <v>25.1</v>
      </c>
      <c r="U55" s="72">
        <f t="shared" si="2"/>
        <v>29</v>
      </c>
      <c r="V55" s="72">
        <f t="shared" si="3"/>
        <v>399.40000000000003</v>
      </c>
      <c r="W55" s="73">
        <f>V55-V54</f>
        <v>-5.8999999999999204</v>
      </c>
      <c r="X55" s="77">
        <v>106.7</v>
      </c>
      <c r="Y55" s="78">
        <v>10.5</v>
      </c>
      <c r="Z55" s="78">
        <v>23.7</v>
      </c>
      <c r="AA55" s="78">
        <v>93.5</v>
      </c>
      <c r="AB55" s="78">
        <f t="shared" si="7"/>
        <v>-13.200000000000003</v>
      </c>
      <c r="AC55" s="79">
        <v>1910</v>
      </c>
      <c r="AD55" s="97">
        <v>160</v>
      </c>
      <c r="AE55" s="97"/>
      <c r="AF55" s="163">
        <f t="shared" si="6"/>
        <v>-60</v>
      </c>
      <c r="AG55" s="174">
        <v>1558</v>
      </c>
      <c r="AH55" s="175">
        <v>1870</v>
      </c>
      <c r="AI55" s="175">
        <v>1770</v>
      </c>
      <c r="AJ55" s="101">
        <v>11.4</v>
      </c>
      <c r="AK55" s="102">
        <v>0</v>
      </c>
      <c r="AL55" s="102">
        <v>3.2</v>
      </c>
      <c r="AM55" s="103">
        <v>8.1999999999999993</v>
      </c>
      <c r="AN55" s="104"/>
      <c r="AO55" s="105"/>
      <c r="AP55" s="105"/>
      <c r="AQ55" s="106"/>
    </row>
    <row r="56" spans="1:43" s="107" customFormat="1" x14ac:dyDescent="0.15">
      <c r="A56" s="59">
        <v>43140</v>
      </c>
      <c r="B56" s="60">
        <f>E55</f>
        <v>148.5</v>
      </c>
      <c r="C56" s="60">
        <v>6.4000000000000057</v>
      </c>
      <c r="D56" s="60">
        <v>11.75</v>
      </c>
      <c r="E56" s="60">
        <f>B56+C56-D56</f>
        <v>143.15</v>
      </c>
      <c r="F56" s="61">
        <v>1810</v>
      </c>
      <c r="G56" s="62">
        <f>J55</f>
        <v>152.1</v>
      </c>
      <c r="H56" s="63">
        <v>2.0999999999999943</v>
      </c>
      <c r="I56" s="63">
        <v>7.1</v>
      </c>
      <c r="J56" s="64">
        <f>G56+H56-I56</f>
        <v>147.1</v>
      </c>
      <c r="K56" s="65">
        <f>N55</f>
        <v>73.2</v>
      </c>
      <c r="L56" s="66">
        <v>5.7999999999999936</v>
      </c>
      <c r="M56" s="66">
        <v>9.1999999999999993</v>
      </c>
      <c r="N56" s="67">
        <f>K56+L56-M56</f>
        <v>69.8</v>
      </c>
      <c r="O56" s="68">
        <f>R55</f>
        <v>25.6</v>
      </c>
      <c r="P56" s="69">
        <v>0</v>
      </c>
      <c r="Q56" s="69">
        <v>0</v>
      </c>
      <c r="R56" s="70">
        <f>O56+P56-Q56</f>
        <v>25.6</v>
      </c>
      <c r="S56" s="71">
        <f t="shared" ref="S56:S58" si="8">B56+G56+K56+O56</f>
        <v>399.40000000000003</v>
      </c>
      <c r="T56" s="72">
        <f t="shared" ref="T56:T58" si="9">C56+H56+L56+P56</f>
        <v>14.299999999999994</v>
      </c>
      <c r="U56" s="72">
        <f t="shared" ref="U56:U58" si="10">D56+I56+M56+Q56</f>
        <v>28.05</v>
      </c>
      <c r="V56" s="72">
        <f t="shared" ref="V56:V58" si="11">E56+J56+N56+R56</f>
        <v>385.65000000000003</v>
      </c>
      <c r="W56" s="73">
        <f t="shared" ref="W56:W57" si="12">V56-V55</f>
        <v>-13.75</v>
      </c>
      <c r="X56" s="77">
        <v>93.5</v>
      </c>
      <c r="Y56" s="78">
        <v>7.9</v>
      </c>
      <c r="Z56" s="78">
        <v>39</v>
      </c>
      <c r="AA56" s="78">
        <v>62.4</v>
      </c>
      <c r="AB56" s="78">
        <f t="shared" si="7"/>
        <v>-31.1</v>
      </c>
      <c r="AC56" s="79">
        <v>1950</v>
      </c>
      <c r="AD56" s="97">
        <v>160</v>
      </c>
      <c r="AE56" s="97"/>
      <c r="AF56" s="163">
        <f t="shared" si="6"/>
        <v>-20</v>
      </c>
      <c r="AG56" s="174">
        <v>1582</v>
      </c>
      <c r="AH56" s="175">
        <v>1890</v>
      </c>
      <c r="AI56" s="175">
        <v>1810</v>
      </c>
      <c r="AJ56" s="101">
        <v>8.1999999999999993</v>
      </c>
      <c r="AK56" s="102">
        <v>0</v>
      </c>
      <c r="AL56" s="102">
        <v>4.2</v>
      </c>
      <c r="AM56" s="103">
        <v>4</v>
      </c>
      <c r="AN56" s="104"/>
      <c r="AO56" s="105"/>
      <c r="AP56" s="105"/>
      <c r="AQ56" s="106"/>
    </row>
    <row r="57" spans="1:43" s="107" customFormat="1" x14ac:dyDescent="0.15">
      <c r="A57" s="59">
        <v>43147</v>
      </c>
      <c r="B57" s="60">
        <f>E56</f>
        <v>143.15</v>
      </c>
      <c r="C57" s="60">
        <v>3.4499999999999886</v>
      </c>
      <c r="D57" s="60">
        <v>17.2</v>
      </c>
      <c r="E57" s="60">
        <f>B57+C57-D57</f>
        <v>129.4</v>
      </c>
      <c r="F57" s="61">
        <v>1840</v>
      </c>
      <c r="G57" s="62">
        <f>J56</f>
        <v>147.1</v>
      </c>
      <c r="H57" s="63">
        <v>1.0999999999999943</v>
      </c>
      <c r="I57" s="63">
        <v>3.1</v>
      </c>
      <c r="J57" s="64">
        <f>G57+H57-I57</f>
        <v>145.1</v>
      </c>
      <c r="K57" s="65">
        <f>N56</f>
        <v>69.8</v>
      </c>
      <c r="L57" s="66">
        <v>0.99999999999999822</v>
      </c>
      <c r="M57" s="66">
        <v>4.0999999999999996</v>
      </c>
      <c r="N57" s="67">
        <f>K57+L57-M57</f>
        <v>66.7</v>
      </c>
      <c r="O57" s="68">
        <f t="shared" ref="O57:O58" si="13">R56</f>
        <v>25.6</v>
      </c>
      <c r="P57" s="69">
        <v>1.3999999999999986</v>
      </c>
      <c r="Q57" s="69">
        <v>5.2</v>
      </c>
      <c r="R57" s="70">
        <f t="shared" ref="R57:R58" si="14">O57+P57-Q57</f>
        <v>21.8</v>
      </c>
      <c r="S57" s="71">
        <f t="shared" si="8"/>
        <v>385.65000000000003</v>
      </c>
      <c r="T57" s="72">
        <f t="shared" si="9"/>
        <v>6.9499999999999797</v>
      </c>
      <c r="U57" s="72">
        <f t="shared" si="10"/>
        <v>29.599999999999998</v>
      </c>
      <c r="V57" s="72">
        <f t="shared" si="11"/>
        <v>363</v>
      </c>
      <c r="W57" s="73">
        <f t="shared" si="12"/>
        <v>-22.650000000000034</v>
      </c>
      <c r="X57" s="77">
        <v>62.4</v>
      </c>
      <c r="Y57" s="78">
        <v>0</v>
      </c>
      <c r="Z57" s="78">
        <v>12.7</v>
      </c>
      <c r="AA57" s="78">
        <v>49.7</v>
      </c>
      <c r="AB57" s="78">
        <f t="shared" si="7"/>
        <v>-12.699999999999996</v>
      </c>
      <c r="AC57" s="79">
        <v>1950</v>
      </c>
      <c r="AD57" s="97">
        <v>160</v>
      </c>
      <c r="AE57" s="97"/>
      <c r="AF57" s="163">
        <f t="shared" si="6"/>
        <v>-50</v>
      </c>
      <c r="AG57" s="174">
        <v>1586</v>
      </c>
      <c r="AH57" s="175">
        <v>1890</v>
      </c>
      <c r="AI57" s="175">
        <v>1810</v>
      </c>
      <c r="AJ57" s="101">
        <v>4</v>
      </c>
      <c r="AK57" s="102">
        <v>5.0999999999999996</v>
      </c>
      <c r="AL57" s="102">
        <v>2.2999999999999998</v>
      </c>
      <c r="AM57" s="103">
        <v>6.8</v>
      </c>
      <c r="AN57" s="104"/>
      <c r="AO57" s="105"/>
      <c r="AP57" s="105"/>
      <c r="AQ57" s="106"/>
    </row>
    <row r="58" spans="1:43" s="107" customFormat="1" x14ac:dyDescent="0.15">
      <c r="A58" s="59">
        <v>43154</v>
      </c>
      <c r="B58" s="60">
        <f>E57</f>
        <v>129.4</v>
      </c>
      <c r="C58" s="60">
        <v>2.4000000000000057</v>
      </c>
      <c r="D58" s="60">
        <v>13.4</v>
      </c>
      <c r="E58" s="60">
        <f>B58+C58-D58</f>
        <v>118.4</v>
      </c>
      <c r="F58" s="61">
        <v>1860</v>
      </c>
      <c r="G58" s="62">
        <f>J57</f>
        <v>145.1</v>
      </c>
      <c r="H58" s="63">
        <v>1.6999999999999886</v>
      </c>
      <c r="I58" s="63">
        <v>7.7</v>
      </c>
      <c r="J58" s="64">
        <f>G58+H58-I58</f>
        <v>139.1</v>
      </c>
      <c r="K58" s="65">
        <f>N57</f>
        <v>66.7</v>
      </c>
      <c r="L58" s="66">
        <v>1.5000000000000018</v>
      </c>
      <c r="M58" s="66">
        <v>5.4</v>
      </c>
      <c r="N58" s="67">
        <f>K58+L58-M58</f>
        <v>62.800000000000004</v>
      </c>
      <c r="O58" s="68">
        <f t="shared" si="13"/>
        <v>21.8</v>
      </c>
      <c r="P58" s="69">
        <v>3.8999999999999986</v>
      </c>
      <c r="Q58" s="69">
        <v>6.9</v>
      </c>
      <c r="R58" s="70">
        <f t="shared" si="14"/>
        <v>18.799999999999997</v>
      </c>
      <c r="S58" s="71">
        <f t="shared" si="8"/>
        <v>363</v>
      </c>
      <c r="T58" s="72">
        <f t="shared" si="9"/>
        <v>9.4999999999999947</v>
      </c>
      <c r="U58" s="72">
        <f t="shared" si="10"/>
        <v>33.4</v>
      </c>
      <c r="V58" s="72">
        <f t="shared" si="11"/>
        <v>339.1</v>
      </c>
      <c r="W58" s="73">
        <f>V58-V57</f>
        <v>-23.899999999999977</v>
      </c>
      <c r="X58" s="77">
        <v>49.7</v>
      </c>
      <c r="Y58" s="78">
        <v>17.899999999999999</v>
      </c>
      <c r="Z58" s="78">
        <v>3</v>
      </c>
      <c r="AA58" s="78">
        <v>64.599999999999994</v>
      </c>
      <c r="AB58" s="78">
        <f t="shared" si="7"/>
        <v>14.899999999999991</v>
      </c>
      <c r="AC58" s="79">
        <v>1950</v>
      </c>
      <c r="AD58" s="97">
        <v>160</v>
      </c>
      <c r="AE58" s="97"/>
      <c r="AF58" s="163">
        <f t="shared" si="6"/>
        <v>-70</v>
      </c>
      <c r="AG58" s="174">
        <v>1591</v>
      </c>
      <c r="AH58" s="175">
        <v>1910</v>
      </c>
      <c r="AI58" s="175">
        <v>1820</v>
      </c>
      <c r="AJ58" s="101">
        <v>6.8</v>
      </c>
      <c r="AK58" s="102">
        <v>3.3</v>
      </c>
      <c r="AL58" s="102">
        <v>0.4</v>
      </c>
      <c r="AM58" s="103">
        <v>9.6999999999999993</v>
      </c>
      <c r="AN58" s="104"/>
      <c r="AO58" s="105"/>
      <c r="AP58" s="105"/>
      <c r="AQ58" s="106"/>
    </row>
    <row r="59" spans="1:43" s="107" customFormat="1" x14ac:dyDescent="0.15">
      <c r="A59" s="59">
        <v>43161</v>
      </c>
      <c r="B59" s="60">
        <v>103</v>
      </c>
      <c r="C59" s="60">
        <v>4.3</v>
      </c>
      <c r="D59" s="60">
        <v>26.3</v>
      </c>
      <c r="E59" s="60">
        <v>81</v>
      </c>
      <c r="F59" s="61">
        <v>1880</v>
      </c>
      <c r="G59" s="62">
        <v>143.5</v>
      </c>
      <c r="H59" s="63">
        <v>1.9</v>
      </c>
      <c r="I59" s="63">
        <v>7.9</v>
      </c>
      <c r="J59" s="64">
        <v>137.5</v>
      </c>
      <c r="K59" s="65">
        <v>58</v>
      </c>
      <c r="L59" s="66">
        <v>3.4</v>
      </c>
      <c r="M59" s="66">
        <v>6.8</v>
      </c>
      <c r="N59" s="67">
        <v>54.6</v>
      </c>
      <c r="O59" s="68">
        <v>10.1</v>
      </c>
      <c r="P59" s="69">
        <v>0</v>
      </c>
      <c r="Q59" s="69">
        <v>0</v>
      </c>
      <c r="R59" s="70">
        <v>10.1</v>
      </c>
      <c r="S59" s="71">
        <f t="shared" si="0"/>
        <v>314.60000000000002</v>
      </c>
      <c r="T59" s="72">
        <f t="shared" si="1"/>
        <v>9.6</v>
      </c>
      <c r="U59" s="72">
        <f t="shared" si="2"/>
        <v>41</v>
      </c>
      <c r="V59" s="72">
        <f t="shared" si="3"/>
        <v>283.20000000000005</v>
      </c>
      <c r="W59" s="73">
        <f>V59-V58</f>
        <v>-55.899999999999977</v>
      </c>
      <c r="X59" s="77">
        <v>64.599999999999994</v>
      </c>
      <c r="Y59" s="78">
        <v>21.7</v>
      </c>
      <c r="Z59" s="78">
        <v>15.1</v>
      </c>
      <c r="AA59" s="78">
        <v>71.2</v>
      </c>
      <c r="AB59" s="78">
        <f t="shared" si="7"/>
        <v>6.6000000000000085</v>
      </c>
      <c r="AC59" s="79">
        <v>2000</v>
      </c>
      <c r="AD59" s="97">
        <v>160</v>
      </c>
      <c r="AE59" s="97"/>
      <c r="AF59" s="163">
        <f t="shared" si="6"/>
        <v>-40</v>
      </c>
      <c r="AG59" s="174">
        <v>1650</v>
      </c>
      <c r="AH59" s="175">
        <v>1940</v>
      </c>
      <c r="AI59" s="175">
        <v>1850</v>
      </c>
      <c r="AJ59" s="101">
        <v>9.6999999999999993</v>
      </c>
      <c r="AK59" s="102">
        <v>0</v>
      </c>
      <c r="AL59" s="102">
        <v>2</v>
      </c>
      <c r="AM59" s="103">
        <v>7.7</v>
      </c>
      <c r="AN59" s="104">
        <v>26.5</v>
      </c>
      <c r="AO59" s="105">
        <v>0</v>
      </c>
      <c r="AP59" s="105">
        <v>6.5</v>
      </c>
      <c r="AQ59" s="106">
        <v>20</v>
      </c>
    </row>
    <row r="60" spans="1:43" s="107" customFormat="1" x14ac:dyDescent="0.15">
      <c r="A60" s="59">
        <v>43168</v>
      </c>
      <c r="B60" s="60">
        <v>81</v>
      </c>
      <c r="C60" s="60">
        <v>8.8000000000000007</v>
      </c>
      <c r="D60" s="60">
        <v>8.1999999999999993</v>
      </c>
      <c r="E60" s="60">
        <v>81.599999999999994</v>
      </c>
      <c r="F60" s="61">
        <v>1920</v>
      </c>
      <c r="G60" s="62">
        <v>137.5</v>
      </c>
      <c r="H60" s="63">
        <v>4.2</v>
      </c>
      <c r="I60" s="63">
        <v>11.7</v>
      </c>
      <c r="J60" s="64">
        <v>130</v>
      </c>
      <c r="K60" s="65">
        <v>54.6</v>
      </c>
      <c r="L60" s="66">
        <v>1.5</v>
      </c>
      <c r="M60" s="66">
        <v>11.2</v>
      </c>
      <c r="N60" s="67">
        <v>44.9</v>
      </c>
      <c r="O60" s="68">
        <v>10.1</v>
      </c>
      <c r="P60" s="69">
        <v>2</v>
      </c>
      <c r="Q60" s="69">
        <v>3.1</v>
      </c>
      <c r="R60" s="70">
        <v>9</v>
      </c>
      <c r="S60" s="71">
        <f t="shared" si="0"/>
        <v>283.20000000000005</v>
      </c>
      <c r="T60" s="72">
        <f t="shared" si="1"/>
        <v>16.5</v>
      </c>
      <c r="U60" s="72">
        <f t="shared" si="2"/>
        <v>34.199999999999996</v>
      </c>
      <c r="V60" s="72">
        <f t="shared" si="3"/>
        <v>265.5</v>
      </c>
      <c r="W60" s="73">
        <f>V60-V59</f>
        <v>-17.700000000000045</v>
      </c>
      <c r="X60" s="77">
        <v>71.2</v>
      </c>
      <c r="Y60" s="78">
        <v>17.600000000000001</v>
      </c>
      <c r="Z60" s="78">
        <v>28.6</v>
      </c>
      <c r="AA60" s="78">
        <v>60.2</v>
      </c>
      <c r="AB60" s="78">
        <f t="shared" si="7"/>
        <v>-11</v>
      </c>
      <c r="AC60" s="79">
        <v>2040</v>
      </c>
      <c r="AD60" s="97">
        <v>160</v>
      </c>
      <c r="AE60" s="97"/>
      <c r="AF60" s="163">
        <f t="shared" si="6"/>
        <v>-40</v>
      </c>
      <c r="AG60" s="174">
        <v>1674</v>
      </c>
      <c r="AH60" s="175">
        <v>1950</v>
      </c>
      <c r="AI60" s="175">
        <v>1860</v>
      </c>
      <c r="AJ60" s="101">
        <v>7.7</v>
      </c>
      <c r="AK60" s="102">
        <v>3.1</v>
      </c>
      <c r="AL60" s="102">
        <v>3</v>
      </c>
      <c r="AM60" s="103">
        <v>7.8</v>
      </c>
      <c r="AN60" s="104">
        <v>20</v>
      </c>
      <c r="AO60" s="105">
        <v>0</v>
      </c>
      <c r="AP60" s="105">
        <v>6.3</v>
      </c>
      <c r="AQ60" s="106">
        <v>13.7</v>
      </c>
    </row>
    <row r="61" spans="1:43" s="107" customFormat="1" x14ac:dyDescent="0.15">
      <c r="A61" s="59">
        <v>43175</v>
      </c>
      <c r="B61" s="60">
        <v>81.599999999999994</v>
      </c>
      <c r="C61" s="60">
        <v>13.2</v>
      </c>
      <c r="D61" s="60">
        <v>19.8</v>
      </c>
      <c r="E61" s="60">
        <v>75</v>
      </c>
      <c r="F61" s="61">
        <v>1860</v>
      </c>
      <c r="G61" s="62">
        <v>130</v>
      </c>
      <c r="H61" s="63">
        <v>9.9</v>
      </c>
      <c r="I61" s="63">
        <v>4.4000000000000004</v>
      </c>
      <c r="J61" s="64">
        <v>135.5</v>
      </c>
      <c r="K61" s="65">
        <v>44.9</v>
      </c>
      <c r="L61" s="66">
        <v>4.8</v>
      </c>
      <c r="M61" s="66">
        <v>4.7</v>
      </c>
      <c r="N61" s="67">
        <v>45</v>
      </c>
      <c r="O61" s="68">
        <v>9</v>
      </c>
      <c r="P61" s="69">
        <v>6</v>
      </c>
      <c r="Q61" s="69">
        <v>3.1</v>
      </c>
      <c r="R61" s="70">
        <v>11.9</v>
      </c>
      <c r="S61" s="71">
        <f t="shared" si="0"/>
        <v>265.5</v>
      </c>
      <c r="T61" s="72">
        <f t="shared" si="1"/>
        <v>33.900000000000006</v>
      </c>
      <c r="U61" s="72">
        <f t="shared" si="2"/>
        <v>32</v>
      </c>
      <c r="V61" s="72">
        <f t="shared" si="3"/>
        <v>267.39999999999998</v>
      </c>
      <c r="W61" s="73">
        <f t="shared" si="4"/>
        <v>1.8999999999999773</v>
      </c>
      <c r="X61" s="77">
        <v>60.2</v>
      </c>
      <c r="Y61" s="78">
        <v>20.6</v>
      </c>
      <c r="Z61" s="78">
        <v>25.3</v>
      </c>
      <c r="AA61" s="78">
        <v>55.5</v>
      </c>
      <c r="AB61" s="78">
        <f t="shared" si="7"/>
        <v>-4.7000000000000028</v>
      </c>
      <c r="AC61" s="79">
        <v>2010</v>
      </c>
      <c r="AD61" s="97">
        <v>160</v>
      </c>
      <c r="AE61" s="97"/>
      <c r="AF61" s="163">
        <f t="shared" si="6"/>
        <v>-10</v>
      </c>
      <c r="AG61" s="174">
        <v>1653</v>
      </c>
      <c r="AH61" s="175">
        <v>1950</v>
      </c>
      <c r="AI61" s="175">
        <v>1850</v>
      </c>
      <c r="AJ61" s="101">
        <v>7.8</v>
      </c>
      <c r="AK61" s="102">
        <v>5</v>
      </c>
      <c r="AL61" s="102">
        <v>4</v>
      </c>
      <c r="AM61" s="103">
        <v>8.8000000000000007</v>
      </c>
      <c r="AN61" s="104">
        <v>13.7</v>
      </c>
      <c r="AO61" s="105">
        <v>4.9000000000000004</v>
      </c>
      <c r="AP61" s="105">
        <v>6</v>
      </c>
      <c r="AQ61" s="106">
        <v>12.600000000000001</v>
      </c>
    </row>
    <row r="62" spans="1:43" s="107" customFormat="1" x14ac:dyDescent="0.15">
      <c r="A62" s="59">
        <v>43182</v>
      </c>
      <c r="B62" s="60">
        <v>75</v>
      </c>
      <c r="C62" s="60">
        <v>15.3</v>
      </c>
      <c r="D62" s="60">
        <v>20.3</v>
      </c>
      <c r="E62" s="60">
        <v>70</v>
      </c>
      <c r="F62" s="61">
        <v>1860</v>
      </c>
      <c r="G62" s="62">
        <v>135.5</v>
      </c>
      <c r="H62" s="63">
        <v>10.199999999999999</v>
      </c>
      <c r="I62" s="63">
        <v>10.7</v>
      </c>
      <c r="J62" s="64">
        <v>135</v>
      </c>
      <c r="K62" s="65">
        <v>45</v>
      </c>
      <c r="L62" s="66">
        <v>1</v>
      </c>
      <c r="M62" s="66">
        <v>8.5</v>
      </c>
      <c r="N62" s="67">
        <v>37.5</v>
      </c>
      <c r="O62" s="68">
        <v>11.9</v>
      </c>
      <c r="P62" s="69">
        <v>0</v>
      </c>
      <c r="Q62" s="69">
        <v>3</v>
      </c>
      <c r="R62" s="70">
        <v>8.9</v>
      </c>
      <c r="S62" s="71">
        <f t="shared" si="0"/>
        <v>267.39999999999998</v>
      </c>
      <c r="T62" s="72">
        <f t="shared" si="1"/>
        <v>26.5</v>
      </c>
      <c r="U62" s="72">
        <f t="shared" si="2"/>
        <v>42.5</v>
      </c>
      <c r="V62" s="72">
        <f t="shared" si="3"/>
        <v>251.4</v>
      </c>
      <c r="W62" s="73">
        <f t="shared" si="4"/>
        <v>-15.999999999999972</v>
      </c>
      <c r="X62" s="77">
        <v>55.5</v>
      </c>
      <c r="Y62" s="78">
        <v>18.5</v>
      </c>
      <c r="Z62" s="78">
        <v>26.6</v>
      </c>
      <c r="AA62" s="78">
        <v>47.4</v>
      </c>
      <c r="AB62" s="78">
        <f t="shared" si="7"/>
        <v>-8.1000000000000014</v>
      </c>
      <c r="AC62" s="79">
        <v>2020</v>
      </c>
      <c r="AD62" s="97">
        <v>160</v>
      </c>
      <c r="AE62" s="97"/>
      <c r="AF62" s="163">
        <f t="shared" si="6"/>
        <v>0</v>
      </c>
      <c r="AG62" s="174">
        <v>1617</v>
      </c>
      <c r="AH62" s="175">
        <v>1940</v>
      </c>
      <c r="AI62" s="175">
        <v>1830</v>
      </c>
      <c r="AJ62" s="101">
        <v>8.8000000000000007</v>
      </c>
      <c r="AK62" s="102">
        <v>1.4</v>
      </c>
      <c r="AL62" s="102">
        <v>3.3</v>
      </c>
      <c r="AM62" s="103">
        <v>6.9</v>
      </c>
      <c r="AN62" s="104">
        <v>12.600000000000001</v>
      </c>
      <c r="AO62" s="105">
        <v>7.8</v>
      </c>
      <c r="AP62" s="105">
        <v>9.8999999999999986</v>
      </c>
      <c r="AQ62" s="106">
        <v>10.5</v>
      </c>
    </row>
    <row r="63" spans="1:43" s="107" customFormat="1" x14ac:dyDescent="0.15">
      <c r="A63" s="59">
        <v>43189</v>
      </c>
      <c r="B63" s="60">
        <v>70</v>
      </c>
      <c r="C63" s="60">
        <v>26</v>
      </c>
      <c r="D63" s="60">
        <v>19.100000000000001</v>
      </c>
      <c r="E63" s="60">
        <v>76.900000000000006</v>
      </c>
      <c r="F63" s="61">
        <v>1850</v>
      </c>
      <c r="G63" s="62">
        <v>135</v>
      </c>
      <c r="H63" s="63">
        <v>9</v>
      </c>
      <c r="I63" s="63">
        <v>6.8</v>
      </c>
      <c r="J63" s="64">
        <v>137.19999999999999</v>
      </c>
      <c r="K63" s="65">
        <v>37.5</v>
      </c>
      <c r="L63" s="66">
        <v>6.7</v>
      </c>
      <c r="M63" s="66">
        <v>10</v>
      </c>
      <c r="N63" s="67">
        <v>34.200000000000003</v>
      </c>
      <c r="O63" s="68">
        <v>8.9</v>
      </c>
      <c r="P63" s="69">
        <v>4</v>
      </c>
      <c r="Q63" s="69">
        <v>0</v>
      </c>
      <c r="R63" s="70">
        <v>12.9</v>
      </c>
      <c r="S63" s="71">
        <f t="shared" si="0"/>
        <v>251.4</v>
      </c>
      <c r="T63" s="72">
        <f t="shared" si="1"/>
        <v>45.7</v>
      </c>
      <c r="U63" s="72">
        <f t="shared" si="2"/>
        <v>35.900000000000006</v>
      </c>
      <c r="V63" s="72">
        <f t="shared" si="3"/>
        <v>261.2</v>
      </c>
      <c r="W63" s="73">
        <f t="shared" si="4"/>
        <v>9.7999999999999829</v>
      </c>
      <c r="X63" s="77">
        <v>47.4</v>
      </c>
      <c r="Y63" s="78">
        <v>12.8</v>
      </c>
      <c r="Z63" s="78">
        <v>20.5</v>
      </c>
      <c r="AA63" s="78">
        <v>39.700000000000003</v>
      </c>
      <c r="AB63" s="78">
        <f t="shared" si="7"/>
        <v>-7.6999999999999957</v>
      </c>
      <c r="AC63" s="79">
        <v>1980</v>
      </c>
      <c r="AD63" s="97">
        <v>160</v>
      </c>
      <c r="AE63" s="97"/>
      <c r="AF63" s="163">
        <f t="shared" si="6"/>
        <v>-30</v>
      </c>
      <c r="AG63" s="174">
        <v>1644</v>
      </c>
      <c r="AH63" s="175">
        <v>1960</v>
      </c>
      <c r="AI63" s="175">
        <v>1840</v>
      </c>
      <c r="AJ63" s="101">
        <v>6.9</v>
      </c>
      <c r="AK63" s="102">
        <v>2.1</v>
      </c>
      <c r="AL63" s="102">
        <v>2.6</v>
      </c>
      <c r="AM63" s="103">
        <v>6.4</v>
      </c>
      <c r="AN63" s="104">
        <v>10.5</v>
      </c>
      <c r="AO63" s="105">
        <v>2.1</v>
      </c>
      <c r="AP63" s="105">
        <v>4.9000000000000004</v>
      </c>
      <c r="AQ63" s="106">
        <v>7.6999999999999993</v>
      </c>
    </row>
    <row r="64" spans="1:43" s="107" customFormat="1" x14ac:dyDescent="0.15">
      <c r="A64" s="59">
        <v>43196</v>
      </c>
      <c r="B64" s="60">
        <v>76.900000000000006</v>
      </c>
      <c r="C64" s="60">
        <v>14.4</v>
      </c>
      <c r="D64" s="60">
        <v>12.6</v>
      </c>
      <c r="E64" s="60">
        <v>78.7</v>
      </c>
      <c r="F64" s="61">
        <v>1790</v>
      </c>
      <c r="G64" s="62">
        <v>137.19999999999999</v>
      </c>
      <c r="H64" s="63">
        <v>10.7</v>
      </c>
      <c r="I64" s="63">
        <v>15.9</v>
      </c>
      <c r="J64" s="64">
        <v>132</v>
      </c>
      <c r="K64" s="65">
        <v>34.200000000000003</v>
      </c>
      <c r="L64" s="66">
        <v>1.2</v>
      </c>
      <c r="M64" s="66">
        <v>3.3</v>
      </c>
      <c r="N64" s="67">
        <v>32.1</v>
      </c>
      <c r="O64" s="68">
        <v>12.9</v>
      </c>
      <c r="P64" s="69">
        <v>3</v>
      </c>
      <c r="Q64" s="69">
        <v>0.6</v>
      </c>
      <c r="R64" s="70">
        <v>15.3</v>
      </c>
      <c r="S64" s="71">
        <f t="shared" si="0"/>
        <v>261.2</v>
      </c>
      <c r="T64" s="72">
        <f t="shared" si="1"/>
        <v>29.3</v>
      </c>
      <c r="U64" s="72">
        <f t="shared" si="2"/>
        <v>32.4</v>
      </c>
      <c r="V64" s="72">
        <f t="shared" si="3"/>
        <v>258.09999999999997</v>
      </c>
      <c r="W64" s="73">
        <f t="shared" si="4"/>
        <v>-3.1000000000000227</v>
      </c>
      <c r="X64" s="77">
        <v>39.700000000000003</v>
      </c>
      <c r="Y64" s="78">
        <v>23.4</v>
      </c>
      <c r="Z64" s="78">
        <v>14.6</v>
      </c>
      <c r="AA64" s="78">
        <v>48.5</v>
      </c>
      <c r="AB64" s="78">
        <f t="shared" si="7"/>
        <v>8.7999999999999972</v>
      </c>
      <c r="AC64" s="79">
        <v>1950</v>
      </c>
      <c r="AD64" s="97">
        <v>160</v>
      </c>
      <c r="AE64" s="97"/>
      <c r="AF64" s="163">
        <f t="shared" si="6"/>
        <v>0</v>
      </c>
      <c r="AG64" s="174">
        <v>1633</v>
      </c>
      <c r="AH64" s="175">
        <v>1950</v>
      </c>
      <c r="AI64" s="175">
        <v>1830</v>
      </c>
      <c r="AJ64" s="101">
        <v>6.4</v>
      </c>
      <c r="AK64" s="102">
        <v>5.0999999999999996</v>
      </c>
      <c r="AL64" s="102">
        <v>2.5</v>
      </c>
      <c r="AM64" s="103">
        <v>9</v>
      </c>
      <c r="AN64" s="104">
        <v>7.6999999999999993</v>
      </c>
      <c r="AO64" s="105">
        <v>6.5</v>
      </c>
      <c r="AP64" s="105">
        <v>1.5999999999999999</v>
      </c>
      <c r="AQ64" s="106">
        <v>12.600000000000001</v>
      </c>
    </row>
    <row r="65" spans="1:43" s="107" customFormat="1" x14ac:dyDescent="0.15">
      <c r="A65" s="59">
        <v>43203</v>
      </c>
      <c r="B65" s="60">
        <v>78.7</v>
      </c>
      <c r="C65" s="60">
        <v>33.6</v>
      </c>
      <c r="D65" s="60">
        <v>32.299999999999997</v>
      </c>
      <c r="E65" s="60">
        <v>80</v>
      </c>
      <c r="F65" s="61">
        <v>1790</v>
      </c>
      <c r="G65" s="62">
        <v>132</v>
      </c>
      <c r="H65" s="63">
        <v>7.8</v>
      </c>
      <c r="I65" s="63">
        <v>6.8</v>
      </c>
      <c r="J65" s="64">
        <v>133</v>
      </c>
      <c r="K65" s="65">
        <v>32.1</v>
      </c>
      <c r="L65" s="66">
        <v>3.5</v>
      </c>
      <c r="M65" s="66">
        <v>4.4000000000000004</v>
      </c>
      <c r="N65" s="67">
        <v>31.2</v>
      </c>
      <c r="O65" s="68">
        <v>15.3</v>
      </c>
      <c r="P65" s="69">
        <v>2</v>
      </c>
      <c r="Q65" s="69">
        <v>1</v>
      </c>
      <c r="R65" s="70">
        <v>16.3</v>
      </c>
      <c r="S65" s="71">
        <f t="shared" si="0"/>
        <v>258.09999999999997</v>
      </c>
      <c r="T65" s="72">
        <f t="shared" si="1"/>
        <v>46.9</v>
      </c>
      <c r="U65" s="72">
        <f t="shared" si="2"/>
        <v>44.499999999999993</v>
      </c>
      <c r="V65" s="72">
        <f t="shared" si="3"/>
        <v>260.5</v>
      </c>
      <c r="W65" s="73">
        <f t="shared" si="4"/>
        <v>2.4000000000000341</v>
      </c>
      <c r="X65" s="77">
        <v>48.5</v>
      </c>
      <c r="Y65" s="78">
        <v>24.5</v>
      </c>
      <c r="Z65" s="78">
        <v>18</v>
      </c>
      <c r="AA65" s="78">
        <v>55</v>
      </c>
      <c r="AB65" s="78">
        <f t="shared" si="7"/>
        <v>6.5</v>
      </c>
      <c r="AC65" s="79">
        <v>1920</v>
      </c>
      <c r="AD65" s="97">
        <v>160</v>
      </c>
      <c r="AE65" s="97"/>
      <c r="AF65" s="163">
        <f t="shared" si="6"/>
        <v>-30</v>
      </c>
      <c r="AG65" s="174">
        <v>1633</v>
      </c>
      <c r="AH65" s="175">
        <v>1930</v>
      </c>
      <c r="AI65" s="175">
        <v>1830</v>
      </c>
      <c r="AJ65" s="101">
        <v>9</v>
      </c>
      <c r="AK65" s="102">
        <v>0</v>
      </c>
      <c r="AL65" s="102">
        <v>2</v>
      </c>
      <c r="AM65" s="103">
        <v>7</v>
      </c>
      <c r="AN65" s="104">
        <v>12.600000000000001</v>
      </c>
      <c r="AO65" s="105">
        <v>2.8</v>
      </c>
      <c r="AP65" s="105">
        <v>4.5</v>
      </c>
      <c r="AQ65" s="106">
        <v>10.9</v>
      </c>
    </row>
    <row r="66" spans="1:43" s="107" customFormat="1" x14ac:dyDescent="0.15">
      <c r="A66" s="59">
        <v>43210</v>
      </c>
      <c r="B66" s="60">
        <v>80</v>
      </c>
      <c r="C66" s="60">
        <v>15.2</v>
      </c>
      <c r="D66" s="60">
        <v>6.3</v>
      </c>
      <c r="E66" s="60">
        <v>88.9</v>
      </c>
      <c r="F66" s="61">
        <v>1790</v>
      </c>
      <c r="G66" s="62">
        <v>133</v>
      </c>
      <c r="H66" s="63">
        <v>12.2</v>
      </c>
      <c r="I66" s="63">
        <v>9.1999999999999993</v>
      </c>
      <c r="J66" s="64">
        <v>136</v>
      </c>
      <c r="K66" s="65">
        <v>31.2</v>
      </c>
      <c r="L66" s="66">
        <v>8.6999999999999993</v>
      </c>
      <c r="M66" s="66">
        <v>2.9</v>
      </c>
      <c r="N66" s="67">
        <v>37</v>
      </c>
      <c r="O66" s="68">
        <v>16.3</v>
      </c>
      <c r="P66" s="69">
        <v>2</v>
      </c>
      <c r="Q66" s="69">
        <v>4.4000000000000004</v>
      </c>
      <c r="R66" s="70">
        <v>13.9</v>
      </c>
      <c r="S66" s="71">
        <f t="shared" si="0"/>
        <v>260.5</v>
      </c>
      <c r="T66" s="72">
        <f t="shared" si="1"/>
        <v>38.099999999999994</v>
      </c>
      <c r="U66" s="72">
        <f t="shared" si="2"/>
        <v>22.799999999999997</v>
      </c>
      <c r="V66" s="72">
        <f t="shared" si="3"/>
        <v>275.79999999999995</v>
      </c>
      <c r="W66" s="73">
        <f t="shared" si="4"/>
        <v>15.299999999999955</v>
      </c>
      <c r="X66" s="77">
        <v>55</v>
      </c>
      <c r="Y66" s="78">
        <v>34.1</v>
      </c>
      <c r="Z66" s="78">
        <v>32</v>
      </c>
      <c r="AA66" s="78">
        <v>57.1</v>
      </c>
      <c r="AB66" s="78">
        <f t="shared" si="7"/>
        <v>2.1000000000000014</v>
      </c>
      <c r="AC66" s="79">
        <v>1900</v>
      </c>
      <c r="AD66" s="97">
        <v>160</v>
      </c>
      <c r="AE66" s="97"/>
      <c r="AF66" s="163">
        <f t="shared" si="6"/>
        <v>-50</v>
      </c>
      <c r="AG66" s="174">
        <v>1612</v>
      </c>
      <c r="AH66" s="175">
        <v>1960</v>
      </c>
      <c r="AI66" s="175">
        <v>1820</v>
      </c>
      <c r="AJ66" s="101">
        <v>7</v>
      </c>
      <c r="AK66" s="102">
        <v>2.2000000000000002</v>
      </c>
      <c r="AL66" s="102">
        <v>1.7</v>
      </c>
      <c r="AM66" s="103">
        <v>7.5</v>
      </c>
      <c r="AN66" s="104">
        <v>10.9</v>
      </c>
      <c r="AO66" s="105">
        <v>6.6999999999999993</v>
      </c>
      <c r="AP66" s="105">
        <v>3.4000000000000004</v>
      </c>
      <c r="AQ66" s="106">
        <v>14.2</v>
      </c>
    </row>
    <row r="67" spans="1:43" s="107" customFormat="1" x14ac:dyDescent="0.15">
      <c r="A67" s="59">
        <v>43224</v>
      </c>
      <c r="B67" s="60">
        <v>99</v>
      </c>
      <c r="C67" s="60">
        <v>26.3</v>
      </c>
      <c r="D67" s="60">
        <v>8.3000000000000007</v>
      </c>
      <c r="E67" s="60">
        <v>117</v>
      </c>
      <c r="F67" s="61">
        <v>1740</v>
      </c>
      <c r="G67" s="62">
        <v>144.5</v>
      </c>
      <c r="H67" s="63">
        <v>20.3</v>
      </c>
      <c r="I67" s="63">
        <v>11</v>
      </c>
      <c r="J67" s="64">
        <v>153.80000000000001</v>
      </c>
      <c r="K67" s="65">
        <v>41.1</v>
      </c>
      <c r="L67" s="66">
        <v>9</v>
      </c>
      <c r="M67" s="66">
        <v>1.7</v>
      </c>
      <c r="N67" s="67">
        <v>48.4</v>
      </c>
      <c r="O67" s="68">
        <v>12.7</v>
      </c>
      <c r="P67" s="69">
        <v>3</v>
      </c>
      <c r="Q67" s="69">
        <v>2.5</v>
      </c>
      <c r="R67" s="70">
        <v>13.2</v>
      </c>
      <c r="S67" s="71">
        <f t="shared" si="0"/>
        <v>297.3</v>
      </c>
      <c r="T67" s="72">
        <f t="shared" si="1"/>
        <v>58.6</v>
      </c>
      <c r="U67" s="72">
        <f t="shared" si="2"/>
        <v>23.5</v>
      </c>
      <c r="V67" s="72">
        <f t="shared" si="3"/>
        <v>332.4</v>
      </c>
      <c r="W67" s="73">
        <f t="shared" si="4"/>
        <v>56.600000000000023</v>
      </c>
      <c r="X67" s="77">
        <v>61.3</v>
      </c>
      <c r="Y67" s="78">
        <v>19.600000000000001</v>
      </c>
      <c r="Z67" s="78">
        <v>15.5</v>
      </c>
      <c r="AA67" s="78">
        <v>65.400000000000006</v>
      </c>
      <c r="AB67" s="78">
        <f t="shared" si="7"/>
        <v>8.3000000000000043</v>
      </c>
      <c r="AC67" s="79">
        <v>1850</v>
      </c>
      <c r="AD67" s="97">
        <v>160</v>
      </c>
      <c r="AE67" s="97"/>
      <c r="AF67" s="163">
        <f t="shared" si="6"/>
        <v>-50</v>
      </c>
      <c r="AG67" s="174">
        <v>1645</v>
      </c>
      <c r="AH67" s="175">
        <v>2000</v>
      </c>
      <c r="AI67" s="175">
        <v>1810</v>
      </c>
      <c r="AJ67" s="101">
        <v>5.0999999999999996</v>
      </c>
      <c r="AK67" s="102">
        <v>6.4</v>
      </c>
      <c r="AL67" s="102">
        <v>3</v>
      </c>
      <c r="AM67" s="103">
        <v>8.5</v>
      </c>
      <c r="AN67" s="104">
        <v>13.8</v>
      </c>
      <c r="AO67" s="105">
        <v>0</v>
      </c>
      <c r="AP67" s="105">
        <v>3.4000000000000004</v>
      </c>
      <c r="AQ67" s="106">
        <v>10.4</v>
      </c>
    </row>
    <row r="68" spans="1:43" s="107" customFormat="1" x14ac:dyDescent="0.15">
      <c r="A68" s="59">
        <v>43231</v>
      </c>
      <c r="B68" s="60">
        <v>117</v>
      </c>
      <c r="C68" s="60">
        <v>29.2</v>
      </c>
      <c r="D68" s="60">
        <v>29.2</v>
      </c>
      <c r="E68" s="60">
        <v>117</v>
      </c>
      <c r="F68" s="61">
        <v>1745</v>
      </c>
      <c r="G68" s="62">
        <v>153.80000000000001</v>
      </c>
      <c r="H68" s="63">
        <v>20.6</v>
      </c>
      <c r="I68" s="63">
        <v>13.6</v>
      </c>
      <c r="J68" s="64">
        <v>160.80000000000001</v>
      </c>
      <c r="K68" s="65">
        <v>48.4</v>
      </c>
      <c r="L68" s="66">
        <v>22.2</v>
      </c>
      <c r="M68" s="66">
        <v>19.5</v>
      </c>
      <c r="N68" s="67">
        <v>51.1</v>
      </c>
      <c r="O68" s="68">
        <v>13.2</v>
      </c>
      <c r="P68" s="69">
        <v>6</v>
      </c>
      <c r="Q68" s="69">
        <v>2.5</v>
      </c>
      <c r="R68" s="70">
        <v>16.7</v>
      </c>
      <c r="S68" s="71">
        <f t="shared" si="0"/>
        <v>332.4</v>
      </c>
      <c r="T68" s="72">
        <f t="shared" si="1"/>
        <v>78</v>
      </c>
      <c r="U68" s="72">
        <f t="shared" si="2"/>
        <v>64.8</v>
      </c>
      <c r="V68" s="72">
        <f t="shared" si="3"/>
        <v>345.6</v>
      </c>
      <c r="W68" s="73">
        <f t="shared" si="4"/>
        <v>13.200000000000045</v>
      </c>
      <c r="X68" s="77">
        <v>65.400000000000006</v>
      </c>
      <c r="Y68" s="78">
        <v>10.6</v>
      </c>
      <c r="Z68" s="78">
        <v>13.5</v>
      </c>
      <c r="AA68" s="78">
        <v>62.5</v>
      </c>
      <c r="AB68" s="78">
        <f t="shared" si="7"/>
        <v>-2.9000000000000057</v>
      </c>
      <c r="AC68" s="79">
        <v>1840</v>
      </c>
      <c r="AD68" s="97">
        <v>160</v>
      </c>
      <c r="AE68" s="97"/>
      <c r="AF68" s="163">
        <f t="shared" si="6"/>
        <v>-65</v>
      </c>
      <c r="AG68" s="174">
        <v>1623</v>
      </c>
      <c r="AH68" s="175">
        <v>1990</v>
      </c>
      <c r="AI68" s="175">
        <v>1820</v>
      </c>
      <c r="AJ68" s="101">
        <v>8.5</v>
      </c>
      <c r="AK68" s="102">
        <v>0</v>
      </c>
      <c r="AL68" s="102">
        <v>2.4</v>
      </c>
      <c r="AM68" s="103">
        <v>6.1</v>
      </c>
      <c r="AN68" s="104">
        <v>10.4</v>
      </c>
      <c r="AO68" s="105">
        <v>0</v>
      </c>
      <c r="AP68" s="105">
        <v>4.3000000000000007</v>
      </c>
      <c r="AQ68" s="106">
        <v>6.1</v>
      </c>
    </row>
    <row r="69" spans="1:43" s="107" customFormat="1" x14ac:dyDescent="0.15">
      <c r="A69" s="59">
        <v>43238</v>
      </c>
      <c r="B69" s="60">
        <v>117</v>
      </c>
      <c r="C69" s="60">
        <v>23.4</v>
      </c>
      <c r="D69" s="60">
        <v>21.8</v>
      </c>
      <c r="E69" s="60">
        <v>118.6</v>
      </c>
      <c r="F69" s="61">
        <v>1740</v>
      </c>
      <c r="G69" s="62">
        <v>160.80000000000001</v>
      </c>
      <c r="H69" s="63">
        <v>21.1</v>
      </c>
      <c r="I69" s="63">
        <v>21.9</v>
      </c>
      <c r="J69" s="64">
        <v>160</v>
      </c>
      <c r="K69" s="65">
        <v>51.1</v>
      </c>
      <c r="L69" s="66">
        <v>13.9</v>
      </c>
      <c r="M69" s="66">
        <v>9</v>
      </c>
      <c r="N69" s="67">
        <v>56</v>
      </c>
      <c r="O69" s="68">
        <v>16.7</v>
      </c>
      <c r="P69" s="69">
        <v>5</v>
      </c>
      <c r="Q69" s="69">
        <v>3.5</v>
      </c>
      <c r="R69" s="70">
        <v>18.2</v>
      </c>
      <c r="S69" s="71">
        <f t="shared" si="0"/>
        <v>345.6</v>
      </c>
      <c r="T69" s="72">
        <f t="shared" si="1"/>
        <v>63.4</v>
      </c>
      <c r="U69" s="72">
        <f t="shared" si="2"/>
        <v>56.2</v>
      </c>
      <c r="V69" s="72">
        <f t="shared" si="3"/>
        <v>352.8</v>
      </c>
      <c r="W69" s="73">
        <f t="shared" si="4"/>
        <v>7.1999999999999886</v>
      </c>
      <c r="X69" s="77">
        <v>62.5</v>
      </c>
      <c r="Y69" s="78">
        <v>11.1</v>
      </c>
      <c r="Z69" s="78">
        <v>22.2</v>
      </c>
      <c r="AA69" s="78">
        <v>51.4</v>
      </c>
      <c r="AB69" s="78">
        <f t="shared" si="7"/>
        <v>-11.100000000000001</v>
      </c>
      <c r="AC69" s="79">
        <v>1860</v>
      </c>
      <c r="AD69" s="97">
        <v>160</v>
      </c>
      <c r="AE69" s="97"/>
      <c r="AF69" s="163">
        <f t="shared" si="6"/>
        <v>-40</v>
      </c>
      <c r="AG69" s="174">
        <v>1631</v>
      </c>
      <c r="AH69" s="175">
        <v>1930</v>
      </c>
      <c r="AI69" s="175">
        <v>1810</v>
      </c>
      <c r="AJ69" s="101">
        <v>6.1</v>
      </c>
      <c r="AK69" s="102">
        <v>0</v>
      </c>
      <c r="AL69" s="102">
        <v>2.4</v>
      </c>
      <c r="AM69" s="103">
        <v>3.7</v>
      </c>
      <c r="AN69" s="104">
        <v>6.1</v>
      </c>
      <c r="AO69" s="105">
        <v>0</v>
      </c>
      <c r="AP69" s="105">
        <v>1.9</v>
      </c>
      <c r="AQ69" s="106">
        <v>4.2</v>
      </c>
    </row>
    <row r="70" spans="1:43" s="107" customFormat="1" x14ac:dyDescent="0.15">
      <c r="A70" s="59">
        <v>43245</v>
      </c>
      <c r="B70" s="60">
        <v>118.6</v>
      </c>
      <c r="C70" s="60">
        <v>19.100000000000001</v>
      </c>
      <c r="D70" s="60">
        <v>17.7</v>
      </c>
      <c r="E70" s="60">
        <v>120</v>
      </c>
      <c r="F70" s="61">
        <v>1740</v>
      </c>
      <c r="G70" s="62">
        <v>160</v>
      </c>
      <c r="H70" s="63">
        <v>22.1</v>
      </c>
      <c r="I70" s="63">
        <v>14.1</v>
      </c>
      <c r="J70" s="64">
        <v>168</v>
      </c>
      <c r="K70" s="65">
        <v>56</v>
      </c>
      <c r="L70" s="66">
        <v>9.1999999999999993</v>
      </c>
      <c r="M70" s="66">
        <v>5.8</v>
      </c>
      <c r="N70" s="67">
        <v>59.4</v>
      </c>
      <c r="O70" s="68">
        <v>18.2</v>
      </c>
      <c r="P70" s="69">
        <v>0</v>
      </c>
      <c r="Q70" s="69">
        <v>6.5</v>
      </c>
      <c r="R70" s="70">
        <v>11.7</v>
      </c>
      <c r="S70" s="71">
        <f t="shared" si="0"/>
        <v>352.8</v>
      </c>
      <c r="T70" s="72">
        <f t="shared" si="1"/>
        <v>50.400000000000006</v>
      </c>
      <c r="U70" s="72">
        <f t="shared" si="2"/>
        <v>44.099999999999994</v>
      </c>
      <c r="V70" s="72">
        <f t="shared" si="3"/>
        <v>359.09999999999997</v>
      </c>
      <c r="W70" s="73">
        <f t="shared" si="4"/>
        <v>6.2999999999999545</v>
      </c>
      <c r="X70" s="77">
        <v>51.4</v>
      </c>
      <c r="Y70" s="78">
        <v>22.2</v>
      </c>
      <c r="Z70" s="78">
        <v>12.1</v>
      </c>
      <c r="AA70" s="78">
        <v>61.5</v>
      </c>
      <c r="AB70" s="78">
        <f t="shared" ref="AB70:AB86" si="15">AA70-AA69</f>
        <v>10.100000000000001</v>
      </c>
      <c r="AC70" s="79">
        <v>1860</v>
      </c>
      <c r="AD70" s="97">
        <v>160</v>
      </c>
      <c r="AE70" s="97"/>
      <c r="AF70" s="163">
        <f t="shared" si="6"/>
        <v>-40</v>
      </c>
      <c r="AG70" s="174">
        <v>1656</v>
      </c>
      <c r="AH70" s="175">
        <v>1880</v>
      </c>
      <c r="AI70" s="175">
        <v>1810</v>
      </c>
      <c r="AJ70" s="101">
        <v>3.7</v>
      </c>
      <c r="AK70" s="102">
        <v>5</v>
      </c>
      <c r="AL70" s="102">
        <v>1.5</v>
      </c>
      <c r="AM70" s="103">
        <v>7.2</v>
      </c>
      <c r="AN70" s="104">
        <v>4.2</v>
      </c>
      <c r="AO70" s="105">
        <v>17.7</v>
      </c>
      <c r="AP70" s="105">
        <v>5</v>
      </c>
      <c r="AQ70" s="106">
        <v>16.899999999999999</v>
      </c>
    </row>
    <row r="71" spans="1:43" s="107" customFormat="1" x14ac:dyDescent="0.15">
      <c r="A71" s="59">
        <v>43252</v>
      </c>
      <c r="B71" s="60">
        <v>120</v>
      </c>
      <c r="C71" s="60">
        <v>17.899999999999999</v>
      </c>
      <c r="D71" s="60">
        <v>12.6</v>
      </c>
      <c r="E71" s="60">
        <v>125.3</v>
      </c>
      <c r="F71" s="61">
        <v>1730</v>
      </c>
      <c r="G71" s="62">
        <v>168</v>
      </c>
      <c r="H71" s="63">
        <v>24</v>
      </c>
      <c r="I71" s="63">
        <v>16</v>
      </c>
      <c r="J71" s="64">
        <v>176</v>
      </c>
      <c r="K71" s="65">
        <v>59.4</v>
      </c>
      <c r="L71" s="66">
        <v>8.3000000000000007</v>
      </c>
      <c r="M71" s="66">
        <v>7.6</v>
      </c>
      <c r="N71" s="67">
        <v>60.1</v>
      </c>
      <c r="O71" s="68">
        <v>11.7</v>
      </c>
      <c r="P71" s="69">
        <v>6.9</v>
      </c>
      <c r="Q71" s="69">
        <v>2</v>
      </c>
      <c r="R71" s="70">
        <v>16.600000000000001</v>
      </c>
      <c r="S71" s="71">
        <f t="shared" ref="S71:S83" si="16">B71+G71+K71+O71</f>
        <v>359.09999999999997</v>
      </c>
      <c r="T71" s="72">
        <f t="shared" ref="T71:T83" si="17">C71+H71+L71+P71</f>
        <v>57.1</v>
      </c>
      <c r="U71" s="72">
        <f t="shared" ref="U71:U83" si="18">D71+I71+M71+Q71</f>
        <v>38.200000000000003</v>
      </c>
      <c r="V71" s="72">
        <f t="shared" ref="V71:V83" si="19">E71+J71+N71+R71</f>
        <v>378.00000000000006</v>
      </c>
      <c r="W71" s="73">
        <f t="shared" si="4"/>
        <v>18.900000000000091</v>
      </c>
      <c r="X71" s="77">
        <v>61.5</v>
      </c>
      <c r="Y71" s="78">
        <v>11.2</v>
      </c>
      <c r="Z71" s="78">
        <v>17</v>
      </c>
      <c r="AA71" s="78">
        <v>55.7</v>
      </c>
      <c r="AB71" s="78">
        <f t="shared" si="15"/>
        <v>-5.7999999999999972</v>
      </c>
      <c r="AC71" s="79">
        <v>1840</v>
      </c>
      <c r="AD71" s="97">
        <v>160</v>
      </c>
      <c r="AE71" s="97"/>
      <c r="AF71" s="163">
        <f t="shared" si="6"/>
        <v>-50</v>
      </c>
      <c r="AG71" s="174">
        <v>1634</v>
      </c>
      <c r="AH71" s="175">
        <v>1830</v>
      </c>
      <c r="AI71" s="175">
        <v>1790</v>
      </c>
      <c r="AJ71" s="101">
        <v>7.2</v>
      </c>
      <c r="AK71" s="102">
        <v>0</v>
      </c>
      <c r="AL71" s="102">
        <v>1.3</v>
      </c>
      <c r="AM71" s="103">
        <v>5.9</v>
      </c>
      <c r="AN71" s="104">
        <v>16.899999999999999</v>
      </c>
      <c r="AO71" s="105">
        <v>4.2</v>
      </c>
      <c r="AP71" s="105">
        <v>5.9</v>
      </c>
      <c r="AQ71" s="106">
        <v>15.2</v>
      </c>
    </row>
    <row r="72" spans="1:43" s="107" customFormat="1" x14ac:dyDescent="0.15">
      <c r="A72" s="59">
        <v>43259</v>
      </c>
      <c r="B72" s="60">
        <v>125.3</v>
      </c>
      <c r="C72" s="60">
        <v>22.7</v>
      </c>
      <c r="D72" s="60">
        <v>16</v>
      </c>
      <c r="E72" s="60">
        <v>132</v>
      </c>
      <c r="F72" s="61">
        <v>1730</v>
      </c>
      <c r="G72" s="62">
        <v>176</v>
      </c>
      <c r="H72" s="63">
        <v>27.3</v>
      </c>
      <c r="I72" s="63">
        <v>21</v>
      </c>
      <c r="J72" s="64">
        <v>182.3</v>
      </c>
      <c r="K72" s="65">
        <v>60.1</v>
      </c>
      <c r="L72" s="66">
        <v>16.899999999999999</v>
      </c>
      <c r="M72" s="66">
        <v>19.5</v>
      </c>
      <c r="N72" s="67">
        <v>57.5</v>
      </c>
      <c r="O72" s="68">
        <v>16.600000000000001</v>
      </c>
      <c r="P72" s="69">
        <v>6.9</v>
      </c>
      <c r="Q72" s="69">
        <v>3.3</v>
      </c>
      <c r="R72" s="70">
        <v>20.2</v>
      </c>
      <c r="S72" s="71">
        <f t="shared" si="16"/>
        <v>378.00000000000006</v>
      </c>
      <c r="T72" s="72">
        <f t="shared" si="17"/>
        <v>73.800000000000011</v>
      </c>
      <c r="U72" s="72">
        <f t="shared" si="18"/>
        <v>59.8</v>
      </c>
      <c r="V72" s="72">
        <f t="shared" si="19"/>
        <v>392</v>
      </c>
      <c r="W72" s="73">
        <f t="shared" ref="W72:W83" si="20">V72-V71</f>
        <v>13.999999999999943</v>
      </c>
      <c r="X72" s="77">
        <v>55.7</v>
      </c>
      <c r="Y72" s="78">
        <v>28</v>
      </c>
      <c r="Z72" s="78">
        <v>10.8</v>
      </c>
      <c r="AA72" s="78">
        <v>72.5</v>
      </c>
      <c r="AB72" s="78">
        <f t="shared" si="15"/>
        <v>16.799999999999997</v>
      </c>
      <c r="AC72" s="79">
        <v>1830</v>
      </c>
      <c r="AD72" s="97">
        <v>160</v>
      </c>
      <c r="AE72" s="97"/>
      <c r="AF72" s="163">
        <f t="shared" ref="AF72:AF80" si="21">AC72-AD72-F72-AE72</f>
        <v>-60</v>
      </c>
      <c r="AG72" s="174">
        <v>1583</v>
      </c>
      <c r="AH72" s="175">
        <v>1810</v>
      </c>
      <c r="AI72" s="175">
        <v>1780</v>
      </c>
      <c r="AJ72" s="101">
        <v>5.9</v>
      </c>
      <c r="AK72" s="102">
        <v>0.5</v>
      </c>
      <c r="AL72" s="102">
        <v>0.4</v>
      </c>
      <c r="AM72" s="103">
        <v>6</v>
      </c>
      <c r="AN72" s="104">
        <v>15.2</v>
      </c>
      <c r="AO72" s="105">
        <v>2.2000000000000002</v>
      </c>
      <c r="AP72" s="105">
        <v>5.2</v>
      </c>
      <c r="AQ72" s="106">
        <v>12.2</v>
      </c>
    </row>
    <row r="73" spans="1:43" s="107" customFormat="1" x14ac:dyDescent="0.15">
      <c r="A73" s="59">
        <v>43266</v>
      </c>
      <c r="B73" s="60">
        <f>E72</f>
        <v>132</v>
      </c>
      <c r="C73" s="60">
        <v>21</v>
      </c>
      <c r="D73" s="60">
        <v>17</v>
      </c>
      <c r="E73" s="60">
        <v>136</v>
      </c>
      <c r="F73" s="61">
        <v>1720</v>
      </c>
      <c r="G73" s="62">
        <v>182.3</v>
      </c>
      <c r="H73" s="63">
        <v>21.5</v>
      </c>
      <c r="I73" s="63">
        <v>15.6</v>
      </c>
      <c r="J73" s="64">
        <v>188.2</v>
      </c>
      <c r="K73" s="65">
        <v>57.5</v>
      </c>
      <c r="L73" s="66">
        <v>7.8</v>
      </c>
      <c r="M73" s="66">
        <v>7.2</v>
      </c>
      <c r="N73" s="67">
        <v>58.1</v>
      </c>
      <c r="O73" s="68">
        <v>20.2</v>
      </c>
      <c r="P73" s="69">
        <v>2.7</v>
      </c>
      <c r="Q73" s="69">
        <v>1.7</v>
      </c>
      <c r="R73" s="70">
        <v>21.2</v>
      </c>
      <c r="S73" s="71">
        <f t="shared" si="16"/>
        <v>392</v>
      </c>
      <c r="T73" s="72">
        <f t="shared" si="17"/>
        <v>53</v>
      </c>
      <c r="U73" s="72">
        <f t="shared" si="18"/>
        <v>41.500000000000007</v>
      </c>
      <c r="V73" s="72">
        <f t="shared" si="19"/>
        <v>403.5</v>
      </c>
      <c r="W73" s="73">
        <f t="shared" si="20"/>
        <v>11.5</v>
      </c>
      <c r="X73" s="77">
        <v>72.5</v>
      </c>
      <c r="Y73" s="78">
        <v>13.1</v>
      </c>
      <c r="Z73" s="78">
        <v>17.8</v>
      </c>
      <c r="AA73" s="78">
        <v>67.8</v>
      </c>
      <c r="AB73" s="78">
        <f t="shared" si="15"/>
        <v>-4.7000000000000028</v>
      </c>
      <c r="AC73" s="79">
        <v>1820</v>
      </c>
      <c r="AD73" s="97">
        <v>160</v>
      </c>
      <c r="AE73" s="97"/>
      <c r="AF73" s="163">
        <f t="shared" si="21"/>
        <v>-60</v>
      </c>
      <c r="AG73" s="174">
        <v>1553</v>
      </c>
      <c r="AH73" s="175">
        <v>1800</v>
      </c>
      <c r="AI73" s="175">
        <v>1780</v>
      </c>
      <c r="AJ73" s="101">
        <v>6</v>
      </c>
      <c r="AK73" s="102">
        <v>2.4</v>
      </c>
      <c r="AL73" s="102">
        <v>1</v>
      </c>
      <c r="AM73" s="103">
        <v>7.4</v>
      </c>
      <c r="AN73" s="104">
        <v>12.2</v>
      </c>
      <c r="AO73" s="105">
        <v>1.6</v>
      </c>
      <c r="AP73" s="105">
        <v>4</v>
      </c>
      <c r="AQ73" s="106">
        <v>9.8000000000000007</v>
      </c>
    </row>
    <row r="74" spans="1:43" s="107" customFormat="1" x14ac:dyDescent="0.15">
      <c r="A74" s="59">
        <v>43273</v>
      </c>
      <c r="B74" s="60">
        <v>136</v>
      </c>
      <c r="C74" s="60">
        <v>23.9</v>
      </c>
      <c r="D74" s="60">
        <v>28</v>
      </c>
      <c r="E74" s="60">
        <v>131.9</v>
      </c>
      <c r="F74" s="61">
        <v>1720</v>
      </c>
      <c r="G74" s="62">
        <v>188.2</v>
      </c>
      <c r="H74" s="63">
        <v>11.2</v>
      </c>
      <c r="I74" s="63">
        <v>11.7</v>
      </c>
      <c r="J74" s="64">
        <v>187.7</v>
      </c>
      <c r="K74" s="65">
        <v>58.1</v>
      </c>
      <c r="L74" s="66">
        <v>15</v>
      </c>
      <c r="M74" s="66">
        <v>12.8</v>
      </c>
      <c r="N74" s="67">
        <v>60.3</v>
      </c>
      <c r="O74" s="68">
        <v>21.2</v>
      </c>
      <c r="P74" s="69">
        <v>4</v>
      </c>
      <c r="Q74" s="69">
        <v>5</v>
      </c>
      <c r="R74" s="70">
        <v>20.2</v>
      </c>
      <c r="S74" s="71">
        <f t="shared" si="16"/>
        <v>403.5</v>
      </c>
      <c r="T74" s="72">
        <f t="shared" si="17"/>
        <v>54.099999999999994</v>
      </c>
      <c r="U74" s="72">
        <f t="shared" si="18"/>
        <v>57.5</v>
      </c>
      <c r="V74" s="72">
        <f t="shared" si="19"/>
        <v>400.1</v>
      </c>
      <c r="W74" s="73">
        <f t="shared" si="20"/>
        <v>-3.3999999999999773</v>
      </c>
      <c r="X74" s="77">
        <v>67.8</v>
      </c>
      <c r="Y74" s="78">
        <v>10.3</v>
      </c>
      <c r="Z74" s="78">
        <v>19.5</v>
      </c>
      <c r="AA74" s="78">
        <v>58.6</v>
      </c>
      <c r="AB74" s="78">
        <f t="shared" si="15"/>
        <v>-9.1999999999999957</v>
      </c>
      <c r="AC74" s="79">
        <v>1810</v>
      </c>
      <c r="AD74" s="97">
        <v>150</v>
      </c>
      <c r="AE74" s="97"/>
      <c r="AF74" s="163">
        <f t="shared" si="21"/>
        <v>-60</v>
      </c>
      <c r="AG74" s="174">
        <v>1547</v>
      </c>
      <c r="AH74" s="175">
        <v>1850</v>
      </c>
      <c r="AI74" s="175">
        <v>1780</v>
      </c>
      <c r="AJ74" s="101">
        <v>7.4</v>
      </c>
      <c r="AK74" s="102">
        <v>1.5</v>
      </c>
      <c r="AL74" s="102">
        <v>1.2</v>
      </c>
      <c r="AM74" s="103">
        <v>7.7</v>
      </c>
      <c r="AN74" s="104">
        <v>9.8000000000000007</v>
      </c>
      <c r="AO74" s="105">
        <v>4.8000000000000007</v>
      </c>
      <c r="AP74" s="105">
        <v>3.8</v>
      </c>
      <c r="AQ74" s="106">
        <v>10.8</v>
      </c>
    </row>
    <row r="75" spans="1:43" s="107" customFormat="1" x14ac:dyDescent="0.15">
      <c r="A75" s="59">
        <v>43280</v>
      </c>
      <c r="B75" s="60">
        <v>131.9</v>
      </c>
      <c r="C75" s="60">
        <v>12.5</v>
      </c>
      <c r="D75" s="60">
        <v>8.4</v>
      </c>
      <c r="E75" s="60">
        <v>136</v>
      </c>
      <c r="F75" s="61">
        <v>1720</v>
      </c>
      <c r="G75" s="62">
        <v>187.7</v>
      </c>
      <c r="H75" s="63">
        <v>10</v>
      </c>
      <c r="I75" s="63">
        <v>10.7</v>
      </c>
      <c r="J75" s="64">
        <v>187</v>
      </c>
      <c r="K75" s="65">
        <v>60.3</v>
      </c>
      <c r="L75" s="66">
        <v>5.0999999999999996</v>
      </c>
      <c r="M75" s="66">
        <v>2.2000000000000002</v>
      </c>
      <c r="N75" s="67">
        <v>63.2</v>
      </c>
      <c r="O75" s="68">
        <v>20.100000000000001</v>
      </c>
      <c r="P75" s="69">
        <v>4</v>
      </c>
      <c r="Q75" s="69">
        <v>8</v>
      </c>
      <c r="R75" s="70">
        <v>16.100000000000001</v>
      </c>
      <c r="S75" s="71">
        <f t="shared" si="16"/>
        <v>400.00000000000006</v>
      </c>
      <c r="T75" s="72">
        <f t="shared" si="17"/>
        <v>31.6</v>
      </c>
      <c r="U75" s="72">
        <f t="shared" si="18"/>
        <v>29.3</v>
      </c>
      <c r="V75" s="72">
        <f t="shared" si="19"/>
        <v>402.3</v>
      </c>
      <c r="W75" s="73">
        <f t="shared" si="20"/>
        <v>2.1999999999999886</v>
      </c>
      <c r="X75" s="77">
        <v>58.6</v>
      </c>
      <c r="Y75" s="78">
        <v>25.2</v>
      </c>
      <c r="Z75" s="78">
        <v>17.899999999999999</v>
      </c>
      <c r="AA75" s="78">
        <v>65.900000000000006</v>
      </c>
      <c r="AB75" s="78">
        <f t="shared" si="15"/>
        <v>7.3000000000000043</v>
      </c>
      <c r="AC75" s="79">
        <v>1810</v>
      </c>
      <c r="AD75" s="97">
        <v>150</v>
      </c>
      <c r="AE75" s="97"/>
      <c r="AF75" s="163">
        <f t="shared" si="21"/>
        <v>-60</v>
      </c>
      <c r="AG75" s="174">
        <v>1543</v>
      </c>
      <c r="AH75" s="175">
        <v>1850</v>
      </c>
      <c r="AI75" s="175">
        <v>1790</v>
      </c>
      <c r="AJ75" s="101">
        <v>7.7</v>
      </c>
      <c r="AK75" s="102">
        <v>0</v>
      </c>
      <c r="AL75" s="102">
        <v>0.7</v>
      </c>
      <c r="AM75" s="103">
        <v>7</v>
      </c>
      <c r="AN75" s="104">
        <v>10.8</v>
      </c>
      <c r="AO75" s="105">
        <v>8.4</v>
      </c>
      <c r="AP75" s="105">
        <v>5.6</v>
      </c>
      <c r="AQ75" s="106">
        <v>13.6</v>
      </c>
    </row>
    <row r="76" spans="1:43" s="107" customFormat="1" x14ac:dyDescent="0.15">
      <c r="A76" s="59">
        <v>43287</v>
      </c>
      <c r="B76" s="60">
        <v>136</v>
      </c>
      <c r="C76" s="60">
        <v>16</v>
      </c>
      <c r="D76" s="60">
        <v>15</v>
      </c>
      <c r="E76" s="60">
        <v>132</v>
      </c>
      <c r="F76" s="61">
        <v>1700</v>
      </c>
      <c r="G76" s="62">
        <v>187</v>
      </c>
      <c r="H76" s="63">
        <v>8.6999999999999993</v>
      </c>
      <c r="I76" s="63">
        <v>16.7</v>
      </c>
      <c r="J76" s="64">
        <v>166</v>
      </c>
      <c r="K76" s="65">
        <v>63.2</v>
      </c>
      <c r="L76" s="66">
        <v>4.2</v>
      </c>
      <c r="M76" s="66">
        <v>3</v>
      </c>
      <c r="N76" s="67">
        <v>64.400000000000006</v>
      </c>
      <c r="O76" s="68">
        <v>16.100000000000001</v>
      </c>
      <c r="P76" s="69">
        <v>2.6</v>
      </c>
      <c r="Q76" s="69">
        <v>5</v>
      </c>
      <c r="R76" s="70">
        <v>13.6</v>
      </c>
      <c r="S76" s="71">
        <f t="shared" si="16"/>
        <v>402.3</v>
      </c>
      <c r="T76" s="72">
        <f t="shared" si="17"/>
        <v>31.5</v>
      </c>
      <c r="U76" s="72">
        <f t="shared" si="18"/>
        <v>39.700000000000003</v>
      </c>
      <c r="V76" s="72">
        <f t="shared" si="19"/>
        <v>376</v>
      </c>
      <c r="W76" s="73">
        <f t="shared" si="20"/>
        <v>-26.300000000000011</v>
      </c>
      <c r="X76" s="77">
        <v>65.900000000000006</v>
      </c>
      <c r="Y76" s="78">
        <v>14.6</v>
      </c>
      <c r="Z76" s="78">
        <v>19.5</v>
      </c>
      <c r="AA76" s="78">
        <v>61</v>
      </c>
      <c r="AB76" s="78">
        <f t="shared" si="15"/>
        <v>-4.9000000000000057</v>
      </c>
      <c r="AC76" s="79">
        <v>1830</v>
      </c>
      <c r="AD76" s="97">
        <v>150</v>
      </c>
      <c r="AE76" s="97"/>
      <c r="AF76" s="163">
        <f t="shared" si="21"/>
        <v>-20</v>
      </c>
      <c r="AG76" s="174">
        <v>1575</v>
      </c>
      <c r="AH76" s="175">
        <v>1860</v>
      </c>
      <c r="AI76" s="175">
        <v>1820</v>
      </c>
      <c r="AJ76" s="101">
        <v>7</v>
      </c>
      <c r="AK76" s="102">
        <v>0</v>
      </c>
      <c r="AL76" s="102">
        <v>1.1000000000000001</v>
      </c>
      <c r="AM76" s="103">
        <v>5.9</v>
      </c>
      <c r="AN76" s="104">
        <v>13.6</v>
      </c>
      <c r="AO76" s="105">
        <v>9.8000000000000007</v>
      </c>
      <c r="AP76" s="105">
        <v>5.3</v>
      </c>
      <c r="AQ76" s="106">
        <v>18.100000000000001</v>
      </c>
    </row>
    <row r="77" spans="1:43" s="107" customFormat="1" x14ac:dyDescent="0.15">
      <c r="A77" s="59">
        <v>43294</v>
      </c>
      <c r="B77" s="60">
        <v>137</v>
      </c>
      <c r="C77" s="60">
        <v>12.5</v>
      </c>
      <c r="D77" s="60">
        <v>15</v>
      </c>
      <c r="E77" s="60">
        <v>134.5</v>
      </c>
      <c r="F77" s="61">
        <v>1700</v>
      </c>
      <c r="G77" s="62">
        <v>179</v>
      </c>
      <c r="H77" s="63">
        <v>7.6</v>
      </c>
      <c r="I77" s="63">
        <v>10.3</v>
      </c>
      <c r="J77" s="64">
        <v>176.3</v>
      </c>
      <c r="K77" s="65">
        <v>64.400000000000006</v>
      </c>
      <c r="L77" s="66">
        <v>2.5</v>
      </c>
      <c r="M77" s="66">
        <v>6</v>
      </c>
      <c r="N77" s="67">
        <v>60.9</v>
      </c>
      <c r="O77" s="68">
        <v>13.7</v>
      </c>
      <c r="P77" s="69">
        <v>5.0999999999999996</v>
      </c>
      <c r="Q77" s="69">
        <v>5</v>
      </c>
      <c r="R77" s="70">
        <v>13.8</v>
      </c>
      <c r="S77" s="71">
        <f t="shared" si="16"/>
        <v>394.09999999999997</v>
      </c>
      <c r="T77" s="72">
        <f t="shared" si="17"/>
        <v>27.700000000000003</v>
      </c>
      <c r="U77" s="72">
        <f t="shared" si="18"/>
        <v>36.299999999999997</v>
      </c>
      <c r="V77" s="72">
        <f t="shared" si="19"/>
        <v>385.5</v>
      </c>
      <c r="W77" s="73">
        <f t="shared" si="20"/>
        <v>9.5</v>
      </c>
      <c r="X77" s="77">
        <v>61</v>
      </c>
      <c r="Y77" s="78">
        <v>21.9</v>
      </c>
      <c r="Z77" s="78">
        <v>18.600000000000001</v>
      </c>
      <c r="AA77" s="78">
        <v>64.3</v>
      </c>
      <c r="AB77" s="78">
        <f t="shared" si="15"/>
        <v>3.2999999999999972</v>
      </c>
      <c r="AC77" s="79">
        <v>1830</v>
      </c>
      <c r="AD77" s="97">
        <v>150</v>
      </c>
      <c r="AE77" s="97"/>
      <c r="AF77" s="163">
        <f t="shared" si="21"/>
        <v>-20</v>
      </c>
      <c r="AG77" s="174">
        <v>1565</v>
      </c>
      <c r="AH77" s="175">
        <v>1860</v>
      </c>
      <c r="AI77" s="175">
        <v>1820</v>
      </c>
      <c r="AJ77" s="101">
        <v>5.9</v>
      </c>
      <c r="AK77" s="102">
        <v>0</v>
      </c>
      <c r="AL77" s="102">
        <v>0.8</v>
      </c>
      <c r="AM77" s="103">
        <v>5.0999999999999996</v>
      </c>
      <c r="AN77" s="104">
        <v>18.100000000000001</v>
      </c>
      <c r="AO77" s="105">
        <v>5.0999999999999996</v>
      </c>
      <c r="AP77" s="105">
        <v>5.0999999999999996</v>
      </c>
      <c r="AQ77" s="106">
        <v>18.100000000000001</v>
      </c>
    </row>
    <row r="78" spans="1:43" s="107" customFormat="1" x14ac:dyDescent="0.15">
      <c r="A78" s="59">
        <v>43301</v>
      </c>
      <c r="B78" s="60">
        <v>134.5</v>
      </c>
      <c r="C78" s="60">
        <v>12.8</v>
      </c>
      <c r="D78" s="60">
        <v>16.5</v>
      </c>
      <c r="E78" s="60">
        <v>130.80000000000001</v>
      </c>
      <c r="F78" s="61">
        <v>1710</v>
      </c>
      <c r="G78" s="62">
        <v>176.3</v>
      </c>
      <c r="H78" s="63">
        <v>23.5</v>
      </c>
      <c r="I78" s="63">
        <v>23.8</v>
      </c>
      <c r="J78" s="64">
        <v>176</v>
      </c>
      <c r="K78" s="65">
        <v>60.9</v>
      </c>
      <c r="L78" s="66">
        <v>11.5</v>
      </c>
      <c r="M78" s="66">
        <v>12.6</v>
      </c>
      <c r="N78" s="67">
        <v>59.8</v>
      </c>
      <c r="O78" s="68">
        <v>13.8</v>
      </c>
      <c r="P78" s="69">
        <v>4.8</v>
      </c>
      <c r="Q78" s="69">
        <v>4</v>
      </c>
      <c r="R78" s="70">
        <v>14.6</v>
      </c>
      <c r="S78" s="71">
        <f t="shared" si="16"/>
        <v>385.5</v>
      </c>
      <c r="T78" s="72">
        <f t="shared" si="17"/>
        <v>52.599999999999994</v>
      </c>
      <c r="U78" s="72">
        <f t="shared" si="18"/>
        <v>56.9</v>
      </c>
      <c r="V78" s="72">
        <f t="shared" si="19"/>
        <v>381.20000000000005</v>
      </c>
      <c r="W78" s="73">
        <f t="shared" si="20"/>
        <v>-4.2999999999999545</v>
      </c>
      <c r="X78" s="77">
        <v>64.3</v>
      </c>
      <c r="Y78" s="78">
        <v>8.3000000000000007</v>
      </c>
      <c r="Z78" s="78">
        <v>17.100000000000001</v>
      </c>
      <c r="AA78" s="78">
        <v>55.5</v>
      </c>
      <c r="AB78" s="78">
        <f t="shared" si="15"/>
        <v>-8.7999999999999972</v>
      </c>
      <c r="AC78" s="79">
        <v>1840</v>
      </c>
      <c r="AD78" s="97">
        <v>150</v>
      </c>
      <c r="AE78" s="97"/>
      <c r="AF78" s="163">
        <f t="shared" si="21"/>
        <v>-20</v>
      </c>
      <c r="AG78" s="174">
        <v>1993</v>
      </c>
      <c r="AH78" s="175">
        <v>1860</v>
      </c>
      <c r="AI78" s="175">
        <v>1830</v>
      </c>
      <c r="AJ78" s="101">
        <v>5.0999999999999996</v>
      </c>
      <c r="AK78" s="102">
        <v>0</v>
      </c>
      <c r="AL78" s="102">
        <v>0.8</v>
      </c>
      <c r="AM78" s="103">
        <v>4.3</v>
      </c>
      <c r="AN78" s="104">
        <v>18.100000000000001</v>
      </c>
      <c r="AO78" s="105">
        <v>4.8000000000000007</v>
      </c>
      <c r="AP78" s="105">
        <v>7.6</v>
      </c>
      <c r="AQ78" s="106">
        <v>15.3</v>
      </c>
    </row>
    <row r="79" spans="1:43" s="107" customFormat="1" x14ac:dyDescent="0.15">
      <c r="A79" s="59">
        <v>43308</v>
      </c>
      <c r="B79" s="60">
        <v>130.80000000000001</v>
      </c>
      <c r="C79" s="60">
        <v>17.3</v>
      </c>
      <c r="D79" s="60">
        <v>20.3</v>
      </c>
      <c r="E79" s="60">
        <v>127.8</v>
      </c>
      <c r="F79" s="61">
        <v>1715</v>
      </c>
      <c r="G79" s="62">
        <v>176</v>
      </c>
      <c r="H79" s="63">
        <v>14</v>
      </c>
      <c r="I79" s="63">
        <v>14.8</v>
      </c>
      <c r="J79" s="64">
        <v>175.2</v>
      </c>
      <c r="K79" s="65">
        <v>59.8</v>
      </c>
      <c r="L79" s="66">
        <v>6.2</v>
      </c>
      <c r="M79" s="66">
        <v>9.4</v>
      </c>
      <c r="N79" s="67">
        <v>56.6</v>
      </c>
      <c r="O79" s="68">
        <v>14.6</v>
      </c>
      <c r="P79" s="69">
        <v>6.5</v>
      </c>
      <c r="Q79" s="69">
        <v>7</v>
      </c>
      <c r="R79" s="70">
        <v>14.1</v>
      </c>
      <c r="S79" s="71">
        <f t="shared" si="16"/>
        <v>381.20000000000005</v>
      </c>
      <c r="T79" s="72">
        <f t="shared" si="17"/>
        <v>44</v>
      </c>
      <c r="U79" s="72">
        <f t="shared" si="18"/>
        <v>51.5</v>
      </c>
      <c r="V79" s="72">
        <f t="shared" si="19"/>
        <v>373.70000000000005</v>
      </c>
      <c r="W79" s="73">
        <f t="shared" si="20"/>
        <v>-7.5</v>
      </c>
      <c r="X79" s="77">
        <v>55.5</v>
      </c>
      <c r="Y79" s="78">
        <v>18</v>
      </c>
      <c r="Z79" s="78">
        <v>17.100000000000001</v>
      </c>
      <c r="AA79" s="78">
        <v>56.4</v>
      </c>
      <c r="AB79" s="78">
        <f t="shared" si="15"/>
        <v>0.89999999999999858</v>
      </c>
      <c r="AC79" s="79">
        <v>1840</v>
      </c>
      <c r="AD79" s="97">
        <v>150</v>
      </c>
      <c r="AE79" s="97"/>
      <c r="AF79" s="163">
        <f t="shared" si="21"/>
        <v>-25</v>
      </c>
      <c r="AG79" s="174">
        <v>2038</v>
      </c>
      <c r="AH79" s="175">
        <v>1860</v>
      </c>
      <c r="AI79" s="175">
        <v>1830</v>
      </c>
      <c r="AJ79" s="101">
        <v>4.3</v>
      </c>
      <c r="AK79" s="102">
        <v>7.4</v>
      </c>
      <c r="AL79" s="102">
        <v>1.9</v>
      </c>
      <c r="AM79" s="103">
        <v>9.8000000000000007</v>
      </c>
      <c r="AN79" s="104">
        <v>15.3</v>
      </c>
      <c r="AO79" s="105">
        <v>0</v>
      </c>
      <c r="AP79" s="105">
        <v>4.0999999999999996</v>
      </c>
      <c r="AQ79" s="106">
        <v>11.2</v>
      </c>
    </row>
    <row r="80" spans="1:43" s="107" customFormat="1" x14ac:dyDescent="0.15">
      <c r="A80" s="59">
        <v>43315</v>
      </c>
      <c r="B80" s="60">
        <v>127.8</v>
      </c>
      <c r="C80" s="60">
        <v>13.1</v>
      </c>
      <c r="D80" s="60">
        <v>11.6</v>
      </c>
      <c r="E80" s="60">
        <v>129.30000000000001</v>
      </c>
      <c r="F80" s="61">
        <v>1715</v>
      </c>
      <c r="G80" s="62">
        <v>175.2</v>
      </c>
      <c r="H80" s="63">
        <v>14.6</v>
      </c>
      <c r="I80" s="63">
        <v>12.8</v>
      </c>
      <c r="J80" s="64">
        <v>177</v>
      </c>
      <c r="K80" s="65">
        <v>56.6</v>
      </c>
      <c r="L80" s="66">
        <v>8.4</v>
      </c>
      <c r="M80" s="66">
        <v>8</v>
      </c>
      <c r="N80" s="67">
        <v>57</v>
      </c>
      <c r="O80" s="68">
        <v>14.1</v>
      </c>
      <c r="P80" s="69">
        <v>6.3</v>
      </c>
      <c r="Q80" s="69">
        <v>5.3</v>
      </c>
      <c r="R80" s="70">
        <v>15.1</v>
      </c>
      <c r="S80" s="71">
        <f t="shared" si="16"/>
        <v>373.70000000000005</v>
      </c>
      <c r="T80" s="72">
        <f t="shared" si="17"/>
        <v>42.4</v>
      </c>
      <c r="U80" s="72">
        <f t="shared" si="18"/>
        <v>37.699999999999996</v>
      </c>
      <c r="V80" s="72">
        <f t="shared" si="19"/>
        <v>378.40000000000003</v>
      </c>
      <c r="W80" s="73">
        <f t="shared" si="20"/>
        <v>4.6999999999999886</v>
      </c>
      <c r="X80" s="77">
        <v>56.4</v>
      </c>
      <c r="Y80" s="78">
        <v>22.2</v>
      </c>
      <c r="Z80" s="78">
        <v>19.7</v>
      </c>
      <c r="AA80" s="78">
        <v>58.9</v>
      </c>
      <c r="AB80" s="78">
        <f t="shared" si="15"/>
        <v>2.5</v>
      </c>
      <c r="AC80" s="79">
        <v>1840</v>
      </c>
      <c r="AD80" s="97">
        <v>150</v>
      </c>
      <c r="AE80" s="97"/>
      <c r="AF80" s="163">
        <f t="shared" si="21"/>
        <v>-25</v>
      </c>
      <c r="AG80" s="174">
        <v>2069</v>
      </c>
      <c r="AH80" s="175">
        <v>1900</v>
      </c>
      <c r="AI80" s="175">
        <v>1840</v>
      </c>
      <c r="AJ80" s="101">
        <v>9.8000000000000007</v>
      </c>
      <c r="AK80" s="102">
        <v>0</v>
      </c>
      <c r="AL80" s="102">
        <v>1.7</v>
      </c>
      <c r="AM80" s="103">
        <v>8.1</v>
      </c>
      <c r="AN80" s="104">
        <v>11.2</v>
      </c>
      <c r="AO80" s="105">
        <v>17.3</v>
      </c>
      <c r="AP80" s="105">
        <v>6.3</v>
      </c>
      <c r="AQ80" s="106">
        <v>22.2</v>
      </c>
    </row>
    <row r="81" spans="1:43" s="107" customFormat="1" x14ac:dyDescent="0.15">
      <c r="A81" s="59">
        <v>43322</v>
      </c>
      <c r="B81" s="60">
        <v>129.30000000000001</v>
      </c>
      <c r="C81" s="60">
        <v>17.8</v>
      </c>
      <c r="D81" s="60">
        <v>13.5</v>
      </c>
      <c r="E81" s="60">
        <v>133.6</v>
      </c>
      <c r="F81" s="61">
        <v>1715</v>
      </c>
      <c r="G81" s="62">
        <v>177</v>
      </c>
      <c r="H81" s="63">
        <v>15.6</v>
      </c>
      <c r="I81" s="63">
        <v>14.1</v>
      </c>
      <c r="J81" s="64">
        <v>178.5</v>
      </c>
      <c r="K81" s="65">
        <v>57</v>
      </c>
      <c r="L81" s="66">
        <v>7.7</v>
      </c>
      <c r="M81" s="66">
        <v>8.1</v>
      </c>
      <c r="N81" s="67">
        <v>56.6</v>
      </c>
      <c r="O81" s="68">
        <v>15.1</v>
      </c>
      <c r="P81" s="69">
        <v>3.3</v>
      </c>
      <c r="Q81" s="69">
        <v>0.3</v>
      </c>
      <c r="R81" s="70">
        <v>18.100000000000001</v>
      </c>
      <c r="S81" s="71">
        <f t="shared" si="16"/>
        <v>378.40000000000003</v>
      </c>
      <c r="T81" s="72">
        <f t="shared" si="17"/>
        <v>44.4</v>
      </c>
      <c r="U81" s="72">
        <f t="shared" si="18"/>
        <v>36</v>
      </c>
      <c r="V81" s="72">
        <f t="shared" si="19"/>
        <v>386.80000000000007</v>
      </c>
      <c r="W81" s="73">
        <f t="shared" si="20"/>
        <v>8.4000000000000341</v>
      </c>
      <c r="X81" s="77">
        <v>58.9</v>
      </c>
      <c r="Y81" s="78">
        <v>47.6</v>
      </c>
      <c r="Z81" s="78">
        <v>22.2</v>
      </c>
      <c r="AA81" s="78">
        <v>84.3</v>
      </c>
      <c r="AB81" s="78">
        <f t="shared" si="15"/>
        <v>25.4</v>
      </c>
      <c r="AC81" s="79">
        <v>1840</v>
      </c>
      <c r="AD81" s="97">
        <v>150</v>
      </c>
      <c r="AE81" s="97"/>
      <c r="AF81" s="163">
        <f t="shared" ref="AF81:AF84" si="22">AC81-AD81-F81-AE81</f>
        <v>-25</v>
      </c>
      <c r="AG81" s="174">
        <v>2079</v>
      </c>
      <c r="AH81" s="175">
        <v>1950</v>
      </c>
      <c r="AI81" s="175">
        <v>1840</v>
      </c>
      <c r="AJ81" s="101">
        <v>8.1</v>
      </c>
      <c r="AK81" s="102">
        <v>2.8</v>
      </c>
      <c r="AL81" s="102">
        <v>1.1000000000000001</v>
      </c>
      <c r="AM81" s="103">
        <v>9.8000000000000007</v>
      </c>
      <c r="AN81" s="104">
        <v>22.2</v>
      </c>
      <c r="AO81" s="105">
        <v>13.5</v>
      </c>
      <c r="AP81" s="105">
        <v>6.4</v>
      </c>
      <c r="AQ81" s="106">
        <v>29.3</v>
      </c>
    </row>
    <row r="82" spans="1:43" s="107" customFormat="1" x14ac:dyDescent="0.15">
      <c r="A82" s="59">
        <v>43329</v>
      </c>
      <c r="B82" s="60">
        <v>133.6</v>
      </c>
      <c r="C82" s="60">
        <v>10.6</v>
      </c>
      <c r="D82" s="60">
        <v>13.4</v>
      </c>
      <c r="E82" s="60">
        <v>130.80000000000001</v>
      </c>
      <c r="F82" s="61">
        <v>1720</v>
      </c>
      <c r="G82" s="62">
        <v>178.5</v>
      </c>
      <c r="H82" s="63">
        <v>7.4</v>
      </c>
      <c r="I82" s="63">
        <v>13.9</v>
      </c>
      <c r="J82" s="64">
        <v>172</v>
      </c>
      <c r="K82" s="65">
        <v>56.6</v>
      </c>
      <c r="L82" s="66">
        <v>3.9</v>
      </c>
      <c r="M82" s="66">
        <v>8</v>
      </c>
      <c r="N82" s="67">
        <v>52.5</v>
      </c>
      <c r="O82" s="68">
        <v>18.100000000000001</v>
      </c>
      <c r="P82" s="69">
        <v>10.4</v>
      </c>
      <c r="Q82" s="69">
        <v>8.4</v>
      </c>
      <c r="R82" s="70">
        <v>20.100000000000001</v>
      </c>
      <c r="S82" s="71">
        <f t="shared" si="16"/>
        <v>386.80000000000007</v>
      </c>
      <c r="T82" s="72">
        <f t="shared" si="17"/>
        <v>32.299999999999997</v>
      </c>
      <c r="U82" s="72">
        <f t="shared" si="18"/>
        <v>43.699999999999996</v>
      </c>
      <c r="V82" s="72">
        <f t="shared" si="19"/>
        <v>375.40000000000003</v>
      </c>
      <c r="W82" s="73">
        <f t="shared" si="20"/>
        <v>-11.400000000000034</v>
      </c>
      <c r="X82" s="77">
        <v>84.3</v>
      </c>
      <c r="Y82" s="78">
        <v>13.3</v>
      </c>
      <c r="Z82" s="78">
        <v>21.5</v>
      </c>
      <c r="AA82" s="78">
        <v>76.099999999999994</v>
      </c>
      <c r="AB82" s="78">
        <f t="shared" si="15"/>
        <v>-8.2000000000000028</v>
      </c>
      <c r="AC82" s="79">
        <v>1850</v>
      </c>
      <c r="AD82" s="97">
        <f t="shared" ref="AD82:AD83" si="23">90+60</f>
        <v>150</v>
      </c>
      <c r="AE82" s="97"/>
      <c r="AF82" s="163">
        <f t="shared" si="22"/>
        <v>-20</v>
      </c>
      <c r="AG82" s="174">
        <v>2079</v>
      </c>
      <c r="AH82" s="175">
        <v>2020</v>
      </c>
      <c r="AI82" s="175">
        <v>1850</v>
      </c>
      <c r="AJ82" s="101">
        <v>9.8000000000000007</v>
      </c>
      <c r="AK82" s="102">
        <v>1.2</v>
      </c>
      <c r="AL82" s="102">
        <v>1.3</v>
      </c>
      <c r="AM82" s="103">
        <v>9.6999999999999993</v>
      </c>
      <c r="AN82" s="104">
        <v>29.3</v>
      </c>
      <c r="AO82" s="105">
        <v>2</v>
      </c>
      <c r="AP82" s="105">
        <v>7.6</v>
      </c>
      <c r="AQ82" s="106">
        <v>23.7</v>
      </c>
    </row>
    <row r="83" spans="1:43" s="107" customFormat="1" x14ac:dyDescent="0.15">
      <c r="A83" s="59">
        <v>43336</v>
      </c>
      <c r="B83" s="60">
        <v>130.80000000000001</v>
      </c>
      <c r="C83" s="60">
        <v>15.6</v>
      </c>
      <c r="D83" s="60">
        <v>21.4</v>
      </c>
      <c r="E83" s="60">
        <v>125</v>
      </c>
      <c r="F83" s="61">
        <v>1750</v>
      </c>
      <c r="G83" s="62">
        <v>172</v>
      </c>
      <c r="H83" s="63">
        <v>3.1</v>
      </c>
      <c r="I83" s="63">
        <v>8.4</v>
      </c>
      <c r="J83" s="64">
        <v>166.7</v>
      </c>
      <c r="K83" s="65">
        <v>52.5</v>
      </c>
      <c r="L83" s="66">
        <v>9.3000000000000007</v>
      </c>
      <c r="M83" s="66">
        <v>6.3</v>
      </c>
      <c r="N83" s="67">
        <v>55.5</v>
      </c>
      <c r="O83" s="68">
        <v>20.100000000000001</v>
      </c>
      <c r="P83" s="69">
        <v>13</v>
      </c>
      <c r="Q83" s="69">
        <v>14</v>
      </c>
      <c r="R83" s="70">
        <v>19.100000000000001</v>
      </c>
      <c r="S83" s="71">
        <f t="shared" si="16"/>
        <v>375.40000000000003</v>
      </c>
      <c r="T83" s="72">
        <f t="shared" si="17"/>
        <v>41</v>
      </c>
      <c r="U83" s="72">
        <f t="shared" si="18"/>
        <v>50.099999999999994</v>
      </c>
      <c r="V83" s="72">
        <f t="shared" si="19"/>
        <v>366.3</v>
      </c>
      <c r="W83" s="73">
        <f t="shared" si="20"/>
        <v>-9.1000000000000227</v>
      </c>
      <c r="X83" s="77">
        <v>76.099999999999994</v>
      </c>
      <c r="Y83" s="78">
        <v>18.399999999999999</v>
      </c>
      <c r="Z83" s="78">
        <v>25.4</v>
      </c>
      <c r="AA83" s="78">
        <v>69.099999999999994</v>
      </c>
      <c r="AB83" s="78">
        <f t="shared" si="15"/>
        <v>-7</v>
      </c>
      <c r="AC83" s="79">
        <v>1870</v>
      </c>
      <c r="AD83" s="97">
        <f t="shared" si="23"/>
        <v>150</v>
      </c>
      <c r="AE83" s="97"/>
      <c r="AF83" s="163">
        <f t="shared" si="22"/>
        <v>-30</v>
      </c>
      <c r="AG83" s="174">
        <v>2005</v>
      </c>
      <c r="AH83" s="175">
        <v>2020</v>
      </c>
      <c r="AI83" s="175">
        <v>1890</v>
      </c>
      <c r="AJ83" s="101">
        <v>9.6999999999999993</v>
      </c>
      <c r="AK83" s="102">
        <v>0</v>
      </c>
      <c r="AL83" s="102">
        <v>2.5</v>
      </c>
      <c r="AM83" s="103">
        <v>7.2</v>
      </c>
      <c r="AN83" s="104">
        <v>23.7</v>
      </c>
      <c r="AO83" s="105">
        <v>6.2</v>
      </c>
      <c r="AP83" s="105">
        <v>10.199999999999999</v>
      </c>
      <c r="AQ83" s="130">
        <f>AN83+AO83-AP83</f>
        <v>19.7</v>
      </c>
    </row>
    <row r="84" spans="1:43" s="107" customFormat="1" x14ac:dyDescent="0.15">
      <c r="A84" s="59">
        <v>43343</v>
      </c>
      <c r="B84" s="108">
        <f>E83</f>
        <v>125</v>
      </c>
      <c r="C84" s="108">
        <v>14.5</v>
      </c>
      <c r="D84" s="108">
        <v>17.2</v>
      </c>
      <c r="E84" s="108">
        <f>B84+C84-D84</f>
        <v>122.3</v>
      </c>
      <c r="F84" s="109">
        <v>1750</v>
      </c>
      <c r="G84" s="104">
        <f>J83</f>
        <v>166.7</v>
      </c>
      <c r="H84" s="105">
        <v>4.5</v>
      </c>
      <c r="I84" s="105">
        <v>14.2</v>
      </c>
      <c r="J84" s="106">
        <f>G84+H84-I84</f>
        <v>157</v>
      </c>
      <c r="K84" s="110">
        <f>N83</f>
        <v>55.5</v>
      </c>
      <c r="L84" s="111">
        <v>4.7</v>
      </c>
      <c r="M84" s="111">
        <v>1.9</v>
      </c>
      <c r="N84" s="112">
        <f>K84+L84-M84</f>
        <v>58.300000000000004</v>
      </c>
      <c r="O84" s="113">
        <f>R83</f>
        <v>19.100000000000001</v>
      </c>
      <c r="P84" s="114">
        <v>2.8</v>
      </c>
      <c r="Q84" s="114">
        <v>1.8</v>
      </c>
      <c r="R84" s="115">
        <f>O84+P84-Q84</f>
        <v>20.100000000000001</v>
      </c>
      <c r="S84" s="71">
        <f t="shared" ref="S84" si="24">B84+G84+K84+O84</f>
        <v>366.3</v>
      </c>
      <c r="T84" s="72">
        <f t="shared" ref="T84" si="25">C84+H84+L84+P84</f>
        <v>26.5</v>
      </c>
      <c r="U84" s="72">
        <f t="shared" ref="U84" si="26">D84+I84+M84+Q84</f>
        <v>35.099999999999994</v>
      </c>
      <c r="V84" s="72">
        <f t="shared" ref="V84" si="27">E84+J84+N84+R84</f>
        <v>357.70000000000005</v>
      </c>
      <c r="W84" s="73">
        <f t="shared" ref="W84" si="28">V84-V83</f>
        <v>-8.5999999999999659</v>
      </c>
      <c r="X84" s="116">
        <v>69.099999999999994</v>
      </c>
      <c r="Y84" s="117">
        <v>25.6</v>
      </c>
      <c r="Z84" s="117">
        <v>18.399999999999999</v>
      </c>
      <c r="AA84" s="117">
        <f>X84+Y84-Z84</f>
        <v>76.299999999999983</v>
      </c>
      <c r="AB84" s="78">
        <f t="shared" si="15"/>
        <v>7.1999999999999886</v>
      </c>
      <c r="AC84" s="79">
        <v>1870</v>
      </c>
      <c r="AD84" s="97">
        <v>90</v>
      </c>
      <c r="AE84" s="97">
        <v>60</v>
      </c>
      <c r="AF84" s="163">
        <f t="shared" si="22"/>
        <v>-30</v>
      </c>
      <c r="AG84" s="174">
        <v>1970</v>
      </c>
      <c r="AH84" s="175">
        <v>2020</v>
      </c>
      <c r="AI84" s="175">
        <v>1900</v>
      </c>
      <c r="AJ84" s="101">
        <f>AM83</f>
        <v>7.2</v>
      </c>
      <c r="AK84" s="102">
        <v>0</v>
      </c>
      <c r="AL84" s="102">
        <v>1.7</v>
      </c>
      <c r="AM84" s="103">
        <f>AJ84+AK84-AL84</f>
        <v>5.5</v>
      </c>
      <c r="AN84" s="131">
        <f>AQ83</f>
        <v>19.7</v>
      </c>
      <c r="AO84" s="105">
        <v>6.5</v>
      </c>
      <c r="AP84" s="118">
        <v>6.9</v>
      </c>
      <c r="AQ84" s="106">
        <v>19.3</v>
      </c>
    </row>
    <row r="85" spans="1:43" x14ac:dyDescent="0.15">
      <c r="A85" s="59">
        <v>43350</v>
      </c>
      <c r="B85" s="108">
        <f>E84</f>
        <v>122.3</v>
      </c>
      <c r="C85" s="119">
        <v>13.4</v>
      </c>
      <c r="D85" s="119">
        <v>14.7</v>
      </c>
      <c r="E85" s="108">
        <f>B85+C85-D85</f>
        <v>120.99999999999999</v>
      </c>
      <c r="F85" s="120">
        <v>1770</v>
      </c>
      <c r="G85" s="104">
        <f>J84</f>
        <v>157</v>
      </c>
      <c r="H85" s="33">
        <v>9.8000000000000007</v>
      </c>
      <c r="I85" s="33">
        <v>17</v>
      </c>
      <c r="J85" s="106">
        <f>G85+H85-I85</f>
        <v>149.80000000000001</v>
      </c>
      <c r="K85" s="110">
        <f>N84</f>
        <v>58.300000000000004</v>
      </c>
      <c r="L85" s="122">
        <v>9.4</v>
      </c>
      <c r="M85" s="122">
        <v>10.8</v>
      </c>
      <c r="N85" s="112">
        <f>K85+L85-M85</f>
        <v>56.900000000000006</v>
      </c>
      <c r="O85" s="113">
        <f>R84</f>
        <v>20.100000000000001</v>
      </c>
      <c r="P85" s="125">
        <v>5.9</v>
      </c>
      <c r="Q85" s="125">
        <v>11.7</v>
      </c>
      <c r="R85" s="115">
        <f>O85+P85-Q85</f>
        <v>14.3</v>
      </c>
      <c r="S85" s="71">
        <f t="shared" ref="S85" si="29">B85+G85+K85+O85</f>
        <v>357.70000000000005</v>
      </c>
      <c r="T85" s="72">
        <f t="shared" ref="T85" si="30">C85+H85+L85+P85</f>
        <v>38.5</v>
      </c>
      <c r="U85" s="72">
        <f t="shared" ref="U85" si="31">D85+I85+M85+Q85</f>
        <v>54.2</v>
      </c>
      <c r="V85" s="72">
        <f t="shared" ref="V85" si="32">E85+J85+N85+R85</f>
        <v>342.00000000000006</v>
      </c>
      <c r="W85" s="73">
        <f t="shared" ref="W85" si="33">V85-V84</f>
        <v>-15.699999999999989</v>
      </c>
      <c r="X85" s="35">
        <f>AA84</f>
        <v>76.299999999999983</v>
      </c>
      <c r="Y85" s="36">
        <v>33.6</v>
      </c>
      <c r="Z85" s="36">
        <v>32.299999999999997</v>
      </c>
      <c r="AA85" s="36">
        <f>X85+Y85-Z85</f>
        <v>77.59999999999998</v>
      </c>
      <c r="AB85" s="78">
        <f t="shared" si="15"/>
        <v>1.2999999999999972</v>
      </c>
      <c r="AC85" s="37">
        <v>1900</v>
      </c>
      <c r="AD85" s="97">
        <v>90</v>
      </c>
      <c r="AE85" s="97">
        <v>61</v>
      </c>
      <c r="AF85" s="163">
        <f>AC85-AD85-F85-AE85</f>
        <v>-21</v>
      </c>
      <c r="AG85" s="176">
        <v>2083</v>
      </c>
      <c r="AH85" s="177">
        <v>2000</v>
      </c>
      <c r="AI85" s="177">
        <v>1900</v>
      </c>
      <c r="AJ85" s="29">
        <f>AM84</f>
        <v>5.5</v>
      </c>
      <c r="AK85" s="30">
        <v>6.3</v>
      </c>
      <c r="AL85" s="30">
        <v>2.8</v>
      </c>
      <c r="AM85" s="103">
        <f>AJ85+AK85-AL85</f>
        <v>9</v>
      </c>
      <c r="AN85" s="131">
        <f>AQ84</f>
        <v>19.3</v>
      </c>
      <c r="AO85" s="33">
        <v>3.5</v>
      </c>
      <c r="AP85" s="33">
        <v>8.3000000000000007</v>
      </c>
      <c r="AQ85" s="155">
        <f>AN85+AO85-AP85</f>
        <v>14.5</v>
      </c>
    </row>
    <row r="86" spans="1:43" x14ac:dyDescent="0.15">
      <c r="A86" s="59">
        <v>43357</v>
      </c>
      <c r="B86" s="108">
        <f>E85</f>
        <v>120.99999999999999</v>
      </c>
      <c r="C86" s="119">
        <v>21</v>
      </c>
      <c r="D86" s="119">
        <v>32.5</v>
      </c>
      <c r="E86" s="108">
        <f>B86+C86-D86</f>
        <v>109.5</v>
      </c>
      <c r="F86" s="120">
        <v>1770</v>
      </c>
      <c r="G86" s="104">
        <f>J85</f>
        <v>149.80000000000001</v>
      </c>
      <c r="H86" s="33">
        <v>10.9</v>
      </c>
      <c r="I86" s="33">
        <v>15.7</v>
      </c>
      <c r="J86" s="106">
        <f>G86+H86-I86</f>
        <v>145.00000000000003</v>
      </c>
      <c r="K86" s="110">
        <f>N85</f>
        <v>56.900000000000006</v>
      </c>
      <c r="L86" s="122">
        <v>7</v>
      </c>
      <c r="M86" s="122">
        <v>10.4</v>
      </c>
      <c r="N86" s="112">
        <f>K86+L86-M86</f>
        <v>53.500000000000007</v>
      </c>
      <c r="O86" s="113">
        <f>R85</f>
        <v>14.3</v>
      </c>
      <c r="P86" s="125">
        <v>4.5999999999999996</v>
      </c>
      <c r="Q86" s="125">
        <v>4.8</v>
      </c>
      <c r="R86" s="115">
        <f>O86+P86-Q86</f>
        <v>14.099999999999998</v>
      </c>
      <c r="S86" s="71">
        <f t="shared" ref="S86" si="34">B86+G86+K86+O86</f>
        <v>342.00000000000006</v>
      </c>
      <c r="T86" s="72">
        <f t="shared" ref="T86" si="35">C86+H86+L86+P86</f>
        <v>43.5</v>
      </c>
      <c r="U86" s="72">
        <f t="shared" ref="U86" si="36">D86+I86+M86+Q86</f>
        <v>63.4</v>
      </c>
      <c r="V86" s="72">
        <f t="shared" ref="V86" si="37">E86+J86+N86+R86</f>
        <v>322.10000000000008</v>
      </c>
      <c r="W86" s="73">
        <f t="shared" ref="W86" si="38">V86-V85</f>
        <v>-19.899999999999977</v>
      </c>
      <c r="X86" s="166">
        <f>AA85</f>
        <v>77.59999999999998</v>
      </c>
      <c r="Y86" s="36">
        <v>14.5</v>
      </c>
      <c r="Z86" s="36">
        <v>37.6</v>
      </c>
      <c r="AA86" s="167">
        <f>X86+Y86-Z86</f>
        <v>54.499999999999979</v>
      </c>
      <c r="AB86" s="78">
        <f t="shared" si="15"/>
        <v>-23.1</v>
      </c>
      <c r="AC86" s="37">
        <v>1920</v>
      </c>
      <c r="AD86" s="97">
        <v>90</v>
      </c>
      <c r="AE86" s="97">
        <v>62</v>
      </c>
      <c r="AF86" s="163">
        <f>AC86-AD86-F86-AE86</f>
        <v>-2</v>
      </c>
      <c r="AG86" s="176">
        <v>2019</v>
      </c>
      <c r="AH86" s="177">
        <v>2000</v>
      </c>
      <c r="AI86" s="177">
        <v>1900</v>
      </c>
      <c r="AJ86" s="165">
        <f>AM85</f>
        <v>9</v>
      </c>
      <c r="AK86" s="30">
        <v>0</v>
      </c>
      <c r="AL86" s="30">
        <v>2.8</v>
      </c>
      <c r="AM86" s="103">
        <f>AJ86+AK86-AL86</f>
        <v>6.2</v>
      </c>
      <c r="AN86" s="131">
        <f>AQ85</f>
        <v>14.5</v>
      </c>
      <c r="AO86" s="33">
        <v>7</v>
      </c>
      <c r="AP86" s="33">
        <v>6.5</v>
      </c>
      <c r="AQ86" s="155">
        <f>AN86+AO86-AP86</f>
        <v>15</v>
      </c>
    </row>
    <row r="87" spans="1:43" x14ac:dyDescent="0.15">
      <c r="A87" s="59">
        <v>43364</v>
      </c>
      <c r="B87" s="108">
        <f>E86</f>
        <v>109.5</v>
      </c>
      <c r="C87" s="119">
        <v>22.1</v>
      </c>
      <c r="D87" s="119">
        <v>29.5</v>
      </c>
      <c r="E87" s="108">
        <f>B87+C87-D87</f>
        <v>102.1</v>
      </c>
      <c r="F87" s="120">
        <v>1770</v>
      </c>
      <c r="G87" s="104">
        <f>J86</f>
        <v>145.00000000000003</v>
      </c>
      <c r="H87" s="33">
        <v>10.5</v>
      </c>
      <c r="I87" s="33">
        <v>16.5</v>
      </c>
      <c r="J87" s="106">
        <f>G87+H87-I87</f>
        <v>139.00000000000003</v>
      </c>
      <c r="K87" s="110">
        <f>N86</f>
        <v>53.500000000000007</v>
      </c>
      <c r="L87" s="122">
        <v>15.5</v>
      </c>
      <c r="M87" s="122">
        <v>13.9</v>
      </c>
      <c r="N87" s="112">
        <f>K87+L87-M87</f>
        <v>55.1</v>
      </c>
      <c r="O87" s="113">
        <f>R86</f>
        <v>14.099999999999998</v>
      </c>
      <c r="P87" s="125">
        <v>6.5</v>
      </c>
      <c r="Q87" s="125">
        <v>4.5</v>
      </c>
      <c r="R87" s="115">
        <f>O87+P87-Q87</f>
        <v>16.099999999999998</v>
      </c>
      <c r="S87" s="71">
        <f t="shared" ref="S87" si="39">B87+G87+K87+O87</f>
        <v>322.10000000000008</v>
      </c>
      <c r="T87" s="72">
        <f t="shared" ref="T87" si="40">C87+H87+L87+P87</f>
        <v>54.6</v>
      </c>
      <c r="U87" s="72">
        <f t="shared" ref="U87" si="41">D87+I87+M87+Q87</f>
        <v>64.400000000000006</v>
      </c>
      <c r="V87" s="72">
        <f t="shared" ref="V87" si="42">E87+J87+N87+R87</f>
        <v>312.30000000000007</v>
      </c>
      <c r="W87" s="73">
        <f t="shared" ref="W87" si="43">V87-V86</f>
        <v>-9.8000000000000114</v>
      </c>
      <c r="X87" s="190">
        <f>AA86</f>
        <v>54.499999999999979</v>
      </c>
      <c r="Y87" s="36">
        <v>40.299999999999997</v>
      </c>
      <c r="Z87" s="36">
        <v>19.7</v>
      </c>
      <c r="AA87" s="191">
        <f>X87+Y87-Z87</f>
        <v>75.09999999999998</v>
      </c>
      <c r="AB87" s="78">
        <f t="shared" ref="AB87" si="44">AA87-AA86</f>
        <v>20.6</v>
      </c>
      <c r="AC87" s="192">
        <v>1920</v>
      </c>
      <c r="AD87" s="97">
        <v>90</v>
      </c>
      <c r="AE87" s="97">
        <v>62</v>
      </c>
      <c r="AF87" s="163">
        <f>AC87-AD87-F87-AE87</f>
        <v>-2</v>
      </c>
      <c r="AG87" s="168">
        <v>2024</v>
      </c>
      <c r="AH87" s="177">
        <v>2000</v>
      </c>
      <c r="AI87" s="177">
        <v>1900</v>
      </c>
      <c r="AJ87" s="189">
        <f>AM86</f>
        <v>6.2</v>
      </c>
      <c r="AK87" s="30">
        <v>1.6</v>
      </c>
      <c r="AL87" s="30">
        <v>2.2999999999999998</v>
      </c>
      <c r="AM87" s="103">
        <f>AJ87+AK87-AL87</f>
        <v>5.5000000000000009</v>
      </c>
      <c r="AN87" s="131">
        <f>AQ86</f>
        <v>15</v>
      </c>
      <c r="AO87" s="33">
        <v>0</v>
      </c>
      <c r="AP87" s="33">
        <v>7.1</v>
      </c>
      <c r="AQ87" s="155">
        <f>AN87+AO87-AP87</f>
        <v>7.9</v>
      </c>
    </row>
    <row r="88" spans="1:43" x14ac:dyDescent="0.15">
      <c r="A88" s="59">
        <v>43371</v>
      </c>
    </row>
  </sheetData>
  <mergeCells count="10">
    <mergeCell ref="AJ1:AM1"/>
    <mergeCell ref="AN1:AQ1"/>
    <mergeCell ref="O1:R1"/>
    <mergeCell ref="S1:W1"/>
    <mergeCell ref="A1:A2"/>
    <mergeCell ref="G1:J1"/>
    <mergeCell ref="K1:N1"/>
    <mergeCell ref="B1:F1"/>
    <mergeCell ref="X1:AC1"/>
    <mergeCell ref="AD1:AF1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workbookViewId="0">
      <pane xSplit="1" ySplit="2" topLeftCell="B54" activePane="bottomRight" state="frozen"/>
      <selection pane="topRight" activeCell="B1" sqref="B1"/>
      <selection pane="bottomLeft" activeCell="A3" sqref="A3"/>
      <selection pane="bottomRight" activeCell="A65" sqref="A65"/>
    </sheetView>
  </sheetViews>
  <sheetFormatPr defaultRowHeight="13.5" x14ac:dyDescent="0.15"/>
  <cols>
    <col min="1" max="1" width="11.625" style="80" bestFit="1" customWidth="1"/>
    <col min="2" max="2" width="9" style="4"/>
    <col min="3" max="4" width="9" style="5"/>
    <col min="5" max="5" width="9" style="6"/>
    <col min="6" max="6" width="9" style="10"/>
    <col min="7" max="9" width="9" style="11"/>
    <col min="10" max="10" width="9" style="12"/>
    <col min="11" max="11" width="9" style="16"/>
    <col min="12" max="12" width="9" style="17"/>
    <col min="13" max="13" width="9" style="18"/>
    <col min="14" max="14" width="9" style="22"/>
    <col min="15" max="16" width="9" style="23"/>
    <col min="17" max="17" width="9" style="24"/>
    <col min="34" max="34" width="9" style="25"/>
  </cols>
  <sheetData>
    <row r="1" spans="1:34" x14ac:dyDescent="0.15">
      <c r="B1" s="265" t="s">
        <v>30</v>
      </c>
      <c r="C1" s="266"/>
      <c r="D1" s="266"/>
      <c r="E1" s="267"/>
      <c r="F1" s="238" t="s">
        <v>26</v>
      </c>
      <c r="G1" s="239"/>
      <c r="H1" s="239"/>
      <c r="I1" s="239"/>
      <c r="J1" s="240"/>
      <c r="K1" s="268" t="s">
        <v>31</v>
      </c>
      <c r="L1" s="269"/>
      <c r="M1" s="270"/>
      <c r="N1" s="271" t="s">
        <v>27</v>
      </c>
      <c r="O1" s="272"/>
      <c r="P1" s="272"/>
      <c r="Q1" s="273"/>
      <c r="R1" s="236" t="s">
        <v>32</v>
      </c>
      <c r="S1" s="237"/>
      <c r="T1" s="237"/>
      <c r="U1" s="237"/>
      <c r="V1" s="237"/>
      <c r="W1" s="237"/>
      <c r="X1" s="237"/>
      <c r="Y1" s="237"/>
      <c r="Z1" s="237"/>
      <c r="AA1" s="237"/>
      <c r="AB1" s="237"/>
      <c r="AC1" s="237"/>
      <c r="AD1" s="237"/>
      <c r="AE1" s="237"/>
      <c r="AF1" s="237"/>
      <c r="AG1" s="237"/>
      <c r="AH1" s="237"/>
    </row>
    <row r="2" spans="1:34" x14ac:dyDescent="0.15">
      <c r="B2" s="1" t="s">
        <v>13</v>
      </c>
      <c r="C2" s="2" t="s">
        <v>14</v>
      </c>
      <c r="D2" s="2" t="s">
        <v>15</v>
      </c>
      <c r="E2" s="3" t="s">
        <v>16</v>
      </c>
      <c r="F2" s="7" t="s">
        <v>17</v>
      </c>
      <c r="G2" s="8" t="s">
        <v>18</v>
      </c>
      <c r="H2" s="8" t="s">
        <v>19</v>
      </c>
      <c r="I2" s="8" t="s">
        <v>20</v>
      </c>
      <c r="J2" s="9" t="s">
        <v>21</v>
      </c>
      <c r="K2" s="13" t="s">
        <v>22</v>
      </c>
      <c r="L2" s="14" t="s">
        <v>23</v>
      </c>
      <c r="M2" s="15" t="s">
        <v>25</v>
      </c>
      <c r="N2" s="19" t="s">
        <v>28</v>
      </c>
      <c r="O2" s="20" t="s">
        <v>29</v>
      </c>
      <c r="P2" s="20" t="s">
        <v>16</v>
      </c>
      <c r="Q2" s="21" t="s">
        <v>24</v>
      </c>
      <c r="R2" t="s">
        <v>49</v>
      </c>
      <c r="S2" t="s">
        <v>33</v>
      </c>
      <c r="T2" t="s">
        <v>34</v>
      </c>
      <c r="U2" t="s">
        <v>35</v>
      </c>
      <c r="V2" t="s">
        <v>36</v>
      </c>
      <c r="W2" t="s">
        <v>37</v>
      </c>
      <c r="X2" t="s">
        <v>38</v>
      </c>
      <c r="Y2" t="s">
        <v>39</v>
      </c>
      <c r="Z2" t="s">
        <v>40</v>
      </c>
      <c r="AA2" t="s">
        <v>41</v>
      </c>
      <c r="AB2" t="s">
        <v>42</v>
      </c>
      <c r="AC2" t="s">
        <v>43</v>
      </c>
      <c r="AD2" t="s">
        <v>44</v>
      </c>
      <c r="AE2" t="s">
        <v>45</v>
      </c>
      <c r="AF2" t="s">
        <v>46</v>
      </c>
      <c r="AG2" t="s">
        <v>144</v>
      </c>
      <c r="AH2" s="25" t="s">
        <v>48</v>
      </c>
    </row>
    <row r="3" spans="1:34" s="55" customFormat="1" x14ac:dyDescent="0.15">
      <c r="A3" s="81">
        <v>42930</v>
      </c>
      <c r="B3" s="82">
        <v>74.34</v>
      </c>
      <c r="C3" s="83">
        <v>86.02</v>
      </c>
      <c r="D3" s="83">
        <v>73.89</v>
      </c>
      <c r="E3" s="84">
        <v>76.48</v>
      </c>
      <c r="F3" s="74">
        <v>178</v>
      </c>
      <c r="G3" s="75">
        <v>58</v>
      </c>
      <c r="H3" s="75">
        <v>3</v>
      </c>
      <c r="I3" s="75">
        <v>-4</v>
      </c>
      <c r="J3" s="76">
        <v>-44</v>
      </c>
      <c r="K3" s="85">
        <v>44.79</v>
      </c>
      <c r="L3" s="86">
        <v>35.19</v>
      </c>
      <c r="M3" s="87">
        <v>44.6</v>
      </c>
      <c r="N3" s="88">
        <v>172</v>
      </c>
      <c r="O3" s="89">
        <v>305</v>
      </c>
      <c r="P3" s="89"/>
      <c r="Q3" s="90"/>
      <c r="R3" s="55">
        <v>15</v>
      </c>
      <c r="S3" s="55">
        <v>4</v>
      </c>
      <c r="T3" s="55">
        <v>13</v>
      </c>
      <c r="U3" s="55">
        <v>13</v>
      </c>
      <c r="V3" s="55">
        <v>4.2</v>
      </c>
      <c r="W3" s="55">
        <v>0</v>
      </c>
      <c r="X3" s="55">
        <v>6</v>
      </c>
      <c r="Y3" s="55">
        <v>7.5</v>
      </c>
      <c r="Z3" s="55">
        <v>3</v>
      </c>
      <c r="AA3" s="55">
        <v>1.4</v>
      </c>
      <c r="AB3" s="55">
        <v>4</v>
      </c>
      <c r="AC3" s="55">
        <v>3.8</v>
      </c>
      <c r="AD3" s="55">
        <v>5.4</v>
      </c>
      <c r="AE3" s="55">
        <v>4.4000000000000004</v>
      </c>
      <c r="AF3" s="55">
        <v>15</v>
      </c>
      <c r="AG3" s="55">
        <v>10</v>
      </c>
      <c r="AH3" s="91">
        <f>AVERAGE(R3:AG3)</f>
        <v>6.8562500000000011</v>
      </c>
    </row>
    <row r="4" spans="1:34" s="55" customFormat="1" x14ac:dyDescent="0.15">
      <c r="A4" s="81">
        <v>42937</v>
      </c>
      <c r="B4" s="82">
        <v>74.489999999999995</v>
      </c>
      <c r="C4" s="83">
        <v>88.92</v>
      </c>
      <c r="D4" s="83">
        <v>72.400000000000006</v>
      </c>
      <c r="E4" s="84">
        <v>76.48</v>
      </c>
      <c r="F4" s="74">
        <v>174</v>
      </c>
      <c r="G4" s="75">
        <v>54</v>
      </c>
      <c r="H4" s="75">
        <v>13</v>
      </c>
      <c r="I4" s="75">
        <v>-12</v>
      </c>
      <c r="J4" s="76">
        <v>-42</v>
      </c>
      <c r="K4" s="85">
        <v>38.97</v>
      </c>
      <c r="L4" s="86">
        <v>27.25</v>
      </c>
      <c r="M4" s="87">
        <v>35.4</v>
      </c>
      <c r="N4" s="88">
        <v>172</v>
      </c>
      <c r="O4" s="89">
        <v>305</v>
      </c>
      <c r="P4" s="89"/>
      <c r="Q4" s="90"/>
      <c r="R4" s="55">
        <v>14</v>
      </c>
      <c r="S4" s="55">
        <v>4</v>
      </c>
      <c r="T4" s="55">
        <v>15.5</v>
      </c>
      <c r="U4" s="55">
        <v>13</v>
      </c>
      <c r="V4" s="55">
        <v>5</v>
      </c>
      <c r="W4" s="55">
        <v>0</v>
      </c>
      <c r="X4" s="55">
        <v>5</v>
      </c>
      <c r="Y4" s="55">
        <v>5</v>
      </c>
      <c r="Z4" s="55">
        <v>3.2</v>
      </c>
      <c r="AA4" s="55">
        <v>2</v>
      </c>
      <c r="AB4" s="55">
        <v>4.5</v>
      </c>
      <c r="AC4" s="55">
        <v>6</v>
      </c>
      <c r="AD4" s="55">
        <v>5.7</v>
      </c>
      <c r="AE4" s="55">
        <v>4.4000000000000004</v>
      </c>
      <c r="AF4" s="55">
        <v>13</v>
      </c>
      <c r="AG4" s="55">
        <v>10</v>
      </c>
      <c r="AH4" s="91">
        <f t="shared" ref="AH4:AH60" si="0">AVERAGE(R4:AG4)</f>
        <v>6.8937500000000007</v>
      </c>
    </row>
    <row r="5" spans="1:34" s="55" customFormat="1" x14ac:dyDescent="0.15">
      <c r="A5" s="81">
        <v>42944</v>
      </c>
      <c r="B5" s="82">
        <v>73.069999999999993</v>
      </c>
      <c r="C5" s="83">
        <v>88.13</v>
      </c>
      <c r="D5" s="83">
        <v>72.44</v>
      </c>
      <c r="E5" s="84">
        <v>67.790000000000006</v>
      </c>
      <c r="F5" s="74">
        <v>171</v>
      </c>
      <c r="G5" s="75">
        <v>31</v>
      </c>
      <c r="H5" s="75">
        <v>3</v>
      </c>
      <c r="I5" s="75">
        <v>-44</v>
      </c>
      <c r="J5" s="76">
        <v>-74</v>
      </c>
      <c r="K5" s="85">
        <v>41.12</v>
      </c>
      <c r="L5" s="86">
        <v>37.07</v>
      </c>
      <c r="M5" s="87">
        <v>26.3</v>
      </c>
      <c r="N5" s="88">
        <v>272</v>
      </c>
      <c r="O5" s="89">
        <v>405</v>
      </c>
      <c r="P5" s="89"/>
      <c r="Q5" s="90"/>
      <c r="R5" s="55">
        <v>14</v>
      </c>
      <c r="S5" s="55">
        <v>5</v>
      </c>
      <c r="T5" s="55">
        <v>14</v>
      </c>
      <c r="U5" s="55">
        <v>12</v>
      </c>
      <c r="V5" s="55">
        <v>5</v>
      </c>
      <c r="W5" s="55">
        <v>6</v>
      </c>
      <c r="X5" s="55">
        <v>6</v>
      </c>
      <c r="Y5" s="55">
        <v>6</v>
      </c>
      <c r="Z5" s="55">
        <v>3.5</v>
      </c>
      <c r="AA5" s="55">
        <v>2.7</v>
      </c>
      <c r="AB5" s="55">
        <v>5</v>
      </c>
      <c r="AC5" s="55">
        <v>6.5</v>
      </c>
      <c r="AD5" s="55">
        <v>6.5</v>
      </c>
      <c r="AE5" s="55">
        <v>3.8</v>
      </c>
      <c r="AF5" s="55">
        <v>13</v>
      </c>
      <c r="AG5" s="55">
        <v>7</v>
      </c>
      <c r="AH5" s="91">
        <f t="shared" si="0"/>
        <v>7.25</v>
      </c>
    </row>
    <row r="6" spans="1:34" s="55" customFormat="1" x14ac:dyDescent="0.15">
      <c r="A6" s="81">
        <v>42951</v>
      </c>
      <c r="B6" s="82">
        <v>72.19</v>
      </c>
      <c r="C6" s="83">
        <v>79.86</v>
      </c>
      <c r="D6" s="83">
        <v>74</v>
      </c>
      <c r="E6" s="84">
        <v>72.260000000000005</v>
      </c>
      <c r="F6" s="74">
        <v>152</v>
      </c>
      <c r="G6" s="75">
        <v>12</v>
      </c>
      <c r="H6" s="75">
        <v>11</v>
      </c>
      <c r="I6" s="75">
        <v>-62.2</v>
      </c>
      <c r="J6" s="76">
        <v>-92.2</v>
      </c>
      <c r="K6" s="85">
        <v>42.26</v>
      </c>
      <c r="L6" s="86">
        <v>44.07</v>
      </c>
      <c r="M6" s="87">
        <v>20.7</v>
      </c>
      <c r="N6" s="88">
        <v>272</v>
      </c>
      <c r="O6" s="89">
        <v>422</v>
      </c>
      <c r="P6" s="89"/>
      <c r="Q6" s="90"/>
      <c r="R6" s="55">
        <v>14</v>
      </c>
      <c r="S6" s="55">
        <v>5</v>
      </c>
      <c r="T6" s="55">
        <v>14</v>
      </c>
      <c r="U6" s="55">
        <v>13</v>
      </c>
      <c r="V6" s="55">
        <v>5</v>
      </c>
      <c r="W6" s="55">
        <v>5.5</v>
      </c>
      <c r="X6" s="55">
        <v>5</v>
      </c>
      <c r="Y6" s="55">
        <v>5</v>
      </c>
      <c r="Z6" s="55">
        <v>4.0999999999999996</v>
      </c>
      <c r="AA6" s="55">
        <v>3.4</v>
      </c>
      <c r="AB6" s="55">
        <v>5</v>
      </c>
      <c r="AC6" s="55">
        <v>6</v>
      </c>
      <c r="AD6" s="55">
        <v>7</v>
      </c>
      <c r="AE6" s="55">
        <v>3</v>
      </c>
      <c r="AF6" s="55">
        <v>14</v>
      </c>
      <c r="AG6" s="55">
        <v>6</v>
      </c>
      <c r="AH6" s="91">
        <f t="shared" si="0"/>
        <v>7.1875</v>
      </c>
    </row>
    <row r="7" spans="1:34" s="55" customFormat="1" x14ac:dyDescent="0.15">
      <c r="A7" s="81">
        <v>42958</v>
      </c>
      <c r="B7" s="82">
        <v>72.03</v>
      </c>
      <c r="C7" s="83">
        <v>75.77</v>
      </c>
      <c r="D7" s="83">
        <v>75.38</v>
      </c>
      <c r="E7" s="84">
        <v>72.260000000000005</v>
      </c>
      <c r="F7" s="74">
        <v>57</v>
      </c>
      <c r="G7" s="75">
        <v>-2</v>
      </c>
      <c r="H7" s="75">
        <v>-3</v>
      </c>
      <c r="I7" s="75">
        <v>-70.2</v>
      </c>
      <c r="J7" s="76">
        <v>-99.2</v>
      </c>
      <c r="K7" s="85">
        <v>46.97</v>
      </c>
      <c r="L7" s="86">
        <v>55.14</v>
      </c>
      <c r="M7" s="87">
        <v>18</v>
      </c>
      <c r="N7" s="88">
        <v>272</v>
      </c>
      <c r="O7" s="89">
        <v>242</v>
      </c>
      <c r="P7" s="89"/>
      <c r="Q7" s="90"/>
      <c r="R7" s="55">
        <v>12</v>
      </c>
      <c r="S7" s="55">
        <v>5</v>
      </c>
      <c r="T7" s="55">
        <v>12.8</v>
      </c>
      <c r="U7" s="55">
        <v>9</v>
      </c>
      <c r="V7" s="55">
        <v>4</v>
      </c>
      <c r="W7" s="55">
        <v>7</v>
      </c>
      <c r="X7" s="55">
        <v>5</v>
      </c>
      <c r="Y7" s="55">
        <v>8</v>
      </c>
      <c r="Z7" s="55">
        <v>3.6</v>
      </c>
      <c r="AA7" s="55">
        <v>3</v>
      </c>
      <c r="AB7" s="55">
        <v>4</v>
      </c>
      <c r="AC7" s="55">
        <v>5</v>
      </c>
      <c r="AD7" s="55">
        <v>6.5</v>
      </c>
      <c r="AE7" s="55">
        <v>2.8</v>
      </c>
      <c r="AF7" s="55">
        <v>14</v>
      </c>
      <c r="AG7" s="55">
        <v>7</v>
      </c>
      <c r="AH7" s="91">
        <f t="shared" si="0"/>
        <v>6.7937499999999993</v>
      </c>
    </row>
    <row r="8" spans="1:34" s="55" customFormat="1" x14ac:dyDescent="0.15">
      <c r="A8" s="81">
        <v>42965</v>
      </c>
      <c r="B8" s="82">
        <v>68.38</v>
      </c>
      <c r="C8" s="83">
        <v>72.12</v>
      </c>
      <c r="D8" s="83">
        <v>71.08</v>
      </c>
      <c r="E8" s="84">
        <v>67.72</v>
      </c>
      <c r="F8" s="74">
        <v>57</v>
      </c>
      <c r="G8" s="75">
        <v>-2</v>
      </c>
      <c r="H8" s="75">
        <v>-3</v>
      </c>
      <c r="I8" s="75">
        <v>11</v>
      </c>
      <c r="J8" s="76">
        <v>43</v>
      </c>
      <c r="K8" s="85">
        <v>47.99</v>
      </c>
      <c r="L8" s="86">
        <v>49.85</v>
      </c>
      <c r="M8" s="87">
        <v>26.3</v>
      </c>
      <c r="N8" s="88">
        <v>572</v>
      </c>
      <c r="O8" s="89">
        <v>392</v>
      </c>
      <c r="P8" s="89"/>
      <c r="Q8" s="90"/>
      <c r="R8" s="55">
        <v>11</v>
      </c>
      <c r="S8" s="55">
        <v>5</v>
      </c>
      <c r="T8" s="55">
        <v>11</v>
      </c>
      <c r="U8" s="55">
        <v>9</v>
      </c>
      <c r="V8" s="55">
        <v>4</v>
      </c>
      <c r="W8" s="55">
        <v>12.5</v>
      </c>
      <c r="X8" s="55">
        <v>5</v>
      </c>
      <c r="Y8" s="55">
        <v>6</v>
      </c>
      <c r="Z8" s="55">
        <v>2</v>
      </c>
      <c r="AA8" s="55">
        <v>3.3</v>
      </c>
      <c r="AB8" s="55">
        <v>4.5</v>
      </c>
      <c r="AC8" s="55">
        <v>6</v>
      </c>
      <c r="AD8" s="55">
        <v>6.5</v>
      </c>
      <c r="AE8" s="55">
        <v>2.8</v>
      </c>
      <c r="AF8" s="55">
        <v>17</v>
      </c>
      <c r="AG8" s="55">
        <v>7</v>
      </c>
      <c r="AH8" s="91">
        <f t="shared" si="0"/>
        <v>7.0374999999999996</v>
      </c>
    </row>
    <row r="9" spans="1:34" s="55" customFormat="1" x14ac:dyDescent="0.15">
      <c r="A9" s="81">
        <v>42972</v>
      </c>
      <c r="B9" s="82">
        <v>57.67</v>
      </c>
      <c r="C9" s="83">
        <v>64.099999999999994</v>
      </c>
      <c r="D9" s="83">
        <v>51.98</v>
      </c>
      <c r="E9" s="84">
        <v>67.72</v>
      </c>
      <c r="F9" s="74">
        <v>80</v>
      </c>
      <c r="G9" s="75">
        <v>4</v>
      </c>
      <c r="H9" s="75">
        <v>-11</v>
      </c>
      <c r="I9" s="75">
        <v>53</v>
      </c>
      <c r="J9" s="76">
        <v>81</v>
      </c>
      <c r="K9" s="85">
        <v>55.6</v>
      </c>
      <c r="L9" s="86">
        <v>61.19</v>
      </c>
      <c r="M9" s="87">
        <v>33.799999999999997</v>
      </c>
      <c r="N9" s="88">
        <v>875</v>
      </c>
      <c r="O9" s="89">
        <v>642</v>
      </c>
      <c r="P9" s="89"/>
      <c r="Q9" s="90"/>
      <c r="R9" s="55">
        <v>12.5</v>
      </c>
      <c r="S9" s="55">
        <v>5</v>
      </c>
      <c r="T9" s="55">
        <v>8.5</v>
      </c>
      <c r="U9" s="55">
        <v>9</v>
      </c>
      <c r="V9" s="55">
        <v>3</v>
      </c>
      <c r="W9" s="55">
        <v>13.5</v>
      </c>
      <c r="X9" s="55">
        <v>6</v>
      </c>
      <c r="Y9" s="55">
        <v>4</v>
      </c>
      <c r="Z9" s="55">
        <v>1</v>
      </c>
      <c r="AA9" s="55">
        <v>2.6</v>
      </c>
      <c r="AB9" s="55">
        <v>4</v>
      </c>
      <c r="AC9" s="55">
        <v>6</v>
      </c>
      <c r="AD9" s="55">
        <v>5.5</v>
      </c>
      <c r="AE9" s="55">
        <v>2.8</v>
      </c>
      <c r="AF9" s="55">
        <v>16.5</v>
      </c>
      <c r="AG9" s="55">
        <v>5</v>
      </c>
      <c r="AH9" s="91">
        <f t="shared" si="0"/>
        <v>6.5562499999999995</v>
      </c>
    </row>
    <row r="10" spans="1:34" s="55" customFormat="1" x14ac:dyDescent="0.15">
      <c r="A10" s="81">
        <v>42979</v>
      </c>
      <c r="B10" s="82">
        <v>58.07</v>
      </c>
      <c r="C10" s="83">
        <v>75.290000000000006</v>
      </c>
      <c r="D10" s="83">
        <v>47.12</v>
      </c>
      <c r="E10" s="84">
        <v>64.69</v>
      </c>
      <c r="F10" s="74">
        <v>56</v>
      </c>
      <c r="G10" s="75">
        <v>0</v>
      </c>
      <c r="H10" s="75">
        <v>-10</v>
      </c>
      <c r="I10" s="75">
        <v>57</v>
      </c>
      <c r="J10" s="76">
        <v>88</v>
      </c>
      <c r="K10" s="85">
        <v>57.34</v>
      </c>
      <c r="L10" s="86">
        <v>55.5</v>
      </c>
      <c r="M10" s="87">
        <v>45.1</v>
      </c>
      <c r="N10" s="88">
        <v>915</v>
      </c>
      <c r="O10" s="89">
        <v>785</v>
      </c>
      <c r="P10" s="89"/>
      <c r="Q10" s="90"/>
      <c r="R10" s="55">
        <v>11</v>
      </c>
      <c r="S10" s="55">
        <v>5</v>
      </c>
      <c r="T10" s="55">
        <v>6.2</v>
      </c>
      <c r="U10" s="55">
        <v>13</v>
      </c>
      <c r="V10" s="55">
        <v>3</v>
      </c>
      <c r="W10" s="55">
        <v>10</v>
      </c>
      <c r="X10" s="55">
        <v>6</v>
      </c>
      <c r="Y10" s="55">
        <v>2</v>
      </c>
      <c r="Z10" s="55">
        <v>2</v>
      </c>
      <c r="AA10" s="55">
        <v>2.5</v>
      </c>
      <c r="AB10" s="55">
        <v>2.5</v>
      </c>
      <c r="AC10" s="55">
        <v>4.5</v>
      </c>
      <c r="AD10" s="55">
        <v>5</v>
      </c>
      <c r="AE10" s="55">
        <v>5</v>
      </c>
      <c r="AF10" s="55">
        <v>12</v>
      </c>
      <c r="AG10" s="55">
        <v>6</v>
      </c>
      <c r="AH10" s="91">
        <f t="shared" si="0"/>
        <v>5.9812500000000002</v>
      </c>
    </row>
    <row r="11" spans="1:34" s="55" customFormat="1" x14ac:dyDescent="0.15">
      <c r="A11" s="81">
        <v>42986</v>
      </c>
      <c r="B11" s="82">
        <v>66.72</v>
      </c>
      <c r="C11" s="83">
        <v>80.78</v>
      </c>
      <c r="D11" s="83">
        <v>56.12</v>
      </c>
      <c r="E11" s="84">
        <v>66.81</v>
      </c>
      <c r="F11" s="74">
        <v>32</v>
      </c>
      <c r="G11" s="75">
        <v>11</v>
      </c>
      <c r="H11" s="75">
        <v>21</v>
      </c>
      <c r="I11" s="75">
        <v>-3</v>
      </c>
      <c r="J11" s="76">
        <v>-1</v>
      </c>
      <c r="K11" s="85">
        <v>61.08</v>
      </c>
      <c r="L11" s="86">
        <v>56.22</v>
      </c>
      <c r="M11" s="87">
        <v>60.2</v>
      </c>
      <c r="N11" s="88">
        <v>915</v>
      </c>
      <c r="O11" s="89">
        <v>785</v>
      </c>
      <c r="P11" s="89"/>
      <c r="Q11" s="90"/>
      <c r="R11" s="55">
        <v>7</v>
      </c>
      <c r="S11" s="55">
        <v>5</v>
      </c>
      <c r="T11" s="55">
        <v>4.7</v>
      </c>
      <c r="U11" s="55">
        <v>11</v>
      </c>
      <c r="V11" s="55">
        <v>3</v>
      </c>
      <c r="W11" s="55">
        <v>10.199999999999999</v>
      </c>
      <c r="X11" s="55">
        <v>4.5</v>
      </c>
      <c r="Y11" s="55">
        <v>0.5</v>
      </c>
      <c r="Z11" s="55">
        <v>2.2999999999999998</v>
      </c>
      <c r="AA11" s="55">
        <v>2.6</v>
      </c>
      <c r="AB11" s="55">
        <v>1.5</v>
      </c>
      <c r="AC11" s="55">
        <v>3.8</v>
      </c>
      <c r="AD11" s="55">
        <v>4.2</v>
      </c>
      <c r="AE11" s="55">
        <v>5</v>
      </c>
      <c r="AF11" s="55">
        <v>8</v>
      </c>
      <c r="AG11" s="55">
        <v>4</v>
      </c>
      <c r="AH11" s="91">
        <f t="shared" si="0"/>
        <v>4.8312499999999998</v>
      </c>
    </row>
    <row r="12" spans="1:34" s="55" customFormat="1" x14ac:dyDescent="0.15">
      <c r="A12" s="81">
        <v>42993</v>
      </c>
      <c r="B12" s="82">
        <v>67.540000000000006</v>
      </c>
      <c r="C12" s="83">
        <v>81.569999999999993</v>
      </c>
      <c r="D12" s="83">
        <v>68.7</v>
      </c>
      <c r="E12" s="84">
        <v>66.81</v>
      </c>
      <c r="F12" s="74">
        <v>23</v>
      </c>
      <c r="G12" s="75">
        <v>7</v>
      </c>
      <c r="H12" s="75">
        <v>-23</v>
      </c>
      <c r="I12" s="75">
        <v>20.8</v>
      </c>
      <c r="J12" s="76">
        <v>27.8</v>
      </c>
      <c r="K12" s="85">
        <v>63</v>
      </c>
      <c r="L12" s="86">
        <v>59.92</v>
      </c>
      <c r="M12" s="87">
        <v>60.2</v>
      </c>
      <c r="N12" s="88">
        <v>915</v>
      </c>
      <c r="O12" s="89">
        <v>785</v>
      </c>
      <c r="P12" s="89"/>
      <c r="Q12" s="90"/>
      <c r="R12" s="55">
        <v>6</v>
      </c>
      <c r="S12" s="55">
        <v>4</v>
      </c>
      <c r="T12" s="55">
        <v>3.2</v>
      </c>
      <c r="U12" s="55">
        <v>10</v>
      </c>
      <c r="V12" s="55">
        <v>3</v>
      </c>
      <c r="W12" s="55">
        <v>11</v>
      </c>
      <c r="X12" s="55">
        <v>3.5</v>
      </c>
      <c r="Y12" s="55">
        <v>3.5</v>
      </c>
      <c r="Z12" s="55">
        <v>1.6</v>
      </c>
      <c r="AA12" s="55">
        <v>2.5</v>
      </c>
      <c r="AB12" s="55">
        <v>2</v>
      </c>
      <c r="AC12" s="55">
        <v>4</v>
      </c>
      <c r="AD12" s="55">
        <v>4</v>
      </c>
      <c r="AE12" s="55">
        <v>5</v>
      </c>
      <c r="AF12" s="55">
        <v>7</v>
      </c>
      <c r="AG12" s="55">
        <v>3</v>
      </c>
      <c r="AH12" s="91">
        <f t="shared" si="0"/>
        <v>4.5812500000000007</v>
      </c>
    </row>
    <row r="13" spans="1:34" s="55" customFormat="1" x14ac:dyDescent="0.15">
      <c r="A13" s="81">
        <v>43000</v>
      </c>
      <c r="B13" s="82">
        <v>70.040000000000006</v>
      </c>
      <c r="C13" s="83">
        <v>83.42</v>
      </c>
      <c r="D13" s="83">
        <v>76.69</v>
      </c>
      <c r="E13" s="84">
        <v>63.1</v>
      </c>
      <c r="F13" s="74">
        <v>27.2</v>
      </c>
      <c r="G13" s="75">
        <v>10</v>
      </c>
      <c r="H13" s="75">
        <v>-20</v>
      </c>
      <c r="I13" s="75">
        <v>38.799999999999997</v>
      </c>
      <c r="J13" s="76">
        <v>55.8</v>
      </c>
      <c r="K13" s="85">
        <v>69.13</v>
      </c>
      <c r="L13" s="86">
        <v>70.37</v>
      </c>
      <c r="M13" s="87">
        <v>64.2</v>
      </c>
      <c r="N13" s="88">
        <v>855</v>
      </c>
      <c r="O13" s="89">
        <v>645</v>
      </c>
      <c r="P13" s="89"/>
      <c r="Q13" s="90"/>
      <c r="R13" s="55">
        <v>8</v>
      </c>
      <c r="S13" s="55">
        <v>2.2000000000000002</v>
      </c>
      <c r="T13" s="55">
        <v>1.5</v>
      </c>
      <c r="U13" s="55">
        <v>9</v>
      </c>
      <c r="V13" s="55">
        <v>4</v>
      </c>
      <c r="W13" s="55">
        <v>9.5</v>
      </c>
      <c r="X13" s="55">
        <v>4</v>
      </c>
      <c r="Y13" s="55">
        <v>3</v>
      </c>
      <c r="Z13" s="55">
        <v>1.5</v>
      </c>
      <c r="AA13" s="55">
        <v>2</v>
      </c>
      <c r="AB13" s="55">
        <v>2</v>
      </c>
      <c r="AC13" s="55">
        <v>3.7</v>
      </c>
      <c r="AD13" s="55">
        <v>4</v>
      </c>
      <c r="AE13" s="55">
        <v>4</v>
      </c>
      <c r="AF13" s="55">
        <v>8</v>
      </c>
      <c r="AG13" s="55">
        <v>5</v>
      </c>
      <c r="AH13" s="91">
        <f t="shared" si="0"/>
        <v>4.4625000000000004</v>
      </c>
    </row>
    <row r="14" spans="1:34" s="55" customFormat="1" x14ac:dyDescent="0.15">
      <c r="A14" s="81">
        <v>43007</v>
      </c>
      <c r="B14" s="82">
        <v>73.66</v>
      </c>
      <c r="C14" s="83">
        <v>83.42</v>
      </c>
      <c r="D14" s="83">
        <v>79.3</v>
      </c>
      <c r="E14" s="84">
        <v>67.87</v>
      </c>
      <c r="F14" s="74">
        <v>15.2</v>
      </c>
      <c r="G14" s="75">
        <v>10</v>
      </c>
      <c r="H14" s="75">
        <v>-20</v>
      </c>
      <c r="I14" s="75">
        <v>114.8</v>
      </c>
      <c r="J14" s="76">
        <v>74.8</v>
      </c>
      <c r="K14" s="85">
        <v>74.650000000000006</v>
      </c>
      <c r="L14" s="86">
        <v>81.05</v>
      </c>
      <c r="M14" s="87">
        <v>64.2</v>
      </c>
      <c r="N14" s="88">
        <v>897</v>
      </c>
      <c r="O14" s="89">
        <v>645</v>
      </c>
      <c r="P14" s="89"/>
      <c r="Q14" s="90"/>
      <c r="R14" s="55">
        <v>7.5</v>
      </c>
      <c r="S14" s="55">
        <v>1.2</v>
      </c>
      <c r="T14" s="55">
        <v>0.5</v>
      </c>
      <c r="U14" s="55">
        <v>8</v>
      </c>
      <c r="V14" s="55">
        <v>4.5</v>
      </c>
      <c r="W14" s="55">
        <v>10.4</v>
      </c>
      <c r="X14" s="55">
        <v>4</v>
      </c>
      <c r="Y14" s="55">
        <v>3</v>
      </c>
      <c r="Z14" s="55">
        <v>2</v>
      </c>
      <c r="AA14" s="55">
        <v>1.5</v>
      </c>
      <c r="AB14" s="55">
        <v>2.5</v>
      </c>
      <c r="AC14" s="55">
        <v>2.8</v>
      </c>
      <c r="AD14" s="55">
        <v>3.8</v>
      </c>
      <c r="AE14" s="55">
        <v>3</v>
      </c>
      <c r="AF14" s="55">
        <v>9</v>
      </c>
      <c r="AG14" s="55">
        <v>4</v>
      </c>
      <c r="AH14" s="91">
        <f t="shared" si="0"/>
        <v>4.2312499999999993</v>
      </c>
    </row>
    <row r="15" spans="1:34" s="55" customFormat="1" x14ac:dyDescent="0.15">
      <c r="A15" s="81">
        <v>43014</v>
      </c>
      <c r="B15" s="82">
        <v>72.69</v>
      </c>
      <c r="C15" s="83">
        <v>75.510000000000005</v>
      </c>
      <c r="D15" s="83">
        <v>77.56</v>
      </c>
      <c r="E15" s="84">
        <v>84.51</v>
      </c>
      <c r="F15" s="74">
        <v>7</v>
      </c>
      <c r="G15" s="75">
        <v>-8</v>
      </c>
      <c r="H15" s="75">
        <v>-8</v>
      </c>
      <c r="I15" s="75">
        <v>-8</v>
      </c>
      <c r="J15" s="76">
        <v>-8</v>
      </c>
      <c r="K15" s="85">
        <v>74.319999999999993</v>
      </c>
      <c r="L15" s="86">
        <v>82.67</v>
      </c>
      <c r="M15" s="87">
        <v>60.2</v>
      </c>
      <c r="N15" s="88">
        <v>855</v>
      </c>
      <c r="O15" s="89">
        <v>602</v>
      </c>
      <c r="P15" s="89"/>
      <c r="Q15" s="90"/>
      <c r="R15" s="55">
        <v>7.5</v>
      </c>
      <c r="S15" s="55">
        <v>1.2</v>
      </c>
      <c r="T15" s="55">
        <v>0.5</v>
      </c>
      <c r="U15" s="55">
        <v>8</v>
      </c>
      <c r="V15" s="55">
        <v>4.5</v>
      </c>
      <c r="W15" s="55">
        <v>10.4</v>
      </c>
      <c r="X15" s="55">
        <v>4</v>
      </c>
      <c r="Y15" s="55">
        <v>3</v>
      </c>
      <c r="Z15" s="55">
        <v>2</v>
      </c>
      <c r="AA15" s="55">
        <v>1.5</v>
      </c>
      <c r="AB15" s="55">
        <v>2.5</v>
      </c>
      <c r="AC15" s="55">
        <v>2.8</v>
      </c>
      <c r="AD15" s="55">
        <v>3.8</v>
      </c>
      <c r="AE15" s="55">
        <v>3</v>
      </c>
      <c r="AF15" s="55">
        <v>9</v>
      </c>
      <c r="AG15" s="55">
        <v>4</v>
      </c>
      <c r="AH15" s="91">
        <f t="shared" si="0"/>
        <v>4.2312499999999993</v>
      </c>
    </row>
    <row r="16" spans="1:34" s="55" customFormat="1" x14ac:dyDescent="0.15">
      <c r="A16" s="81">
        <v>43021</v>
      </c>
      <c r="B16" s="82">
        <v>78.73</v>
      </c>
      <c r="C16" s="83">
        <v>84.34</v>
      </c>
      <c r="D16" s="83">
        <v>84.06</v>
      </c>
      <c r="E16" s="84">
        <v>84.51</v>
      </c>
      <c r="F16" s="74">
        <v>27</v>
      </c>
      <c r="G16" s="75">
        <v>22</v>
      </c>
      <c r="H16" s="75">
        <v>15</v>
      </c>
      <c r="I16" s="75">
        <v>36</v>
      </c>
      <c r="J16" s="76">
        <v>16</v>
      </c>
      <c r="K16" s="85">
        <v>73.34</v>
      </c>
      <c r="L16" s="86">
        <v>82.67</v>
      </c>
      <c r="M16" s="87">
        <v>60.2</v>
      </c>
      <c r="N16" s="88">
        <v>1048</v>
      </c>
      <c r="O16" s="89">
        <v>792</v>
      </c>
      <c r="P16" s="89"/>
      <c r="Q16" s="90"/>
      <c r="R16" s="55">
        <v>0.5</v>
      </c>
      <c r="S16" s="55">
        <v>0.5</v>
      </c>
      <c r="T16" s="55">
        <v>1.2</v>
      </c>
      <c r="U16" s="55">
        <v>7</v>
      </c>
      <c r="V16" s="55">
        <v>2</v>
      </c>
      <c r="W16" s="55">
        <v>6</v>
      </c>
      <c r="X16" s="55">
        <v>3.6</v>
      </c>
      <c r="Y16" s="55">
        <v>4.5</v>
      </c>
      <c r="Z16" s="55">
        <v>1.2</v>
      </c>
      <c r="AA16" s="55">
        <v>2</v>
      </c>
      <c r="AB16" s="55">
        <v>2.2000000000000002</v>
      </c>
      <c r="AC16" s="55">
        <v>0.3</v>
      </c>
      <c r="AD16" s="55">
        <v>3</v>
      </c>
      <c r="AE16" s="55">
        <v>1.3</v>
      </c>
      <c r="AF16" s="55">
        <v>9</v>
      </c>
      <c r="AG16" s="55">
        <v>2</v>
      </c>
      <c r="AH16" s="91">
        <f t="shared" si="0"/>
        <v>2.8937499999999998</v>
      </c>
    </row>
    <row r="17" spans="1:34" s="55" customFormat="1" x14ac:dyDescent="0.15">
      <c r="A17" s="81">
        <v>43028</v>
      </c>
      <c r="B17" s="82">
        <v>77.2</v>
      </c>
      <c r="C17" s="83">
        <v>84.34</v>
      </c>
      <c r="D17" s="83">
        <v>78.819999999999993</v>
      </c>
      <c r="E17" s="84">
        <v>84.51</v>
      </c>
      <c r="F17" s="74">
        <v>57</v>
      </c>
      <c r="G17" s="75">
        <v>-18</v>
      </c>
      <c r="H17" s="75">
        <v>15</v>
      </c>
      <c r="I17" s="75">
        <v>43</v>
      </c>
      <c r="J17" s="76">
        <v>75</v>
      </c>
      <c r="K17" s="85">
        <v>71.25</v>
      </c>
      <c r="L17" s="86">
        <v>80.52</v>
      </c>
      <c r="M17" s="87">
        <v>60.2</v>
      </c>
      <c r="N17" s="88">
        <v>1048</v>
      </c>
      <c r="O17" s="89">
        <v>792</v>
      </c>
      <c r="P17" s="89"/>
      <c r="Q17" s="90"/>
      <c r="R17" s="55">
        <v>2</v>
      </c>
      <c r="S17" s="55">
        <v>0.75</v>
      </c>
      <c r="T17" s="55">
        <v>3</v>
      </c>
      <c r="U17" s="55">
        <v>13</v>
      </c>
      <c r="V17" s="55">
        <v>2</v>
      </c>
      <c r="W17" s="55">
        <v>5</v>
      </c>
      <c r="X17" s="55">
        <v>5</v>
      </c>
      <c r="Y17" s="55">
        <v>2</v>
      </c>
      <c r="Z17" s="55">
        <v>1.2</v>
      </c>
      <c r="AA17" s="55">
        <v>1.3</v>
      </c>
      <c r="AB17" s="55">
        <v>3</v>
      </c>
      <c r="AC17" s="55">
        <v>2.5</v>
      </c>
      <c r="AD17" s="55">
        <v>3</v>
      </c>
      <c r="AE17" s="55">
        <v>1</v>
      </c>
      <c r="AF17" s="55">
        <v>8</v>
      </c>
      <c r="AG17" s="55">
        <v>2</v>
      </c>
      <c r="AH17" s="91">
        <f t="shared" si="0"/>
        <v>3.421875</v>
      </c>
    </row>
    <row r="18" spans="1:34" s="55" customFormat="1" x14ac:dyDescent="0.15">
      <c r="A18" s="81">
        <v>43035</v>
      </c>
      <c r="B18" s="82">
        <v>77.569999999999993</v>
      </c>
      <c r="C18" s="83">
        <v>84.34</v>
      </c>
      <c r="D18" s="83">
        <v>75.89</v>
      </c>
      <c r="E18" s="84">
        <v>85.02</v>
      </c>
      <c r="F18" s="74">
        <v>94</v>
      </c>
      <c r="G18" s="75">
        <v>28</v>
      </c>
      <c r="H18" s="75">
        <v>27</v>
      </c>
      <c r="I18" s="75">
        <v>69</v>
      </c>
      <c r="J18" s="76">
        <v>94</v>
      </c>
      <c r="K18" s="85">
        <v>71.08</v>
      </c>
      <c r="L18" s="86">
        <v>80.48</v>
      </c>
      <c r="M18" s="87">
        <v>60.2</v>
      </c>
      <c r="N18" s="88">
        <v>1022</v>
      </c>
      <c r="O18" s="89">
        <v>792</v>
      </c>
      <c r="P18" s="89"/>
      <c r="Q18" s="90"/>
      <c r="R18" s="55">
        <v>1.5</v>
      </c>
      <c r="S18" s="55">
        <v>0.6</v>
      </c>
      <c r="T18" s="55">
        <v>2.8</v>
      </c>
      <c r="U18" s="55">
        <v>12</v>
      </c>
      <c r="V18" s="55">
        <v>3</v>
      </c>
      <c r="W18" s="55">
        <v>5.5</v>
      </c>
      <c r="X18" s="55">
        <v>4</v>
      </c>
      <c r="Y18" s="55">
        <v>3</v>
      </c>
      <c r="Z18" s="55">
        <v>1</v>
      </c>
      <c r="AA18" s="55">
        <v>1</v>
      </c>
      <c r="AB18" s="55">
        <v>2.5</v>
      </c>
      <c r="AC18" s="55">
        <v>2.8</v>
      </c>
      <c r="AD18" s="55">
        <v>3</v>
      </c>
      <c r="AE18" s="55">
        <v>2</v>
      </c>
      <c r="AF18" s="55">
        <v>10</v>
      </c>
      <c r="AG18" s="55">
        <v>1</v>
      </c>
      <c r="AH18" s="91">
        <f t="shared" si="0"/>
        <v>3.4812499999999997</v>
      </c>
    </row>
    <row r="19" spans="1:34" s="55" customFormat="1" x14ac:dyDescent="0.15">
      <c r="A19" s="81">
        <v>43042</v>
      </c>
      <c r="B19" s="82">
        <v>81.37</v>
      </c>
      <c r="C19" s="83">
        <v>84.34</v>
      </c>
      <c r="D19" s="83">
        <v>86.96</v>
      </c>
      <c r="E19" s="84">
        <v>85.02</v>
      </c>
      <c r="F19" s="74">
        <v>142</v>
      </c>
      <c r="G19" s="75">
        <v>97</v>
      </c>
      <c r="H19" s="75">
        <v>144</v>
      </c>
      <c r="I19" s="75">
        <v>98</v>
      </c>
      <c r="J19" s="76">
        <v>72</v>
      </c>
      <c r="K19" s="85">
        <v>72.5</v>
      </c>
      <c r="L19" s="86">
        <v>82.79</v>
      </c>
      <c r="M19" s="87">
        <v>57.6</v>
      </c>
      <c r="N19" s="88">
        <v>1132</v>
      </c>
      <c r="O19" s="89">
        <v>1072</v>
      </c>
      <c r="P19" s="89"/>
      <c r="Q19" s="90"/>
      <c r="R19" s="55">
        <v>3</v>
      </c>
      <c r="S19" s="55">
        <v>0.6</v>
      </c>
      <c r="T19" s="55">
        <v>4.2</v>
      </c>
      <c r="U19" s="55">
        <v>10</v>
      </c>
      <c r="V19" s="55">
        <v>3</v>
      </c>
      <c r="W19" s="55">
        <v>5.5</v>
      </c>
      <c r="X19" s="55">
        <v>4</v>
      </c>
      <c r="Y19" s="55">
        <v>1.5</v>
      </c>
      <c r="Z19" s="55">
        <v>0.7</v>
      </c>
      <c r="AA19" s="55">
        <v>0.2</v>
      </c>
      <c r="AB19" s="55">
        <v>2.5</v>
      </c>
      <c r="AC19" s="55">
        <v>5</v>
      </c>
      <c r="AD19" s="55">
        <v>2.5</v>
      </c>
      <c r="AE19" s="55">
        <v>1.6</v>
      </c>
      <c r="AF19" s="55">
        <v>10</v>
      </c>
      <c r="AG19" s="55">
        <v>2</v>
      </c>
      <c r="AH19" s="91">
        <f t="shared" si="0"/>
        <v>3.5187500000000003</v>
      </c>
    </row>
    <row r="20" spans="1:34" s="55" customFormat="1" x14ac:dyDescent="0.15">
      <c r="A20" s="81">
        <v>43049</v>
      </c>
      <c r="B20" s="82">
        <v>81.5</v>
      </c>
      <c r="C20" s="83">
        <v>84.34</v>
      </c>
      <c r="D20" s="83">
        <v>84.8</v>
      </c>
      <c r="E20" s="84">
        <v>82.74</v>
      </c>
      <c r="F20" s="74">
        <v>197</v>
      </c>
      <c r="G20" s="75">
        <v>115</v>
      </c>
      <c r="H20" s="75">
        <v>169</v>
      </c>
      <c r="I20" s="75">
        <v>204.2</v>
      </c>
      <c r="J20" s="76">
        <v>195.2</v>
      </c>
      <c r="K20" s="85">
        <v>75.849999999999994</v>
      </c>
      <c r="L20" s="86">
        <v>86.77</v>
      </c>
      <c r="M20" s="87">
        <v>52.8</v>
      </c>
      <c r="N20" s="88">
        <v>1210</v>
      </c>
      <c r="O20" s="89">
        <v>1180</v>
      </c>
      <c r="P20" s="89"/>
      <c r="Q20" s="90"/>
      <c r="R20" s="55">
        <v>3</v>
      </c>
      <c r="S20" s="55">
        <v>0.6</v>
      </c>
      <c r="T20" s="55">
        <v>4</v>
      </c>
      <c r="U20" s="55">
        <v>9</v>
      </c>
      <c r="V20" s="55">
        <v>3</v>
      </c>
      <c r="W20" s="55">
        <v>8.5</v>
      </c>
      <c r="X20" s="55">
        <v>4</v>
      </c>
      <c r="Y20" s="55">
        <v>1.2</v>
      </c>
      <c r="Z20" s="55">
        <v>0.8</v>
      </c>
      <c r="AA20" s="55">
        <v>0.2</v>
      </c>
      <c r="AB20" s="55">
        <v>2.5</v>
      </c>
      <c r="AC20" s="55">
        <v>4.5</v>
      </c>
      <c r="AD20" s="55">
        <v>3</v>
      </c>
      <c r="AE20" s="55">
        <v>1.6</v>
      </c>
      <c r="AF20" s="55">
        <v>8</v>
      </c>
      <c r="AG20" s="55">
        <v>2</v>
      </c>
      <c r="AH20" s="91">
        <f t="shared" si="0"/>
        <v>3.4937500000000004</v>
      </c>
    </row>
    <row r="21" spans="1:34" s="55" customFormat="1" x14ac:dyDescent="0.15">
      <c r="A21" s="81">
        <v>43056</v>
      </c>
      <c r="B21" s="82">
        <v>84.73</v>
      </c>
      <c r="C21" s="83">
        <v>85.45</v>
      </c>
      <c r="D21" s="83">
        <v>89.17</v>
      </c>
      <c r="E21" s="84">
        <v>91.09</v>
      </c>
      <c r="F21" s="74">
        <v>157</v>
      </c>
      <c r="G21" s="75">
        <v>122</v>
      </c>
      <c r="H21" s="75">
        <v>165</v>
      </c>
      <c r="I21" s="75">
        <v>203.2</v>
      </c>
      <c r="J21" s="76">
        <v>135.19999999999999</v>
      </c>
      <c r="K21" s="85">
        <v>74.39</v>
      </c>
      <c r="L21" s="86">
        <v>82.8</v>
      </c>
      <c r="M21" s="87">
        <v>56</v>
      </c>
      <c r="N21" s="88">
        <v>1120</v>
      </c>
      <c r="O21" s="89">
        <v>1018</v>
      </c>
      <c r="P21" s="89"/>
      <c r="Q21" s="90"/>
      <c r="R21" s="55">
        <v>2.7</v>
      </c>
      <c r="S21" s="55">
        <v>0.6</v>
      </c>
      <c r="T21" s="55">
        <v>4</v>
      </c>
      <c r="U21" s="55">
        <v>9</v>
      </c>
      <c r="V21" s="55">
        <v>2.5</v>
      </c>
      <c r="W21" s="55">
        <v>7</v>
      </c>
      <c r="X21" s="55">
        <v>4</v>
      </c>
      <c r="Y21" s="55">
        <v>1.2</v>
      </c>
      <c r="Z21" s="55">
        <v>0.8</v>
      </c>
      <c r="AA21" s="55">
        <v>1</v>
      </c>
      <c r="AB21" s="55">
        <v>2.5</v>
      </c>
      <c r="AC21" s="55">
        <v>4.9000000000000004</v>
      </c>
      <c r="AD21" s="55">
        <v>3</v>
      </c>
      <c r="AE21" s="55">
        <v>1.6</v>
      </c>
      <c r="AF21" s="55">
        <v>6.5</v>
      </c>
      <c r="AG21" s="55">
        <v>2</v>
      </c>
      <c r="AH21" s="91">
        <f t="shared" si="0"/>
        <v>3.3312499999999998</v>
      </c>
    </row>
    <row r="22" spans="1:34" s="55" customFormat="1" x14ac:dyDescent="0.15">
      <c r="A22" s="81">
        <v>43063</v>
      </c>
      <c r="B22" s="82">
        <v>83.69</v>
      </c>
      <c r="C22" s="83">
        <v>85.45</v>
      </c>
      <c r="D22" s="83">
        <v>90.41</v>
      </c>
      <c r="E22" s="84">
        <v>86.94</v>
      </c>
      <c r="F22" s="74">
        <v>131.19999999999999</v>
      </c>
      <c r="G22" s="75">
        <v>140</v>
      </c>
      <c r="H22" s="75">
        <v>131</v>
      </c>
      <c r="I22" s="75">
        <v>135.19999999999999</v>
      </c>
      <c r="J22" s="76">
        <v>57.8</v>
      </c>
      <c r="K22" s="85">
        <v>75.75</v>
      </c>
      <c r="L22" s="86">
        <v>86.94</v>
      </c>
      <c r="M22" s="87">
        <v>63.6</v>
      </c>
      <c r="N22" s="88">
        <v>987</v>
      </c>
      <c r="O22" s="89">
        <v>910</v>
      </c>
      <c r="P22" s="89"/>
      <c r="Q22" s="90"/>
      <c r="R22" s="55">
        <v>3.5</v>
      </c>
      <c r="S22" s="55">
        <v>1</v>
      </c>
      <c r="T22" s="55">
        <v>6.5</v>
      </c>
      <c r="U22" s="55">
        <v>8</v>
      </c>
      <c r="V22" s="55">
        <v>3</v>
      </c>
      <c r="W22" s="55">
        <v>6.4</v>
      </c>
      <c r="X22" s="55">
        <v>3</v>
      </c>
      <c r="Y22" s="55">
        <v>2.2000000000000002</v>
      </c>
      <c r="Z22" s="55">
        <v>0.8</v>
      </c>
      <c r="AA22" s="55">
        <v>1</v>
      </c>
      <c r="AB22" s="55">
        <v>4.2</v>
      </c>
      <c r="AC22" s="55">
        <v>5.3</v>
      </c>
      <c r="AD22" s="55">
        <v>3</v>
      </c>
      <c r="AE22" s="55">
        <v>1.8</v>
      </c>
      <c r="AF22" s="55">
        <v>6</v>
      </c>
      <c r="AG22" s="55">
        <v>1</v>
      </c>
      <c r="AH22" s="91">
        <f t="shared" si="0"/>
        <v>3.5437499999999997</v>
      </c>
    </row>
    <row r="23" spans="1:34" s="55" customFormat="1" x14ac:dyDescent="0.15">
      <c r="A23" s="81">
        <v>43070</v>
      </c>
      <c r="B23" s="82">
        <v>82.49</v>
      </c>
      <c r="C23" s="83">
        <v>88.84</v>
      </c>
      <c r="D23" s="83">
        <v>89.96</v>
      </c>
      <c r="E23" s="84">
        <v>75.510000000000005</v>
      </c>
      <c r="F23" s="74">
        <v>96</v>
      </c>
      <c r="G23" s="75">
        <v>68</v>
      </c>
      <c r="H23" s="75">
        <v>137</v>
      </c>
      <c r="I23" s="75">
        <v>96.2</v>
      </c>
      <c r="J23" s="76">
        <v>20.8</v>
      </c>
      <c r="K23" s="85">
        <v>77.77</v>
      </c>
      <c r="L23" s="86">
        <v>86.62</v>
      </c>
      <c r="M23" s="87">
        <v>70.3</v>
      </c>
      <c r="N23" s="88">
        <v>1010</v>
      </c>
      <c r="O23" s="89">
        <v>892</v>
      </c>
      <c r="P23" s="89"/>
      <c r="Q23" s="90"/>
      <c r="R23" s="55">
        <v>4.2</v>
      </c>
      <c r="S23" s="55">
        <v>1</v>
      </c>
      <c r="T23" s="55">
        <v>6</v>
      </c>
      <c r="U23" s="55">
        <v>8</v>
      </c>
      <c r="V23" s="55">
        <v>3</v>
      </c>
      <c r="W23" s="55">
        <v>3.1</v>
      </c>
      <c r="X23" s="55">
        <v>3</v>
      </c>
      <c r="Y23" s="55">
        <v>2.7</v>
      </c>
      <c r="Z23" s="55">
        <v>1.2</v>
      </c>
      <c r="AA23" s="55">
        <v>1</v>
      </c>
      <c r="AB23" s="55">
        <v>4.5</v>
      </c>
      <c r="AC23" s="55">
        <v>5.7</v>
      </c>
      <c r="AD23" s="55">
        <v>4</v>
      </c>
      <c r="AE23" s="55">
        <v>2.2000000000000002</v>
      </c>
      <c r="AF23" s="55">
        <v>6</v>
      </c>
      <c r="AG23" s="55">
        <v>1</v>
      </c>
      <c r="AH23" s="91">
        <f t="shared" si="0"/>
        <v>3.5375000000000005</v>
      </c>
    </row>
    <row r="24" spans="1:34" s="55" customFormat="1" x14ac:dyDescent="0.15">
      <c r="A24" s="81">
        <v>43077</v>
      </c>
      <c r="B24" s="82">
        <v>81.319999999999993</v>
      </c>
      <c r="C24" s="83">
        <v>88.84</v>
      </c>
      <c r="D24" s="83">
        <v>88.39</v>
      </c>
      <c r="E24" s="84">
        <v>69.59</v>
      </c>
      <c r="F24" s="74">
        <v>68.8</v>
      </c>
      <c r="G24" s="75">
        <v>51</v>
      </c>
      <c r="H24" s="75">
        <v>74</v>
      </c>
      <c r="I24" s="75">
        <v>72.2</v>
      </c>
      <c r="J24" s="76">
        <v>12</v>
      </c>
      <c r="K24" s="85">
        <v>79.47</v>
      </c>
      <c r="L24" s="86">
        <v>89.08</v>
      </c>
      <c r="M24" s="87">
        <v>62.6</v>
      </c>
      <c r="N24" s="88">
        <v>980</v>
      </c>
      <c r="O24" s="89">
        <v>802</v>
      </c>
      <c r="P24" s="89"/>
      <c r="Q24" s="90"/>
      <c r="R24" s="55">
        <v>5.2</v>
      </c>
      <c r="S24" s="55">
        <v>1.4</v>
      </c>
      <c r="T24" s="55">
        <v>6.5</v>
      </c>
      <c r="U24" s="55">
        <v>4</v>
      </c>
      <c r="V24" s="55">
        <v>3</v>
      </c>
      <c r="W24" s="55">
        <v>3.3</v>
      </c>
      <c r="X24" s="55">
        <v>5</v>
      </c>
      <c r="Y24" s="55">
        <v>6</v>
      </c>
      <c r="Z24" s="55">
        <v>2</v>
      </c>
      <c r="AA24" s="55">
        <v>1.2</v>
      </c>
      <c r="AB24" s="55">
        <v>4.5999999999999996</v>
      </c>
      <c r="AC24" s="55">
        <v>5</v>
      </c>
      <c r="AD24" s="55">
        <v>3.2</v>
      </c>
      <c r="AE24" s="55">
        <v>2.6</v>
      </c>
      <c r="AF24" s="55">
        <v>9</v>
      </c>
      <c r="AG24" s="55">
        <v>0.8</v>
      </c>
      <c r="AH24" s="91">
        <f t="shared" si="0"/>
        <v>3.9250000000000007</v>
      </c>
    </row>
    <row r="25" spans="1:34" s="55" customFormat="1" x14ac:dyDescent="0.15">
      <c r="A25" s="81">
        <v>43084</v>
      </c>
      <c r="B25" s="82">
        <v>83.55</v>
      </c>
      <c r="C25" s="83">
        <v>89.78</v>
      </c>
      <c r="D25" s="83">
        <v>88.67</v>
      </c>
      <c r="E25" s="84">
        <v>74.39</v>
      </c>
      <c r="F25" s="74">
        <v>70.2</v>
      </c>
      <c r="G25" s="75">
        <v>81</v>
      </c>
      <c r="H25" s="75">
        <v>94</v>
      </c>
      <c r="I25" s="75">
        <v>58.2</v>
      </c>
      <c r="J25" s="76">
        <v>-6.6</v>
      </c>
      <c r="K25" s="85">
        <v>79.989999999999995</v>
      </c>
      <c r="L25" s="86">
        <v>91.86</v>
      </c>
      <c r="M25" s="87">
        <v>60.2</v>
      </c>
      <c r="N25" s="88">
        <v>1010</v>
      </c>
      <c r="O25" s="89">
        <v>772</v>
      </c>
      <c r="P25" s="89"/>
      <c r="Q25" s="90"/>
      <c r="R25" s="55">
        <v>4.2</v>
      </c>
      <c r="S25" s="55">
        <v>1.4</v>
      </c>
      <c r="T25" s="55">
        <v>1.5</v>
      </c>
      <c r="U25" s="55">
        <v>5</v>
      </c>
      <c r="V25" s="55">
        <v>2.5</v>
      </c>
      <c r="W25" s="55">
        <v>3.5</v>
      </c>
      <c r="X25" s="55">
        <v>5</v>
      </c>
      <c r="Y25" s="55">
        <v>10</v>
      </c>
      <c r="Z25" s="55">
        <v>2.4</v>
      </c>
      <c r="AA25" s="55">
        <v>1.4</v>
      </c>
      <c r="AB25" s="55">
        <v>4.5999999999999996</v>
      </c>
      <c r="AC25" s="55">
        <v>4.4000000000000004</v>
      </c>
      <c r="AD25" s="55">
        <v>3</v>
      </c>
      <c r="AE25" s="55">
        <v>3.1</v>
      </c>
      <c r="AF25" s="55">
        <v>10</v>
      </c>
      <c r="AG25" s="55">
        <v>2</v>
      </c>
      <c r="AH25" s="91">
        <f t="shared" si="0"/>
        <v>4</v>
      </c>
    </row>
    <row r="26" spans="1:34" s="55" customFormat="1" x14ac:dyDescent="0.15">
      <c r="A26" s="81">
        <v>43091</v>
      </c>
      <c r="B26" s="82">
        <v>82.62</v>
      </c>
      <c r="C26" s="83">
        <v>89.78</v>
      </c>
      <c r="D26" s="83">
        <v>86.75</v>
      </c>
      <c r="E26" s="84">
        <v>73.31</v>
      </c>
      <c r="F26" s="74">
        <v>33</v>
      </c>
      <c r="G26" s="75">
        <v>-29</v>
      </c>
      <c r="H26" s="75">
        <v>0</v>
      </c>
      <c r="I26" s="75">
        <v>92</v>
      </c>
      <c r="J26" s="76">
        <v>41.4</v>
      </c>
      <c r="K26" s="85">
        <v>77.75</v>
      </c>
      <c r="L26" s="86">
        <v>93.49</v>
      </c>
      <c r="M26" s="87">
        <v>64.7</v>
      </c>
      <c r="N26" s="88">
        <v>1050</v>
      </c>
      <c r="O26" s="89">
        <v>1122</v>
      </c>
      <c r="P26" s="89"/>
      <c r="Q26" s="90"/>
      <c r="R26" s="55">
        <v>2.5</v>
      </c>
      <c r="S26" s="55">
        <v>1.5</v>
      </c>
      <c r="T26" s="55">
        <v>0.3</v>
      </c>
      <c r="U26" s="55">
        <v>12</v>
      </c>
      <c r="V26" s="55">
        <v>1.5</v>
      </c>
      <c r="W26" s="55">
        <v>4.2</v>
      </c>
      <c r="X26" s="55">
        <v>2.5</v>
      </c>
      <c r="Y26" s="55">
        <v>10</v>
      </c>
      <c r="Z26" s="55">
        <v>2.8</v>
      </c>
      <c r="AA26" s="55">
        <v>1.4</v>
      </c>
      <c r="AB26" s="55">
        <v>4.7</v>
      </c>
      <c r="AC26" s="55">
        <v>3.8</v>
      </c>
      <c r="AD26" s="55">
        <v>3.8</v>
      </c>
      <c r="AE26" s="55">
        <v>3.1</v>
      </c>
      <c r="AF26" s="55">
        <v>10</v>
      </c>
      <c r="AG26" s="55">
        <v>8</v>
      </c>
      <c r="AH26" s="91">
        <f t="shared" si="0"/>
        <v>4.5062499999999996</v>
      </c>
    </row>
    <row r="27" spans="1:34" s="55" customFormat="1" x14ac:dyDescent="0.15">
      <c r="A27" s="81">
        <v>43098</v>
      </c>
      <c r="B27" s="82">
        <v>79.73</v>
      </c>
      <c r="C27" s="83">
        <v>89.78</v>
      </c>
      <c r="D27" s="83">
        <v>80.06</v>
      </c>
      <c r="E27" s="84">
        <v>71.86</v>
      </c>
      <c r="F27" s="74">
        <v>18.2</v>
      </c>
      <c r="G27" s="75">
        <v>-22</v>
      </c>
      <c r="H27" s="75">
        <v>35</v>
      </c>
      <c r="I27" s="75">
        <v>66</v>
      </c>
      <c r="J27" s="76">
        <v>14.4</v>
      </c>
      <c r="K27" s="85">
        <v>80.010000000000005</v>
      </c>
      <c r="L27" s="86">
        <v>97.96</v>
      </c>
      <c r="M27" s="87">
        <v>64.7</v>
      </c>
      <c r="N27" s="88">
        <v>1050</v>
      </c>
      <c r="O27" s="89">
        <v>1002</v>
      </c>
      <c r="P27" s="89"/>
      <c r="Q27" s="90"/>
      <c r="R27" s="55">
        <v>5</v>
      </c>
      <c r="S27" s="55">
        <v>2</v>
      </c>
      <c r="T27" s="55">
        <v>8</v>
      </c>
      <c r="U27" s="55">
        <v>12</v>
      </c>
      <c r="V27" s="55">
        <v>6</v>
      </c>
      <c r="W27" s="55">
        <v>6</v>
      </c>
      <c r="X27" s="55">
        <v>6</v>
      </c>
      <c r="Y27" s="55">
        <v>10</v>
      </c>
      <c r="Z27" s="55">
        <v>3</v>
      </c>
      <c r="AA27" s="55">
        <v>2</v>
      </c>
      <c r="AB27" s="55">
        <v>4</v>
      </c>
      <c r="AC27" s="55">
        <v>4.5</v>
      </c>
      <c r="AD27" s="55">
        <v>3.5</v>
      </c>
      <c r="AE27" s="55">
        <v>2.86</v>
      </c>
      <c r="AF27" s="55">
        <v>11</v>
      </c>
      <c r="AG27" s="55">
        <v>11</v>
      </c>
      <c r="AH27" s="91">
        <f t="shared" si="0"/>
        <v>6.05375</v>
      </c>
    </row>
    <row r="28" spans="1:34" s="55" customFormat="1" x14ac:dyDescent="0.15">
      <c r="A28" s="81">
        <v>43105</v>
      </c>
      <c r="B28" s="82">
        <v>80.069999999999993</v>
      </c>
      <c r="C28" s="83">
        <v>89.78</v>
      </c>
      <c r="D28" s="83">
        <v>79.72</v>
      </c>
      <c r="E28" s="84">
        <v>73.13</v>
      </c>
      <c r="F28" s="74">
        <v>-21.8</v>
      </c>
      <c r="G28" s="75">
        <v>-98</v>
      </c>
      <c r="H28" s="75">
        <v>14.8</v>
      </c>
      <c r="I28" s="75">
        <v>46</v>
      </c>
      <c r="J28" s="76">
        <v>-6.6</v>
      </c>
      <c r="K28" s="85">
        <v>78.290000000000006</v>
      </c>
      <c r="L28" s="86">
        <v>97.25</v>
      </c>
      <c r="M28" s="87">
        <v>56.7</v>
      </c>
      <c r="N28" s="88">
        <v>990</v>
      </c>
      <c r="O28" s="89">
        <v>882</v>
      </c>
      <c r="P28" s="89"/>
      <c r="Q28" s="90"/>
      <c r="R28" s="55">
        <v>5</v>
      </c>
      <c r="S28" s="55">
        <v>3</v>
      </c>
      <c r="T28" s="55">
        <v>0.9</v>
      </c>
      <c r="U28" s="55">
        <v>12</v>
      </c>
      <c r="V28" s="55">
        <v>5</v>
      </c>
      <c r="W28" s="55">
        <v>7.2</v>
      </c>
      <c r="X28" s="55">
        <v>5.2</v>
      </c>
      <c r="Y28" s="55">
        <v>10</v>
      </c>
      <c r="Z28" s="55">
        <v>3.2</v>
      </c>
      <c r="AA28" s="55">
        <v>1.7</v>
      </c>
      <c r="AB28" s="55">
        <v>5</v>
      </c>
      <c r="AC28" s="55">
        <v>4.5</v>
      </c>
      <c r="AD28" s="55">
        <v>3</v>
      </c>
      <c r="AE28" s="55">
        <v>2.7</v>
      </c>
      <c r="AF28" s="55">
        <v>9</v>
      </c>
      <c r="AG28" s="55">
        <v>11</v>
      </c>
      <c r="AH28" s="91">
        <f t="shared" si="0"/>
        <v>5.5250000000000012</v>
      </c>
    </row>
    <row r="29" spans="1:34" s="55" customFormat="1" x14ac:dyDescent="0.15">
      <c r="A29" s="81">
        <v>43112</v>
      </c>
      <c r="B29" s="82">
        <v>79.56</v>
      </c>
      <c r="C29" s="83">
        <v>89.78</v>
      </c>
      <c r="D29" s="83">
        <v>78.150000000000006</v>
      </c>
      <c r="E29" s="84">
        <v>73.13</v>
      </c>
      <c r="F29" s="74">
        <v>-51.8</v>
      </c>
      <c r="G29" s="75">
        <v>-131</v>
      </c>
      <c r="H29" s="75">
        <v>-46.2</v>
      </c>
      <c r="I29" s="75">
        <v>12</v>
      </c>
      <c r="J29" s="76">
        <v>-38.6</v>
      </c>
      <c r="K29" s="85">
        <v>78.92</v>
      </c>
      <c r="L29" s="86">
        <v>97.25</v>
      </c>
      <c r="M29" s="87">
        <v>58.8</v>
      </c>
      <c r="N29" s="88">
        <v>830</v>
      </c>
      <c r="O29" s="89">
        <v>675</v>
      </c>
      <c r="P29" s="89"/>
      <c r="Q29" s="90"/>
      <c r="R29" s="55">
        <v>6.5</v>
      </c>
      <c r="S29" s="55">
        <v>3</v>
      </c>
      <c r="T29" s="55">
        <v>0.4</v>
      </c>
      <c r="U29" s="55">
        <v>12</v>
      </c>
      <c r="V29" s="55">
        <v>6</v>
      </c>
      <c r="W29" s="55">
        <v>5.2</v>
      </c>
      <c r="X29" s="55">
        <v>5.4</v>
      </c>
      <c r="Y29" s="55">
        <v>15</v>
      </c>
      <c r="Z29" s="55">
        <v>3</v>
      </c>
      <c r="AA29" s="55">
        <v>3.2</v>
      </c>
      <c r="AB29" s="55">
        <v>4</v>
      </c>
      <c r="AC29" s="55">
        <v>5</v>
      </c>
      <c r="AD29" s="55">
        <v>3</v>
      </c>
      <c r="AE29" s="55">
        <v>1.76</v>
      </c>
      <c r="AF29" s="55">
        <v>6.5</v>
      </c>
      <c r="AG29" s="55">
        <v>10</v>
      </c>
      <c r="AH29" s="91">
        <f t="shared" si="0"/>
        <v>5.6225000000000005</v>
      </c>
    </row>
    <row r="30" spans="1:34" s="55" customFormat="1" x14ac:dyDescent="0.15">
      <c r="A30" s="81">
        <v>43119</v>
      </c>
      <c r="B30" s="82">
        <v>80.61</v>
      </c>
      <c r="C30" s="83">
        <v>89.78</v>
      </c>
      <c r="D30" s="83">
        <v>81.3</v>
      </c>
      <c r="E30" s="84">
        <v>75.3</v>
      </c>
      <c r="F30" s="74">
        <v>-69</v>
      </c>
      <c r="G30" s="75">
        <v>-106</v>
      </c>
      <c r="H30" s="75">
        <v>-46.2</v>
      </c>
      <c r="I30" s="75">
        <v>0</v>
      </c>
      <c r="J30" s="76">
        <v>-53.2</v>
      </c>
      <c r="K30" s="85">
        <v>81.13</v>
      </c>
      <c r="L30" s="86">
        <v>97.25</v>
      </c>
      <c r="M30" s="87">
        <v>69.5</v>
      </c>
      <c r="N30" s="88">
        <v>700</v>
      </c>
      <c r="O30" s="89">
        <v>575</v>
      </c>
      <c r="P30" s="89"/>
      <c r="Q30" s="90"/>
      <c r="R30" s="55">
        <v>10</v>
      </c>
      <c r="S30" s="55">
        <v>4.2</v>
      </c>
      <c r="T30" s="55">
        <v>0.4</v>
      </c>
      <c r="U30" s="55">
        <v>9</v>
      </c>
      <c r="V30" s="55">
        <v>7</v>
      </c>
      <c r="W30" s="55">
        <v>10</v>
      </c>
      <c r="X30" s="55">
        <v>5</v>
      </c>
      <c r="Y30" s="55">
        <v>15</v>
      </c>
      <c r="Z30" s="55">
        <v>3</v>
      </c>
      <c r="AA30" s="55">
        <v>4.2</v>
      </c>
      <c r="AB30" s="55">
        <v>4.4000000000000004</v>
      </c>
      <c r="AC30" s="55">
        <v>5.4</v>
      </c>
      <c r="AD30" s="55">
        <v>3.5</v>
      </c>
      <c r="AE30" s="55">
        <v>2.2000000000000002</v>
      </c>
      <c r="AF30" s="55">
        <v>7.5</v>
      </c>
      <c r="AG30" s="55">
        <v>9</v>
      </c>
      <c r="AH30" s="91">
        <f t="shared" si="0"/>
        <v>6.2375000000000007</v>
      </c>
    </row>
    <row r="31" spans="1:34" s="55" customFormat="1" x14ac:dyDescent="0.15">
      <c r="A31" s="81">
        <v>43126</v>
      </c>
      <c r="B31" s="82">
        <v>81.55</v>
      </c>
      <c r="C31" s="83">
        <v>89.78</v>
      </c>
      <c r="D31" s="83">
        <v>83.63</v>
      </c>
      <c r="E31" s="84">
        <v>72.87</v>
      </c>
      <c r="F31" s="74">
        <v>-59</v>
      </c>
      <c r="G31" s="75">
        <v>-116</v>
      </c>
      <c r="H31" s="75">
        <v>-46.2</v>
      </c>
      <c r="I31" s="75">
        <v>-34</v>
      </c>
      <c r="J31" s="76">
        <v>-120.2</v>
      </c>
      <c r="K31" s="85">
        <v>80.510000000000005</v>
      </c>
      <c r="L31" s="86">
        <v>96.08</v>
      </c>
      <c r="M31" s="87">
        <v>72.099999999999994</v>
      </c>
      <c r="N31" s="88">
        <v>500</v>
      </c>
      <c r="O31" s="89">
        <v>337</v>
      </c>
      <c r="P31" s="89"/>
      <c r="Q31" s="90"/>
      <c r="R31" s="55">
        <v>10</v>
      </c>
      <c r="S31" s="55">
        <v>5</v>
      </c>
      <c r="T31" s="55">
        <v>1</v>
      </c>
      <c r="U31" s="55">
        <v>16</v>
      </c>
      <c r="V31" s="55">
        <v>6</v>
      </c>
      <c r="W31" s="55">
        <v>11</v>
      </c>
      <c r="X31" s="55">
        <v>4</v>
      </c>
      <c r="Y31" s="55">
        <v>20</v>
      </c>
      <c r="Z31" s="55">
        <v>3</v>
      </c>
      <c r="AA31" s="55">
        <v>6</v>
      </c>
      <c r="AB31" s="55">
        <v>4.0999999999999996</v>
      </c>
      <c r="AC31" s="55">
        <v>3.5</v>
      </c>
      <c r="AD31" s="55">
        <v>4</v>
      </c>
      <c r="AE31" s="55">
        <v>2.6</v>
      </c>
      <c r="AF31" s="55">
        <v>7.5</v>
      </c>
      <c r="AG31" s="55">
        <v>8</v>
      </c>
      <c r="AH31" s="91">
        <f t="shared" si="0"/>
        <v>6.9812499999999993</v>
      </c>
    </row>
    <row r="32" spans="1:34" s="55" customFormat="1" x14ac:dyDescent="0.15">
      <c r="A32" s="81">
        <v>43133</v>
      </c>
      <c r="B32" s="82">
        <v>80.069999999999993</v>
      </c>
      <c r="C32" s="83">
        <v>89.78</v>
      </c>
      <c r="D32" s="83">
        <v>79.64</v>
      </c>
      <c r="E32" s="84">
        <v>73.599999999999994</v>
      </c>
      <c r="F32" s="74">
        <v>-87</v>
      </c>
      <c r="G32" s="75">
        <v>-112.8</v>
      </c>
      <c r="H32" s="75">
        <v>-100</v>
      </c>
      <c r="I32" s="75">
        <v>-38</v>
      </c>
      <c r="J32" s="76">
        <v>-124.2</v>
      </c>
      <c r="K32" s="85">
        <v>74.77</v>
      </c>
      <c r="L32" s="86">
        <v>81.83</v>
      </c>
      <c r="M32" s="87">
        <v>68.8</v>
      </c>
      <c r="N32" s="88">
        <v>357</v>
      </c>
      <c r="O32" s="89">
        <v>137</v>
      </c>
      <c r="P32" s="89"/>
      <c r="Q32" s="90"/>
      <c r="R32" s="55">
        <v>10</v>
      </c>
      <c r="S32" s="55">
        <v>6.5</v>
      </c>
      <c r="T32" s="55">
        <v>1.5</v>
      </c>
      <c r="U32" s="55">
        <v>15</v>
      </c>
      <c r="V32" s="55">
        <v>21.5</v>
      </c>
      <c r="W32" s="55">
        <v>13.8</v>
      </c>
      <c r="X32" s="55">
        <v>9</v>
      </c>
      <c r="Y32" s="55">
        <v>20</v>
      </c>
      <c r="Z32" s="55">
        <v>3.2</v>
      </c>
      <c r="AA32" s="55">
        <v>8</v>
      </c>
      <c r="AB32" s="55">
        <v>3.8</v>
      </c>
      <c r="AC32" s="55">
        <v>4</v>
      </c>
      <c r="AD32" s="55">
        <v>4</v>
      </c>
      <c r="AE32" s="55">
        <v>3.3</v>
      </c>
      <c r="AF32" s="55">
        <v>8</v>
      </c>
      <c r="AG32" s="55">
        <v>7</v>
      </c>
      <c r="AH32" s="91">
        <f t="shared" si="0"/>
        <v>8.6624999999999996</v>
      </c>
    </row>
    <row r="33" spans="1:34" s="55" customFormat="1" x14ac:dyDescent="0.15">
      <c r="A33" s="81">
        <v>43140</v>
      </c>
      <c r="B33" s="82">
        <v>78.78</v>
      </c>
      <c r="C33" s="83">
        <v>91.55</v>
      </c>
      <c r="D33" s="83">
        <v>79.489999999999995</v>
      </c>
      <c r="E33" s="84">
        <v>73.599999999999994</v>
      </c>
      <c r="F33" s="74">
        <v>-94</v>
      </c>
      <c r="G33" s="75">
        <v>-112.8</v>
      </c>
      <c r="H33" s="75">
        <v>-100</v>
      </c>
      <c r="I33" s="75">
        <v>-38</v>
      </c>
      <c r="J33" s="76">
        <v>-125.2</v>
      </c>
      <c r="K33" s="85">
        <v>73.319999999999993</v>
      </c>
      <c r="L33" s="86">
        <v>79.680000000000007</v>
      </c>
      <c r="M33" s="87">
        <v>72.099999999999994</v>
      </c>
      <c r="N33" s="88">
        <v>257</v>
      </c>
      <c r="O33" s="89">
        <v>117</v>
      </c>
      <c r="P33" s="89"/>
      <c r="Q33" s="90"/>
      <c r="R33" s="55">
        <v>10</v>
      </c>
      <c r="S33" s="55">
        <v>6.5</v>
      </c>
      <c r="T33" s="55">
        <v>4.5</v>
      </c>
      <c r="U33" s="55">
        <v>16.5</v>
      </c>
      <c r="V33" s="55">
        <v>20.2</v>
      </c>
      <c r="W33" s="55">
        <v>15.5</v>
      </c>
      <c r="X33" s="55">
        <v>9</v>
      </c>
      <c r="Y33" s="55">
        <v>23</v>
      </c>
      <c r="Z33" s="55">
        <v>3.2</v>
      </c>
      <c r="AA33" s="55">
        <v>7.8</v>
      </c>
      <c r="AB33" s="55">
        <v>5</v>
      </c>
      <c r="AC33" s="55">
        <v>3.2</v>
      </c>
      <c r="AD33" s="55">
        <v>4.5</v>
      </c>
      <c r="AE33" s="55">
        <v>4.4000000000000004</v>
      </c>
      <c r="AF33" s="55">
        <v>9</v>
      </c>
      <c r="AG33" s="55">
        <v>7</v>
      </c>
      <c r="AH33" s="91">
        <f t="shared" si="0"/>
        <v>9.3312500000000007</v>
      </c>
    </row>
    <row r="34" spans="1:34" s="55" customFormat="1" x14ac:dyDescent="0.15">
      <c r="A34" s="81">
        <v>43147</v>
      </c>
      <c r="B34" s="82">
        <v>62.03</v>
      </c>
      <c r="C34" s="83">
        <v>72.8</v>
      </c>
      <c r="D34" s="83">
        <v>59.78</v>
      </c>
      <c r="E34" s="84">
        <v>63.84</v>
      </c>
      <c r="F34" s="74">
        <v>-94</v>
      </c>
      <c r="G34" s="75">
        <v>-122.8</v>
      </c>
      <c r="H34" s="75">
        <v>-122.8</v>
      </c>
      <c r="I34" s="75">
        <v>-122.8</v>
      </c>
      <c r="J34" s="76">
        <v>-122.8</v>
      </c>
      <c r="K34" s="85">
        <v>66.349999999999994</v>
      </c>
      <c r="L34" s="86">
        <v>76.31</v>
      </c>
      <c r="M34" s="87">
        <v>48.8</v>
      </c>
      <c r="N34" s="88">
        <v>257</v>
      </c>
      <c r="O34" s="89">
        <v>117</v>
      </c>
      <c r="P34" s="89"/>
      <c r="Q34" s="90"/>
      <c r="R34" s="55">
        <v>10</v>
      </c>
      <c r="S34" s="55">
        <v>6.5</v>
      </c>
      <c r="T34" s="55">
        <v>4.5</v>
      </c>
      <c r="U34" s="55">
        <v>16.5</v>
      </c>
      <c r="V34" s="55">
        <v>20.2</v>
      </c>
      <c r="W34" s="55">
        <v>15.5</v>
      </c>
      <c r="X34" s="55">
        <v>9</v>
      </c>
      <c r="Y34" s="55">
        <v>23</v>
      </c>
      <c r="Z34" s="55">
        <v>3.2</v>
      </c>
      <c r="AA34" s="55">
        <v>7.8</v>
      </c>
      <c r="AB34" s="55">
        <v>5</v>
      </c>
      <c r="AC34" s="55">
        <v>3.2</v>
      </c>
      <c r="AD34" s="55">
        <v>4.5</v>
      </c>
      <c r="AE34" s="55">
        <v>4.4000000000000004</v>
      </c>
      <c r="AF34" s="55">
        <v>9</v>
      </c>
      <c r="AG34" s="55">
        <v>7</v>
      </c>
      <c r="AH34" s="91">
        <f t="shared" si="0"/>
        <v>9.3312500000000007</v>
      </c>
    </row>
    <row r="35" spans="1:34" s="55" customFormat="1" x14ac:dyDescent="0.15">
      <c r="A35" s="81">
        <v>43154</v>
      </c>
      <c r="B35" s="82">
        <v>58.81</v>
      </c>
      <c r="C35" s="83">
        <v>73.72</v>
      </c>
      <c r="D35" s="83">
        <v>50.78</v>
      </c>
      <c r="E35" s="84">
        <v>63.84</v>
      </c>
      <c r="F35" s="74">
        <v>-127</v>
      </c>
      <c r="G35" s="75">
        <v>-122.8</v>
      </c>
      <c r="H35" s="75">
        <v>-100</v>
      </c>
      <c r="I35" s="75">
        <v>-38</v>
      </c>
      <c r="J35" s="76">
        <v>-135.6</v>
      </c>
      <c r="K35" s="85">
        <v>60.84</v>
      </c>
      <c r="L35" s="86">
        <v>76.31</v>
      </c>
      <c r="M35" s="87">
        <v>36.799999999999997</v>
      </c>
      <c r="N35" s="88">
        <v>257</v>
      </c>
      <c r="O35" s="89">
        <v>-32.5</v>
      </c>
      <c r="P35" s="89"/>
      <c r="Q35" s="90"/>
      <c r="R35" s="55">
        <v>9</v>
      </c>
      <c r="S35" s="55">
        <v>4</v>
      </c>
      <c r="T35" s="55">
        <v>0</v>
      </c>
      <c r="U35" s="55">
        <v>13</v>
      </c>
      <c r="V35" s="55">
        <v>17.5</v>
      </c>
      <c r="W35" s="55">
        <v>9</v>
      </c>
      <c r="X35" s="55">
        <v>7</v>
      </c>
      <c r="Y35" s="55">
        <v>21</v>
      </c>
      <c r="Z35" s="55">
        <v>2</v>
      </c>
      <c r="AA35" s="55">
        <v>5.2</v>
      </c>
      <c r="AB35" s="55">
        <v>2</v>
      </c>
      <c r="AC35" s="55">
        <v>2.5</v>
      </c>
      <c r="AD35" s="55">
        <v>4</v>
      </c>
      <c r="AE35" s="55">
        <v>3</v>
      </c>
      <c r="AF35" s="55">
        <v>5</v>
      </c>
      <c r="AG35" s="55">
        <v>4</v>
      </c>
      <c r="AH35" s="91">
        <f t="shared" si="0"/>
        <v>6.7625000000000002</v>
      </c>
    </row>
    <row r="36" spans="1:34" s="55" customFormat="1" x14ac:dyDescent="0.15">
      <c r="A36" s="81">
        <v>43161</v>
      </c>
      <c r="B36" s="82">
        <v>71.83</v>
      </c>
      <c r="C36" s="83">
        <v>90.42</v>
      </c>
      <c r="D36" s="83">
        <v>70.239999999999995</v>
      </c>
      <c r="E36" s="84">
        <v>65.28</v>
      </c>
      <c r="F36" s="74">
        <v>-75.2</v>
      </c>
      <c r="G36" s="75">
        <v>-75</v>
      </c>
      <c r="H36" s="75">
        <v>-73.2</v>
      </c>
      <c r="I36" s="75">
        <v>0.8</v>
      </c>
      <c r="J36" s="76">
        <v>-93.8</v>
      </c>
      <c r="K36" s="85">
        <v>63.99</v>
      </c>
      <c r="L36" s="86">
        <v>76.16</v>
      </c>
      <c r="M36" s="87">
        <v>43</v>
      </c>
      <c r="N36" s="88">
        <v>213</v>
      </c>
      <c r="O36" s="89">
        <v>-90</v>
      </c>
      <c r="P36" s="89"/>
      <c r="Q36" s="90"/>
      <c r="R36" s="55">
        <v>9</v>
      </c>
      <c r="S36" s="55">
        <v>4.5</v>
      </c>
      <c r="T36" s="55">
        <v>4</v>
      </c>
      <c r="U36" s="55">
        <v>14.5</v>
      </c>
      <c r="V36" s="55">
        <v>17.5</v>
      </c>
      <c r="W36" s="55">
        <v>10</v>
      </c>
      <c r="X36" s="55">
        <v>6</v>
      </c>
      <c r="Y36" s="55">
        <v>14</v>
      </c>
      <c r="Z36" s="55">
        <v>1.5</v>
      </c>
      <c r="AA36" s="55">
        <v>2</v>
      </c>
      <c r="AB36" s="55">
        <v>2.4</v>
      </c>
      <c r="AC36" s="55">
        <v>3.5</v>
      </c>
      <c r="AD36" s="55">
        <v>3.5</v>
      </c>
      <c r="AE36" s="55">
        <v>1.6</v>
      </c>
      <c r="AF36" s="55">
        <v>4.5</v>
      </c>
      <c r="AG36" s="55">
        <v>3</v>
      </c>
      <c r="AH36" s="91">
        <f t="shared" si="0"/>
        <v>6.34375</v>
      </c>
    </row>
    <row r="37" spans="1:34" s="55" customFormat="1" x14ac:dyDescent="0.15">
      <c r="A37" s="81">
        <v>43168</v>
      </c>
      <c r="B37" s="82">
        <v>75.11</v>
      </c>
      <c r="C37" s="83">
        <v>86.8</v>
      </c>
      <c r="D37" s="83">
        <v>76.959999999999994</v>
      </c>
      <c r="E37" s="84">
        <v>70.16</v>
      </c>
      <c r="F37" s="74">
        <v>-44</v>
      </c>
      <c r="G37" s="75">
        <v>-105</v>
      </c>
      <c r="H37" s="75">
        <v>-47.2</v>
      </c>
      <c r="I37" s="75">
        <v>48.5</v>
      </c>
      <c r="J37" s="76">
        <v>-47.9</v>
      </c>
      <c r="K37" s="85">
        <v>62.7</v>
      </c>
      <c r="L37" s="86">
        <v>73.680000000000007</v>
      </c>
      <c r="M37" s="87">
        <v>35.700000000000003</v>
      </c>
      <c r="N37" s="88">
        <v>-18</v>
      </c>
      <c r="O37" s="89">
        <v>-198</v>
      </c>
      <c r="P37" s="89"/>
      <c r="Q37" s="90"/>
      <c r="R37" s="55">
        <v>12</v>
      </c>
      <c r="S37" s="55">
        <v>4.2</v>
      </c>
      <c r="T37" s="55">
        <v>4</v>
      </c>
      <c r="U37" s="55">
        <v>12.5</v>
      </c>
      <c r="V37" s="55">
        <v>15.2</v>
      </c>
      <c r="W37" s="55">
        <v>7.3</v>
      </c>
      <c r="X37" s="55">
        <v>4</v>
      </c>
      <c r="Y37" s="55">
        <v>11</v>
      </c>
      <c r="Z37" s="55">
        <v>2</v>
      </c>
      <c r="AA37" s="55">
        <v>1</v>
      </c>
      <c r="AB37" s="55">
        <v>2.2000000000000002</v>
      </c>
      <c r="AC37" s="55">
        <v>2.4</v>
      </c>
      <c r="AD37" s="55">
        <v>2</v>
      </c>
      <c r="AE37" s="55">
        <v>7.3</v>
      </c>
      <c r="AF37" s="55">
        <v>5.5</v>
      </c>
      <c r="AG37" s="55">
        <v>6</v>
      </c>
      <c r="AH37" s="91">
        <f t="shared" si="0"/>
        <v>6.1625000000000005</v>
      </c>
    </row>
    <row r="38" spans="1:34" s="55" customFormat="1" x14ac:dyDescent="0.15">
      <c r="A38" s="81">
        <v>43175</v>
      </c>
      <c r="B38" s="82">
        <v>77.55</v>
      </c>
      <c r="C38" s="83">
        <v>88.73</v>
      </c>
      <c r="D38" s="83">
        <v>82.5</v>
      </c>
      <c r="E38" s="84">
        <v>67.81</v>
      </c>
      <c r="F38" s="74">
        <v>-14</v>
      </c>
      <c r="G38" s="75">
        <v>5.2</v>
      </c>
      <c r="H38" s="75">
        <v>-40</v>
      </c>
      <c r="I38" s="75">
        <v>50</v>
      </c>
      <c r="J38" s="76">
        <v>-54.6</v>
      </c>
      <c r="K38" s="85">
        <v>65.13</v>
      </c>
      <c r="L38" s="86">
        <v>75.400000000000006</v>
      </c>
      <c r="M38" s="87">
        <v>46.8</v>
      </c>
      <c r="N38" s="88">
        <v>425</v>
      </c>
      <c r="O38" s="89">
        <v>-65</v>
      </c>
      <c r="P38" s="89"/>
      <c r="Q38" s="90"/>
      <c r="R38" s="55">
        <v>14</v>
      </c>
      <c r="S38" s="55">
        <v>4.5</v>
      </c>
      <c r="T38" s="55">
        <v>4.5</v>
      </c>
      <c r="U38" s="55">
        <v>12</v>
      </c>
      <c r="V38" s="55">
        <v>14.5</v>
      </c>
      <c r="W38" s="55">
        <v>5.2</v>
      </c>
      <c r="X38" s="55">
        <v>4</v>
      </c>
      <c r="Y38" s="55">
        <v>11</v>
      </c>
      <c r="Z38" s="55">
        <v>3</v>
      </c>
      <c r="AA38" s="55">
        <v>5.4</v>
      </c>
      <c r="AB38" s="55">
        <v>3.5</v>
      </c>
      <c r="AC38" s="55">
        <v>2.7</v>
      </c>
      <c r="AD38" s="55">
        <v>3</v>
      </c>
      <c r="AE38" s="55">
        <v>8.1999999999999993</v>
      </c>
      <c r="AF38" s="55">
        <v>5</v>
      </c>
      <c r="AG38" s="55">
        <v>5.3</v>
      </c>
      <c r="AH38" s="91">
        <f t="shared" si="0"/>
        <v>6.6125000000000007</v>
      </c>
    </row>
    <row r="39" spans="1:34" s="55" customFormat="1" x14ac:dyDescent="0.15">
      <c r="A39" s="81">
        <v>43182</v>
      </c>
      <c r="B39" s="82">
        <v>78.33</v>
      </c>
      <c r="C39" s="83">
        <v>87.04</v>
      </c>
      <c r="D39" s="83">
        <v>82.33</v>
      </c>
      <c r="E39" s="84">
        <v>76.02</v>
      </c>
      <c r="F39" s="74">
        <v>-90</v>
      </c>
      <c r="G39" s="75">
        <v>5.2</v>
      </c>
      <c r="H39" s="75">
        <v>-42.8</v>
      </c>
      <c r="I39" s="75">
        <v>65</v>
      </c>
      <c r="J39" s="76">
        <v>-45</v>
      </c>
      <c r="K39" s="85">
        <v>65.3</v>
      </c>
      <c r="L39" s="86">
        <v>75.400000000000006</v>
      </c>
      <c r="M39" s="87">
        <v>46.8</v>
      </c>
      <c r="N39" s="88">
        <v>425</v>
      </c>
      <c r="O39" s="89">
        <v>355</v>
      </c>
      <c r="P39" s="89"/>
      <c r="Q39" s="90"/>
      <c r="R39" s="55">
        <v>12</v>
      </c>
      <c r="S39" s="55">
        <v>4.05</v>
      </c>
      <c r="T39" s="55">
        <v>6</v>
      </c>
      <c r="U39" s="55">
        <v>12</v>
      </c>
      <c r="V39" s="55">
        <v>6.8</v>
      </c>
      <c r="W39" s="55">
        <v>5.2</v>
      </c>
      <c r="X39" s="55">
        <v>2.4</v>
      </c>
      <c r="Y39" s="55">
        <v>10</v>
      </c>
      <c r="Z39" s="55">
        <v>2.5</v>
      </c>
      <c r="AA39" s="55">
        <v>5</v>
      </c>
      <c r="AB39" s="55">
        <v>4.0999999999999996</v>
      </c>
      <c r="AC39" s="55">
        <v>3.6</v>
      </c>
      <c r="AD39" s="55">
        <v>3.2</v>
      </c>
      <c r="AE39" s="55">
        <v>8.1999999999999993</v>
      </c>
      <c r="AF39" s="55">
        <v>7</v>
      </c>
      <c r="AG39" s="55">
        <v>6.3</v>
      </c>
      <c r="AH39" s="91">
        <f t="shared" si="0"/>
        <v>6.1468749999999988</v>
      </c>
    </row>
    <row r="40" spans="1:34" s="55" customFormat="1" x14ac:dyDescent="0.15">
      <c r="A40" s="81">
        <v>43189</v>
      </c>
      <c r="B40" s="82">
        <v>78.989999999999995</v>
      </c>
      <c r="C40" s="83">
        <v>87.04</v>
      </c>
      <c r="D40" s="83">
        <v>83.6</v>
      </c>
      <c r="E40" s="84">
        <v>73.02</v>
      </c>
      <c r="F40" s="74">
        <v>90</v>
      </c>
      <c r="G40" s="75">
        <v>35.200000000000003</v>
      </c>
      <c r="H40" s="75">
        <v>7.2</v>
      </c>
      <c r="I40" s="75">
        <v>45.5</v>
      </c>
      <c r="J40" s="76">
        <v>-35.799999999999997</v>
      </c>
      <c r="K40" s="85">
        <v>67.13</v>
      </c>
      <c r="L40" s="86">
        <v>77.84</v>
      </c>
      <c r="M40" s="87">
        <v>54.5</v>
      </c>
      <c r="N40" s="88">
        <v>365</v>
      </c>
      <c r="O40" s="89">
        <v>395</v>
      </c>
      <c r="P40" s="89"/>
      <c r="Q40" s="90"/>
      <c r="R40" s="55">
        <v>16</v>
      </c>
      <c r="S40" s="55">
        <v>6</v>
      </c>
      <c r="T40" s="55">
        <v>6.3</v>
      </c>
      <c r="U40" s="55">
        <v>11</v>
      </c>
      <c r="V40" s="55">
        <v>5.9</v>
      </c>
      <c r="W40" s="55">
        <v>6</v>
      </c>
      <c r="X40" s="55">
        <v>4</v>
      </c>
      <c r="Y40" s="55">
        <v>28</v>
      </c>
      <c r="Z40" s="55">
        <v>3</v>
      </c>
      <c r="AA40" s="55">
        <v>4.4000000000000004</v>
      </c>
      <c r="AB40" s="55">
        <v>5.2</v>
      </c>
      <c r="AC40" s="55">
        <v>3.6</v>
      </c>
      <c r="AD40" s="55">
        <v>5</v>
      </c>
      <c r="AE40" s="55">
        <v>8.1999999999999993</v>
      </c>
      <c r="AF40" s="55">
        <v>8.3000000000000007</v>
      </c>
      <c r="AG40" s="55">
        <v>8.3000000000000007</v>
      </c>
      <c r="AH40" s="91">
        <f t="shared" si="0"/>
        <v>8.0749999999999993</v>
      </c>
    </row>
    <row r="41" spans="1:34" s="55" customFormat="1" x14ac:dyDescent="0.15">
      <c r="A41" s="81">
        <v>43196</v>
      </c>
      <c r="B41" s="82">
        <v>79.010000000000005</v>
      </c>
      <c r="C41" s="83">
        <v>87.04</v>
      </c>
      <c r="D41" s="83">
        <v>83.32</v>
      </c>
      <c r="E41" s="84">
        <v>72.87</v>
      </c>
      <c r="F41" s="74">
        <v>136</v>
      </c>
      <c r="G41" s="75">
        <v>111.2</v>
      </c>
      <c r="H41" s="75">
        <v>111.2</v>
      </c>
      <c r="I41" s="75">
        <v>111.2</v>
      </c>
      <c r="J41" s="76">
        <v>111.2</v>
      </c>
      <c r="K41" s="85">
        <v>67.650000000000006</v>
      </c>
      <c r="L41" s="86">
        <v>78.989999999999995</v>
      </c>
      <c r="M41" s="87">
        <v>56.8</v>
      </c>
      <c r="N41" s="88">
        <v>482</v>
      </c>
      <c r="O41" s="89">
        <v>432</v>
      </c>
      <c r="P41" s="89"/>
      <c r="Q41" s="90"/>
      <c r="R41" s="55">
        <v>16</v>
      </c>
      <c r="S41" s="55">
        <v>7</v>
      </c>
      <c r="T41" s="55">
        <v>5</v>
      </c>
      <c r="U41" s="55">
        <v>10.5</v>
      </c>
      <c r="V41" s="55">
        <v>5.9</v>
      </c>
      <c r="W41" s="55">
        <v>5.5</v>
      </c>
      <c r="X41" s="55">
        <v>4</v>
      </c>
      <c r="Y41" s="55">
        <v>27</v>
      </c>
      <c r="Z41" s="55">
        <v>4</v>
      </c>
      <c r="AA41" s="55">
        <v>3.9</v>
      </c>
      <c r="AB41" s="55">
        <v>5.0999999999999996</v>
      </c>
      <c r="AC41" s="55">
        <v>5.4</v>
      </c>
      <c r="AD41" s="55">
        <v>6</v>
      </c>
      <c r="AE41" s="55">
        <v>8.1</v>
      </c>
      <c r="AF41" s="55">
        <v>7.1</v>
      </c>
      <c r="AG41" s="55">
        <v>8.3000000000000007</v>
      </c>
      <c r="AH41" s="91">
        <f t="shared" si="0"/>
        <v>8.0500000000000007</v>
      </c>
    </row>
    <row r="42" spans="1:34" s="55" customFormat="1" x14ac:dyDescent="0.15">
      <c r="A42" s="81">
        <v>43203</v>
      </c>
      <c r="B42" s="82">
        <v>77.36</v>
      </c>
      <c r="C42" s="83">
        <v>87.04</v>
      </c>
      <c r="D42" s="83">
        <v>78.2</v>
      </c>
      <c r="E42" s="84">
        <v>75.400000000000006</v>
      </c>
      <c r="F42" s="74">
        <v>158</v>
      </c>
      <c r="G42" s="75">
        <v>111.2</v>
      </c>
      <c r="H42" s="75">
        <v>75</v>
      </c>
      <c r="I42" s="75">
        <v>40</v>
      </c>
      <c r="J42" s="76">
        <v>4.4000000000000004</v>
      </c>
      <c r="K42" s="85">
        <v>65.73</v>
      </c>
      <c r="L42" s="86">
        <v>80.209999999999994</v>
      </c>
      <c r="M42" s="87">
        <v>46.4</v>
      </c>
      <c r="N42" s="88">
        <v>612</v>
      </c>
      <c r="O42" s="89">
        <v>472</v>
      </c>
      <c r="P42" s="89"/>
      <c r="Q42" s="90"/>
      <c r="R42" s="55">
        <v>15</v>
      </c>
      <c r="S42" s="55">
        <v>7</v>
      </c>
      <c r="T42" s="55">
        <v>4</v>
      </c>
      <c r="U42" s="55">
        <v>7</v>
      </c>
      <c r="V42" s="55">
        <v>5.75</v>
      </c>
      <c r="W42" s="55">
        <v>3.3</v>
      </c>
      <c r="X42" s="55">
        <v>3</v>
      </c>
      <c r="Y42" s="55">
        <v>23</v>
      </c>
      <c r="Z42" s="55">
        <v>4.5</v>
      </c>
      <c r="AA42" s="55">
        <v>4.4000000000000004</v>
      </c>
      <c r="AB42" s="55">
        <v>5.0999999999999996</v>
      </c>
      <c r="AC42" s="55">
        <v>6</v>
      </c>
      <c r="AD42" s="55">
        <v>6</v>
      </c>
      <c r="AE42" s="55">
        <v>10.1</v>
      </c>
      <c r="AF42" s="55">
        <v>7.1</v>
      </c>
      <c r="AG42" s="55">
        <v>9.3000000000000007</v>
      </c>
      <c r="AH42" s="91">
        <f>AVERAGE(R42:AG42)</f>
        <v>7.5343749999999989</v>
      </c>
    </row>
    <row r="43" spans="1:34" s="55" customFormat="1" x14ac:dyDescent="0.15">
      <c r="A43" s="81">
        <v>43210</v>
      </c>
      <c r="B43" s="82">
        <v>75.88</v>
      </c>
      <c r="C43" s="83">
        <v>84.87</v>
      </c>
      <c r="D43" s="83">
        <v>76.680000000000007</v>
      </c>
      <c r="E43" s="84">
        <v>73.67</v>
      </c>
      <c r="F43" s="74">
        <v>158</v>
      </c>
      <c r="G43" s="75">
        <v>111.2</v>
      </c>
      <c r="H43" s="75">
        <v>75</v>
      </c>
      <c r="I43" s="75">
        <v>75</v>
      </c>
      <c r="J43" s="76">
        <v>21.4</v>
      </c>
      <c r="K43" s="85">
        <v>67.77</v>
      </c>
      <c r="L43" s="86">
        <v>82.96</v>
      </c>
      <c r="M43" s="87">
        <v>49.9</v>
      </c>
      <c r="N43" s="88">
        <v>565</v>
      </c>
      <c r="O43" s="89">
        <v>472</v>
      </c>
      <c r="P43" s="89">
        <v>-35</v>
      </c>
      <c r="Q43" s="90">
        <v>-307</v>
      </c>
      <c r="R43" s="55">
        <v>15</v>
      </c>
      <c r="S43" s="55">
        <v>7.2</v>
      </c>
      <c r="T43" s="55">
        <v>3.5</v>
      </c>
      <c r="U43" s="55">
        <v>14</v>
      </c>
      <c r="V43" s="55">
        <v>7</v>
      </c>
      <c r="W43" s="55">
        <v>3.4</v>
      </c>
      <c r="X43" s="55">
        <v>2</v>
      </c>
      <c r="Y43" s="55">
        <v>23</v>
      </c>
      <c r="Z43" s="55">
        <v>4</v>
      </c>
      <c r="AA43" s="55">
        <v>1.5</v>
      </c>
      <c r="AB43" s="55">
        <v>4.7</v>
      </c>
      <c r="AC43" s="55">
        <v>3.6</v>
      </c>
      <c r="AD43" s="55">
        <v>6</v>
      </c>
      <c r="AE43" s="55">
        <v>9.5399999999999991</v>
      </c>
      <c r="AF43" s="55">
        <v>10.8</v>
      </c>
      <c r="AG43" s="55">
        <v>8.3000000000000007</v>
      </c>
      <c r="AH43" s="91">
        <f>AVERAGE(R43:AG43)</f>
        <v>7.7212499999999995</v>
      </c>
    </row>
    <row r="44" spans="1:34" s="55" customFormat="1" x14ac:dyDescent="0.15">
      <c r="A44" s="81">
        <v>43217</v>
      </c>
      <c r="B44" s="82">
        <v>77.989999999999995</v>
      </c>
      <c r="C44" s="83">
        <v>87.04</v>
      </c>
      <c r="D44" s="83">
        <v>81.180000000000007</v>
      </c>
      <c r="E44" s="84">
        <v>72.37</v>
      </c>
      <c r="F44" s="74">
        <v>181</v>
      </c>
      <c r="G44" s="75">
        <v>107</v>
      </c>
      <c r="H44" s="75">
        <v>78</v>
      </c>
      <c r="I44" s="75">
        <v>49.8</v>
      </c>
      <c r="J44" s="76">
        <v>7</v>
      </c>
      <c r="K44" s="85">
        <v>65.010000000000005</v>
      </c>
      <c r="L44" s="86">
        <v>82.53</v>
      </c>
      <c r="M44" s="87">
        <v>53.5</v>
      </c>
      <c r="N44" s="88">
        <v>565</v>
      </c>
      <c r="O44" s="89">
        <v>622</v>
      </c>
      <c r="P44" s="89">
        <v>-177</v>
      </c>
      <c r="Q44" s="90">
        <v>-449</v>
      </c>
      <c r="R44" s="55">
        <v>16</v>
      </c>
      <c r="S44" s="55">
        <v>7.5</v>
      </c>
      <c r="T44" s="55">
        <v>5</v>
      </c>
      <c r="U44" s="55">
        <v>14</v>
      </c>
      <c r="V44" s="55">
        <v>10.1</v>
      </c>
      <c r="W44" s="55">
        <v>15.4</v>
      </c>
      <c r="X44" s="55">
        <v>3</v>
      </c>
      <c r="Y44" s="55">
        <v>25</v>
      </c>
      <c r="Z44" s="55">
        <v>2.5</v>
      </c>
      <c r="AA44" s="55">
        <v>6</v>
      </c>
      <c r="AB44" s="55">
        <v>5</v>
      </c>
      <c r="AC44" s="55">
        <v>3.1</v>
      </c>
      <c r="AD44" s="55">
        <v>5.4</v>
      </c>
      <c r="AE44" s="55">
        <v>9.5</v>
      </c>
      <c r="AF44" s="55">
        <v>13.5</v>
      </c>
      <c r="AG44" s="55">
        <v>10</v>
      </c>
      <c r="AH44" s="91">
        <f t="shared" si="0"/>
        <v>9.4375</v>
      </c>
    </row>
    <row r="45" spans="1:34" s="55" customFormat="1" x14ac:dyDescent="0.15">
      <c r="A45" s="81">
        <v>43224</v>
      </c>
      <c r="B45" s="82">
        <v>77.290000000000006</v>
      </c>
      <c r="C45" s="83">
        <v>87.04</v>
      </c>
      <c r="D45" s="83">
        <v>79.209999999999994</v>
      </c>
      <c r="E45" s="84">
        <v>72.37</v>
      </c>
      <c r="F45" s="74">
        <v>187</v>
      </c>
      <c r="G45" s="75">
        <v>160.19999999999999</v>
      </c>
      <c r="H45" s="75">
        <v>72</v>
      </c>
      <c r="I45" s="75">
        <v>22</v>
      </c>
      <c r="J45" s="76">
        <v>11.7</v>
      </c>
      <c r="K45" s="85">
        <v>64.63</v>
      </c>
      <c r="L45" s="86">
        <v>82.53</v>
      </c>
      <c r="M45" s="87">
        <v>53.5</v>
      </c>
      <c r="N45" s="88">
        <v>775</v>
      </c>
      <c r="O45" s="89">
        <v>682</v>
      </c>
      <c r="P45" s="89">
        <v>-138</v>
      </c>
      <c r="Q45" s="90">
        <v>-315</v>
      </c>
      <c r="R45" s="55">
        <v>15.5</v>
      </c>
      <c r="S45" s="55">
        <v>6.8</v>
      </c>
      <c r="T45" s="55">
        <v>4.5</v>
      </c>
      <c r="U45" s="55">
        <v>14.5</v>
      </c>
      <c r="V45" s="55">
        <v>9.9</v>
      </c>
      <c r="W45" s="55">
        <v>11</v>
      </c>
      <c r="X45" s="55">
        <v>7</v>
      </c>
      <c r="Y45" s="55">
        <v>24</v>
      </c>
      <c r="Z45" s="55">
        <v>2.5</v>
      </c>
      <c r="AA45" s="55">
        <v>4.3</v>
      </c>
      <c r="AB45" s="55">
        <v>5.4</v>
      </c>
      <c r="AC45" s="55">
        <v>4.5</v>
      </c>
      <c r="AD45" s="55">
        <v>5</v>
      </c>
      <c r="AE45" s="55">
        <v>9.5</v>
      </c>
      <c r="AF45" s="55">
        <v>16</v>
      </c>
      <c r="AG45" s="55">
        <v>9.5</v>
      </c>
      <c r="AH45" s="91">
        <f t="shared" si="0"/>
        <v>9.3687499999999986</v>
      </c>
    </row>
    <row r="46" spans="1:34" s="55" customFormat="1" x14ac:dyDescent="0.15">
      <c r="A46" s="81">
        <v>43231</v>
      </c>
      <c r="B46" s="82">
        <v>75.91</v>
      </c>
      <c r="C46" s="83">
        <v>82.43</v>
      </c>
      <c r="D46" s="83">
        <v>81.180000000000007</v>
      </c>
      <c r="E46" s="84">
        <v>75.400000000000006</v>
      </c>
      <c r="F46" s="74">
        <v>6</v>
      </c>
      <c r="G46" s="75">
        <v>21</v>
      </c>
      <c r="H46" s="75">
        <v>71</v>
      </c>
      <c r="I46" s="75">
        <v>20.5</v>
      </c>
      <c r="J46" s="76">
        <v>-19.8</v>
      </c>
      <c r="K46" s="85">
        <v>65.98</v>
      </c>
      <c r="L46" s="86">
        <v>84.75</v>
      </c>
      <c r="M46" s="87">
        <v>54.3</v>
      </c>
      <c r="N46" s="88">
        <v>805</v>
      </c>
      <c r="O46" s="89">
        <v>576</v>
      </c>
      <c r="P46" s="89">
        <v>-138</v>
      </c>
      <c r="Q46" s="90">
        <v>-445</v>
      </c>
      <c r="R46" s="55">
        <v>16</v>
      </c>
      <c r="S46" s="55">
        <v>8.5</v>
      </c>
      <c r="T46" s="55">
        <v>5</v>
      </c>
      <c r="U46" s="55">
        <v>14</v>
      </c>
      <c r="V46" s="55">
        <v>9.35</v>
      </c>
      <c r="W46" s="55">
        <v>20</v>
      </c>
      <c r="X46" s="55">
        <v>7</v>
      </c>
      <c r="Y46" s="55">
        <v>25</v>
      </c>
      <c r="Z46" s="55">
        <v>3</v>
      </c>
      <c r="AA46" s="55">
        <v>7</v>
      </c>
      <c r="AB46" s="55">
        <v>4.2</v>
      </c>
      <c r="AC46" s="55">
        <v>3.8</v>
      </c>
      <c r="AD46" s="55">
        <v>5</v>
      </c>
      <c r="AE46" s="55">
        <v>9.1999999999999993</v>
      </c>
      <c r="AF46" s="55">
        <v>11</v>
      </c>
      <c r="AG46" s="55">
        <v>7</v>
      </c>
      <c r="AH46" s="91">
        <f t="shared" si="0"/>
        <v>9.6906249999999989</v>
      </c>
    </row>
    <row r="47" spans="1:34" s="55" customFormat="1" x14ac:dyDescent="0.15">
      <c r="A47" s="81">
        <v>43238</v>
      </c>
      <c r="B47" s="82">
        <v>75.95</v>
      </c>
      <c r="C47" s="83">
        <v>84.66</v>
      </c>
      <c r="D47" s="83">
        <v>81.38</v>
      </c>
      <c r="E47" s="84">
        <v>74.39</v>
      </c>
      <c r="F47" s="74">
        <v>0</v>
      </c>
      <c r="G47" s="75">
        <v>21</v>
      </c>
      <c r="H47" s="75">
        <v>68</v>
      </c>
      <c r="I47" s="75">
        <v>21.8</v>
      </c>
      <c r="J47" s="76">
        <v>-16</v>
      </c>
      <c r="K47" s="85">
        <v>68.2</v>
      </c>
      <c r="L47" s="86">
        <v>86.98</v>
      </c>
      <c r="M47" s="87">
        <v>61</v>
      </c>
      <c r="N47" s="88">
        <v>763</v>
      </c>
      <c r="O47" s="89">
        <v>576</v>
      </c>
      <c r="P47" s="89">
        <v>-105</v>
      </c>
      <c r="Q47" s="90">
        <v>-345</v>
      </c>
      <c r="R47" s="55">
        <v>15</v>
      </c>
      <c r="S47" s="55">
        <v>8.8000000000000007</v>
      </c>
      <c r="T47" s="55">
        <v>5</v>
      </c>
      <c r="U47" s="55">
        <v>12</v>
      </c>
      <c r="V47" s="55">
        <v>8.9</v>
      </c>
      <c r="W47" s="55">
        <v>18</v>
      </c>
      <c r="X47" s="55">
        <v>10</v>
      </c>
      <c r="Y47" s="55">
        <v>24</v>
      </c>
      <c r="Z47" s="55">
        <v>3</v>
      </c>
      <c r="AA47" s="55">
        <v>6.7</v>
      </c>
      <c r="AB47" s="55">
        <v>4.0999999999999996</v>
      </c>
      <c r="AC47" s="55">
        <v>3.8</v>
      </c>
      <c r="AD47" s="55">
        <v>4.5999999999999996</v>
      </c>
      <c r="AE47" s="55">
        <v>9.1999999999999993</v>
      </c>
      <c r="AF47" s="55">
        <v>12</v>
      </c>
      <c r="AG47" s="55">
        <v>8.3000000000000007</v>
      </c>
      <c r="AH47" s="91">
        <f t="shared" si="0"/>
        <v>9.5874999999999986</v>
      </c>
    </row>
    <row r="48" spans="1:34" s="55" customFormat="1" x14ac:dyDescent="0.15">
      <c r="A48" s="81">
        <v>43245</v>
      </c>
      <c r="B48" s="82">
        <v>76.599999999999994</v>
      </c>
      <c r="C48" s="83">
        <v>85.75</v>
      </c>
      <c r="D48" s="83">
        <v>79.61</v>
      </c>
      <c r="E48" s="84">
        <v>76.92</v>
      </c>
      <c r="F48" s="74">
        <v>-27</v>
      </c>
      <c r="G48" s="75">
        <v>15.2</v>
      </c>
      <c r="H48" s="75">
        <v>42.2</v>
      </c>
      <c r="I48" s="75">
        <v>-4</v>
      </c>
      <c r="J48" s="76">
        <v>-8.3000000000000007</v>
      </c>
      <c r="K48" s="85">
        <v>71.09</v>
      </c>
      <c r="L48" s="86">
        <v>92.21</v>
      </c>
      <c r="M48" s="87">
        <v>61</v>
      </c>
      <c r="N48" s="88">
        <v>720</v>
      </c>
      <c r="O48" s="89">
        <v>526</v>
      </c>
      <c r="P48" s="89">
        <v>-105</v>
      </c>
      <c r="Q48" s="90">
        <v>-220</v>
      </c>
      <c r="R48" s="55">
        <v>14</v>
      </c>
      <c r="S48" s="55">
        <v>8.5</v>
      </c>
      <c r="T48" s="55">
        <v>4.4000000000000004</v>
      </c>
      <c r="U48" s="55">
        <v>11.5</v>
      </c>
      <c r="V48" s="55">
        <v>8.1</v>
      </c>
      <c r="W48" s="55">
        <v>24</v>
      </c>
      <c r="X48" s="55">
        <v>10.8</v>
      </c>
      <c r="Y48" s="55">
        <v>24</v>
      </c>
      <c r="Z48" s="55">
        <v>4.3</v>
      </c>
      <c r="AA48" s="55">
        <v>8.9</v>
      </c>
      <c r="AB48" s="55">
        <v>5</v>
      </c>
      <c r="AC48" s="55">
        <v>4.5</v>
      </c>
      <c r="AD48" s="55">
        <v>4</v>
      </c>
      <c r="AE48" s="55">
        <v>10.199999999999999</v>
      </c>
      <c r="AF48" s="55">
        <v>11</v>
      </c>
      <c r="AG48" s="55">
        <v>7.9</v>
      </c>
      <c r="AH48" s="91">
        <f t="shared" si="0"/>
        <v>10.06875</v>
      </c>
    </row>
    <row r="49" spans="1:34" s="55" customFormat="1" x14ac:dyDescent="0.15">
      <c r="A49" s="81">
        <v>43252</v>
      </c>
      <c r="B49" s="82">
        <v>76.02</v>
      </c>
      <c r="C49" s="83">
        <v>85.75</v>
      </c>
      <c r="D49" s="83">
        <v>75.319999999999993</v>
      </c>
      <c r="E49" s="84">
        <v>76.92</v>
      </c>
      <c r="F49" s="74">
        <v>8</v>
      </c>
      <c r="G49" s="75">
        <v>-2</v>
      </c>
      <c r="H49" s="75">
        <v>42.2</v>
      </c>
      <c r="I49" s="75">
        <v>-1</v>
      </c>
      <c r="J49" s="76">
        <v>-1.7</v>
      </c>
      <c r="K49" s="85">
        <v>69.349999999999994</v>
      </c>
      <c r="L49" s="86">
        <v>92.21</v>
      </c>
      <c r="M49" s="87">
        <v>53.8</v>
      </c>
      <c r="N49" s="88">
        <v>670</v>
      </c>
      <c r="O49" s="89">
        <v>526</v>
      </c>
      <c r="P49" s="89">
        <v>-190</v>
      </c>
      <c r="Q49" s="90">
        <v>-220</v>
      </c>
      <c r="R49" s="55">
        <v>13</v>
      </c>
      <c r="S49" s="55">
        <v>8.1999999999999993</v>
      </c>
      <c r="T49" s="55">
        <v>4.4000000000000004</v>
      </c>
      <c r="U49" s="55">
        <v>11</v>
      </c>
      <c r="V49" s="55">
        <v>7.1</v>
      </c>
      <c r="W49" s="55">
        <v>24</v>
      </c>
      <c r="X49" s="55">
        <v>13</v>
      </c>
      <c r="Y49" s="55">
        <v>19</v>
      </c>
      <c r="Z49" s="55">
        <v>4.8</v>
      </c>
      <c r="AA49" s="55">
        <v>7.5</v>
      </c>
      <c r="AB49" s="55">
        <v>5.5</v>
      </c>
      <c r="AC49" s="55">
        <v>6.5</v>
      </c>
      <c r="AD49" s="55">
        <v>4</v>
      </c>
      <c r="AE49" s="55">
        <v>11.3</v>
      </c>
      <c r="AF49" s="55">
        <v>12</v>
      </c>
      <c r="AG49" s="55">
        <v>7.6</v>
      </c>
      <c r="AH49" s="91">
        <f t="shared" si="0"/>
        <v>9.9312500000000004</v>
      </c>
    </row>
    <row r="50" spans="1:34" s="55" customFormat="1" x14ac:dyDescent="0.15">
      <c r="A50" s="81">
        <v>43259</v>
      </c>
      <c r="B50" s="82">
        <v>72.44</v>
      </c>
      <c r="C50" s="83">
        <v>85.4</v>
      </c>
      <c r="D50" s="83">
        <v>69.42</v>
      </c>
      <c r="E50" s="84">
        <v>75.400000000000006</v>
      </c>
      <c r="F50" s="74">
        <v>8</v>
      </c>
      <c r="G50" s="75">
        <v>-2</v>
      </c>
      <c r="H50" s="75">
        <v>42.2</v>
      </c>
      <c r="I50" s="75">
        <v>6</v>
      </c>
      <c r="J50" s="76">
        <v>-29.7</v>
      </c>
      <c r="K50" s="85">
        <v>66.23</v>
      </c>
      <c r="L50" s="86">
        <v>87.34</v>
      </c>
      <c r="M50" s="87">
        <v>50.9</v>
      </c>
      <c r="N50" s="88">
        <v>720</v>
      </c>
      <c r="O50" s="89">
        <v>526</v>
      </c>
      <c r="P50" s="89">
        <v>-90</v>
      </c>
      <c r="Q50" s="90">
        <v>-170</v>
      </c>
      <c r="R50" s="55">
        <v>12</v>
      </c>
      <c r="S50" s="55">
        <v>8.1999999999999993</v>
      </c>
      <c r="T50" s="55">
        <v>4.2</v>
      </c>
      <c r="U50" s="55">
        <v>10</v>
      </c>
      <c r="V50" s="55">
        <v>6.6</v>
      </c>
      <c r="W50" s="55">
        <v>22</v>
      </c>
      <c r="X50" s="55">
        <v>10</v>
      </c>
      <c r="Y50" s="55">
        <v>19</v>
      </c>
      <c r="Z50" s="55">
        <v>5.0999999999999996</v>
      </c>
      <c r="AA50" s="55">
        <v>6.8</v>
      </c>
      <c r="AB50" s="55">
        <v>5.5</v>
      </c>
      <c r="AC50" s="55">
        <v>6.3</v>
      </c>
      <c r="AD50" s="55">
        <v>4.2</v>
      </c>
      <c r="AE50" s="55">
        <v>11.3</v>
      </c>
      <c r="AF50" s="55">
        <v>10</v>
      </c>
      <c r="AG50" s="55">
        <v>7.6</v>
      </c>
      <c r="AH50" s="91">
        <f t="shared" si="0"/>
        <v>9.2999999999999989</v>
      </c>
    </row>
    <row r="51" spans="1:34" s="55" customFormat="1" x14ac:dyDescent="0.15">
      <c r="A51" s="81">
        <v>43266</v>
      </c>
      <c r="B51" s="82">
        <v>74.459999999999994</v>
      </c>
      <c r="C51" s="83">
        <v>87.4</v>
      </c>
      <c r="D51" s="83">
        <v>74.290000000000006</v>
      </c>
      <c r="E51" s="84">
        <v>75.400000000000006</v>
      </c>
      <c r="F51" s="74">
        <v>18</v>
      </c>
      <c r="G51" s="75">
        <v>2</v>
      </c>
      <c r="H51" s="75">
        <v>46.2</v>
      </c>
      <c r="I51" s="75">
        <v>13.9</v>
      </c>
      <c r="J51" s="76">
        <v>-14.1</v>
      </c>
      <c r="K51" s="85">
        <v>61.92</v>
      </c>
      <c r="L51" s="86">
        <v>80.52</v>
      </c>
      <c r="M51" s="87">
        <v>50.2</v>
      </c>
      <c r="N51" s="88">
        <v>763</v>
      </c>
      <c r="O51" s="89">
        <v>585</v>
      </c>
      <c r="P51" s="89">
        <v>25</v>
      </c>
      <c r="Q51" s="90">
        <v>-145</v>
      </c>
      <c r="R51" s="55">
        <v>11.2</v>
      </c>
      <c r="S51" s="55">
        <v>7</v>
      </c>
      <c r="T51" s="55">
        <v>3.8</v>
      </c>
      <c r="U51" s="55">
        <v>20</v>
      </c>
      <c r="V51" s="55">
        <v>6.1</v>
      </c>
      <c r="W51" s="55">
        <v>28</v>
      </c>
      <c r="X51" s="55">
        <v>15.5</v>
      </c>
      <c r="Y51" s="55">
        <v>18</v>
      </c>
      <c r="Z51" s="55">
        <v>5</v>
      </c>
      <c r="AA51" s="55">
        <v>9.5</v>
      </c>
      <c r="AB51" s="55">
        <v>5</v>
      </c>
      <c r="AC51" s="55">
        <v>4.5999999999999996</v>
      </c>
      <c r="AD51" s="55">
        <v>5</v>
      </c>
      <c r="AE51" s="55">
        <v>10.9</v>
      </c>
      <c r="AF51" s="55">
        <v>7.6</v>
      </c>
      <c r="AG51" s="55">
        <v>6.8</v>
      </c>
      <c r="AH51" s="91">
        <f t="shared" si="0"/>
        <v>10.25</v>
      </c>
    </row>
    <row r="52" spans="1:34" s="55" customFormat="1" x14ac:dyDescent="0.15">
      <c r="A52" s="81">
        <v>43273</v>
      </c>
      <c r="B52" s="82">
        <v>70.27</v>
      </c>
      <c r="C52" s="83">
        <v>87.4</v>
      </c>
      <c r="D52" s="83">
        <v>68.69</v>
      </c>
      <c r="E52" s="84">
        <v>66.8</v>
      </c>
      <c r="F52" s="74">
        <v>33.200000000000003</v>
      </c>
      <c r="G52" s="75">
        <v>20</v>
      </c>
      <c r="H52" s="75">
        <v>94</v>
      </c>
      <c r="I52" s="75">
        <v>33.4</v>
      </c>
      <c r="J52" s="76">
        <v>-1.4</v>
      </c>
      <c r="K52" s="85">
        <v>61.16</v>
      </c>
      <c r="L52" s="86">
        <v>80.52</v>
      </c>
      <c r="M52" s="87">
        <v>45.7</v>
      </c>
      <c r="N52" s="88">
        <v>763</v>
      </c>
      <c r="O52" s="89">
        <v>585</v>
      </c>
      <c r="P52" s="89">
        <v>8</v>
      </c>
      <c r="Q52" s="90">
        <v>-128</v>
      </c>
      <c r="R52" s="55">
        <v>9</v>
      </c>
      <c r="S52" s="55">
        <v>5.3</v>
      </c>
      <c r="T52" s="55">
        <v>3.5</v>
      </c>
      <c r="U52" s="55">
        <v>20</v>
      </c>
      <c r="V52" s="55">
        <v>5.63</v>
      </c>
      <c r="W52" s="55">
        <v>29</v>
      </c>
      <c r="X52" s="55">
        <v>13.5</v>
      </c>
      <c r="Y52" s="55">
        <v>19</v>
      </c>
      <c r="Z52" s="55">
        <v>4.2</v>
      </c>
      <c r="AA52" s="55">
        <v>8.5</v>
      </c>
      <c r="AB52" s="55">
        <v>4.5</v>
      </c>
      <c r="AC52" s="55">
        <v>4.7</v>
      </c>
      <c r="AD52" s="55">
        <v>5.0999999999999996</v>
      </c>
      <c r="AE52" s="55">
        <v>11.3</v>
      </c>
      <c r="AF52" s="55">
        <v>10.5</v>
      </c>
      <c r="AG52" s="55">
        <v>6.8</v>
      </c>
      <c r="AH52" s="91">
        <f t="shared" si="0"/>
        <v>10.033125000000002</v>
      </c>
    </row>
    <row r="53" spans="1:34" s="55" customFormat="1" x14ac:dyDescent="0.15">
      <c r="A53" s="81">
        <v>43280</v>
      </c>
      <c r="B53" s="82">
        <v>72.37</v>
      </c>
      <c r="C53" s="83">
        <v>87.4</v>
      </c>
      <c r="D53" s="83">
        <v>76.05</v>
      </c>
      <c r="E53" s="84">
        <v>66.8</v>
      </c>
      <c r="F53" s="74">
        <v>33.200000000000003</v>
      </c>
      <c r="G53" s="75">
        <v>20</v>
      </c>
      <c r="H53" s="75">
        <v>94</v>
      </c>
      <c r="I53" s="75">
        <v>29.4</v>
      </c>
      <c r="J53" s="76">
        <v>-1.4</v>
      </c>
      <c r="K53" s="85">
        <v>60.24</v>
      </c>
      <c r="L53" s="86">
        <v>78.8</v>
      </c>
      <c r="M53" s="87">
        <v>44.1</v>
      </c>
      <c r="N53" s="88">
        <v>573</v>
      </c>
      <c r="O53" s="89">
        <v>235</v>
      </c>
      <c r="P53" s="89">
        <v>38</v>
      </c>
      <c r="Q53" s="90">
        <v>140</v>
      </c>
      <c r="R53" s="55">
        <v>8</v>
      </c>
      <c r="S53" s="55">
        <v>5.3</v>
      </c>
      <c r="T53" s="55">
        <v>3.5</v>
      </c>
      <c r="U53" s="55">
        <v>14</v>
      </c>
      <c r="V53" s="55">
        <v>5.34</v>
      </c>
      <c r="W53" s="55">
        <v>29</v>
      </c>
      <c r="X53" s="55">
        <v>15</v>
      </c>
      <c r="Y53" s="55">
        <v>19</v>
      </c>
      <c r="Z53" s="55">
        <v>4.2</v>
      </c>
      <c r="AA53" s="55">
        <v>8.3000000000000007</v>
      </c>
      <c r="AB53" s="55">
        <v>5</v>
      </c>
      <c r="AC53" s="55">
        <v>5.0999999999999996</v>
      </c>
      <c r="AD53" s="55">
        <v>4.8</v>
      </c>
      <c r="AE53" s="55">
        <v>11.15</v>
      </c>
      <c r="AF53" s="55">
        <v>8.6999999999999993</v>
      </c>
      <c r="AG53" s="55">
        <v>6</v>
      </c>
      <c r="AH53" s="91">
        <f t="shared" si="0"/>
        <v>9.5243749999999991</v>
      </c>
    </row>
    <row r="54" spans="1:34" s="55" customFormat="1" x14ac:dyDescent="0.15">
      <c r="A54" s="81">
        <v>43287</v>
      </c>
      <c r="B54" s="82">
        <v>72.400000000000006</v>
      </c>
      <c r="C54" s="83">
        <v>87.4</v>
      </c>
      <c r="D54" s="83">
        <v>76.88</v>
      </c>
      <c r="E54" s="84">
        <v>66.8</v>
      </c>
      <c r="F54" s="74">
        <v>53</v>
      </c>
      <c r="G54" s="75">
        <v>56.8</v>
      </c>
      <c r="H54" s="75">
        <v>106.8</v>
      </c>
      <c r="I54" s="75">
        <v>30.8</v>
      </c>
      <c r="J54" s="76">
        <v>6.2</v>
      </c>
      <c r="K54" s="85">
        <v>62.87</v>
      </c>
      <c r="L54" s="86">
        <v>82.03</v>
      </c>
      <c r="M54" s="87">
        <v>48.2</v>
      </c>
      <c r="N54" s="88">
        <v>705</v>
      </c>
      <c r="O54" s="89">
        <v>335</v>
      </c>
      <c r="P54" s="89">
        <v>138</v>
      </c>
      <c r="Q54" s="90">
        <v>165</v>
      </c>
      <c r="R54" s="55">
        <v>7.5</v>
      </c>
      <c r="S54" s="55">
        <v>5.3</v>
      </c>
      <c r="T54" s="55">
        <v>3.5</v>
      </c>
      <c r="U54" s="55">
        <v>19</v>
      </c>
      <c r="V54" s="55">
        <v>5.34</v>
      </c>
      <c r="W54" s="55">
        <v>27</v>
      </c>
      <c r="X54" s="55">
        <v>11</v>
      </c>
      <c r="Y54" s="55">
        <v>18</v>
      </c>
      <c r="Z54" s="55">
        <v>4.2</v>
      </c>
      <c r="AA54" s="55">
        <v>8.3000000000000007</v>
      </c>
      <c r="AB54" s="55">
        <v>4.5999999999999996</v>
      </c>
      <c r="AC54" s="55">
        <v>4.5</v>
      </c>
      <c r="AD54" s="55">
        <v>4</v>
      </c>
      <c r="AE54" s="55">
        <v>11.15</v>
      </c>
      <c r="AF54" s="55">
        <v>9.5</v>
      </c>
      <c r="AG54" s="55">
        <v>6</v>
      </c>
      <c r="AH54" s="91">
        <f t="shared" si="0"/>
        <v>9.3056249999999991</v>
      </c>
    </row>
    <row r="55" spans="1:34" s="55" customFormat="1" x14ac:dyDescent="0.15">
      <c r="A55" s="81">
        <v>43294</v>
      </c>
      <c r="B55" s="82">
        <v>70.48</v>
      </c>
      <c r="C55" s="83">
        <v>87.4</v>
      </c>
      <c r="D55" s="83">
        <v>76.88</v>
      </c>
      <c r="E55" s="84">
        <v>61.74</v>
      </c>
      <c r="F55" s="74">
        <v>47.2</v>
      </c>
      <c r="G55" s="75">
        <v>71</v>
      </c>
      <c r="H55" s="75">
        <v>106.8</v>
      </c>
      <c r="I55" s="75">
        <v>54.8</v>
      </c>
      <c r="J55" s="76">
        <v>14.5</v>
      </c>
      <c r="K55" s="85">
        <v>57.15</v>
      </c>
      <c r="L55" s="86">
        <v>74.73</v>
      </c>
      <c r="M55" s="87">
        <v>42.6</v>
      </c>
      <c r="N55" s="88">
        <v>705</v>
      </c>
      <c r="O55" s="89">
        <v>348</v>
      </c>
      <c r="P55" s="89">
        <v>280</v>
      </c>
      <c r="Q55" s="90">
        <v>250</v>
      </c>
      <c r="R55" s="55">
        <v>5</v>
      </c>
      <c r="S55" s="55">
        <v>4</v>
      </c>
      <c r="T55" s="55">
        <v>3</v>
      </c>
      <c r="U55" s="55">
        <v>19</v>
      </c>
      <c r="V55" s="55">
        <v>5.34</v>
      </c>
      <c r="W55" s="55">
        <v>25</v>
      </c>
      <c r="X55" s="55">
        <v>10</v>
      </c>
      <c r="Y55" s="55">
        <v>18</v>
      </c>
      <c r="Z55" s="55">
        <v>3.5</v>
      </c>
      <c r="AA55" s="55">
        <v>7.2</v>
      </c>
      <c r="AB55" s="55">
        <v>4</v>
      </c>
      <c r="AC55" s="55">
        <v>4.13</v>
      </c>
      <c r="AD55" s="55">
        <v>3</v>
      </c>
      <c r="AE55" s="55">
        <v>10.64</v>
      </c>
      <c r="AF55" s="55">
        <v>9</v>
      </c>
      <c r="AG55" s="55">
        <v>5.5</v>
      </c>
      <c r="AH55" s="91">
        <f t="shared" si="0"/>
        <v>8.5193750000000001</v>
      </c>
    </row>
    <row r="56" spans="1:34" s="55" customFormat="1" x14ac:dyDescent="0.15">
      <c r="A56" s="81">
        <v>43301</v>
      </c>
      <c r="B56" s="82">
        <v>71.8</v>
      </c>
      <c r="C56" s="83">
        <v>86.54</v>
      </c>
      <c r="D56" s="83">
        <v>75.66</v>
      </c>
      <c r="E56" s="84">
        <v>68.83</v>
      </c>
      <c r="F56" s="74">
        <v>78</v>
      </c>
      <c r="G56" s="75">
        <v>75</v>
      </c>
      <c r="H56" s="75">
        <v>123.8</v>
      </c>
      <c r="I56" s="75">
        <v>59.8</v>
      </c>
      <c r="J56" s="76">
        <v>19.5</v>
      </c>
      <c r="K56" s="85">
        <v>48.3</v>
      </c>
      <c r="L56" s="86">
        <v>59.67</v>
      </c>
      <c r="M56" s="87">
        <v>40.5</v>
      </c>
      <c r="N56" s="88">
        <v>805</v>
      </c>
      <c r="O56" s="89">
        <v>448</v>
      </c>
      <c r="P56" s="89">
        <v>220</v>
      </c>
      <c r="Q56" s="90">
        <v>250</v>
      </c>
      <c r="R56" s="55">
        <v>4.5</v>
      </c>
      <c r="S56" s="55">
        <v>4</v>
      </c>
      <c r="T56" s="55">
        <v>3</v>
      </c>
      <c r="U56" s="55">
        <v>18.5</v>
      </c>
      <c r="V56" s="55">
        <v>5.23</v>
      </c>
      <c r="W56" s="55">
        <v>23</v>
      </c>
      <c r="X56" s="55">
        <v>8.5</v>
      </c>
      <c r="Y56" s="55">
        <v>16</v>
      </c>
      <c r="Z56" s="55">
        <v>2.8</v>
      </c>
      <c r="AA56" s="55">
        <v>8</v>
      </c>
      <c r="AB56" s="55">
        <v>4</v>
      </c>
      <c r="AC56" s="55">
        <v>4.22</v>
      </c>
      <c r="AD56" s="55">
        <v>3</v>
      </c>
      <c r="AE56" s="55">
        <v>10.64</v>
      </c>
      <c r="AF56" s="55">
        <v>8.5</v>
      </c>
      <c r="AG56" s="55">
        <v>5.3</v>
      </c>
      <c r="AH56" s="91">
        <f t="shared" si="0"/>
        <v>8.0743749999999999</v>
      </c>
    </row>
    <row r="57" spans="1:34" s="55" customFormat="1" x14ac:dyDescent="0.15">
      <c r="A57" s="81">
        <v>43308</v>
      </c>
      <c r="B57" s="82">
        <v>70.760000000000005</v>
      </c>
      <c r="C57" s="83">
        <v>87.4</v>
      </c>
      <c r="D57" s="83">
        <v>75.319999999999993</v>
      </c>
      <c r="E57" s="84">
        <v>60.15</v>
      </c>
      <c r="F57" s="74">
        <v>78</v>
      </c>
      <c r="G57" s="75">
        <v>75</v>
      </c>
      <c r="H57" s="75">
        <v>123.8</v>
      </c>
      <c r="I57" s="75">
        <v>66.8</v>
      </c>
      <c r="J57" s="76">
        <v>30.9</v>
      </c>
      <c r="K57" s="85">
        <v>39.9</v>
      </c>
      <c r="L57" s="86">
        <v>47.58</v>
      </c>
      <c r="M57" s="87">
        <v>35.299999999999997</v>
      </c>
      <c r="N57" s="88">
        <v>848</v>
      </c>
      <c r="O57" s="89">
        <v>490</v>
      </c>
      <c r="P57" s="89">
        <v>263</v>
      </c>
      <c r="Q57" s="90">
        <v>293</v>
      </c>
      <c r="R57" s="55">
        <v>4.5</v>
      </c>
      <c r="S57" s="55">
        <v>4.5</v>
      </c>
      <c r="T57" s="55">
        <v>3</v>
      </c>
      <c r="U57" s="55">
        <v>18</v>
      </c>
      <c r="V57" s="55">
        <v>5.23</v>
      </c>
      <c r="W57" s="55">
        <v>20</v>
      </c>
      <c r="X57" s="55">
        <v>9</v>
      </c>
      <c r="Y57" s="55">
        <v>16</v>
      </c>
      <c r="Z57" s="55">
        <v>3</v>
      </c>
      <c r="AA57" s="55">
        <v>8</v>
      </c>
      <c r="AB57" s="55">
        <v>4</v>
      </c>
      <c r="AC57" s="55">
        <v>5.9</v>
      </c>
      <c r="AD57" s="55">
        <v>3.2</v>
      </c>
      <c r="AE57" s="55">
        <v>11</v>
      </c>
      <c r="AF57" s="55">
        <v>9.5</v>
      </c>
      <c r="AG57" s="55">
        <v>5</v>
      </c>
      <c r="AH57" s="91">
        <f t="shared" si="0"/>
        <v>8.1143750000000008</v>
      </c>
    </row>
    <row r="58" spans="1:34" s="55" customFormat="1" x14ac:dyDescent="0.15">
      <c r="A58" s="81">
        <v>43315</v>
      </c>
      <c r="B58" s="82">
        <v>68</v>
      </c>
      <c r="C58" s="83">
        <v>86.73</v>
      </c>
      <c r="D58" s="83">
        <v>73.22</v>
      </c>
      <c r="E58" s="84">
        <v>51.76</v>
      </c>
      <c r="F58" s="74">
        <v>86</v>
      </c>
      <c r="G58" s="75">
        <v>111</v>
      </c>
      <c r="H58" s="75">
        <v>142</v>
      </c>
      <c r="I58" s="75">
        <v>77.8</v>
      </c>
      <c r="J58" s="76">
        <v>36.4</v>
      </c>
      <c r="K58" s="85">
        <v>44.49</v>
      </c>
      <c r="L58" s="86">
        <v>54.96</v>
      </c>
      <c r="M58" s="87">
        <v>41.4</v>
      </c>
      <c r="N58" s="88">
        <v>848</v>
      </c>
      <c r="O58" s="89">
        <v>490</v>
      </c>
      <c r="P58" s="89">
        <v>263</v>
      </c>
      <c r="Q58" s="90">
        <v>293</v>
      </c>
      <c r="R58" s="55">
        <v>4.8</v>
      </c>
      <c r="S58" s="55">
        <v>5.7</v>
      </c>
      <c r="T58" s="55">
        <v>4</v>
      </c>
      <c r="U58" s="55">
        <v>18</v>
      </c>
      <c r="V58" s="55">
        <v>5.33</v>
      </c>
      <c r="W58" s="55">
        <v>19</v>
      </c>
      <c r="X58" s="55">
        <v>7.2</v>
      </c>
      <c r="Y58" s="55">
        <v>16</v>
      </c>
      <c r="Z58" s="55">
        <v>3.3</v>
      </c>
      <c r="AA58" s="55">
        <v>6.12</v>
      </c>
      <c r="AB58" s="55">
        <v>4.5</v>
      </c>
      <c r="AC58" s="55">
        <v>6</v>
      </c>
      <c r="AD58" s="55">
        <v>3</v>
      </c>
      <c r="AE58" s="55">
        <v>8.3000000000000007</v>
      </c>
      <c r="AF58" s="55">
        <v>9.5</v>
      </c>
      <c r="AG58" s="55">
        <v>5</v>
      </c>
      <c r="AH58" s="91">
        <f t="shared" si="0"/>
        <v>7.859375</v>
      </c>
    </row>
    <row r="59" spans="1:34" s="55" customFormat="1" x14ac:dyDescent="0.15">
      <c r="A59" s="81">
        <v>43322</v>
      </c>
      <c r="B59" s="82">
        <v>63.98</v>
      </c>
      <c r="C59" s="83">
        <v>84.74</v>
      </c>
      <c r="D59" s="83">
        <v>63.52</v>
      </c>
      <c r="E59" s="84">
        <v>48.15</v>
      </c>
      <c r="F59" s="74">
        <v>86</v>
      </c>
      <c r="G59" s="75">
        <v>118</v>
      </c>
      <c r="H59" s="75">
        <v>142</v>
      </c>
      <c r="I59" s="75">
        <v>92</v>
      </c>
      <c r="J59" s="76">
        <v>74.599999999999994</v>
      </c>
      <c r="K59" s="85">
        <v>38.64</v>
      </c>
      <c r="L59" s="86">
        <v>39.770000000000003</v>
      </c>
      <c r="M59" s="87">
        <v>45.7</v>
      </c>
      <c r="N59" s="88">
        <v>848</v>
      </c>
      <c r="O59" s="89">
        <v>516</v>
      </c>
      <c r="P59" s="89">
        <v>263</v>
      </c>
      <c r="Q59" s="90">
        <v>293</v>
      </c>
      <c r="R59" s="55">
        <v>4.5</v>
      </c>
      <c r="S59" s="55">
        <v>5</v>
      </c>
      <c r="T59" s="55">
        <v>4</v>
      </c>
      <c r="U59" s="55">
        <v>18</v>
      </c>
      <c r="V59" s="55">
        <v>5.3</v>
      </c>
      <c r="W59" s="55">
        <v>18</v>
      </c>
      <c r="X59" s="55">
        <v>9.8000000000000007</v>
      </c>
      <c r="Y59" s="55">
        <v>16</v>
      </c>
      <c r="Z59" s="55">
        <v>3.1</v>
      </c>
      <c r="AA59" s="55">
        <v>5.0999999999999996</v>
      </c>
      <c r="AB59" s="55">
        <v>4.5</v>
      </c>
      <c r="AC59" s="55">
        <v>8</v>
      </c>
      <c r="AD59" s="55">
        <v>4</v>
      </c>
      <c r="AE59" s="55">
        <v>7.86</v>
      </c>
      <c r="AF59" s="55">
        <v>23</v>
      </c>
      <c r="AG59" s="55">
        <v>5</v>
      </c>
      <c r="AH59" s="91">
        <f t="shared" si="0"/>
        <v>8.822499999999998</v>
      </c>
    </row>
    <row r="60" spans="1:34" s="55" customFormat="1" x14ac:dyDescent="0.15">
      <c r="A60" s="81">
        <v>43329</v>
      </c>
      <c r="B60" s="82">
        <v>69.22</v>
      </c>
      <c r="C60" s="83">
        <v>87.4</v>
      </c>
      <c r="D60" s="83">
        <v>68.510000000000005</v>
      </c>
      <c r="E60" s="84">
        <v>64.78</v>
      </c>
      <c r="F60" s="74">
        <v>89</v>
      </c>
      <c r="G60" s="75">
        <v>121</v>
      </c>
      <c r="H60" s="75">
        <v>142</v>
      </c>
      <c r="I60" s="75">
        <v>105</v>
      </c>
      <c r="J60" s="76">
        <v>82.3</v>
      </c>
      <c r="K60" s="85">
        <v>35.67</v>
      </c>
      <c r="L60" s="86">
        <v>32.17</v>
      </c>
      <c r="M60" s="87">
        <v>54.8</v>
      </c>
      <c r="N60" s="88">
        <v>848</v>
      </c>
      <c r="O60" s="89">
        <v>516</v>
      </c>
      <c r="P60" s="89">
        <v>263</v>
      </c>
      <c r="Q60" s="90">
        <v>318</v>
      </c>
      <c r="R60" s="55">
        <v>6</v>
      </c>
      <c r="S60" s="55">
        <v>3</v>
      </c>
      <c r="T60" s="55">
        <v>4</v>
      </c>
      <c r="U60" s="55">
        <v>18</v>
      </c>
      <c r="V60" s="55">
        <v>30.3</v>
      </c>
      <c r="W60" s="55">
        <v>5</v>
      </c>
      <c r="X60" s="55">
        <v>9.5</v>
      </c>
      <c r="Y60" s="55">
        <v>15</v>
      </c>
      <c r="Z60" s="55">
        <v>3</v>
      </c>
      <c r="AA60" s="55">
        <v>7.1</v>
      </c>
      <c r="AB60" s="55">
        <v>4.5</v>
      </c>
      <c r="AC60" s="55">
        <v>4.5</v>
      </c>
      <c r="AD60" s="55">
        <v>5</v>
      </c>
      <c r="AE60" s="55">
        <v>7.2</v>
      </c>
      <c r="AF60" s="55">
        <v>23</v>
      </c>
      <c r="AG60" s="55">
        <v>7</v>
      </c>
      <c r="AH60" s="91">
        <f t="shared" si="0"/>
        <v>9.5062499999999996</v>
      </c>
    </row>
    <row r="61" spans="1:34" s="55" customFormat="1" x14ac:dyDescent="0.15">
      <c r="A61" s="81">
        <v>43336</v>
      </c>
      <c r="B61" s="82">
        <v>66.8</v>
      </c>
      <c r="C61" s="83">
        <v>88.88</v>
      </c>
      <c r="D61" s="83">
        <v>65.400000000000006</v>
      </c>
      <c r="E61" s="84">
        <v>64.78</v>
      </c>
      <c r="F61" s="74">
        <v>89</v>
      </c>
      <c r="G61" s="75">
        <v>121</v>
      </c>
      <c r="H61" s="75">
        <v>142</v>
      </c>
      <c r="I61" s="75">
        <v>113.5</v>
      </c>
      <c r="J61" s="76">
        <v>92.3</v>
      </c>
      <c r="K61" s="85">
        <v>35.14</v>
      </c>
      <c r="L61" s="86">
        <v>27.62</v>
      </c>
      <c r="M61" s="87">
        <v>49.8</v>
      </c>
      <c r="N61" s="88">
        <v>848</v>
      </c>
      <c r="O61" s="89">
        <v>516</v>
      </c>
      <c r="P61" s="89">
        <v>305</v>
      </c>
      <c r="Q61" s="90">
        <v>318</v>
      </c>
      <c r="R61" s="55">
        <v>4</v>
      </c>
      <c r="S61" s="55">
        <v>4.2</v>
      </c>
      <c r="T61" s="55">
        <v>4</v>
      </c>
      <c r="U61" s="55">
        <v>20</v>
      </c>
      <c r="V61" s="55">
        <v>5.25</v>
      </c>
      <c r="W61" s="55">
        <v>23</v>
      </c>
      <c r="X61" s="55">
        <v>7</v>
      </c>
      <c r="Y61" s="55">
        <v>13</v>
      </c>
      <c r="Z61" s="55">
        <v>2</v>
      </c>
      <c r="AA61" s="55">
        <v>7</v>
      </c>
      <c r="AB61" s="55">
        <v>4.2</v>
      </c>
      <c r="AC61" s="55">
        <v>3.9</v>
      </c>
      <c r="AD61" s="55">
        <v>4</v>
      </c>
      <c r="AE61" s="55">
        <v>6.7</v>
      </c>
      <c r="AF61" s="55">
        <v>19</v>
      </c>
      <c r="AG61" s="55">
        <v>6</v>
      </c>
      <c r="AH61" s="91">
        <f>AVERAGE(R61:AG61)</f>
        <v>8.328125</v>
      </c>
    </row>
    <row r="62" spans="1:34" s="55" customFormat="1" x14ac:dyDescent="0.15">
      <c r="A62" s="81">
        <v>43343</v>
      </c>
      <c r="B62" s="92">
        <v>70.27</v>
      </c>
      <c r="C62" s="83">
        <v>88.88</v>
      </c>
      <c r="D62" s="93">
        <v>68.510000000000005</v>
      </c>
      <c r="E62" s="94">
        <v>64.13</v>
      </c>
      <c r="F62" s="74">
        <v>89</v>
      </c>
      <c r="G62" s="75">
        <v>119.7</v>
      </c>
      <c r="H62" s="75">
        <v>142</v>
      </c>
      <c r="I62" s="75">
        <v>83.3</v>
      </c>
      <c r="J62" s="76">
        <v>49.7</v>
      </c>
      <c r="K62" s="85">
        <v>39.26</v>
      </c>
      <c r="L62" s="86">
        <v>34.36</v>
      </c>
      <c r="M62" s="87">
        <v>64.709999999999994</v>
      </c>
      <c r="N62" s="88">
        <v>858</v>
      </c>
      <c r="O62" s="89">
        <v>596</v>
      </c>
      <c r="P62" s="89">
        <v>185</v>
      </c>
      <c r="Q62" s="90">
        <v>335</v>
      </c>
      <c r="AH62" s="91"/>
    </row>
    <row r="63" spans="1:34" x14ac:dyDescent="0.15">
      <c r="A63" s="81">
        <v>43350</v>
      </c>
      <c r="B63" s="4">
        <v>70.13</v>
      </c>
      <c r="C63" s="5">
        <v>87.89</v>
      </c>
      <c r="D63" s="5">
        <v>74.81</v>
      </c>
      <c r="E63" s="6">
        <v>60.95</v>
      </c>
      <c r="F63" s="10">
        <v>124</v>
      </c>
      <c r="G63" s="11">
        <v>119.8</v>
      </c>
      <c r="H63" s="75">
        <v>142</v>
      </c>
      <c r="I63" s="11">
        <v>90.3</v>
      </c>
      <c r="J63" s="12">
        <v>61.7</v>
      </c>
      <c r="K63" s="16">
        <v>43.61</v>
      </c>
      <c r="L63" s="17">
        <v>45.37</v>
      </c>
      <c r="M63" s="18">
        <v>55.04</v>
      </c>
      <c r="N63" s="22">
        <v>883</v>
      </c>
      <c r="O63" s="23">
        <v>600</v>
      </c>
      <c r="P63" s="23">
        <v>185</v>
      </c>
      <c r="Q63" s="24">
        <v>335</v>
      </c>
    </row>
    <row r="64" spans="1:34" x14ac:dyDescent="0.15">
      <c r="A64" s="81">
        <v>43357</v>
      </c>
      <c r="B64" s="4">
        <v>69.180000000000007</v>
      </c>
      <c r="C64" s="5">
        <v>83.04</v>
      </c>
      <c r="D64" s="5">
        <v>80.180000000000007</v>
      </c>
      <c r="E64" s="6">
        <v>65.28</v>
      </c>
      <c r="F64" s="10">
        <v>134</v>
      </c>
      <c r="G64" s="11">
        <v>102.8</v>
      </c>
      <c r="H64" s="11">
        <v>142</v>
      </c>
      <c r="I64" s="11">
        <v>119</v>
      </c>
      <c r="J64" s="12">
        <v>82.3</v>
      </c>
      <c r="K64" s="16">
        <v>53.32</v>
      </c>
      <c r="L64" s="17">
        <v>58.99</v>
      </c>
      <c r="M64" s="18">
        <v>49.74</v>
      </c>
      <c r="N64" s="22">
        <v>840</v>
      </c>
      <c r="O64" s="23">
        <v>550</v>
      </c>
      <c r="P64" s="23">
        <v>275</v>
      </c>
      <c r="Q64" s="24">
        <v>383</v>
      </c>
    </row>
    <row r="65" spans="1:17" x14ac:dyDescent="0.15">
      <c r="A65" s="81">
        <v>43364</v>
      </c>
      <c r="B65" s="4">
        <v>72.25</v>
      </c>
      <c r="C65" s="5">
        <v>86.72</v>
      </c>
      <c r="D65" s="5">
        <v>78.89</v>
      </c>
      <c r="E65" s="6">
        <v>65.28</v>
      </c>
      <c r="F65" s="10">
        <v>129</v>
      </c>
      <c r="G65" s="11">
        <v>102</v>
      </c>
      <c r="H65" s="11">
        <v>155</v>
      </c>
      <c r="I65" s="11">
        <v>109.9</v>
      </c>
      <c r="J65" s="12">
        <v>66.099999999999994</v>
      </c>
      <c r="K65" s="16">
        <v>54.95</v>
      </c>
      <c r="L65" s="17">
        <v>59.58</v>
      </c>
      <c r="M65" s="18">
        <v>55.95</v>
      </c>
      <c r="N65" s="22">
        <v>840</v>
      </c>
      <c r="O65" s="23">
        <v>575</v>
      </c>
      <c r="P65" s="23">
        <v>331</v>
      </c>
      <c r="Q65" s="24">
        <v>383</v>
      </c>
    </row>
  </sheetData>
  <mergeCells count="5">
    <mergeCell ref="B1:E1"/>
    <mergeCell ref="F1:J1"/>
    <mergeCell ref="K1:M1"/>
    <mergeCell ref="N1:Q1"/>
    <mergeCell ref="R1:AH1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"/>
  <sheetViews>
    <sheetView workbookViewId="0">
      <selection activeCell="C10" sqref="C10"/>
    </sheetView>
  </sheetViews>
  <sheetFormatPr defaultRowHeight="13.5" x14ac:dyDescent="0.15"/>
  <cols>
    <col min="1" max="1" width="10.5" style="136" bestFit="1" customWidth="1"/>
    <col min="2" max="16" width="9" style="136"/>
    <col min="17" max="17" width="9.5" style="187" customWidth="1"/>
    <col min="18" max="18" width="9" style="188"/>
    <col min="19" max="16384" width="9" style="136"/>
  </cols>
  <sheetData>
    <row r="1" spans="1:39" ht="14.25" x14ac:dyDescent="0.15">
      <c r="A1" s="136" t="s">
        <v>209</v>
      </c>
      <c r="B1" s="132" t="s">
        <v>49</v>
      </c>
      <c r="C1" s="132" t="s">
        <v>33</v>
      </c>
      <c r="D1" s="132" t="s">
        <v>34</v>
      </c>
      <c r="E1" s="132" t="s">
        <v>35</v>
      </c>
      <c r="F1" s="132" t="s">
        <v>36</v>
      </c>
      <c r="G1" s="132" t="s">
        <v>37</v>
      </c>
      <c r="H1" s="179" t="s">
        <v>124</v>
      </c>
      <c r="I1" s="132" t="s">
        <v>39</v>
      </c>
      <c r="J1" s="132" t="s">
        <v>40</v>
      </c>
      <c r="K1" s="132" t="s">
        <v>41</v>
      </c>
      <c r="L1" s="132" t="s">
        <v>42</v>
      </c>
      <c r="M1" s="132" t="s">
        <v>43</v>
      </c>
      <c r="N1" s="132" t="s">
        <v>44</v>
      </c>
      <c r="O1" s="132" t="s">
        <v>45</v>
      </c>
      <c r="P1" s="132" t="s">
        <v>46</v>
      </c>
      <c r="Q1" s="181" t="s">
        <v>47</v>
      </c>
      <c r="R1" s="182" t="s">
        <v>148</v>
      </c>
      <c r="S1" s="178" t="s">
        <v>149</v>
      </c>
      <c r="T1" s="178" t="s">
        <v>150</v>
      </c>
      <c r="U1" s="179" t="s">
        <v>151</v>
      </c>
      <c r="V1" s="179" t="s">
        <v>152</v>
      </c>
      <c r="W1" s="179" t="s">
        <v>154</v>
      </c>
      <c r="X1" s="179" t="s">
        <v>155</v>
      </c>
      <c r="Y1" s="179" t="s">
        <v>156</v>
      </c>
      <c r="Z1" s="179" t="s">
        <v>148</v>
      </c>
      <c r="AA1" s="179" t="s">
        <v>150</v>
      </c>
      <c r="AB1" s="179" t="s">
        <v>158</v>
      </c>
      <c r="AC1" s="179" t="s">
        <v>159</v>
      </c>
      <c r="AD1" s="179" t="s">
        <v>160</v>
      </c>
      <c r="AE1" s="179" t="s">
        <v>149</v>
      </c>
      <c r="AF1" s="179" t="s">
        <v>161</v>
      </c>
      <c r="AG1" s="179" t="s">
        <v>163</v>
      </c>
      <c r="AH1" s="179" t="s">
        <v>164</v>
      </c>
      <c r="AI1" s="179" t="s">
        <v>165</v>
      </c>
      <c r="AJ1" s="179" t="s">
        <v>148</v>
      </c>
      <c r="AK1" s="136" t="s">
        <v>210</v>
      </c>
      <c r="AL1" s="136" t="s">
        <v>211</v>
      </c>
      <c r="AM1" s="136" t="s">
        <v>212</v>
      </c>
    </row>
    <row r="2" spans="1:39" ht="14.25" x14ac:dyDescent="0.15">
      <c r="A2" s="133">
        <v>43346</v>
      </c>
      <c r="B2" s="183">
        <v>9</v>
      </c>
      <c r="C2" s="183">
        <v>19</v>
      </c>
      <c r="D2" s="183">
        <v>9</v>
      </c>
      <c r="E2" s="183">
        <v>13</v>
      </c>
      <c r="F2" s="183">
        <v>10</v>
      </c>
      <c r="G2" s="183">
        <v>14</v>
      </c>
      <c r="H2" s="180">
        <v>12</v>
      </c>
      <c r="I2" s="183">
        <v>11</v>
      </c>
      <c r="J2" s="183">
        <v>10</v>
      </c>
      <c r="K2" s="183">
        <v>9</v>
      </c>
      <c r="L2" s="183">
        <v>11</v>
      </c>
      <c r="M2" s="183">
        <v>10</v>
      </c>
      <c r="N2" s="183">
        <v>11</v>
      </c>
      <c r="O2" s="183">
        <v>9</v>
      </c>
      <c r="P2" s="183">
        <v>10</v>
      </c>
      <c r="Q2" s="184">
        <v>8</v>
      </c>
      <c r="R2" s="185"/>
      <c r="S2" s="186"/>
      <c r="T2" s="186"/>
      <c r="U2" s="180"/>
      <c r="V2" s="180"/>
      <c r="W2" s="180"/>
      <c r="X2" s="180"/>
      <c r="Y2" s="180"/>
      <c r="Z2" s="180"/>
      <c r="AA2" s="180"/>
      <c r="AB2" s="180"/>
      <c r="AC2" s="180"/>
      <c r="AD2" s="180"/>
      <c r="AE2" s="180"/>
      <c r="AF2" s="180"/>
      <c r="AG2" s="180"/>
      <c r="AH2" s="180"/>
      <c r="AI2" s="180"/>
      <c r="AJ2" s="180"/>
    </row>
    <row r="3" spans="1:39" x14ac:dyDescent="0.15">
      <c r="A3" s="133">
        <v>43353</v>
      </c>
      <c r="B3" s="136">
        <v>8</v>
      </c>
      <c r="C3" s="136">
        <v>17</v>
      </c>
      <c r="D3" s="136">
        <v>7</v>
      </c>
      <c r="E3" s="136">
        <v>12</v>
      </c>
      <c r="F3" s="136">
        <v>9</v>
      </c>
      <c r="G3" s="136">
        <v>13</v>
      </c>
      <c r="H3" s="136">
        <v>13</v>
      </c>
      <c r="I3" s="136">
        <v>10</v>
      </c>
      <c r="J3" s="136">
        <v>9</v>
      </c>
      <c r="K3" s="136">
        <v>9</v>
      </c>
      <c r="L3" s="136">
        <v>10</v>
      </c>
      <c r="M3" s="136">
        <v>10</v>
      </c>
      <c r="N3" s="136">
        <v>9</v>
      </c>
      <c r="O3" s="136">
        <v>8</v>
      </c>
      <c r="P3" s="136">
        <v>10</v>
      </c>
      <c r="Q3" s="187">
        <v>8</v>
      </c>
      <c r="R3" s="188">
        <v>115</v>
      </c>
      <c r="S3" s="136">
        <v>45</v>
      </c>
      <c r="T3" s="136">
        <v>45</v>
      </c>
      <c r="U3" s="136">
        <v>50</v>
      </c>
      <c r="V3" s="136">
        <v>7</v>
      </c>
      <c r="W3" s="136">
        <v>30</v>
      </c>
      <c r="X3" s="136">
        <v>50</v>
      </c>
      <c r="Y3" s="136">
        <v>40</v>
      </c>
      <c r="AG3" s="136">
        <v>70</v>
      </c>
      <c r="AH3" s="136">
        <v>10</v>
      </c>
      <c r="AI3" s="136">
        <v>90</v>
      </c>
      <c r="AJ3" s="136">
        <v>45</v>
      </c>
      <c r="AK3" s="136">
        <v>55</v>
      </c>
      <c r="AL3" s="136">
        <v>110</v>
      </c>
      <c r="AM3" s="136">
        <v>55</v>
      </c>
    </row>
    <row r="4" spans="1:39" x14ac:dyDescent="0.15">
      <c r="A4" s="133">
        <v>43360</v>
      </c>
      <c r="B4" s="136">
        <v>8</v>
      </c>
      <c r="C4" s="136">
        <v>17</v>
      </c>
      <c r="D4" s="136">
        <v>8</v>
      </c>
      <c r="E4" s="136">
        <v>12</v>
      </c>
      <c r="F4" s="136">
        <v>9</v>
      </c>
      <c r="G4" s="136">
        <v>14</v>
      </c>
      <c r="H4" s="136">
        <v>12</v>
      </c>
      <c r="I4" s="136">
        <v>9</v>
      </c>
      <c r="J4" s="136">
        <v>9</v>
      </c>
      <c r="K4" s="136">
        <v>9</v>
      </c>
      <c r="L4" s="136">
        <v>9</v>
      </c>
      <c r="M4" s="136">
        <v>9</v>
      </c>
      <c r="N4" s="136">
        <v>9</v>
      </c>
      <c r="O4" s="136">
        <v>8</v>
      </c>
      <c r="P4" s="136">
        <v>9</v>
      </c>
      <c r="Q4" s="187">
        <v>8</v>
      </c>
      <c r="R4" s="188">
        <v>115</v>
      </c>
      <c r="S4" s="136">
        <v>45</v>
      </c>
      <c r="T4" s="136">
        <v>45</v>
      </c>
      <c r="U4" s="136">
        <v>50</v>
      </c>
      <c r="V4" s="136">
        <v>5.5</v>
      </c>
      <c r="W4" s="136">
        <v>30</v>
      </c>
      <c r="X4" s="136">
        <v>50</v>
      </c>
      <c r="Y4" s="136">
        <v>40</v>
      </c>
      <c r="AG4" s="136">
        <v>70</v>
      </c>
      <c r="AH4" s="136">
        <v>10</v>
      </c>
      <c r="AI4" s="136">
        <v>90</v>
      </c>
      <c r="AJ4" s="136">
        <v>45</v>
      </c>
      <c r="AK4" s="136">
        <v>55</v>
      </c>
      <c r="AL4" s="136">
        <v>110</v>
      </c>
      <c r="AM4" s="136">
        <v>55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D22" sqref="A19:D22"/>
    </sheetView>
  </sheetViews>
  <sheetFormatPr defaultRowHeight="13.5" x14ac:dyDescent="0.15"/>
  <cols>
    <col min="1" max="1" width="14.625" customWidth="1"/>
  </cols>
  <sheetData>
    <row r="1" spans="1:9" ht="13.5" customHeight="1" x14ac:dyDescent="0.15">
      <c r="A1" s="156" t="s">
        <v>56</v>
      </c>
      <c r="B1" s="157" t="s">
        <v>57</v>
      </c>
      <c r="C1" s="157" t="s">
        <v>58</v>
      </c>
      <c r="D1" s="157" t="s">
        <v>59</v>
      </c>
      <c r="E1" s="157" t="s">
        <v>60</v>
      </c>
      <c r="F1" s="274" t="s">
        <v>61</v>
      </c>
      <c r="G1" s="275"/>
      <c r="H1" s="274" t="s">
        <v>62</v>
      </c>
      <c r="I1" s="275"/>
    </row>
    <row r="2" spans="1:9" x14ac:dyDescent="0.15">
      <c r="A2" s="158" t="s">
        <v>63</v>
      </c>
      <c r="B2" s="159" t="s">
        <v>64</v>
      </c>
      <c r="C2" s="159" t="s">
        <v>64</v>
      </c>
      <c r="D2" s="159" t="s">
        <v>64</v>
      </c>
      <c r="E2" s="159" t="s">
        <v>64</v>
      </c>
      <c r="F2" s="159" t="s">
        <v>65</v>
      </c>
      <c r="G2" s="159" t="s">
        <v>197</v>
      </c>
      <c r="H2" s="159" t="s">
        <v>65</v>
      </c>
      <c r="I2" s="159" t="s">
        <v>197</v>
      </c>
    </row>
    <row r="3" spans="1:9" x14ac:dyDescent="0.15">
      <c r="A3" s="158" t="s">
        <v>66</v>
      </c>
      <c r="B3" s="159">
        <v>6900.7</v>
      </c>
      <c r="C3" s="159">
        <v>11206</v>
      </c>
      <c r="D3" s="159">
        <v>17333.75</v>
      </c>
      <c r="E3" s="159">
        <v>23313.75</v>
      </c>
      <c r="F3" s="159">
        <v>25314.45</v>
      </c>
      <c r="G3" s="159">
        <v>25314.45</v>
      </c>
      <c r="H3" s="159">
        <v>24336.45</v>
      </c>
      <c r="I3" s="159">
        <v>24386.45</v>
      </c>
    </row>
    <row r="4" spans="1:9" x14ac:dyDescent="0.15">
      <c r="A4" s="158" t="s">
        <v>67</v>
      </c>
      <c r="B4" s="159">
        <v>3569</v>
      </c>
      <c r="C4" s="159">
        <v>3650</v>
      </c>
      <c r="D4" s="159">
        <v>3787</v>
      </c>
      <c r="E4" s="159">
        <v>3586</v>
      </c>
      <c r="F4" s="159">
        <v>3440</v>
      </c>
      <c r="G4" s="159">
        <v>3440</v>
      </c>
      <c r="H4" s="159">
        <v>3500</v>
      </c>
      <c r="I4" s="159">
        <v>3500</v>
      </c>
    </row>
    <row r="5" spans="1:9" x14ac:dyDescent="0.15">
      <c r="A5" s="158" t="s">
        <v>198</v>
      </c>
      <c r="B5" s="159">
        <v>21800</v>
      </c>
      <c r="C5" s="159">
        <v>21567</v>
      </c>
      <c r="D5" s="159">
        <v>22748</v>
      </c>
      <c r="E5" s="159">
        <v>21172</v>
      </c>
      <c r="F5" s="159">
        <v>20372</v>
      </c>
      <c r="G5" s="159">
        <v>20372</v>
      </c>
      <c r="H5" s="159">
        <v>20600</v>
      </c>
      <c r="I5" s="159">
        <v>20400</v>
      </c>
    </row>
    <row r="6" spans="1:9" x14ac:dyDescent="0.15">
      <c r="A6" s="158" t="s">
        <v>68</v>
      </c>
      <c r="B6" s="159">
        <v>327.60000000000002</v>
      </c>
      <c r="C6" s="159">
        <v>552</v>
      </c>
      <c r="D6" s="159">
        <v>317.42</v>
      </c>
      <c r="E6" s="159">
        <v>246.4</v>
      </c>
      <c r="F6" s="159">
        <v>300</v>
      </c>
      <c r="G6" s="159">
        <v>350</v>
      </c>
      <c r="H6" s="159">
        <v>300</v>
      </c>
      <c r="I6" s="159">
        <v>350</v>
      </c>
    </row>
    <row r="7" spans="1:9" x14ac:dyDescent="0.15">
      <c r="A7" s="158" t="s">
        <v>69</v>
      </c>
      <c r="B7" s="159">
        <v>29028.3</v>
      </c>
      <c r="C7" s="159">
        <v>33325</v>
      </c>
      <c r="D7" s="159">
        <v>40399.17</v>
      </c>
      <c r="E7" s="159">
        <v>44732.15</v>
      </c>
      <c r="F7" s="159">
        <v>45986.45</v>
      </c>
      <c r="G7" s="159">
        <v>46036.45</v>
      </c>
      <c r="H7" s="159">
        <v>45236.45</v>
      </c>
      <c r="I7" s="159">
        <v>45136.45</v>
      </c>
    </row>
    <row r="8" spans="1:9" x14ac:dyDescent="0.15">
      <c r="A8" s="158" t="s">
        <v>70</v>
      </c>
      <c r="B8" s="159">
        <v>17820</v>
      </c>
      <c r="C8" s="159">
        <v>15990</v>
      </c>
      <c r="D8" s="159">
        <v>17085</v>
      </c>
      <c r="E8" s="159">
        <v>19410</v>
      </c>
      <c r="F8" s="159">
        <v>21640</v>
      </c>
      <c r="G8" s="159">
        <v>21640</v>
      </c>
      <c r="H8" s="159">
        <v>23500</v>
      </c>
      <c r="I8" s="159">
        <v>23500</v>
      </c>
    </row>
    <row r="9" spans="1:9" x14ac:dyDescent="0.15">
      <c r="A9" s="158" t="s">
        <v>71</v>
      </c>
      <c r="B9" s="159">
        <v>12100</v>
      </c>
      <c r="C9" s="159">
        <v>9950</v>
      </c>
      <c r="D9" s="159">
        <v>10400</v>
      </c>
      <c r="E9" s="159">
        <v>11650</v>
      </c>
      <c r="F9" s="159">
        <v>12600</v>
      </c>
      <c r="G9" s="159">
        <v>12600</v>
      </c>
      <c r="H9" s="159">
        <v>13600</v>
      </c>
      <c r="I9" s="159">
        <v>13600</v>
      </c>
    </row>
    <row r="10" spans="1:9" x14ac:dyDescent="0.15">
      <c r="A10" s="158" t="s">
        <v>72</v>
      </c>
      <c r="B10" s="159">
        <v>4350</v>
      </c>
      <c r="C10" s="159">
        <v>4650</v>
      </c>
      <c r="D10" s="159">
        <v>5300</v>
      </c>
      <c r="E10" s="159">
        <v>6300</v>
      </c>
      <c r="F10" s="159">
        <v>7600</v>
      </c>
      <c r="G10" s="159">
        <v>7600</v>
      </c>
      <c r="H10" s="159">
        <v>8500</v>
      </c>
      <c r="I10" s="159">
        <v>8500</v>
      </c>
    </row>
    <row r="11" spans="1:9" x14ac:dyDescent="0.15">
      <c r="A11" s="158" t="s">
        <v>73</v>
      </c>
      <c r="B11" s="159">
        <v>1230</v>
      </c>
      <c r="C11" s="159">
        <v>1240</v>
      </c>
      <c r="D11" s="159">
        <v>1230</v>
      </c>
      <c r="E11" s="159">
        <v>1210</v>
      </c>
      <c r="F11" s="159">
        <v>1190</v>
      </c>
      <c r="G11" s="159">
        <v>1190</v>
      </c>
      <c r="H11" s="159">
        <v>1200</v>
      </c>
      <c r="I11" s="159">
        <v>1200</v>
      </c>
    </row>
    <row r="12" spans="1:9" x14ac:dyDescent="0.15">
      <c r="A12" s="158" t="s">
        <v>199</v>
      </c>
      <c r="B12" s="159">
        <v>140</v>
      </c>
      <c r="C12" s="159">
        <v>150</v>
      </c>
      <c r="D12" s="159">
        <v>155</v>
      </c>
      <c r="E12" s="159">
        <v>250</v>
      </c>
      <c r="F12" s="159">
        <v>250</v>
      </c>
      <c r="G12" s="159">
        <v>250</v>
      </c>
      <c r="H12" s="159">
        <v>200</v>
      </c>
      <c r="I12" s="159">
        <v>200</v>
      </c>
    </row>
    <row r="13" spans="1:9" x14ac:dyDescent="0.15">
      <c r="A13" s="158" t="s">
        <v>74</v>
      </c>
      <c r="B13" s="159">
        <v>2.2999999999999998</v>
      </c>
      <c r="C13" s="159">
        <v>1.25</v>
      </c>
      <c r="D13" s="159">
        <v>0.42</v>
      </c>
      <c r="E13" s="159">
        <v>7.7</v>
      </c>
      <c r="F13" s="159">
        <v>10</v>
      </c>
      <c r="G13" s="159">
        <v>10</v>
      </c>
      <c r="H13" s="159">
        <v>10</v>
      </c>
      <c r="I13" s="159">
        <v>10</v>
      </c>
    </row>
    <row r="14" spans="1:9" x14ac:dyDescent="0.15">
      <c r="A14" s="158" t="s">
        <v>75</v>
      </c>
      <c r="B14" s="159">
        <v>17822.3</v>
      </c>
      <c r="C14" s="159">
        <v>15991.25</v>
      </c>
      <c r="D14" s="159">
        <v>17085.419999999998</v>
      </c>
      <c r="E14" s="159">
        <v>19417.7</v>
      </c>
      <c r="F14" s="159">
        <v>21650</v>
      </c>
      <c r="G14" s="159">
        <v>21650</v>
      </c>
      <c r="H14" s="159">
        <v>23510</v>
      </c>
      <c r="I14" s="159">
        <v>23510</v>
      </c>
    </row>
    <row r="15" spans="1:9" ht="14.25" thickBot="1" x14ac:dyDescent="0.2">
      <c r="A15" s="158" t="s">
        <v>76</v>
      </c>
      <c r="B15" s="159">
        <v>11206</v>
      </c>
      <c r="C15" s="159">
        <v>17333.75</v>
      </c>
      <c r="D15" s="159">
        <v>23313.75</v>
      </c>
      <c r="E15" s="159">
        <v>25314.45</v>
      </c>
      <c r="F15" s="159">
        <v>24336.45</v>
      </c>
      <c r="G15" s="159">
        <v>24386.45</v>
      </c>
      <c r="H15" s="159">
        <v>21726.45</v>
      </c>
      <c r="I15" s="159">
        <v>21626.45</v>
      </c>
    </row>
    <row r="16" spans="1:9" ht="14.25" thickBot="1" x14ac:dyDescent="0.2">
      <c r="A16" s="276" t="s">
        <v>77</v>
      </c>
      <c r="B16" s="277"/>
      <c r="C16" s="277"/>
      <c r="D16" s="277"/>
      <c r="E16" s="277"/>
      <c r="F16" s="277"/>
      <c r="G16" s="277"/>
      <c r="H16" s="277"/>
      <c r="I16" s="278"/>
    </row>
  </sheetData>
  <mergeCells count="3">
    <mergeCell ref="F1:G1"/>
    <mergeCell ref="H1:I1"/>
    <mergeCell ref="A16:I16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topLeftCell="I4" workbookViewId="0">
      <selection activeCell="F25" sqref="F25"/>
    </sheetView>
  </sheetViews>
  <sheetFormatPr defaultRowHeight="13.5" x14ac:dyDescent="0.15"/>
  <sheetData>
    <row r="1" spans="1:24" x14ac:dyDescent="0.15">
      <c r="A1" s="279" t="s">
        <v>78</v>
      </c>
      <c r="B1" s="279" t="s">
        <v>13</v>
      </c>
      <c r="C1" s="279" t="s">
        <v>14</v>
      </c>
      <c r="D1" s="280"/>
      <c r="E1" s="280"/>
      <c r="F1" s="279" t="s">
        <v>79</v>
      </c>
      <c r="G1" s="280"/>
      <c r="H1" s="280"/>
      <c r="I1" s="280"/>
      <c r="J1" s="280"/>
      <c r="K1" s="279" t="s">
        <v>80</v>
      </c>
      <c r="L1" s="280"/>
      <c r="M1" s="280"/>
      <c r="N1" s="279" t="s">
        <v>81</v>
      </c>
      <c r="O1" s="280"/>
      <c r="P1" s="280"/>
      <c r="Q1" s="279" t="s">
        <v>82</v>
      </c>
      <c r="R1" s="280"/>
      <c r="S1" s="280"/>
      <c r="T1" s="280"/>
      <c r="U1" s="98" t="s">
        <v>83</v>
      </c>
      <c r="V1" s="279" t="s">
        <v>84</v>
      </c>
      <c r="W1" s="280"/>
      <c r="X1" s="280"/>
    </row>
    <row r="2" spans="1:24" x14ac:dyDescent="0.15">
      <c r="A2" s="279"/>
      <c r="B2" s="279"/>
      <c r="C2" s="98" t="s">
        <v>85</v>
      </c>
      <c r="D2" s="98" t="s">
        <v>28</v>
      </c>
      <c r="E2" s="98" t="s">
        <v>29</v>
      </c>
      <c r="F2" s="98" t="s">
        <v>16</v>
      </c>
      <c r="G2" s="98" t="s">
        <v>86</v>
      </c>
      <c r="H2" s="98" t="s">
        <v>87</v>
      </c>
      <c r="I2" s="98" t="s">
        <v>88</v>
      </c>
      <c r="J2" s="98" t="s">
        <v>89</v>
      </c>
      <c r="K2" s="98" t="s">
        <v>15</v>
      </c>
      <c r="L2" s="98" t="s">
        <v>90</v>
      </c>
      <c r="M2" s="98" t="s">
        <v>91</v>
      </c>
      <c r="N2" s="98" t="s">
        <v>24</v>
      </c>
      <c r="O2" s="98" t="s">
        <v>92</v>
      </c>
      <c r="P2" s="98" t="s">
        <v>93</v>
      </c>
      <c r="Q2" s="98" t="s">
        <v>94</v>
      </c>
      <c r="R2" s="98" t="s">
        <v>95</v>
      </c>
      <c r="S2" s="98" t="s">
        <v>96</v>
      </c>
      <c r="T2" s="98" t="s">
        <v>97</v>
      </c>
      <c r="U2" s="98" t="s">
        <v>98</v>
      </c>
      <c r="V2" s="98" t="s">
        <v>99</v>
      </c>
      <c r="W2" s="98" t="s">
        <v>100</v>
      </c>
      <c r="X2" s="98" t="s">
        <v>101</v>
      </c>
    </row>
    <row r="3" spans="1:24" x14ac:dyDescent="0.15">
      <c r="A3" s="99" t="s">
        <v>102</v>
      </c>
      <c r="B3" s="99">
        <v>827.55</v>
      </c>
      <c r="C3" s="99">
        <v>704.51</v>
      </c>
      <c r="D3" s="99">
        <v>804.71</v>
      </c>
      <c r="E3" s="99">
        <v>559.14</v>
      </c>
      <c r="F3" s="99">
        <v>770.02</v>
      </c>
      <c r="G3" s="99">
        <v>637.08000000000004</v>
      </c>
      <c r="H3" s="99"/>
      <c r="I3" s="99">
        <v>980.47</v>
      </c>
      <c r="J3" s="99"/>
      <c r="K3" s="99">
        <v>802.39</v>
      </c>
      <c r="L3" s="99"/>
      <c r="M3" s="99">
        <v>630.26</v>
      </c>
      <c r="N3" s="99">
        <v>686.71</v>
      </c>
      <c r="O3" s="99"/>
      <c r="P3" s="99">
        <v>901.04</v>
      </c>
      <c r="Q3" s="99"/>
      <c r="R3" s="99">
        <v>828.1</v>
      </c>
      <c r="S3" s="99">
        <v>1085.8900000000001</v>
      </c>
      <c r="T3" s="99">
        <v>1061</v>
      </c>
      <c r="U3" s="99">
        <v>1051.97</v>
      </c>
      <c r="V3" s="99">
        <v>1419.88</v>
      </c>
      <c r="W3" s="99">
        <v>1253.92</v>
      </c>
      <c r="X3" s="99">
        <v>1192.99</v>
      </c>
    </row>
    <row r="4" spans="1:24" x14ac:dyDescent="0.15">
      <c r="A4" s="99" t="s">
        <v>103</v>
      </c>
      <c r="B4" s="99">
        <v>844.94</v>
      </c>
      <c r="C4" s="99">
        <v>721.29</v>
      </c>
      <c r="D4" s="99">
        <v>839.42</v>
      </c>
      <c r="E4" s="99">
        <v>554.35</v>
      </c>
      <c r="F4" s="99">
        <v>794.34</v>
      </c>
      <c r="G4" s="99">
        <v>683.66</v>
      </c>
      <c r="H4" s="99"/>
      <c r="I4" s="99">
        <v>997.39</v>
      </c>
      <c r="J4" s="99"/>
      <c r="K4" s="99">
        <v>848.6</v>
      </c>
      <c r="L4" s="99"/>
      <c r="M4" s="99">
        <v>673.1</v>
      </c>
      <c r="N4" s="99">
        <v>711.07</v>
      </c>
      <c r="O4" s="99"/>
      <c r="P4" s="99">
        <v>943.97</v>
      </c>
      <c r="Q4" s="99"/>
      <c r="R4" s="99">
        <v>827.76</v>
      </c>
      <c r="S4" s="99">
        <v>1064.03</v>
      </c>
      <c r="T4" s="99">
        <v>1077.55</v>
      </c>
      <c r="U4" s="99">
        <v>1010.06</v>
      </c>
      <c r="V4" s="99">
        <v>1365.85</v>
      </c>
      <c r="W4" s="99">
        <v>1257.69</v>
      </c>
      <c r="X4" s="99">
        <v>1210.72</v>
      </c>
    </row>
    <row r="5" spans="1:24" x14ac:dyDescent="0.15">
      <c r="A5" s="99" t="s">
        <v>104</v>
      </c>
      <c r="B5" s="99">
        <v>839.48</v>
      </c>
      <c r="C5" s="99">
        <v>744.99</v>
      </c>
      <c r="D5" s="99">
        <v>817.61</v>
      </c>
      <c r="E5" s="99">
        <v>561.28</v>
      </c>
      <c r="F5" s="99">
        <v>755.94</v>
      </c>
      <c r="G5" s="99">
        <v>669.6</v>
      </c>
      <c r="H5" s="99"/>
      <c r="I5" s="99">
        <v>954.39</v>
      </c>
      <c r="J5" s="99"/>
      <c r="K5" s="99">
        <v>815.03</v>
      </c>
      <c r="L5" s="99"/>
      <c r="M5" s="99">
        <v>686.2</v>
      </c>
      <c r="N5" s="99">
        <v>760.14</v>
      </c>
      <c r="O5" s="99"/>
      <c r="P5" s="99">
        <v>927.73</v>
      </c>
      <c r="Q5" s="99"/>
      <c r="R5" s="99">
        <v>866.28</v>
      </c>
      <c r="S5" s="99">
        <v>1053.27</v>
      </c>
      <c r="T5" s="99">
        <v>970.23</v>
      </c>
      <c r="U5" s="99">
        <v>1035.77</v>
      </c>
      <c r="V5" s="99">
        <v>1331.94</v>
      </c>
      <c r="W5" s="99">
        <v>1269.97</v>
      </c>
      <c r="X5" s="99">
        <v>1203.56</v>
      </c>
    </row>
    <row r="6" spans="1:24" x14ac:dyDescent="0.15">
      <c r="A6" s="99" t="s">
        <v>105</v>
      </c>
      <c r="B6" s="99">
        <v>815.08</v>
      </c>
      <c r="C6" s="99">
        <v>756.17</v>
      </c>
      <c r="D6" s="99">
        <v>817.8</v>
      </c>
      <c r="E6" s="99">
        <v>562.42999999999995</v>
      </c>
      <c r="F6" s="99">
        <v>696.11</v>
      </c>
      <c r="G6" s="99">
        <v>678.42</v>
      </c>
      <c r="H6" s="99"/>
      <c r="I6" s="99">
        <v>916.24</v>
      </c>
      <c r="J6" s="99"/>
      <c r="K6" s="99">
        <v>772.74</v>
      </c>
      <c r="L6" s="99"/>
      <c r="M6" s="99">
        <v>641.89</v>
      </c>
      <c r="N6" s="99">
        <v>676.16</v>
      </c>
      <c r="O6" s="99"/>
      <c r="P6" s="99">
        <v>901.03</v>
      </c>
      <c r="Q6" s="99"/>
      <c r="R6" s="99">
        <v>891.45</v>
      </c>
      <c r="S6" s="99">
        <v>1006.17</v>
      </c>
      <c r="T6" s="99">
        <v>936.12</v>
      </c>
      <c r="U6" s="99">
        <v>1103.1500000000001</v>
      </c>
      <c r="V6" s="99">
        <v>1286.8800000000001</v>
      </c>
      <c r="W6" s="99">
        <v>1191.8900000000001</v>
      </c>
      <c r="X6" s="99">
        <v>1184.81</v>
      </c>
    </row>
    <row r="7" spans="1:24" x14ac:dyDescent="0.15">
      <c r="A7" s="99" t="s">
        <v>106</v>
      </c>
      <c r="B7" s="99">
        <v>742.98</v>
      </c>
      <c r="C7" s="99">
        <v>687.42</v>
      </c>
      <c r="D7" s="99">
        <v>752.9</v>
      </c>
      <c r="E7" s="99">
        <v>509.5</v>
      </c>
      <c r="F7" s="99">
        <v>626.52</v>
      </c>
      <c r="G7" s="99">
        <v>640.22</v>
      </c>
      <c r="H7" s="99"/>
      <c r="I7" s="99">
        <v>827.67</v>
      </c>
      <c r="J7" s="99"/>
      <c r="K7" s="99">
        <v>693.38</v>
      </c>
      <c r="L7" s="99"/>
      <c r="M7" s="99">
        <v>636.46</v>
      </c>
      <c r="N7" s="99">
        <v>639.71</v>
      </c>
      <c r="O7" s="99"/>
      <c r="P7" s="99">
        <v>902.81</v>
      </c>
      <c r="Q7" s="99"/>
      <c r="R7" s="99">
        <v>863.36</v>
      </c>
      <c r="S7" s="99">
        <v>894.73</v>
      </c>
      <c r="T7" s="99">
        <v>902.52</v>
      </c>
      <c r="U7" s="99">
        <v>926.36</v>
      </c>
      <c r="V7" s="99">
        <v>1154.56</v>
      </c>
      <c r="W7" s="99">
        <v>1028.79</v>
      </c>
      <c r="X7" s="99">
        <v>1110.0999999999999</v>
      </c>
    </row>
  </sheetData>
  <mergeCells count="8">
    <mergeCell ref="Q1:T1"/>
    <mergeCell ref="V1:X1"/>
    <mergeCell ref="A1:A2"/>
    <mergeCell ref="B1:B2"/>
    <mergeCell ref="C1:E1"/>
    <mergeCell ref="F1:J1"/>
    <mergeCell ref="K1:M1"/>
    <mergeCell ref="N1:P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价格</vt:lpstr>
      <vt:lpstr>summarize</vt:lpstr>
      <vt:lpstr>运费</vt:lpstr>
      <vt:lpstr>售粮进度</vt:lpstr>
      <vt:lpstr>NSPort</vt:lpstr>
      <vt:lpstr>DeepProcessing</vt:lpstr>
      <vt:lpstr>深加工饲料厂库存</vt:lpstr>
      <vt:lpstr>平衡表</vt:lpstr>
      <vt:lpstr>种植成本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2018-09-27T04:44:48Z</dcterms:modified>
</cp:coreProperties>
</file>