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626\Downloads\New folder\"/>
    </mc:Choice>
  </mc:AlternateContent>
  <xr:revisionPtr revIDLastSave="0" documentId="13_ncr:1_{AE198432-4BD5-421F-9EB2-48C88BBE4DDA}" xr6:coauthVersionLast="45" xr6:coauthVersionMax="45" xr10:uidLastSave="{00000000-0000-0000-0000-000000000000}"/>
  <bookViews>
    <workbookView xWindow="-108" yWindow="-108" windowWidth="23256" windowHeight="13176" activeTab="1" xr2:uid="{7BC4D327-512C-4751-A022-BBC1AEE1C4A5}"/>
  </bookViews>
  <sheets>
    <sheet name="Model 1" sheetId="1" r:id="rId1"/>
    <sheet name="Model 2" sheetId="3" r:id="rId2"/>
    <sheet name="Model 3" sheetId="4" r:id="rId3"/>
  </sheets>
  <definedNames>
    <definedName name="solver_adj" localSheetId="0" hidden="1">'Model 1'!$F$2:$O$19</definedName>
    <definedName name="solver_adj" localSheetId="1" hidden="1">'Model 2'!$F$2:$F$19</definedName>
    <definedName name="solver_adj" localSheetId="2" hidden="1">'Model 3'!$F$2:$O$19,'Model 3'!$T$7:$AC$7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'Model 1'!$F$2:$O$19</definedName>
    <definedName name="solver_lhs1" localSheetId="1" hidden="1">'Model 2'!$F$2:$F$19</definedName>
    <definedName name="solver_lhs1" localSheetId="2" hidden="1">'Model 3'!$F$2:$O$19</definedName>
    <definedName name="solver_lhs2" localSheetId="0" hidden="1">'Model 1'!$F$40:$O$40</definedName>
    <definedName name="solver_lhs2" localSheetId="1" hidden="1">'Model 2'!$F$2:$F$19</definedName>
    <definedName name="solver_lhs2" localSheetId="2" hidden="1">'Model 3'!$F$40:$O$40</definedName>
    <definedName name="solver_lhs3" localSheetId="0" hidden="1">'Model 1'!$F$40:$O$40</definedName>
    <definedName name="solver_lhs3" localSheetId="1" hidden="1">'Model 2'!$F$2:$F$19</definedName>
    <definedName name="solver_lhs3" localSheetId="2" hidden="1">'Model 3'!$F$40:$O$40</definedName>
    <definedName name="solver_lhs4" localSheetId="0" hidden="1">'Model 1'!$P$2:$P$19</definedName>
    <definedName name="solver_lhs4" localSheetId="1" hidden="1">'Model 2'!$P$2:$P$19</definedName>
    <definedName name="solver_lhs4" localSheetId="2" hidden="1">'Model 3'!$P$2:$P$19</definedName>
    <definedName name="solver_lhs5" localSheetId="0" hidden="1">'Model 1'!$P$40</definedName>
    <definedName name="solver_lhs5" localSheetId="1" hidden="1">'Model 2'!$P$40</definedName>
    <definedName name="solver_lhs5" localSheetId="2" hidden="1">'Model 3'!$T$7:$AC$7</definedName>
    <definedName name="solver_lhs6" localSheetId="2" hidden="1">'Model 3'!$T$8:$AC$8</definedName>
    <definedName name="solver_lhs7" localSheetId="2" hidden="1">'Model 3'!$T$9:$AC$9</definedName>
    <definedName name="solver_lhs8" localSheetId="2" hidden="1">'Model 3'!$T$9:$AC$9</definedName>
    <definedName name="solver_lhs9" localSheetId="2" hidden="1">'Model 3'!$T$9:$AC$9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3</definedName>
    <definedName name="solver_num" localSheetId="2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'Model 1'!$AD$3</definedName>
    <definedName name="solver_opt" localSheetId="1" hidden="1">'Model 2'!$R$14</definedName>
    <definedName name="solver_opt" localSheetId="2" hidden="1">'Model 3'!$AD$7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1</definedName>
    <definedName name="solver_rel1" localSheetId="2" hidden="1">5</definedName>
    <definedName name="solver_rel2" localSheetId="0" hidden="1">1</definedName>
    <definedName name="solver_rel2" localSheetId="1" hidden="1">4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3</definedName>
    <definedName name="solver_rel5" localSheetId="1" hidden="1">3</definedName>
    <definedName name="solver_rel5" localSheetId="2" hidden="1">5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0" hidden="1">binary</definedName>
    <definedName name="solver_rhs1" localSheetId="1" hidden="1">'Model 2'!$J$2:$J$19</definedName>
    <definedName name="solver_rhs1" localSheetId="2" hidden="1">binary</definedName>
    <definedName name="solver_rhs2" localSheetId="0" hidden="1">'Model 1'!$F$44:$O$44</definedName>
    <definedName name="solver_rhs2" localSheetId="1" hidden="1">integer</definedName>
    <definedName name="solver_rhs2" localSheetId="2" hidden="1">'Model 3'!$F$44:$O$44</definedName>
    <definedName name="solver_rhs3" localSheetId="0" hidden="1">'Model 1'!$F$42:$O$42</definedName>
    <definedName name="solver_rhs3" localSheetId="1" hidden="1">'Model 2'!$H$2:$H$19</definedName>
    <definedName name="solver_rhs3" localSheetId="2" hidden="1">'Model 3'!$F$42:$O$42</definedName>
    <definedName name="solver_rhs4" localSheetId="0" hidden="1">'Model 1'!$R$2:$R$19</definedName>
    <definedName name="solver_rhs4" localSheetId="1" hidden="1">'Model 2'!$R$2:$R$19</definedName>
    <definedName name="solver_rhs4" localSheetId="2" hidden="1">'Model 3'!$R$2:$R$19</definedName>
    <definedName name="solver_rhs5" localSheetId="0" hidden="1">'Model 1'!$P$42</definedName>
    <definedName name="solver_rhs5" localSheetId="1" hidden="1">'Model 2'!$P$42</definedName>
    <definedName name="solver_rhs5" localSheetId="2" hidden="1">binary</definedName>
    <definedName name="solver_rhs6" localSheetId="2" hidden="1">'Model 3'!$T$11:$AC$11</definedName>
    <definedName name="solver_rhs7" localSheetId="2" hidden="1">'Model 3'!$T$11:$AC$11</definedName>
    <definedName name="solver_rhs8" localSheetId="2" hidden="1">'Model 3'!$T$16:$AC$16</definedName>
    <definedName name="solver_rhs9" localSheetId="2" hidden="1">'Model 3'!$T$19:$AC$19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2" i="3"/>
  <c r="O3" i="3"/>
  <c r="O4" i="3"/>
  <c r="O5" i="3"/>
  <c r="O6" i="3"/>
  <c r="O7" i="3"/>
  <c r="O8" i="3"/>
  <c r="O9" i="3"/>
  <c r="O10" i="3"/>
  <c r="O11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Q6" i="3" l="1"/>
  <c r="T6" i="3" s="1"/>
  <c r="Q10" i="3"/>
  <c r="U10" i="3" s="1"/>
  <c r="Q2" i="3"/>
  <c r="T2" i="3" s="1"/>
  <c r="Q8" i="3"/>
  <c r="T8" i="3" s="1"/>
  <c r="Q4" i="3"/>
  <c r="U4" i="3" s="1"/>
  <c r="R9" i="3"/>
  <c r="R5" i="3"/>
  <c r="Q5" i="3"/>
  <c r="U5" i="3" s="1"/>
  <c r="R11" i="3"/>
  <c r="R7" i="3"/>
  <c r="R3" i="3"/>
  <c r="Q9" i="3"/>
  <c r="U9" i="3" s="1"/>
  <c r="R10" i="3"/>
  <c r="R6" i="3"/>
  <c r="Q7" i="3"/>
  <c r="T7" i="3" s="1"/>
  <c r="Q3" i="3"/>
  <c r="T3" i="3" s="1"/>
  <c r="Q11" i="3"/>
  <c r="U11" i="3" s="1"/>
  <c r="R2" i="3"/>
  <c r="R8" i="3"/>
  <c r="R4" i="3"/>
  <c r="U6" i="3" l="1"/>
  <c r="T10" i="3"/>
  <c r="U8" i="3"/>
  <c r="T5" i="3"/>
  <c r="T9" i="3"/>
  <c r="U2" i="3"/>
  <c r="T11" i="3"/>
  <c r="T4" i="3"/>
  <c r="U3" i="3"/>
  <c r="U7" i="3"/>
  <c r="R14" i="3" l="1"/>
  <c r="U11" i="4" l="1"/>
  <c r="V11" i="4"/>
  <c r="W11" i="4"/>
  <c r="X11" i="4"/>
  <c r="Y11" i="4"/>
  <c r="Z11" i="4"/>
  <c r="AA11" i="4"/>
  <c r="AB11" i="4"/>
  <c r="AC11" i="4"/>
  <c r="T11" i="4"/>
  <c r="T16" i="4"/>
  <c r="U19" i="4"/>
  <c r="V19" i="4"/>
  <c r="W19" i="4"/>
  <c r="X19" i="4"/>
  <c r="Y19" i="4"/>
  <c r="Z19" i="4"/>
  <c r="AA19" i="4"/>
  <c r="AB19" i="4"/>
  <c r="AC19" i="4"/>
  <c r="T19" i="4"/>
  <c r="U16" i="4"/>
  <c r="V16" i="4"/>
  <c r="W16" i="4"/>
  <c r="X16" i="4"/>
  <c r="Y16" i="4"/>
  <c r="Z16" i="4"/>
  <c r="AA16" i="4"/>
  <c r="AB16" i="4"/>
  <c r="AC16" i="4"/>
  <c r="T13" i="4"/>
  <c r="U13" i="4"/>
  <c r="V13" i="4"/>
  <c r="W13" i="4"/>
  <c r="X13" i="4"/>
  <c r="Y13" i="4"/>
  <c r="Z13" i="4"/>
  <c r="AA13" i="4"/>
  <c r="AB13" i="4"/>
  <c r="AC13" i="4"/>
  <c r="AD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O22" i="1" l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N22" i="1"/>
  <c r="M22" i="1"/>
  <c r="L22" i="1"/>
  <c r="K22" i="1"/>
  <c r="J22" i="1"/>
  <c r="I22" i="1"/>
  <c r="H22" i="1"/>
  <c r="G22" i="1"/>
  <c r="F2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AC3" i="1"/>
  <c r="AB3" i="1"/>
  <c r="AA3" i="1"/>
  <c r="Z3" i="1"/>
  <c r="Y3" i="1"/>
  <c r="X3" i="1"/>
  <c r="W3" i="1"/>
  <c r="V3" i="1"/>
  <c r="U3" i="1"/>
  <c r="T3" i="1"/>
  <c r="P3" i="1"/>
  <c r="P2" i="1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G22" i="4"/>
  <c r="H22" i="4"/>
  <c r="I22" i="4"/>
  <c r="J22" i="4"/>
  <c r="K22" i="4"/>
  <c r="L22" i="4"/>
  <c r="M22" i="4"/>
  <c r="N22" i="4"/>
  <c r="O22" i="4"/>
  <c r="F22" i="4"/>
  <c r="F40" i="4" l="1"/>
  <c r="H40" i="4"/>
  <c r="L40" i="4"/>
  <c r="F40" i="1"/>
  <c r="J40" i="1"/>
  <c r="N40" i="1"/>
  <c r="G40" i="1"/>
  <c r="K40" i="1"/>
  <c r="O40" i="1"/>
  <c r="H40" i="1"/>
  <c r="L40" i="1"/>
  <c r="AD3" i="1"/>
  <c r="I40" i="1"/>
  <c r="M40" i="1"/>
  <c r="N40" i="4"/>
  <c r="J40" i="4"/>
  <c r="O40" i="4"/>
  <c r="K40" i="4"/>
  <c r="G40" i="4"/>
  <c r="M40" i="4"/>
  <c r="I4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AC6" i="4"/>
  <c r="AB6" i="4"/>
  <c r="AA6" i="4"/>
  <c r="Z6" i="4"/>
  <c r="Y6" i="4"/>
  <c r="X6" i="4"/>
  <c r="W6" i="4"/>
  <c r="V6" i="4"/>
  <c r="U6" i="4"/>
  <c r="T6" i="4"/>
  <c r="P6" i="4"/>
  <c r="AC5" i="4"/>
  <c r="AB5" i="4"/>
  <c r="AA5" i="4"/>
  <c r="Z5" i="4"/>
  <c r="Y5" i="4"/>
  <c r="X5" i="4"/>
  <c r="W5" i="4"/>
  <c r="V5" i="4"/>
  <c r="U5" i="4"/>
  <c r="T5" i="4"/>
  <c r="P5" i="4"/>
  <c r="P4" i="4"/>
  <c r="AC3" i="4"/>
  <c r="AB3" i="4"/>
  <c r="AA3" i="4"/>
  <c r="Z3" i="4"/>
  <c r="Y3" i="4"/>
  <c r="X3" i="4"/>
  <c r="W3" i="4"/>
  <c r="V3" i="4"/>
  <c r="U3" i="4"/>
  <c r="T3" i="4"/>
  <c r="P3" i="4"/>
  <c r="P2" i="4"/>
  <c r="X8" i="4" l="1"/>
  <c r="T8" i="4"/>
  <c r="AB8" i="4"/>
  <c r="U8" i="4"/>
  <c r="Y8" i="4"/>
  <c r="AC8" i="4"/>
  <c r="V8" i="4"/>
  <c r="Z8" i="4"/>
  <c r="W8" i="4"/>
  <c r="AA8" i="4"/>
  <c r="Z9" i="4"/>
  <c r="W9" i="4"/>
  <c r="AA9" i="4"/>
  <c r="V9" i="4"/>
  <c r="T9" i="4"/>
  <c r="AB9" i="4"/>
  <c r="U9" i="4"/>
  <c r="Y9" i="4"/>
  <c r="AC9" i="4"/>
  <c r="X9" i="4"/>
  <c r="A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hd626</author>
  </authors>
  <commentList>
    <comment ref="Z3" authorId="0" shapeId="0" xr:uid="{FF4095EE-41C7-4C43-A985-84F6F0C20BC9}">
      <text>
        <r>
          <rPr>
            <b/>
            <sz val="10"/>
            <color indexed="81"/>
            <rFont val="Arial"/>
            <family val="2"/>
          </rPr>
          <t>=IF(SUMPRODUCT($C2:$C19,L2:L19)&gt;SUMPRODUCT($B2:$B19,L2:L19),1,0)</t>
        </r>
      </text>
    </comment>
    <comment ref="O22" authorId="0" shapeId="0" xr:uid="{67BEAA50-1A5C-4214-BA8A-853907B73DCC}">
      <text>
        <r>
          <rPr>
            <b/>
            <sz val="10"/>
            <color indexed="81"/>
            <rFont val="Arial"/>
            <family val="2"/>
          </rPr>
          <t>=IF(O2=1,$B2+$C2,0)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hd626</author>
  </authors>
  <commentList>
    <comment ref="R2" authorId="0" shapeId="0" xr:uid="{D5E8BDE5-780D-4E36-8EFE-606C86704864}">
      <text>
        <r>
          <rPr>
            <b/>
            <sz val="10"/>
            <color indexed="81"/>
            <rFont val="Arial"/>
            <family val="2"/>
          </rPr>
          <t>=IF(P2&gt;O2,1,0)</t>
        </r>
      </text>
    </comment>
    <comment ref="U2" authorId="0" shapeId="0" xr:uid="{17083391-54B5-449B-A2E0-3559E19ED394}">
      <text>
        <r>
          <rPr>
            <b/>
            <sz val="10"/>
            <color indexed="81"/>
            <rFont val="Arial"/>
            <family val="2"/>
          </rPr>
          <t>=IF(Q2&gt;350,1000,0)</t>
        </r>
      </text>
    </comment>
    <comment ref="O11" authorId="0" shapeId="0" xr:uid="{24A64247-DDB2-4286-8AFF-C5CB800DB0C4}">
      <text>
        <r>
          <rPr>
            <b/>
            <sz val="10"/>
            <color indexed="81"/>
            <rFont val="Arial"/>
            <family val="2"/>
          </rPr>
          <t>=SUMIF($F$2:$F$19,N11,$B$2:$B$19)</t>
        </r>
      </text>
    </comment>
    <comment ref="P11" authorId="0" shapeId="0" xr:uid="{ED97D459-10CD-4468-A35F-A17367ED3D4A}">
      <text>
        <r>
          <rPr>
            <b/>
            <sz val="10"/>
            <color indexed="81"/>
            <rFont val="Arial"/>
            <family val="2"/>
          </rPr>
          <t>=SUMIF($F$2:$F$19,N11,$C$2:$C$19)</t>
        </r>
      </text>
    </comment>
    <comment ref="Q11" authorId="0" shapeId="0" xr:uid="{067B0B52-DC0B-4DB5-9BF0-72522FBBE8DC}">
      <text>
        <r>
          <rPr>
            <b/>
            <sz val="10"/>
            <color indexed="81"/>
            <rFont val="Arial"/>
            <family val="2"/>
          </rPr>
          <t>=SUM(O11:P11)</t>
        </r>
      </text>
    </comment>
    <comment ref="T11" authorId="0" shapeId="0" xr:uid="{9AC0CC86-7419-4F34-9043-049B7ECB5631}">
      <text>
        <r>
          <rPr>
            <b/>
            <sz val="10"/>
            <color indexed="81"/>
            <rFont val="Arial"/>
            <family val="2"/>
          </rPr>
          <t>=IF(Q11&lt;150,1000,0)</t>
        </r>
      </text>
    </comment>
    <comment ref="R14" authorId="0" shapeId="0" xr:uid="{32EAD600-CFC0-498D-AC22-240554A3B34C}">
      <text>
        <r>
          <rPr>
            <b/>
            <sz val="10"/>
            <color indexed="81"/>
            <rFont val="Arial"/>
            <family val="2"/>
          </rPr>
          <t>=SUM(R2:R11)-SUM(T2:U11)</t>
        </r>
      </text>
    </comment>
  </commentList>
</comments>
</file>

<file path=xl/sharedStrings.xml><?xml version="1.0" encoding="utf-8"?>
<sst xmlns="http://schemas.openxmlformats.org/spreadsheetml/2006/main" count="185" uniqueCount="21">
  <si>
    <t>City</t>
  </si>
  <si>
    <t>Democrat</t>
  </si>
  <si>
    <t>Republican</t>
  </si>
  <si>
    <t>District</t>
  </si>
  <si>
    <t>&lt;=</t>
  </si>
  <si>
    <t>sum</t>
  </si>
  <si>
    <t>&gt;=</t>
  </si>
  <si>
    <t>R-Dominated</t>
  </si>
  <si>
    <t>=</t>
  </si>
  <si>
    <t>R-D</t>
  </si>
  <si>
    <t>Sum</t>
  </si>
  <si>
    <t>D-R</t>
  </si>
  <si>
    <t>R</t>
  </si>
  <si>
    <t>D</t>
  </si>
  <si>
    <t>District Assigned</t>
  </si>
  <si>
    <t>Totals</t>
  </si>
  <si>
    <t>District Total</t>
  </si>
  <si>
    <t>R&gt;D</t>
  </si>
  <si>
    <t>Under 150</t>
  </si>
  <si>
    <t>Over 350</t>
  </si>
  <si>
    <t>Republican Dominated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</si>
</sst>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8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F4C1-CD96-46F1-9522-A2D69C609BBF}">
  <dimension ref="A1:AD45"/>
  <sheetViews>
    <sheetView zoomScale="70" zoomScaleNormal="70" workbookViewId="0">
      <selection activeCell="U21" sqref="U21"/>
    </sheetView>
  </sheetViews>
  <sheetFormatPr defaultRowHeight="14.4" x14ac:dyDescent="0.3"/>
  <cols>
    <col min="5" max="5" width="11" bestFit="1" customWidth="1"/>
    <col min="16" max="16" width="11" bestFit="1" customWidth="1"/>
  </cols>
  <sheetData>
    <row r="1" spans="1:30" x14ac:dyDescent="0.3">
      <c r="A1" t="s">
        <v>0</v>
      </c>
      <c r="B1" t="s">
        <v>1</v>
      </c>
      <c r="C1" t="s">
        <v>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 t="s">
        <v>3</v>
      </c>
      <c r="Q1" s="2"/>
      <c r="R1" s="2"/>
      <c r="T1" t="s">
        <v>7</v>
      </c>
      <c r="U1" s="2"/>
      <c r="V1" s="2"/>
      <c r="W1" s="2"/>
    </row>
    <row r="2" spans="1:30" x14ac:dyDescent="0.3">
      <c r="A2">
        <v>1</v>
      </c>
      <c r="B2">
        <v>152</v>
      </c>
      <c r="C2">
        <v>62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2">
        <f>SUM(F2:O2)</f>
        <v>1</v>
      </c>
      <c r="Q2" s="2" t="s">
        <v>8</v>
      </c>
      <c r="R2" s="2">
        <v>1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 t="s">
        <v>10</v>
      </c>
    </row>
    <row r="3" spans="1:30" x14ac:dyDescent="0.3">
      <c r="A3">
        <v>2</v>
      </c>
      <c r="B3">
        <v>81</v>
      </c>
      <c r="C3">
        <v>59</v>
      </c>
      <c r="E3">
        <v>2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f t="shared" ref="P3:P19" si="0">SUM(F3:O3)</f>
        <v>1</v>
      </c>
      <c r="Q3" s="2" t="s">
        <v>8</v>
      </c>
      <c r="R3" s="2">
        <v>1</v>
      </c>
      <c r="T3">
        <f t="shared" ref="T3:AC3" si="1">IF(SUMPRODUCT($C2:$C19,F2:F19)&gt;SUMPRODUCT($B2:$B19,F2:F19),1,0)</f>
        <v>0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 s="4">
        <f>SUM(T3:AC3)</f>
        <v>9</v>
      </c>
    </row>
    <row r="4" spans="1:30" x14ac:dyDescent="0.3">
      <c r="A4">
        <v>3</v>
      </c>
      <c r="B4">
        <v>75</v>
      </c>
      <c r="C4">
        <v>83</v>
      </c>
      <c r="E4">
        <v>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f t="shared" si="0"/>
        <v>1</v>
      </c>
      <c r="Q4" s="2" t="s">
        <v>8</v>
      </c>
      <c r="R4" s="2">
        <v>1</v>
      </c>
      <c r="T4" s="2"/>
      <c r="U4" s="2"/>
      <c r="V4" s="2"/>
      <c r="W4" s="2"/>
    </row>
    <row r="5" spans="1:30" x14ac:dyDescent="0.3">
      <c r="A5">
        <v>4</v>
      </c>
      <c r="B5">
        <v>34</v>
      </c>
      <c r="C5">
        <v>52</v>
      </c>
      <c r="E5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2">
        <f t="shared" si="0"/>
        <v>1</v>
      </c>
      <c r="Q5" s="2" t="s">
        <v>8</v>
      </c>
      <c r="R5" s="2">
        <v>1</v>
      </c>
    </row>
    <row r="6" spans="1:30" x14ac:dyDescent="0.3">
      <c r="A6">
        <v>5</v>
      </c>
      <c r="B6">
        <v>62</v>
      </c>
      <c r="C6">
        <v>87</v>
      </c>
      <c r="E6">
        <v>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2">
        <f t="shared" si="0"/>
        <v>1</v>
      </c>
      <c r="Q6" s="2" t="s">
        <v>8</v>
      </c>
      <c r="R6" s="2">
        <v>1</v>
      </c>
    </row>
    <row r="7" spans="1:30" x14ac:dyDescent="0.3">
      <c r="A7">
        <v>6</v>
      </c>
      <c r="B7">
        <v>38</v>
      </c>
      <c r="C7">
        <v>87</v>
      </c>
      <c r="E7">
        <v>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2">
        <f t="shared" si="0"/>
        <v>1</v>
      </c>
      <c r="Q7" s="2" t="s">
        <v>8</v>
      </c>
      <c r="R7" s="2">
        <v>1</v>
      </c>
      <c r="T7" s="2"/>
      <c r="U7" s="2"/>
      <c r="V7" s="2"/>
      <c r="W7" s="2"/>
    </row>
    <row r="8" spans="1:30" x14ac:dyDescent="0.3">
      <c r="A8">
        <v>7</v>
      </c>
      <c r="B8">
        <v>48</v>
      </c>
      <c r="C8">
        <v>69</v>
      </c>
      <c r="E8">
        <v>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2">
        <f t="shared" si="0"/>
        <v>1</v>
      </c>
      <c r="Q8" s="2" t="s">
        <v>8</v>
      </c>
      <c r="R8" s="2">
        <v>1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0" x14ac:dyDescent="0.3">
      <c r="A9">
        <v>8</v>
      </c>
      <c r="B9">
        <v>74</v>
      </c>
      <c r="C9">
        <v>49</v>
      </c>
      <c r="E9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2">
        <f t="shared" si="0"/>
        <v>1</v>
      </c>
      <c r="Q9" s="2" t="s">
        <v>8</v>
      </c>
      <c r="R9" s="2">
        <v>1</v>
      </c>
      <c r="T9" s="2"/>
      <c r="U9" s="2"/>
      <c r="V9" s="2"/>
      <c r="W9" s="2"/>
    </row>
    <row r="10" spans="1:30" x14ac:dyDescent="0.3">
      <c r="A10">
        <v>9</v>
      </c>
      <c r="B10">
        <v>98</v>
      </c>
      <c r="C10">
        <v>62</v>
      </c>
      <c r="E10">
        <v>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2">
        <f t="shared" si="0"/>
        <v>1</v>
      </c>
      <c r="Q10" s="2" t="s">
        <v>8</v>
      </c>
      <c r="R10" s="2">
        <v>1</v>
      </c>
      <c r="T10" s="2"/>
      <c r="U10" s="2"/>
      <c r="V10" s="2"/>
      <c r="W10" s="2"/>
    </row>
    <row r="11" spans="1:30" x14ac:dyDescent="0.3">
      <c r="A11">
        <v>10</v>
      </c>
      <c r="B11">
        <v>66</v>
      </c>
      <c r="C11">
        <v>72</v>
      </c>
      <c r="E1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2">
        <f t="shared" si="0"/>
        <v>1</v>
      </c>
      <c r="Q11" s="2" t="s">
        <v>8</v>
      </c>
      <c r="R11" s="2">
        <v>1</v>
      </c>
      <c r="T11" s="2"/>
      <c r="U11" s="2"/>
      <c r="V11" s="2"/>
      <c r="W11" s="2"/>
    </row>
    <row r="12" spans="1:30" x14ac:dyDescent="0.3">
      <c r="A12">
        <v>11</v>
      </c>
      <c r="B12">
        <v>83</v>
      </c>
      <c r="C12">
        <v>75</v>
      </c>
      <c r="E12">
        <v>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2">
        <f t="shared" si="0"/>
        <v>1</v>
      </c>
      <c r="Q12" s="2" t="s">
        <v>8</v>
      </c>
      <c r="R12" s="2">
        <v>1</v>
      </c>
      <c r="T12" s="2"/>
      <c r="U12" s="2"/>
      <c r="V12" s="2"/>
      <c r="W12" s="2"/>
    </row>
    <row r="13" spans="1:30" x14ac:dyDescent="0.3">
      <c r="A13">
        <v>12</v>
      </c>
      <c r="B13">
        <v>86</v>
      </c>
      <c r="C13">
        <v>82</v>
      </c>
      <c r="E13">
        <v>12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2">
        <f t="shared" si="0"/>
        <v>1</v>
      </c>
      <c r="Q13" s="2" t="s">
        <v>8</v>
      </c>
      <c r="R13" s="2">
        <v>1</v>
      </c>
      <c r="T13" s="2"/>
      <c r="U13" s="2"/>
      <c r="V13" s="2"/>
      <c r="W13" s="2"/>
    </row>
    <row r="14" spans="1:30" x14ac:dyDescent="0.3">
      <c r="A14">
        <v>13</v>
      </c>
      <c r="B14">
        <v>72</v>
      </c>
      <c r="C14">
        <v>83</v>
      </c>
      <c r="E14">
        <v>13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f t="shared" si="0"/>
        <v>1</v>
      </c>
      <c r="Q14" s="2" t="s">
        <v>8</v>
      </c>
      <c r="R14" s="2">
        <v>1</v>
      </c>
      <c r="T14" s="2"/>
      <c r="U14" s="2"/>
      <c r="V14" s="2"/>
      <c r="W14" s="2"/>
    </row>
    <row r="15" spans="1:30" x14ac:dyDescent="0.3">
      <c r="A15">
        <v>14</v>
      </c>
      <c r="B15">
        <v>28</v>
      </c>
      <c r="C15">
        <v>53</v>
      </c>
      <c r="E15">
        <v>14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f t="shared" si="0"/>
        <v>1</v>
      </c>
      <c r="Q15" s="2" t="s">
        <v>8</v>
      </c>
      <c r="R15" s="2">
        <v>1</v>
      </c>
      <c r="T15" s="2"/>
      <c r="U15" s="2"/>
      <c r="V15" s="2"/>
      <c r="W15" s="2"/>
    </row>
    <row r="16" spans="1:30" x14ac:dyDescent="0.3">
      <c r="A16">
        <v>15</v>
      </c>
      <c r="B16">
        <v>112</v>
      </c>
      <c r="C16">
        <v>98</v>
      </c>
      <c r="E16">
        <v>15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2">
        <f t="shared" si="0"/>
        <v>1</v>
      </c>
      <c r="Q16" s="2" t="s">
        <v>8</v>
      </c>
      <c r="R16" s="2">
        <v>1</v>
      </c>
      <c r="T16" s="2"/>
      <c r="U16" s="2"/>
      <c r="V16" s="2"/>
      <c r="W16" s="2"/>
    </row>
    <row r="17" spans="1:27" x14ac:dyDescent="0.3">
      <c r="A17">
        <v>16</v>
      </c>
      <c r="B17">
        <v>45</v>
      </c>
      <c r="C17">
        <v>82</v>
      </c>
      <c r="E17">
        <v>16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2">
        <f t="shared" si="0"/>
        <v>1</v>
      </c>
      <c r="Q17" s="2" t="s">
        <v>8</v>
      </c>
      <c r="R17" s="2">
        <v>1</v>
      </c>
      <c r="T17" s="2"/>
      <c r="U17" s="2"/>
      <c r="V17" s="2"/>
      <c r="W17" s="2"/>
    </row>
    <row r="18" spans="1:27" x14ac:dyDescent="0.3">
      <c r="A18">
        <v>17</v>
      </c>
      <c r="B18">
        <v>93</v>
      </c>
      <c r="C18">
        <v>68</v>
      </c>
      <c r="E18">
        <v>17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f t="shared" si="0"/>
        <v>1</v>
      </c>
      <c r="Q18" s="2" t="s">
        <v>8</v>
      </c>
      <c r="R18" s="2">
        <v>1</v>
      </c>
      <c r="T18" s="2"/>
      <c r="U18" s="2"/>
      <c r="V18" s="2"/>
      <c r="W18" s="2"/>
    </row>
    <row r="19" spans="1:27" x14ac:dyDescent="0.3">
      <c r="A19">
        <v>18</v>
      </c>
      <c r="B19">
        <v>72</v>
      </c>
      <c r="C19">
        <v>98</v>
      </c>
      <c r="E19">
        <v>18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2">
        <f t="shared" si="0"/>
        <v>1</v>
      </c>
      <c r="Q19" s="2" t="s">
        <v>8</v>
      </c>
      <c r="R19" s="2">
        <v>1</v>
      </c>
      <c r="T19" s="2"/>
      <c r="U19" s="2"/>
      <c r="V19" s="2"/>
      <c r="W19" s="2"/>
    </row>
    <row r="20" spans="1:27" x14ac:dyDescent="0.3">
      <c r="E20" s="2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</row>
    <row r="21" spans="1:27" x14ac:dyDescent="0.3">
      <c r="F21" s="2">
        <v>1</v>
      </c>
      <c r="G21" s="2">
        <v>2</v>
      </c>
      <c r="H21" s="2">
        <v>3</v>
      </c>
      <c r="I21" s="2">
        <v>4</v>
      </c>
      <c r="J21" s="2">
        <v>5</v>
      </c>
      <c r="K21" s="2">
        <v>6</v>
      </c>
      <c r="L21" s="2">
        <v>7</v>
      </c>
      <c r="M21" s="2">
        <v>8</v>
      </c>
      <c r="N21" s="2">
        <v>9</v>
      </c>
      <c r="O21" s="2">
        <v>10</v>
      </c>
      <c r="P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E22">
        <v>1</v>
      </c>
      <c r="F22" s="2">
        <f>IF(F2=1,$B2+$C2,0)</f>
        <v>214</v>
      </c>
      <c r="G22" s="2">
        <f t="shared" ref="G22:O22" si="2">IF(G2=1,$B2+$C2,0)</f>
        <v>0</v>
      </c>
      <c r="H22" s="2">
        <f t="shared" si="2"/>
        <v>0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0</v>
      </c>
      <c r="M22" s="2">
        <f t="shared" si="2"/>
        <v>0</v>
      </c>
      <c r="N22" s="2">
        <f t="shared" si="2"/>
        <v>0</v>
      </c>
      <c r="O22" s="2">
        <f t="shared" si="2"/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E23">
        <v>2</v>
      </c>
      <c r="F23" s="2">
        <f t="shared" ref="F23:O38" si="3">IF(F3=1,$B3+$C3,0)</f>
        <v>0</v>
      </c>
      <c r="G23" s="2">
        <f t="shared" si="3"/>
        <v>140</v>
      </c>
      <c r="H23" s="2">
        <f t="shared" si="3"/>
        <v>0</v>
      </c>
      <c r="I23" s="2">
        <f t="shared" si="3"/>
        <v>0</v>
      </c>
      <c r="J23" s="2">
        <f t="shared" si="3"/>
        <v>0</v>
      </c>
      <c r="K23" s="2">
        <f t="shared" si="3"/>
        <v>0</v>
      </c>
      <c r="L23" s="2">
        <f t="shared" si="3"/>
        <v>0</v>
      </c>
      <c r="M23" s="2">
        <f t="shared" si="3"/>
        <v>0</v>
      </c>
      <c r="N23" s="2">
        <f t="shared" si="3"/>
        <v>0</v>
      </c>
      <c r="O23" s="2">
        <f t="shared" si="3"/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E24">
        <v>3</v>
      </c>
      <c r="F24" s="2">
        <f t="shared" si="3"/>
        <v>0</v>
      </c>
      <c r="G24" s="2">
        <f t="shared" si="3"/>
        <v>0</v>
      </c>
      <c r="H24" s="2">
        <f t="shared" si="3"/>
        <v>158</v>
      </c>
      <c r="I24" s="2">
        <f t="shared" si="3"/>
        <v>0</v>
      </c>
      <c r="J24" s="2">
        <f t="shared" si="3"/>
        <v>0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E25">
        <v>4</v>
      </c>
      <c r="F25" s="2">
        <f t="shared" si="3"/>
        <v>0</v>
      </c>
      <c r="G25" s="2">
        <f t="shared" si="3"/>
        <v>0</v>
      </c>
      <c r="H25" s="2">
        <f t="shared" si="3"/>
        <v>0</v>
      </c>
      <c r="I25" s="2">
        <f t="shared" si="3"/>
        <v>0</v>
      </c>
      <c r="J25" s="2">
        <f t="shared" si="3"/>
        <v>0</v>
      </c>
      <c r="K25" s="2">
        <f t="shared" si="3"/>
        <v>0</v>
      </c>
      <c r="L25" s="2">
        <f t="shared" si="3"/>
        <v>0</v>
      </c>
      <c r="M25" s="2">
        <f t="shared" si="3"/>
        <v>0</v>
      </c>
      <c r="N25" s="2">
        <f t="shared" si="3"/>
        <v>0</v>
      </c>
      <c r="O25" s="2">
        <f t="shared" si="3"/>
        <v>86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E26">
        <v>5</v>
      </c>
      <c r="F26" s="2">
        <f t="shared" si="3"/>
        <v>0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</v>
      </c>
      <c r="M26" s="2">
        <f t="shared" si="3"/>
        <v>0</v>
      </c>
      <c r="N26" s="2">
        <f t="shared" si="3"/>
        <v>149</v>
      </c>
      <c r="O26" s="2">
        <f t="shared" si="3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E27">
        <v>6</v>
      </c>
      <c r="F27" s="2">
        <f t="shared" si="3"/>
        <v>0</v>
      </c>
      <c r="G27" s="2">
        <f t="shared" si="3"/>
        <v>0</v>
      </c>
      <c r="H27" s="2">
        <f t="shared" si="3"/>
        <v>0</v>
      </c>
      <c r="I27" s="2">
        <f t="shared" si="3"/>
        <v>0</v>
      </c>
      <c r="J27" s="2">
        <f t="shared" si="3"/>
        <v>0</v>
      </c>
      <c r="K27" s="2">
        <f t="shared" si="3"/>
        <v>0</v>
      </c>
      <c r="L27" s="2">
        <f t="shared" si="3"/>
        <v>0</v>
      </c>
      <c r="M27" s="2">
        <f t="shared" si="3"/>
        <v>125</v>
      </c>
      <c r="N27" s="2">
        <f t="shared" si="3"/>
        <v>0</v>
      </c>
      <c r="O27" s="2">
        <f t="shared" si="3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E28">
        <v>7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f t="shared" si="3"/>
        <v>0</v>
      </c>
      <c r="J28" s="2">
        <f t="shared" si="3"/>
        <v>0</v>
      </c>
      <c r="K28" s="2">
        <f t="shared" si="3"/>
        <v>117</v>
      </c>
      <c r="L28" s="2">
        <f t="shared" si="3"/>
        <v>0</v>
      </c>
      <c r="M28" s="2">
        <f t="shared" si="3"/>
        <v>0</v>
      </c>
      <c r="N28" s="2">
        <f t="shared" si="3"/>
        <v>0</v>
      </c>
      <c r="O28" s="2">
        <f t="shared" si="3"/>
        <v>0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E29">
        <v>8</v>
      </c>
      <c r="F29" s="2">
        <f t="shared" si="3"/>
        <v>0</v>
      </c>
      <c r="G29" s="2">
        <f t="shared" si="3"/>
        <v>0</v>
      </c>
      <c r="H29" s="2">
        <f t="shared" si="3"/>
        <v>0</v>
      </c>
      <c r="I29" s="2">
        <f t="shared" si="3"/>
        <v>0</v>
      </c>
      <c r="J29" s="2">
        <f t="shared" si="3"/>
        <v>0</v>
      </c>
      <c r="K29" s="2">
        <f t="shared" si="3"/>
        <v>0</v>
      </c>
      <c r="L29" s="2">
        <f t="shared" si="3"/>
        <v>123</v>
      </c>
      <c r="M29" s="2">
        <f t="shared" si="3"/>
        <v>0</v>
      </c>
      <c r="N29" s="2">
        <f t="shared" si="3"/>
        <v>0</v>
      </c>
      <c r="O29" s="2">
        <f t="shared" si="3"/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E30">
        <v>9</v>
      </c>
      <c r="F30" s="2">
        <f t="shared" si="3"/>
        <v>0</v>
      </c>
      <c r="G30" s="2">
        <f t="shared" si="3"/>
        <v>0</v>
      </c>
      <c r="H30" s="2">
        <f t="shared" si="3"/>
        <v>0</v>
      </c>
      <c r="I30" s="2">
        <f t="shared" si="3"/>
        <v>0</v>
      </c>
      <c r="J30" s="2">
        <f t="shared" si="3"/>
        <v>0</v>
      </c>
      <c r="K30" s="2">
        <f t="shared" si="3"/>
        <v>0</v>
      </c>
      <c r="L30" s="2">
        <f t="shared" si="3"/>
        <v>0</v>
      </c>
      <c r="M30" s="2">
        <f t="shared" si="3"/>
        <v>160</v>
      </c>
      <c r="N30" s="2">
        <f t="shared" si="3"/>
        <v>0</v>
      </c>
      <c r="O30" s="2">
        <f t="shared" si="3"/>
        <v>0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E31">
        <v>10</v>
      </c>
      <c r="F31" s="2">
        <f t="shared" si="3"/>
        <v>0</v>
      </c>
      <c r="G31" s="2">
        <f t="shared" si="3"/>
        <v>0</v>
      </c>
      <c r="H31" s="2">
        <f t="shared" si="3"/>
        <v>0</v>
      </c>
      <c r="I31" s="2">
        <f t="shared" si="3"/>
        <v>0</v>
      </c>
      <c r="J31" s="2">
        <f t="shared" si="3"/>
        <v>0</v>
      </c>
      <c r="K31" s="2">
        <f t="shared" si="3"/>
        <v>0</v>
      </c>
      <c r="L31" s="2">
        <f t="shared" si="3"/>
        <v>0</v>
      </c>
      <c r="M31" s="2">
        <f t="shared" si="3"/>
        <v>0</v>
      </c>
      <c r="N31" s="2">
        <f t="shared" si="3"/>
        <v>138</v>
      </c>
      <c r="O31" s="2">
        <f t="shared" si="3"/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E32">
        <v>11</v>
      </c>
      <c r="F32" s="2">
        <f t="shared" si="3"/>
        <v>0</v>
      </c>
      <c r="G32" s="2">
        <f t="shared" si="3"/>
        <v>0</v>
      </c>
      <c r="H32" s="2">
        <f t="shared" si="3"/>
        <v>0</v>
      </c>
      <c r="I32" s="2">
        <f t="shared" si="3"/>
        <v>0</v>
      </c>
      <c r="J32" s="2">
        <f t="shared" si="3"/>
        <v>0</v>
      </c>
      <c r="K32" s="2">
        <f t="shared" si="3"/>
        <v>0</v>
      </c>
      <c r="L32" s="2">
        <f t="shared" si="3"/>
        <v>0</v>
      </c>
      <c r="M32" s="2">
        <f t="shared" si="3"/>
        <v>0</v>
      </c>
      <c r="N32" s="2">
        <f t="shared" si="3"/>
        <v>0</v>
      </c>
      <c r="O32" s="2">
        <f t="shared" si="3"/>
        <v>158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5:28" x14ac:dyDescent="0.3">
      <c r="E33">
        <v>12</v>
      </c>
      <c r="F33" s="2">
        <f t="shared" si="3"/>
        <v>0</v>
      </c>
      <c r="G33" s="2">
        <f t="shared" si="3"/>
        <v>0</v>
      </c>
      <c r="H33" s="2">
        <f t="shared" si="3"/>
        <v>168</v>
      </c>
      <c r="I33" s="2">
        <f t="shared" si="3"/>
        <v>0</v>
      </c>
      <c r="J33" s="2">
        <f t="shared" si="3"/>
        <v>0</v>
      </c>
      <c r="K33" s="2">
        <f t="shared" si="3"/>
        <v>0</v>
      </c>
      <c r="L33" s="2">
        <f t="shared" si="3"/>
        <v>0</v>
      </c>
      <c r="M33" s="2">
        <f t="shared" si="3"/>
        <v>0</v>
      </c>
      <c r="N33" s="2">
        <f t="shared" si="3"/>
        <v>0</v>
      </c>
      <c r="O33" s="2">
        <f t="shared" si="3"/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5:28" x14ac:dyDescent="0.3">
      <c r="E34">
        <v>13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155</v>
      </c>
      <c r="J34" s="2">
        <f t="shared" si="3"/>
        <v>0</v>
      </c>
      <c r="K34" s="2">
        <f t="shared" si="3"/>
        <v>0</v>
      </c>
      <c r="L34" s="2">
        <f t="shared" si="3"/>
        <v>0</v>
      </c>
      <c r="M34" s="2">
        <f t="shared" si="3"/>
        <v>0</v>
      </c>
      <c r="N34" s="2">
        <f t="shared" si="3"/>
        <v>0</v>
      </c>
      <c r="O34" s="2">
        <f t="shared" si="3"/>
        <v>0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5:28" x14ac:dyDescent="0.3">
      <c r="E35">
        <v>14</v>
      </c>
      <c r="F35" s="2">
        <f t="shared" si="3"/>
        <v>0</v>
      </c>
      <c r="G35" s="2">
        <f t="shared" si="3"/>
        <v>81</v>
      </c>
      <c r="H35" s="2">
        <f t="shared" si="3"/>
        <v>0</v>
      </c>
      <c r="I35" s="2">
        <f t="shared" si="3"/>
        <v>0</v>
      </c>
      <c r="J35" s="2">
        <f t="shared" si="3"/>
        <v>0</v>
      </c>
      <c r="K35" s="2">
        <f t="shared" si="3"/>
        <v>0</v>
      </c>
      <c r="L35" s="2">
        <f t="shared" si="3"/>
        <v>0</v>
      </c>
      <c r="M35" s="2">
        <f t="shared" si="3"/>
        <v>0</v>
      </c>
      <c r="N35" s="2">
        <f t="shared" si="3"/>
        <v>0</v>
      </c>
      <c r="O35" s="2">
        <f t="shared" si="3"/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5:28" x14ac:dyDescent="0.3">
      <c r="E36">
        <v>15</v>
      </c>
      <c r="F36" s="2">
        <f t="shared" si="3"/>
        <v>0</v>
      </c>
      <c r="G36" s="2">
        <f t="shared" si="3"/>
        <v>0</v>
      </c>
      <c r="H36" s="2">
        <f t="shared" si="3"/>
        <v>0</v>
      </c>
      <c r="I36" s="2">
        <f t="shared" si="3"/>
        <v>0</v>
      </c>
      <c r="J36" s="2">
        <f t="shared" si="3"/>
        <v>0</v>
      </c>
      <c r="K36" s="2">
        <f t="shared" si="3"/>
        <v>210</v>
      </c>
      <c r="L36" s="2">
        <f t="shared" si="3"/>
        <v>0</v>
      </c>
      <c r="M36" s="2">
        <f t="shared" si="3"/>
        <v>0</v>
      </c>
      <c r="N36" s="2">
        <f t="shared" si="3"/>
        <v>0</v>
      </c>
      <c r="O36" s="2">
        <f t="shared" si="3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5:28" x14ac:dyDescent="0.3">
      <c r="E37">
        <v>16</v>
      </c>
      <c r="F37" s="2">
        <f t="shared" si="3"/>
        <v>0</v>
      </c>
      <c r="G37" s="2">
        <f t="shared" si="3"/>
        <v>0</v>
      </c>
      <c r="H37" s="2">
        <f t="shared" si="3"/>
        <v>0</v>
      </c>
      <c r="I37" s="2">
        <f t="shared" si="3"/>
        <v>0</v>
      </c>
      <c r="J37" s="2">
        <f t="shared" si="3"/>
        <v>0</v>
      </c>
      <c r="K37" s="2">
        <f t="shared" si="3"/>
        <v>0</v>
      </c>
      <c r="L37" s="2">
        <f t="shared" si="3"/>
        <v>127</v>
      </c>
      <c r="M37" s="2">
        <f t="shared" si="3"/>
        <v>0</v>
      </c>
      <c r="N37" s="2">
        <f t="shared" si="3"/>
        <v>0</v>
      </c>
      <c r="O37" s="2">
        <f t="shared" si="3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5:28" x14ac:dyDescent="0.3">
      <c r="E38">
        <v>17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161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5:28" x14ac:dyDescent="0.3">
      <c r="E39">
        <v>18</v>
      </c>
      <c r="F39" s="2">
        <f t="shared" ref="F39:O39" si="4">IF(F19=1,$B19+$C19,0)</f>
        <v>0</v>
      </c>
      <c r="G39" s="2">
        <f t="shared" si="4"/>
        <v>0</v>
      </c>
      <c r="H39" s="2">
        <f t="shared" si="4"/>
        <v>0</v>
      </c>
      <c r="I39" s="2">
        <f t="shared" si="4"/>
        <v>0</v>
      </c>
      <c r="J39" s="2">
        <f t="shared" si="4"/>
        <v>170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R39" s="3"/>
      <c r="S39" s="2"/>
      <c r="T39" s="2"/>
      <c r="U39" s="2"/>
      <c r="V39" s="2"/>
      <c r="W39" s="2"/>
      <c r="X39" s="2"/>
      <c r="Y39" s="2"/>
      <c r="Z39" s="2"/>
      <c r="AA39" s="2"/>
    </row>
    <row r="40" spans="5:28" x14ac:dyDescent="0.3">
      <c r="E40" t="s">
        <v>10</v>
      </c>
      <c r="F40" s="2">
        <f>SUM(F22:F39)</f>
        <v>214</v>
      </c>
      <c r="G40" s="2">
        <f t="shared" ref="G40:O40" si="5">SUM(G22:G39)</f>
        <v>221</v>
      </c>
      <c r="H40" s="2">
        <f t="shared" si="5"/>
        <v>326</v>
      </c>
      <c r="I40" s="2">
        <f t="shared" si="5"/>
        <v>155</v>
      </c>
      <c r="J40" s="2">
        <f t="shared" si="5"/>
        <v>331</v>
      </c>
      <c r="K40" s="2">
        <f t="shared" si="5"/>
        <v>327</v>
      </c>
      <c r="L40" s="2">
        <f t="shared" si="5"/>
        <v>250</v>
      </c>
      <c r="M40" s="2">
        <f t="shared" si="5"/>
        <v>285</v>
      </c>
      <c r="N40" s="2">
        <f t="shared" si="5"/>
        <v>287</v>
      </c>
      <c r="O40" s="2">
        <f t="shared" si="5"/>
        <v>244</v>
      </c>
      <c r="P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5:28" x14ac:dyDescent="0.3">
      <c r="F41" t="s">
        <v>6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R41" s="3"/>
    </row>
    <row r="42" spans="5:28" x14ac:dyDescent="0.3">
      <c r="F42" s="3">
        <v>150</v>
      </c>
      <c r="G42" s="3">
        <v>150</v>
      </c>
      <c r="H42" s="3">
        <v>150</v>
      </c>
      <c r="I42" s="3">
        <v>150</v>
      </c>
      <c r="J42" s="3">
        <v>150</v>
      </c>
      <c r="K42" s="3">
        <v>150</v>
      </c>
      <c r="L42" s="3">
        <v>150</v>
      </c>
      <c r="M42" s="3">
        <v>150</v>
      </c>
      <c r="N42" s="3">
        <v>150</v>
      </c>
      <c r="O42" s="3">
        <v>150</v>
      </c>
      <c r="P42" s="3"/>
    </row>
    <row r="43" spans="5:28" x14ac:dyDescent="0.3"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T43" s="3"/>
    </row>
    <row r="44" spans="5:28" x14ac:dyDescent="0.3">
      <c r="F44" s="3">
        <v>350</v>
      </c>
      <c r="G44" s="3">
        <v>350</v>
      </c>
      <c r="H44" s="3">
        <v>350</v>
      </c>
      <c r="I44" s="3">
        <v>350</v>
      </c>
      <c r="J44" s="3">
        <v>350</v>
      </c>
      <c r="K44" s="3">
        <v>350</v>
      </c>
      <c r="L44" s="3">
        <v>350</v>
      </c>
      <c r="M44" s="3">
        <v>350</v>
      </c>
      <c r="N44" s="3">
        <v>350</v>
      </c>
      <c r="O44" s="3">
        <v>350</v>
      </c>
    </row>
    <row r="45" spans="5:28" x14ac:dyDescent="0.3"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E962-EA46-4C34-8565-27725F75F38C}">
  <dimension ref="A1:AD45"/>
  <sheetViews>
    <sheetView tabSelected="1" zoomScale="70" zoomScaleNormal="70" workbookViewId="0">
      <selection activeCell="AC24" sqref="AC24"/>
    </sheetView>
  </sheetViews>
  <sheetFormatPr defaultRowHeight="14.4" x14ac:dyDescent="0.3"/>
  <cols>
    <col min="3" max="3" width="10.88671875" bestFit="1" customWidth="1"/>
    <col min="5" max="5" width="11" bestFit="1" customWidth="1"/>
    <col min="6" max="6" width="16" bestFit="1" customWidth="1"/>
    <col min="16" max="16" width="11" bestFit="1" customWidth="1"/>
    <col min="17" max="17" width="12.44140625" bestFit="1" customWidth="1"/>
    <col min="20" max="20" width="10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5</v>
      </c>
      <c r="F1" s="2" t="s">
        <v>14</v>
      </c>
      <c r="G1" s="2"/>
      <c r="H1" s="2"/>
      <c r="I1" s="2"/>
      <c r="J1" s="2"/>
      <c r="K1" s="2"/>
      <c r="L1" s="2"/>
      <c r="M1" s="2"/>
      <c r="N1" s="2" t="s">
        <v>15</v>
      </c>
      <c r="O1" s="2" t="s">
        <v>13</v>
      </c>
      <c r="P1" s="2" t="s">
        <v>12</v>
      </c>
      <c r="Q1" s="2" t="s">
        <v>16</v>
      </c>
      <c r="R1" s="2" t="s">
        <v>17</v>
      </c>
      <c r="T1" s="2" t="s">
        <v>18</v>
      </c>
      <c r="U1" s="2" t="s">
        <v>19</v>
      </c>
      <c r="V1" s="2"/>
      <c r="W1" s="2"/>
      <c r="X1" s="2"/>
      <c r="Y1" s="2"/>
      <c r="Z1" s="2"/>
      <c r="AA1" s="2"/>
      <c r="AB1" s="2"/>
      <c r="AC1" s="2"/>
      <c r="AD1" s="2"/>
    </row>
    <row r="2" spans="1:30" ht="15.6" x14ac:dyDescent="0.3">
      <c r="A2">
        <v>1</v>
      </c>
      <c r="B2">
        <v>152</v>
      </c>
      <c r="C2">
        <v>62</v>
      </c>
      <c r="D2">
        <f>B2+C2</f>
        <v>214</v>
      </c>
      <c r="F2" s="1">
        <v>8</v>
      </c>
      <c r="G2" s="2" t="s">
        <v>6</v>
      </c>
      <c r="H2" s="2">
        <v>1</v>
      </c>
      <c r="I2" s="2" t="s">
        <v>4</v>
      </c>
      <c r="J2" s="2">
        <v>10</v>
      </c>
      <c r="K2" s="2"/>
      <c r="L2" s="2"/>
      <c r="M2" s="2"/>
      <c r="N2" s="6">
        <v>1</v>
      </c>
      <c r="O2" s="2">
        <f>SUMIF($F$2:$F$19,N2,$B$2:$B$19)</f>
        <v>217</v>
      </c>
      <c r="P2" s="2">
        <f>SUMIF($F$2:$F$19,N2,$C$2:$C$19)</f>
        <v>260</v>
      </c>
      <c r="Q2" s="2">
        <f>SUM(O2:P2)</f>
        <v>477</v>
      </c>
      <c r="R2" s="2">
        <f>IF(P2&gt;O2,1,0)</f>
        <v>1</v>
      </c>
      <c r="T2" s="2">
        <f>IF(Q2&lt;150,1000,0)</f>
        <v>0</v>
      </c>
      <c r="U2" s="2">
        <f>IF(Q2&gt;350,1000,0)</f>
        <v>1000</v>
      </c>
      <c r="V2" s="2"/>
      <c r="W2" s="2"/>
      <c r="X2" s="2"/>
      <c r="Y2" s="2"/>
      <c r="Z2" s="2"/>
      <c r="AA2" s="2"/>
      <c r="AB2" s="2"/>
      <c r="AC2" s="2"/>
      <c r="AD2" s="2"/>
    </row>
    <row r="3" spans="1:30" ht="15.6" x14ac:dyDescent="0.3">
      <c r="A3">
        <v>2</v>
      </c>
      <c r="B3">
        <v>81</v>
      </c>
      <c r="C3">
        <v>59</v>
      </c>
      <c r="D3">
        <f t="shared" ref="D3:D19" si="0">B3+C3</f>
        <v>140</v>
      </c>
      <c r="F3" s="1">
        <v>9</v>
      </c>
      <c r="G3" s="2" t="s">
        <v>6</v>
      </c>
      <c r="H3" s="2">
        <v>1</v>
      </c>
      <c r="I3" s="2" t="s">
        <v>4</v>
      </c>
      <c r="J3" s="2">
        <v>10</v>
      </c>
      <c r="K3" s="2"/>
      <c r="L3" s="2"/>
      <c r="M3" s="2"/>
      <c r="N3" s="6">
        <v>2</v>
      </c>
      <c r="O3" s="2">
        <f t="shared" ref="O3:O11" si="1">SUMIF($F$2:$F$19,N3,$B$2:$B$19)</f>
        <v>160</v>
      </c>
      <c r="P3" s="2">
        <f t="shared" ref="P3:P11" si="2">SUMIF($F$2:$F$19,N3,$C$2:$C$19)</f>
        <v>167</v>
      </c>
      <c r="Q3" s="2">
        <f t="shared" ref="Q3:Q11" si="3">SUM(O3:P3)</f>
        <v>327</v>
      </c>
      <c r="R3" s="2">
        <f t="shared" ref="R3:R11" si="4">IF(P3&gt;O3,1,0)</f>
        <v>1</v>
      </c>
      <c r="T3" s="2">
        <f t="shared" ref="T3:T11" si="5">IF(Q3&lt;150,1000,0)</f>
        <v>0</v>
      </c>
      <c r="U3" s="2">
        <f t="shared" ref="U3:U11" si="6">IF(Q3&gt;350,1000,0)</f>
        <v>0</v>
      </c>
      <c r="V3" s="2"/>
      <c r="W3" s="2"/>
      <c r="X3" s="2"/>
      <c r="Y3" s="2"/>
      <c r="Z3" s="2"/>
      <c r="AA3" s="2"/>
      <c r="AB3" s="2"/>
      <c r="AC3" s="2"/>
      <c r="AD3" s="2"/>
    </row>
    <row r="4" spans="1:30" ht="15.6" x14ac:dyDescent="0.3">
      <c r="A4">
        <v>3</v>
      </c>
      <c r="B4">
        <v>75</v>
      </c>
      <c r="C4">
        <v>83</v>
      </c>
      <c r="D4">
        <f t="shared" si="0"/>
        <v>158</v>
      </c>
      <c r="F4" s="1">
        <v>5</v>
      </c>
      <c r="G4" s="2" t="s">
        <v>6</v>
      </c>
      <c r="H4" s="2">
        <v>1</v>
      </c>
      <c r="I4" s="2" t="s">
        <v>4</v>
      </c>
      <c r="J4" s="2">
        <v>10</v>
      </c>
      <c r="K4" s="2"/>
      <c r="L4" s="2"/>
      <c r="M4" s="2"/>
      <c r="N4" s="6">
        <v>3</v>
      </c>
      <c r="O4" s="2">
        <f t="shared" si="1"/>
        <v>111</v>
      </c>
      <c r="P4" s="2">
        <f t="shared" si="2"/>
        <v>154</v>
      </c>
      <c r="Q4" s="2">
        <f t="shared" si="3"/>
        <v>265</v>
      </c>
      <c r="R4" s="2">
        <f t="shared" si="4"/>
        <v>1</v>
      </c>
      <c r="T4" s="2">
        <f t="shared" si="5"/>
        <v>0</v>
      </c>
      <c r="U4" s="2">
        <f t="shared" si="6"/>
        <v>0</v>
      </c>
      <c r="V4" s="2"/>
      <c r="W4" s="2"/>
    </row>
    <row r="5" spans="1:30" ht="15.6" x14ac:dyDescent="0.3">
      <c r="A5">
        <v>4</v>
      </c>
      <c r="B5">
        <v>34</v>
      </c>
      <c r="C5">
        <v>52</v>
      </c>
      <c r="D5">
        <f t="shared" si="0"/>
        <v>86</v>
      </c>
      <c r="F5" s="1">
        <v>10</v>
      </c>
      <c r="G5" s="2" t="s">
        <v>6</v>
      </c>
      <c r="H5" s="2">
        <v>1</v>
      </c>
      <c r="I5" s="2" t="s">
        <v>4</v>
      </c>
      <c r="J5" s="2">
        <v>10</v>
      </c>
      <c r="K5" s="2"/>
      <c r="L5" s="2"/>
      <c r="M5" s="2"/>
      <c r="N5" s="6">
        <v>4</v>
      </c>
      <c r="O5" s="2">
        <f t="shared" si="1"/>
        <v>72</v>
      </c>
      <c r="P5" s="2">
        <f t="shared" si="2"/>
        <v>83</v>
      </c>
      <c r="Q5" s="2">
        <f t="shared" si="3"/>
        <v>155</v>
      </c>
      <c r="R5" s="2">
        <f t="shared" si="4"/>
        <v>1</v>
      </c>
      <c r="T5" s="2">
        <f t="shared" si="5"/>
        <v>0</v>
      </c>
      <c r="U5" s="2">
        <f t="shared" si="6"/>
        <v>0</v>
      </c>
    </row>
    <row r="6" spans="1:30" ht="15.6" x14ac:dyDescent="0.3">
      <c r="A6">
        <v>5</v>
      </c>
      <c r="B6">
        <v>62</v>
      </c>
      <c r="C6">
        <v>87</v>
      </c>
      <c r="D6">
        <f t="shared" si="0"/>
        <v>149</v>
      </c>
      <c r="F6" s="1">
        <v>1</v>
      </c>
      <c r="G6" s="2" t="s">
        <v>6</v>
      </c>
      <c r="H6" s="2">
        <v>1</v>
      </c>
      <c r="I6" s="2" t="s">
        <v>4</v>
      </c>
      <c r="J6" s="2">
        <v>10</v>
      </c>
      <c r="K6" s="2"/>
      <c r="L6" s="2"/>
      <c r="M6" s="2"/>
      <c r="N6" s="6">
        <v>5</v>
      </c>
      <c r="O6" s="2">
        <f t="shared" si="1"/>
        <v>75</v>
      </c>
      <c r="P6" s="2">
        <f t="shared" si="2"/>
        <v>83</v>
      </c>
      <c r="Q6" s="2">
        <f t="shared" si="3"/>
        <v>158</v>
      </c>
      <c r="R6" s="2">
        <f t="shared" si="4"/>
        <v>1</v>
      </c>
      <c r="T6" s="2">
        <f t="shared" si="5"/>
        <v>0</v>
      </c>
      <c r="U6" s="2">
        <f t="shared" si="6"/>
        <v>0</v>
      </c>
    </row>
    <row r="7" spans="1:30" ht="15.6" x14ac:dyDescent="0.3">
      <c r="A7">
        <v>6</v>
      </c>
      <c r="B7">
        <v>38</v>
      </c>
      <c r="C7">
        <v>87</v>
      </c>
      <c r="D7">
        <f t="shared" si="0"/>
        <v>125</v>
      </c>
      <c r="F7" s="1">
        <v>10</v>
      </c>
      <c r="G7" s="2" t="s">
        <v>6</v>
      </c>
      <c r="H7" s="2">
        <v>1</v>
      </c>
      <c r="I7" s="2" t="s">
        <v>4</v>
      </c>
      <c r="J7" s="2">
        <v>10</v>
      </c>
      <c r="K7" s="2"/>
      <c r="L7" s="2"/>
      <c r="M7" s="2"/>
      <c r="N7" s="6">
        <v>6</v>
      </c>
      <c r="O7" s="2">
        <f t="shared" si="1"/>
        <v>114</v>
      </c>
      <c r="P7" s="2">
        <f t="shared" si="2"/>
        <v>135</v>
      </c>
      <c r="Q7" s="2">
        <f t="shared" si="3"/>
        <v>249</v>
      </c>
      <c r="R7" s="2">
        <f t="shared" si="4"/>
        <v>1</v>
      </c>
      <c r="T7" s="2">
        <f t="shared" si="5"/>
        <v>0</v>
      </c>
      <c r="U7" s="2">
        <f t="shared" si="6"/>
        <v>0</v>
      </c>
      <c r="V7" s="2"/>
      <c r="W7" s="2"/>
    </row>
    <row r="8" spans="1:30" ht="15.6" x14ac:dyDescent="0.3">
      <c r="A8">
        <v>7</v>
      </c>
      <c r="B8">
        <v>48</v>
      </c>
      <c r="C8">
        <v>69</v>
      </c>
      <c r="D8">
        <f t="shared" si="0"/>
        <v>117</v>
      </c>
      <c r="F8" s="1">
        <v>2</v>
      </c>
      <c r="G8" s="2" t="s">
        <v>6</v>
      </c>
      <c r="H8" s="2">
        <v>1</v>
      </c>
      <c r="I8" s="2" t="s">
        <v>4</v>
      </c>
      <c r="J8" s="2">
        <v>10</v>
      </c>
      <c r="K8" s="2"/>
      <c r="L8" s="2"/>
      <c r="M8" s="2"/>
      <c r="N8" s="6">
        <v>7</v>
      </c>
      <c r="O8" s="2">
        <f t="shared" si="1"/>
        <v>191</v>
      </c>
      <c r="P8" s="2">
        <f t="shared" si="2"/>
        <v>130</v>
      </c>
      <c r="Q8" s="2">
        <f t="shared" si="3"/>
        <v>321</v>
      </c>
      <c r="R8" s="2">
        <f t="shared" si="4"/>
        <v>0</v>
      </c>
      <c r="T8" s="2">
        <f t="shared" si="5"/>
        <v>0</v>
      </c>
      <c r="U8" s="2">
        <f t="shared" si="6"/>
        <v>0</v>
      </c>
      <c r="V8" s="2"/>
      <c r="W8" s="2"/>
      <c r="X8" s="2"/>
      <c r="Y8" s="2"/>
      <c r="Z8" s="2"/>
      <c r="AA8" s="2"/>
      <c r="AB8" s="2"/>
      <c r="AC8" s="2"/>
    </row>
    <row r="9" spans="1:30" ht="15.6" x14ac:dyDescent="0.3">
      <c r="A9">
        <v>8</v>
      </c>
      <c r="B9">
        <v>74</v>
      </c>
      <c r="C9">
        <v>49</v>
      </c>
      <c r="D9">
        <f t="shared" si="0"/>
        <v>123</v>
      </c>
      <c r="F9" s="1">
        <v>8</v>
      </c>
      <c r="G9" s="2" t="s">
        <v>6</v>
      </c>
      <c r="H9" s="2">
        <v>1</v>
      </c>
      <c r="I9" s="2" t="s">
        <v>4</v>
      </c>
      <c r="J9" s="2">
        <v>10</v>
      </c>
      <c r="K9" s="2"/>
      <c r="L9" s="2"/>
      <c r="M9" s="2"/>
      <c r="N9" s="6">
        <v>8</v>
      </c>
      <c r="O9" s="2">
        <f t="shared" si="1"/>
        <v>226</v>
      </c>
      <c r="P9" s="2">
        <f t="shared" si="2"/>
        <v>111</v>
      </c>
      <c r="Q9" s="2">
        <f t="shared" si="3"/>
        <v>337</v>
      </c>
      <c r="R9" s="2">
        <f t="shared" si="4"/>
        <v>0</v>
      </c>
      <c r="T9" s="2">
        <f t="shared" si="5"/>
        <v>0</v>
      </c>
      <c r="U9" s="2">
        <f t="shared" si="6"/>
        <v>0</v>
      </c>
      <c r="V9" s="2"/>
      <c r="W9" s="2"/>
    </row>
    <row r="10" spans="1:30" ht="15.6" x14ac:dyDescent="0.3">
      <c r="A10">
        <v>9</v>
      </c>
      <c r="B10">
        <v>98</v>
      </c>
      <c r="C10">
        <v>62</v>
      </c>
      <c r="D10">
        <f t="shared" si="0"/>
        <v>160</v>
      </c>
      <c r="F10" s="1">
        <v>7</v>
      </c>
      <c r="G10" s="2" t="s">
        <v>6</v>
      </c>
      <c r="H10" s="2">
        <v>1</v>
      </c>
      <c r="I10" s="2" t="s">
        <v>4</v>
      </c>
      <c r="J10" s="2">
        <v>10</v>
      </c>
      <c r="K10" s="2"/>
      <c r="L10" s="2"/>
      <c r="M10" s="2"/>
      <c r="N10" s="6">
        <v>9</v>
      </c>
      <c r="O10" s="2">
        <f t="shared" si="1"/>
        <v>81</v>
      </c>
      <c r="P10" s="2">
        <f t="shared" si="2"/>
        <v>59</v>
      </c>
      <c r="Q10" s="2">
        <f t="shared" si="3"/>
        <v>140</v>
      </c>
      <c r="R10" s="2">
        <f t="shared" si="4"/>
        <v>0</v>
      </c>
      <c r="T10" s="2">
        <f t="shared" si="5"/>
        <v>1000</v>
      </c>
      <c r="U10" s="2">
        <f t="shared" si="6"/>
        <v>0</v>
      </c>
      <c r="V10" s="2"/>
      <c r="W10" s="2"/>
    </row>
    <row r="11" spans="1:30" ht="15.6" x14ac:dyDescent="0.3">
      <c r="A11">
        <v>10</v>
      </c>
      <c r="B11">
        <v>66</v>
      </c>
      <c r="C11">
        <v>72</v>
      </c>
      <c r="D11">
        <f t="shared" si="0"/>
        <v>138</v>
      </c>
      <c r="F11" s="1">
        <v>3</v>
      </c>
      <c r="G11" s="2" t="s">
        <v>6</v>
      </c>
      <c r="H11" s="2">
        <v>1</v>
      </c>
      <c r="I11" s="2" t="s">
        <v>4</v>
      </c>
      <c r="J11" s="2">
        <v>10</v>
      </c>
      <c r="K11" s="2"/>
      <c r="L11" s="2"/>
      <c r="M11" s="2"/>
      <c r="N11" s="6">
        <v>10</v>
      </c>
      <c r="O11" s="2">
        <f t="shared" si="1"/>
        <v>72</v>
      </c>
      <c r="P11" s="2">
        <f t="shared" si="2"/>
        <v>139</v>
      </c>
      <c r="Q11" s="2">
        <f t="shared" si="3"/>
        <v>211</v>
      </c>
      <c r="R11" s="2">
        <f t="shared" si="4"/>
        <v>1</v>
      </c>
      <c r="T11" s="2">
        <f t="shared" si="5"/>
        <v>0</v>
      </c>
      <c r="U11" s="2">
        <f t="shared" si="6"/>
        <v>0</v>
      </c>
      <c r="V11" s="2"/>
      <c r="W11" s="2"/>
    </row>
    <row r="12" spans="1:30" x14ac:dyDescent="0.3">
      <c r="A12">
        <v>11</v>
      </c>
      <c r="B12">
        <v>83</v>
      </c>
      <c r="C12">
        <v>75</v>
      </c>
      <c r="D12">
        <f t="shared" si="0"/>
        <v>158</v>
      </c>
      <c r="F12" s="1">
        <v>1</v>
      </c>
      <c r="G12" s="2" t="s">
        <v>6</v>
      </c>
      <c r="H12" s="2">
        <v>1</v>
      </c>
      <c r="I12" s="2" t="s">
        <v>4</v>
      </c>
      <c r="J12" s="2">
        <v>10</v>
      </c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  <c r="W12" s="2"/>
    </row>
    <row r="13" spans="1:30" x14ac:dyDescent="0.3">
      <c r="A13">
        <v>12</v>
      </c>
      <c r="B13">
        <v>86</v>
      </c>
      <c r="C13">
        <v>82</v>
      </c>
      <c r="D13">
        <f t="shared" si="0"/>
        <v>168</v>
      </c>
      <c r="F13" s="1">
        <v>6</v>
      </c>
      <c r="G13" s="2" t="s">
        <v>6</v>
      </c>
      <c r="H13" s="2">
        <v>1</v>
      </c>
      <c r="I13" s="2" t="s">
        <v>4</v>
      </c>
      <c r="J13" s="2">
        <v>10</v>
      </c>
      <c r="K13" s="2"/>
      <c r="L13" s="2"/>
      <c r="M13" s="2"/>
      <c r="N13" s="2"/>
      <c r="O13" s="2"/>
      <c r="P13" s="2"/>
      <c r="Q13" s="2"/>
      <c r="R13" s="2"/>
      <c r="T13" s="2"/>
      <c r="U13" s="2"/>
      <c r="V13" s="2"/>
      <c r="W13" s="2"/>
    </row>
    <row r="14" spans="1:30" x14ac:dyDescent="0.3">
      <c r="A14">
        <v>13</v>
      </c>
      <c r="B14">
        <v>72</v>
      </c>
      <c r="C14">
        <v>83</v>
      </c>
      <c r="D14">
        <f t="shared" si="0"/>
        <v>155</v>
      </c>
      <c r="F14" s="1">
        <v>4</v>
      </c>
      <c r="G14" s="2" t="s">
        <v>6</v>
      </c>
      <c r="H14" s="2">
        <v>1</v>
      </c>
      <c r="I14" s="2" t="s">
        <v>4</v>
      </c>
      <c r="J14" s="2">
        <v>10</v>
      </c>
      <c r="K14" s="2"/>
      <c r="L14" s="2"/>
      <c r="M14" s="2"/>
      <c r="N14" s="2"/>
      <c r="O14" s="2"/>
      <c r="P14" s="2" t="s">
        <v>20</v>
      </c>
      <c r="Q14" s="2"/>
      <c r="R14" s="2">
        <f>SUM(R2:R11)-SUM(T2:U11)</f>
        <v>-1993</v>
      </c>
      <c r="T14" s="2"/>
      <c r="U14" s="2"/>
      <c r="V14" s="2"/>
      <c r="W14" s="2"/>
    </row>
    <row r="15" spans="1:30" x14ac:dyDescent="0.3">
      <c r="A15">
        <v>14</v>
      </c>
      <c r="B15">
        <v>28</v>
      </c>
      <c r="C15">
        <v>53</v>
      </c>
      <c r="D15">
        <f t="shared" si="0"/>
        <v>81</v>
      </c>
      <c r="F15" s="1">
        <v>6</v>
      </c>
      <c r="G15" s="2" t="s">
        <v>6</v>
      </c>
      <c r="H15" s="2">
        <v>1</v>
      </c>
      <c r="I15" s="2" t="s">
        <v>4</v>
      </c>
      <c r="J15" s="2">
        <v>10</v>
      </c>
      <c r="K15" s="2"/>
      <c r="L15" s="2"/>
      <c r="M15" s="2"/>
      <c r="N15" s="2"/>
      <c r="O15" s="2"/>
      <c r="P15" s="2"/>
      <c r="Q15" s="2"/>
      <c r="R15" s="2"/>
      <c r="T15" s="2"/>
      <c r="U15" s="2"/>
      <c r="V15" s="2"/>
      <c r="W15" s="2"/>
    </row>
    <row r="16" spans="1:30" x14ac:dyDescent="0.3">
      <c r="A16">
        <v>15</v>
      </c>
      <c r="B16">
        <v>112</v>
      </c>
      <c r="C16">
        <v>98</v>
      </c>
      <c r="D16">
        <f t="shared" si="0"/>
        <v>210</v>
      </c>
      <c r="F16" s="1">
        <v>2</v>
      </c>
      <c r="G16" s="2" t="s">
        <v>6</v>
      </c>
      <c r="H16" s="2">
        <v>1</v>
      </c>
      <c r="I16" s="2" t="s">
        <v>4</v>
      </c>
      <c r="J16" s="2">
        <v>10</v>
      </c>
      <c r="K16" s="2"/>
      <c r="L16" s="2"/>
      <c r="M16" s="2"/>
      <c r="N16" s="2"/>
      <c r="O16" s="2"/>
      <c r="P16" s="2"/>
      <c r="Q16" s="2"/>
      <c r="R16" s="2"/>
      <c r="T16" s="2"/>
      <c r="U16" s="2"/>
      <c r="V16" s="2"/>
      <c r="W16" s="2"/>
    </row>
    <row r="17" spans="1:27" x14ac:dyDescent="0.3">
      <c r="A17">
        <v>16</v>
      </c>
      <c r="B17">
        <v>45</v>
      </c>
      <c r="C17">
        <v>82</v>
      </c>
      <c r="D17">
        <f t="shared" si="0"/>
        <v>127</v>
      </c>
      <c r="F17" s="1">
        <v>3</v>
      </c>
      <c r="G17" s="2" t="s">
        <v>6</v>
      </c>
      <c r="H17" s="2">
        <v>1</v>
      </c>
      <c r="I17" s="2" t="s">
        <v>4</v>
      </c>
      <c r="J17" s="2">
        <v>10</v>
      </c>
      <c r="K17" s="2"/>
      <c r="L17" s="2"/>
      <c r="M17" s="2"/>
      <c r="N17" s="2"/>
      <c r="O17" s="2"/>
      <c r="P17" s="2"/>
      <c r="Q17" s="2"/>
      <c r="R17" s="2"/>
      <c r="T17" s="2"/>
      <c r="U17" s="2"/>
      <c r="V17" s="2"/>
      <c r="W17" s="2"/>
    </row>
    <row r="18" spans="1:27" x14ac:dyDescent="0.3">
      <c r="A18">
        <v>17</v>
      </c>
      <c r="B18">
        <v>93</v>
      </c>
      <c r="C18">
        <v>68</v>
      </c>
      <c r="D18">
        <f t="shared" si="0"/>
        <v>161</v>
      </c>
      <c r="F18" s="1">
        <v>7</v>
      </c>
      <c r="G18" s="2" t="s">
        <v>6</v>
      </c>
      <c r="H18" s="2">
        <v>1</v>
      </c>
      <c r="I18" s="2" t="s">
        <v>4</v>
      </c>
      <c r="J18" s="2">
        <v>10</v>
      </c>
      <c r="K18" s="2"/>
      <c r="L18" s="2"/>
      <c r="M18" s="2"/>
      <c r="N18" s="2"/>
      <c r="O18" s="2"/>
      <c r="P18" s="2"/>
      <c r="Q18" s="2"/>
      <c r="R18" s="2"/>
      <c r="T18" s="2"/>
      <c r="U18" s="2"/>
      <c r="V18" s="2"/>
      <c r="W18" s="2"/>
    </row>
    <row r="19" spans="1:27" x14ac:dyDescent="0.3">
      <c r="A19">
        <v>18</v>
      </c>
      <c r="B19">
        <v>72</v>
      </c>
      <c r="C19">
        <v>98</v>
      </c>
      <c r="D19">
        <f t="shared" si="0"/>
        <v>170</v>
      </c>
      <c r="F19" s="1">
        <v>1</v>
      </c>
      <c r="G19" s="2" t="s">
        <v>6</v>
      </c>
      <c r="H19" s="2">
        <v>1</v>
      </c>
      <c r="I19" s="2" t="s">
        <v>4</v>
      </c>
      <c r="J19" s="2">
        <v>10</v>
      </c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</row>
    <row r="20" spans="1:27" x14ac:dyDescent="0.3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</row>
    <row r="21" spans="1:27" x14ac:dyDescent="0.3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F22" s="2"/>
      <c r="G22" s="2"/>
      <c r="H22" s="2"/>
      <c r="I22" s="2"/>
      <c r="J22" s="2"/>
      <c r="K22" s="2"/>
      <c r="L22" s="2"/>
      <c r="M22" s="2"/>
      <c r="N22" s="2"/>
      <c r="O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F23" s="2"/>
      <c r="G23" s="2"/>
      <c r="H23" s="2"/>
      <c r="I23" s="2"/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F24" s="2"/>
      <c r="G24" s="2"/>
      <c r="H24" s="2"/>
      <c r="I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F25" s="2"/>
      <c r="G25" s="2"/>
      <c r="H25" s="2"/>
      <c r="I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F26" s="2"/>
      <c r="G26" s="2"/>
      <c r="H26" s="2"/>
      <c r="I26" s="2"/>
      <c r="J26" s="2"/>
      <c r="K26" s="2"/>
      <c r="L26" s="2"/>
      <c r="M26" s="2"/>
      <c r="N26" s="2"/>
      <c r="O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F27" s="2"/>
      <c r="G27" s="2"/>
      <c r="H27" s="2"/>
      <c r="I27" s="2"/>
      <c r="J27" s="2"/>
      <c r="K27" s="2"/>
      <c r="L27" s="2"/>
      <c r="M27" s="2"/>
      <c r="N27" s="2"/>
      <c r="O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F28" s="2"/>
      <c r="G28" s="2"/>
      <c r="H28" s="2"/>
      <c r="I28" s="2"/>
      <c r="J28" s="2"/>
      <c r="K28" s="2"/>
      <c r="L28" s="2"/>
      <c r="M28" s="2"/>
      <c r="N28" s="2"/>
      <c r="O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F29" s="2"/>
      <c r="G29" s="2"/>
      <c r="H29" s="2"/>
      <c r="I29" s="2"/>
      <c r="J29" s="2"/>
      <c r="K29" s="2"/>
      <c r="L29" s="2"/>
      <c r="M29" s="2"/>
      <c r="N29" s="2"/>
      <c r="O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F30" s="2"/>
      <c r="G30" s="2"/>
      <c r="H30" s="2"/>
      <c r="I30" s="2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F31" s="2"/>
      <c r="G31" s="2"/>
      <c r="H31" s="2"/>
      <c r="I31" s="2"/>
      <c r="J31" s="2"/>
      <c r="K31" s="2"/>
      <c r="L31" s="2"/>
      <c r="M31" s="2"/>
      <c r="N31" s="2"/>
      <c r="O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F32" s="2"/>
      <c r="G32" s="2"/>
      <c r="H32" s="2"/>
      <c r="I32" s="2"/>
      <c r="J32" s="2"/>
      <c r="K32" s="2"/>
      <c r="L32" s="2"/>
      <c r="M32" s="2"/>
      <c r="N32" s="2"/>
      <c r="O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6:28" x14ac:dyDescent="0.3">
      <c r="F33" s="2"/>
      <c r="G33" s="2"/>
      <c r="H33" s="2"/>
      <c r="I33" s="2"/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6:28" x14ac:dyDescent="0.3">
      <c r="F34" s="2"/>
      <c r="G34" s="2"/>
      <c r="H34" s="2"/>
      <c r="I34" s="2"/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6:28" x14ac:dyDescent="0.3">
      <c r="F35" s="2"/>
      <c r="G35" s="2"/>
      <c r="H35" s="2"/>
      <c r="I35" s="2"/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6:28" x14ac:dyDescent="0.3">
      <c r="F36" s="2"/>
      <c r="G36" s="2"/>
      <c r="H36" s="2"/>
      <c r="I36" s="2"/>
      <c r="J36" s="2"/>
      <c r="K36" s="2"/>
      <c r="L36" s="2"/>
      <c r="M36" s="2"/>
      <c r="N36" s="2"/>
      <c r="O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6:28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6:28" x14ac:dyDescent="0.3">
      <c r="F38" s="2"/>
      <c r="G38" s="2"/>
      <c r="H38" s="2"/>
      <c r="I38" s="2"/>
      <c r="J38" s="2"/>
      <c r="K38" s="2"/>
      <c r="L38" s="2"/>
      <c r="M38" s="2"/>
      <c r="N38" s="2"/>
      <c r="O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6:28" x14ac:dyDescent="0.3">
      <c r="F39" s="2"/>
      <c r="G39" s="2"/>
      <c r="H39" s="2"/>
      <c r="I39" s="2"/>
      <c r="J39" s="2"/>
      <c r="K39" s="2"/>
      <c r="L39" s="2"/>
      <c r="M39" s="2"/>
      <c r="N39" s="2"/>
      <c r="O39" s="2"/>
      <c r="R39" s="3"/>
      <c r="S39" s="2"/>
      <c r="T39" s="2"/>
      <c r="U39" s="2"/>
      <c r="V39" s="2"/>
      <c r="W39" s="2"/>
      <c r="X39" s="2"/>
      <c r="Y39" s="2"/>
      <c r="Z39" s="2"/>
      <c r="AA39" s="2"/>
    </row>
    <row r="40" spans="6:28" x14ac:dyDescent="0.3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6:28" x14ac:dyDescent="0.3">
      <c r="R41" s="3"/>
    </row>
    <row r="42" spans="6:28" x14ac:dyDescent="0.3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6:28" x14ac:dyDescent="0.3">
      <c r="T43" s="3"/>
    </row>
    <row r="44" spans="6:28" x14ac:dyDescent="0.3"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6:28" x14ac:dyDescent="0.3"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D57E-A0E9-4EE7-9591-F03C3948B536}">
  <dimension ref="A1:AE45"/>
  <sheetViews>
    <sheetView zoomScale="70" zoomScaleNormal="70" workbookViewId="0">
      <selection activeCell="AC7" sqref="AC7"/>
    </sheetView>
  </sheetViews>
  <sheetFormatPr defaultRowHeight="14.4" x14ac:dyDescent="0.3"/>
  <cols>
    <col min="2" max="2" width="9.44140625" bestFit="1" customWidth="1"/>
    <col min="3" max="3" width="10.88671875" bestFit="1" customWidth="1"/>
    <col min="5" max="5" width="11" bestFit="1" customWidth="1"/>
    <col min="16" max="16" width="1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10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 t="s">
        <v>3</v>
      </c>
      <c r="Q1" s="2"/>
      <c r="R1" s="2"/>
      <c r="T1" t="s">
        <v>7</v>
      </c>
      <c r="U1" s="2"/>
      <c r="V1" s="2"/>
      <c r="W1" s="2"/>
    </row>
    <row r="2" spans="1:30" x14ac:dyDescent="0.3">
      <c r="A2">
        <v>1</v>
      </c>
      <c r="B2">
        <v>152</v>
      </c>
      <c r="C2">
        <v>62</v>
      </c>
      <c r="D2">
        <f>SUM(B2:C2)</f>
        <v>214</v>
      </c>
      <c r="E2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2.8612689090633487E-2</v>
      </c>
      <c r="M2" s="1">
        <v>0.43404907975460116</v>
      </c>
      <c r="N2" s="1">
        <v>0.3769606728387554</v>
      </c>
      <c r="O2" s="1">
        <v>0.16037755831601014</v>
      </c>
      <c r="P2" s="2">
        <f>SUM(F2:O2)</f>
        <v>1.0000000000000002</v>
      </c>
      <c r="Q2" s="2" t="s">
        <v>8</v>
      </c>
      <c r="R2" s="2">
        <v>1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</row>
    <row r="3" spans="1:30" x14ac:dyDescent="0.3">
      <c r="A3">
        <v>2</v>
      </c>
      <c r="B3">
        <v>81</v>
      </c>
      <c r="C3">
        <v>59</v>
      </c>
      <c r="D3">
        <f t="shared" ref="D3:D19" si="0">SUM(B3:C3)</f>
        <v>140</v>
      </c>
      <c r="E3">
        <v>2</v>
      </c>
      <c r="F3" s="1">
        <v>0.89283105360363235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0.10716894639636751</v>
      </c>
      <c r="P3" s="2">
        <f t="shared" ref="P3:P19" si="1">SUM(F3:O3)</f>
        <v>0.99999999999999989</v>
      </c>
      <c r="Q3" s="2" t="s">
        <v>8</v>
      </c>
      <c r="R3" s="2">
        <v>1</v>
      </c>
      <c r="T3">
        <f t="shared" ref="T3:AC3" si="2">IF(SUMPRODUCT($C2:$C19,F2:F19)&gt;SUMPRODUCT($B2:$B19,F2:F19),1,0)</f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 s="4">
        <f>SUM(T3:AC3)</f>
        <v>0</v>
      </c>
    </row>
    <row r="4" spans="1:30" x14ac:dyDescent="0.3">
      <c r="A4">
        <v>3</v>
      </c>
      <c r="B4">
        <v>75</v>
      </c>
      <c r="C4">
        <v>83</v>
      </c>
      <c r="D4">
        <f t="shared" si="0"/>
        <v>158</v>
      </c>
      <c r="E4">
        <v>3</v>
      </c>
      <c r="F4" s="1">
        <v>0</v>
      </c>
      <c r="G4" s="1">
        <v>0</v>
      </c>
      <c r="H4" s="1">
        <v>0</v>
      </c>
      <c r="I4" s="1">
        <v>0</v>
      </c>
      <c r="J4" s="1">
        <v>7.2288837875952167E-2</v>
      </c>
      <c r="K4" s="1">
        <v>0</v>
      </c>
      <c r="L4" s="1">
        <v>0.4053209237679567</v>
      </c>
      <c r="M4" s="1">
        <v>0</v>
      </c>
      <c r="N4" s="1">
        <v>0.52239023835609111</v>
      </c>
      <c r="O4" s="1">
        <v>0</v>
      </c>
      <c r="P4" s="2">
        <f t="shared" si="1"/>
        <v>1</v>
      </c>
      <c r="Q4" s="2" t="s">
        <v>8</v>
      </c>
      <c r="R4" s="2">
        <v>1</v>
      </c>
      <c r="T4" s="2"/>
      <c r="U4" s="2"/>
      <c r="V4" s="2"/>
      <c r="W4" s="2"/>
    </row>
    <row r="5" spans="1:30" x14ac:dyDescent="0.3">
      <c r="A5">
        <v>4</v>
      </c>
      <c r="B5">
        <v>34</v>
      </c>
      <c r="C5">
        <v>52</v>
      </c>
      <c r="D5">
        <f t="shared" si="0"/>
        <v>86</v>
      </c>
      <c r="E5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2">
        <f t="shared" si="1"/>
        <v>1</v>
      </c>
      <c r="Q5" s="2" t="s">
        <v>8</v>
      </c>
      <c r="R5" s="2">
        <v>1</v>
      </c>
      <c r="S5" t="s">
        <v>12</v>
      </c>
      <c r="T5" s="5">
        <f t="shared" ref="T5:Y5" si="3">SUMPRODUCT($C2:$C19,F2:F19)</f>
        <v>70</v>
      </c>
      <c r="U5" s="5">
        <f t="shared" si="3"/>
        <v>108.16326530612245</v>
      </c>
      <c r="V5" s="5">
        <f t="shared" si="3"/>
        <v>70.000000000000014</v>
      </c>
      <c r="W5" s="5">
        <f t="shared" si="3"/>
        <v>70.000000000000014</v>
      </c>
      <c r="X5" s="5">
        <f t="shared" si="3"/>
        <v>70</v>
      </c>
      <c r="Y5" s="5">
        <f t="shared" si="3"/>
        <v>70.000000000000014</v>
      </c>
      <c r="Z5" s="5">
        <f>SUMPRODUCT($C2:$C19,L2:L19)</f>
        <v>81.551020408163339</v>
      </c>
      <c r="AA5" s="5">
        <f>SUMPRODUCT($C2:$C19,M2:M19)</f>
        <v>170</v>
      </c>
      <c r="AB5" s="5">
        <f>SUMPRODUCT($C2:$C19,N2:N19)</f>
        <v>170</v>
      </c>
      <c r="AC5" s="5">
        <f>SUMPRODUCT($C2:$C19,O2:O19)</f>
        <v>170</v>
      </c>
    </row>
    <row r="6" spans="1:30" x14ac:dyDescent="0.3">
      <c r="A6">
        <v>5</v>
      </c>
      <c r="B6">
        <v>62</v>
      </c>
      <c r="C6">
        <v>87</v>
      </c>
      <c r="D6">
        <f t="shared" si="0"/>
        <v>149</v>
      </c>
      <c r="E6">
        <v>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2">
        <f t="shared" si="1"/>
        <v>0</v>
      </c>
      <c r="Q6" s="2" t="s">
        <v>8</v>
      </c>
      <c r="R6" s="2">
        <v>1</v>
      </c>
      <c r="S6" t="s">
        <v>13</v>
      </c>
      <c r="T6">
        <f t="shared" ref="T6:Z6" si="4">SUMPRODUCT($B2:$B19,F2:F19)</f>
        <v>80</v>
      </c>
      <c r="U6">
        <f t="shared" si="4"/>
        <v>118.16326530612245</v>
      </c>
      <c r="V6">
        <f t="shared" si="4"/>
        <v>80.000000000000014</v>
      </c>
      <c r="W6">
        <f t="shared" si="4"/>
        <v>80</v>
      </c>
      <c r="X6">
        <f t="shared" si="4"/>
        <v>79.999999999999986</v>
      </c>
      <c r="Y6">
        <f t="shared" si="4"/>
        <v>80.000000000000014</v>
      </c>
      <c r="Z6">
        <f t="shared" si="4"/>
        <v>91.551020408163339</v>
      </c>
      <c r="AA6">
        <f>SUMPRODUCT($B2:$B19,M2:M19)</f>
        <v>179.99999999999997</v>
      </c>
      <c r="AB6">
        <f>SUMPRODUCT($B2:$B19,N2:N19)</f>
        <v>180.00000000000003</v>
      </c>
      <c r="AC6">
        <f>SUMPRODUCT($B2:$B19,O2:O19)</f>
        <v>179.99999999999997</v>
      </c>
    </row>
    <row r="7" spans="1:30" x14ac:dyDescent="0.3">
      <c r="A7">
        <v>6</v>
      </c>
      <c r="B7">
        <v>38</v>
      </c>
      <c r="C7">
        <v>87</v>
      </c>
      <c r="D7">
        <f t="shared" si="0"/>
        <v>125</v>
      </c>
      <c r="E7">
        <v>6</v>
      </c>
      <c r="F7" s="1">
        <v>0.19403810475239044</v>
      </c>
      <c r="G7" s="1">
        <v>0.53061224489795922</v>
      </c>
      <c r="H7" s="1">
        <v>0</v>
      </c>
      <c r="I7" s="1">
        <v>0</v>
      </c>
      <c r="J7" s="1">
        <v>0</v>
      </c>
      <c r="K7" s="1">
        <v>0.27534965034965048</v>
      </c>
      <c r="L7" s="1">
        <v>0</v>
      </c>
      <c r="M7" s="1">
        <v>0</v>
      </c>
      <c r="N7" s="1">
        <v>0</v>
      </c>
      <c r="O7" s="1">
        <v>0</v>
      </c>
      <c r="P7" s="2">
        <f t="shared" si="1"/>
        <v>1.0000000000000002</v>
      </c>
      <c r="Q7" s="2" t="s">
        <v>8</v>
      </c>
      <c r="R7" s="2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>
        <f>SUM(T7:AC7)</f>
        <v>0</v>
      </c>
    </row>
    <row r="8" spans="1:30" x14ac:dyDescent="0.3">
      <c r="A8">
        <v>7</v>
      </c>
      <c r="B8">
        <v>48</v>
      </c>
      <c r="C8">
        <v>69</v>
      </c>
      <c r="D8">
        <f t="shared" si="0"/>
        <v>117</v>
      </c>
      <c r="E8">
        <v>7</v>
      </c>
      <c r="F8" s="1">
        <v>6.4007641148945251E-3</v>
      </c>
      <c r="G8" s="1">
        <v>0</v>
      </c>
      <c r="H8" s="1">
        <v>0</v>
      </c>
      <c r="I8" s="1">
        <v>1.1102230246251565E-16</v>
      </c>
      <c r="J8" s="1">
        <v>0.27931352159939166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2">
        <f t="shared" si="1"/>
        <v>0.28571428571428631</v>
      </c>
      <c r="Q8" s="2" t="s">
        <v>8</v>
      </c>
      <c r="R8" s="2">
        <v>1</v>
      </c>
      <c r="S8" s="2" t="s">
        <v>11</v>
      </c>
      <c r="T8">
        <f>T6-T5</f>
        <v>10</v>
      </c>
      <c r="U8">
        <f>U6-U5</f>
        <v>10</v>
      </c>
      <c r="V8">
        <f>V6-V5</f>
        <v>10</v>
      </c>
      <c r="W8">
        <f>W6-W5</f>
        <v>9.9999999999999858</v>
      </c>
      <c r="X8">
        <f>X6-X5</f>
        <v>9.9999999999999858</v>
      </c>
      <c r="Y8">
        <f>Y6-Y5</f>
        <v>10</v>
      </c>
      <c r="Z8">
        <f>Z6-Z5</f>
        <v>10</v>
      </c>
      <c r="AA8">
        <f>AA6-AA5</f>
        <v>9.9999999999999716</v>
      </c>
      <c r="AB8">
        <f>AB6-AB5</f>
        <v>10.000000000000028</v>
      </c>
      <c r="AC8">
        <f>AC6-AC5</f>
        <v>9.9999999999999716</v>
      </c>
      <c r="AD8" s="2"/>
    </row>
    <row r="9" spans="1:30" x14ac:dyDescent="0.3">
      <c r="A9">
        <v>8</v>
      </c>
      <c r="B9">
        <v>74</v>
      </c>
      <c r="C9">
        <v>49</v>
      </c>
      <c r="D9">
        <f t="shared" si="0"/>
        <v>123</v>
      </c>
      <c r="E9">
        <v>8</v>
      </c>
      <c r="F9" s="1">
        <v>0</v>
      </c>
      <c r="G9" s="1">
        <v>0</v>
      </c>
      <c r="H9" s="1">
        <v>6.0314685314685187E-2</v>
      </c>
      <c r="I9" s="1">
        <v>0</v>
      </c>
      <c r="J9" s="1">
        <v>0</v>
      </c>
      <c r="K9" s="1">
        <v>0.9396853146853148</v>
      </c>
      <c r="L9" s="1">
        <v>0</v>
      </c>
      <c r="M9" s="1">
        <v>0</v>
      </c>
      <c r="N9" s="1">
        <v>0</v>
      </c>
      <c r="O9" s="1">
        <v>0</v>
      </c>
      <c r="P9" s="2">
        <f t="shared" si="1"/>
        <v>1</v>
      </c>
      <c r="Q9" s="2" t="s">
        <v>8</v>
      </c>
      <c r="R9" s="2">
        <v>1</v>
      </c>
      <c r="S9" t="s">
        <v>9</v>
      </c>
      <c r="T9" s="2">
        <f>T5-T6</f>
        <v>-10</v>
      </c>
      <c r="U9" s="2">
        <f>U5-U6</f>
        <v>-10</v>
      </c>
      <c r="V9" s="2">
        <f>V5-V6</f>
        <v>-10</v>
      </c>
      <c r="W9" s="2">
        <f>W5-W6</f>
        <v>-9.9999999999999858</v>
      </c>
      <c r="X9" s="2">
        <f>X5-X6</f>
        <v>-9.9999999999999858</v>
      </c>
      <c r="Y9" s="2">
        <f>Y5-Y6</f>
        <v>-10</v>
      </c>
      <c r="Z9" s="2">
        <f>Z5-Z6</f>
        <v>-10</v>
      </c>
      <c r="AA9" s="2">
        <f>AA5-AA6</f>
        <v>-9.9999999999999716</v>
      </c>
      <c r="AB9" s="2">
        <f>AB5-AB6</f>
        <v>-10.000000000000028</v>
      </c>
      <c r="AC9" s="2">
        <f>AC5-AC6</f>
        <v>-9.9999999999999716</v>
      </c>
    </row>
    <row r="10" spans="1:30" x14ac:dyDescent="0.3">
      <c r="A10">
        <v>9</v>
      </c>
      <c r="B10">
        <v>98</v>
      </c>
      <c r="C10">
        <v>62</v>
      </c>
      <c r="D10">
        <f t="shared" si="0"/>
        <v>160</v>
      </c>
      <c r="E10">
        <v>9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f t="shared" si="1"/>
        <v>1</v>
      </c>
      <c r="Q10" s="2" t="s">
        <v>8</v>
      </c>
      <c r="R10" s="2">
        <v>1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</row>
    <row r="11" spans="1:30" x14ac:dyDescent="0.3">
      <c r="A11">
        <v>10</v>
      </c>
      <c r="B11">
        <v>66</v>
      </c>
      <c r="C11">
        <v>72</v>
      </c>
      <c r="D11">
        <f t="shared" si="0"/>
        <v>138</v>
      </c>
      <c r="E11">
        <v>10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1.1657341758564144E-15</v>
      </c>
      <c r="O11" s="1">
        <v>0</v>
      </c>
      <c r="P11" s="2">
        <f t="shared" si="1"/>
        <v>1.0000000000000011</v>
      </c>
      <c r="Q11" s="2" t="s">
        <v>8</v>
      </c>
      <c r="R11" s="2">
        <v>1</v>
      </c>
      <c r="T11" s="2">
        <f>1000*(1-T7)</f>
        <v>1000</v>
      </c>
      <c r="U11" s="2">
        <f t="shared" ref="U11:AC11" si="5">1000*(1-U7)</f>
        <v>1000</v>
      </c>
      <c r="V11" s="2">
        <f t="shared" si="5"/>
        <v>1000</v>
      </c>
      <c r="W11" s="2">
        <f t="shared" si="5"/>
        <v>1000</v>
      </c>
      <c r="X11" s="2">
        <f t="shared" si="5"/>
        <v>1000</v>
      </c>
      <c r="Y11" s="2">
        <f t="shared" si="5"/>
        <v>1000</v>
      </c>
      <c r="Z11" s="2">
        <f t="shared" si="5"/>
        <v>1000</v>
      </c>
      <c r="AA11" s="2">
        <f t="shared" si="5"/>
        <v>1000</v>
      </c>
      <c r="AB11" s="2">
        <f t="shared" si="5"/>
        <v>1000</v>
      </c>
      <c r="AC11" s="2">
        <f t="shared" si="5"/>
        <v>1000</v>
      </c>
    </row>
    <row r="12" spans="1:30" x14ac:dyDescent="0.3">
      <c r="A12">
        <v>11</v>
      </c>
      <c r="B12">
        <v>83</v>
      </c>
      <c r="C12">
        <v>75</v>
      </c>
      <c r="D12">
        <f t="shared" si="0"/>
        <v>158</v>
      </c>
      <c r="E12">
        <v>11</v>
      </c>
      <c r="F12" s="1">
        <v>0</v>
      </c>
      <c r="G12" s="1">
        <v>0</v>
      </c>
      <c r="H12" s="1">
        <v>0.82543161196429393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0.1745683880357061</v>
      </c>
      <c r="P12" s="2">
        <f t="shared" si="1"/>
        <v>1</v>
      </c>
      <c r="Q12" s="2" t="s">
        <v>8</v>
      </c>
      <c r="R12" s="2">
        <v>1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</row>
    <row r="13" spans="1:30" x14ac:dyDescent="0.3">
      <c r="A13">
        <v>12</v>
      </c>
      <c r="B13">
        <v>86</v>
      </c>
      <c r="C13">
        <v>82</v>
      </c>
      <c r="D13">
        <f t="shared" si="0"/>
        <v>168</v>
      </c>
      <c r="E13">
        <v>12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0.29706104336166173</v>
      </c>
      <c r="O13" s="1">
        <v>0.70293895663833794</v>
      </c>
      <c r="P13" s="2">
        <f t="shared" si="1"/>
        <v>0.99999999999999967</v>
      </c>
      <c r="Q13" s="2" t="s">
        <v>8</v>
      </c>
      <c r="R13" s="2">
        <v>1</v>
      </c>
      <c r="T13" s="2">
        <f>(1000*T7)-1</f>
        <v>-1</v>
      </c>
      <c r="U13" s="2">
        <f t="shared" ref="U13:AC13" si="6">(1000*U7)-1</f>
        <v>-1</v>
      </c>
      <c r="V13" s="2">
        <f t="shared" si="6"/>
        <v>-1</v>
      </c>
      <c r="W13" s="2">
        <f t="shared" si="6"/>
        <v>-1</v>
      </c>
      <c r="X13" s="2">
        <f t="shared" si="6"/>
        <v>-1</v>
      </c>
      <c r="Y13" s="2">
        <f t="shared" si="6"/>
        <v>-1</v>
      </c>
      <c r="Z13" s="2">
        <f t="shared" si="6"/>
        <v>-1</v>
      </c>
      <c r="AA13" s="2">
        <f t="shared" si="6"/>
        <v>-1</v>
      </c>
      <c r="AB13" s="2">
        <f t="shared" si="6"/>
        <v>-1</v>
      </c>
      <c r="AC13" s="2">
        <f t="shared" si="6"/>
        <v>-1</v>
      </c>
    </row>
    <row r="14" spans="1:30" x14ac:dyDescent="0.3">
      <c r="A14">
        <v>13</v>
      </c>
      <c r="B14">
        <v>72</v>
      </c>
      <c r="C14">
        <v>83</v>
      </c>
      <c r="D14">
        <f t="shared" si="0"/>
        <v>155</v>
      </c>
      <c r="E14">
        <v>13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2">
        <f t="shared" si="1"/>
        <v>1</v>
      </c>
      <c r="Q14" s="2" t="s">
        <v>8</v>
      </c>
      <c r="R14" s="2">
        <v>1</v>
      </c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3">
      <c r="A15">
        <v>14</v>
      </c>
      <c r="B15">
        <v>28</v>
      </c>
      <c r="C15">
        <v>53</v>
      </c>
      <c r="D15">
        <f t="shared" si="0"/>
        <v>81</v>
      </c>
      <c r="E15">
        <v>14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f t="shared" si="1"/>
        <v>0</v>
      </c>
      <c r="Q15" s="2" t="s">
        <v>8</v>
      </c>
      <c r="R15" s="2">
        <v>1</v>
      </c>
      <c r="T15" s="2" t="s">
        <v>4</v>
      </c>
      <c r="U15" s="2" t="s">
        <v>4</v>
      </c>
      <c r="V15" s="2" t="s">
        <v>4</v>
      </c>
      <c r="W15" s="2" t="s">
        <v>4</v>
      </c>
      <c r="X15" s="2" t="s">
        <v>4</v>
      </c>
      <c r="Y15" s="2" t="s">
        <v>4</v>
      </c>
      <c r="Z15" s="2" t="s">
        <v>4</v>
      </c>
      <c r="AA15" s="2" t="s">
        <v>4</v>
      </c>
      <c r="AB15" s="2" t="s">
        <v>4</v>
      </c>
      <c r="AC15" s="2" t="s">
        <v>4</v>
      </c>
    </row>
    <row r="16" spans="1:30" x14ac:dyDescent="0.3">
      <c r="A16">
        <v>15</v>
      </c>
      <c r="B16">
        <v>112</v>
      </c>
      <c r="C16">
        <v>98</v>
      </c>
      <c r="D16">
        <f t="shared" si="0"/>
        <v>210</v>
      </c>
      <c r="E16">
        <v>15</v>
      </c>
      <c r="F16" s="1">
        <v>0</v>
      </c>
      <c r="G16" s="1">
        <v>0</v>
      </c>
      <c r="H16" s="1">
        <v>0</v>
      </c>
      <c r="I16" s="1">
        <v>0.7142857142857143</v>
      </c>
      <c r="J16" s="1">
        <v>0</v>
      </c>
      <c r="K16" s="1">
        <v>0</v>
      </c>
      <c r="L16" s="1">
        <v>0.2857142857142857</v>
      </c>
      <c r="M16" s="1">
        <v>0</v>
      </c>
      <c r="N16" s="1">
        <v>0</v>
      </c>
      <c r="O16" s="1">
        <v>0</v>
      </c>
      <c r="P16" s="2">
        <f t="shared" si="1"/>
        <v>1</v>
      </c>
      <c r="Q16" s="2" t="s">
        <v>8</v>
      </c>
      <c r="R16" s="2">
        <v>1</v>
      </c>
      <c r="T16" s="2">
        <f>1000*T21-10*(1-T21)</f>
        <v>-10</v>
      </c>
      <c r="U16" s="2">
        <f t="shared" ref="U16:AC16" si="7">1000*U21-10*(1-U21)</f>
        <v>-10</v>
      </c>
      <c r="V16" s="2">
        <f t="shared" si="7"/>
        <v>-10</v>
      </c>
      <c r="W16" s="2">
        <f t="shared" si="7"/>
        <v>-10</v>
      </c>
      <c r="X16" s="2">
        <f t="shared" si="7"/>
        <v>-10</v>
      </c>
      <c r="Y16" s="2">
        <f t="shared" si="7"/>
        <v>-10</v>
      </c>
      <c r="Z16" s="2">
        <f t="shared" si="7"/>
        <v>-10</v>
      </c>
      <c r="AA16" s="2">
        <f t="shared" si="7"/>
        <v>-10</v>
      </c>
      <c r="AB16" s="2">
        <f t="shared" si="7"/>
        <v>-10</v>
      </c>
      <c r="AC16" s="2">
        <f t="shared" si="7"/>
        <v>-10</v>
      </c>
    </row>
    <row r="17" spans="1:31" x14ac:dyDescent="0.3">
      <c r="A17">
        <v>16</v>
      </c>
      <c r="B17">
        <v>45</v>
      </c>
      <c r="C17">
        <v>82</v>
      </c>
      <c r="D17">
        <f t="shared" si="0"/>
        <v>127</v>
      </c>
      <c r="E17">
        <v>16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f t="shared" si="1"/>
        <v>0</v>
      </c>
      <c r="Q17" s="2" t="s">
        <v>8</v>
      </c>
      <c r="R17" s="2">
        <v>1</v>
      </c>
      <c r="T17" s="2"/>
      <c r="U17" s="2"/>
      <c r="V17" s="2"/>
      <c r="W17" s="2"/>
    </row>
    <row r="18" spans="1:31" x14ac:dyDescent="0.3">
      <c r="A18">
        <v>17</v>
      </c>
      <c r="B18">
        <v>93</v>
      </c>
      <c r="C18">
        <v>68</v>
      </c>
      <c r="D18">
        <f t="shared" si="0"/>
        <v>161</v>
      </c>
      <c r="E18">
        <v>17</v>
      </c>
      <c r="F18" s="1">
        <v>0</v>
      </c>
      <c r="G18" s="1">
        <v>0</v>
      </c>
      <c r="H18" s="1">
        <v>7.5547198856740994E-2</v>
      </c>
      <c r="I18" s="1">
        <v>0</v>
      </c>
      <c r="J18" s="1">
        <v>0.65775578626379327</v>
      </c>
      <c r="K18" s="1">
        <v>0</v>
      </c>
      <c r="L18" s="1">
        <v>0.26669701487946568</v>
      </c>
      <c r="M18" s="1">
        <v>0</v>
      </c>
      <c r="N18" s="1">
        <v>0</v>
      </c>
      <c r="O18" s="1">
        <v>0</v>
      </c>
      <c r="P18" s="2">
        <f t="shared" si="1"/>
        <v>1</v>
      </c>
      <c r="Q18" s="2" t="s">
        <v>8</v>
      </c>
      <c r="R18" s="2">
        <v>1</v>
      </c>
      <c r="T18" s="2" t="s">
        <v>6</v>
      </c>
      <c r="U18" s="2" t="s">
        <v>6</v>
      </c>
      <c r="V18" s="2" t="s">
        <v>6</v>
      </c>
      <c r="W18" s="2" t="s">
        <v>6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</row>
    <row r="19" spans="1:31" x14ac:dyDescent="0.3">
      <c r="A19">
        <v>18</v>
      </c>
      <c r="B19">
        <v>72</v>
      </c>
      <c r="C19">
        <v>98</v>
      </c>
      <c r="D19">
        <f t="shared" si="0"/>
        <v>170</v>
      </c>
      <c r="E19">
        <v>18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0.19478527607361978</v>
      </c>
      <c r="N19" s="1">
        <v>0.80521472392638027</v>
      </c>
      <c r="O19" s="1">
        <v>0</v>
      </c>
      <c r="P19" s="2">
        <f t="shared" si="1"/>
        <v>1</v>
      </c>
      <c r="Q19" s="2" t="s">
        <v>8</v>
      </c>
      <c r="R19" s="2">
        <v>1</v>
      </c>
      <c r="T19" s="2">
        <f>10*T21-1000*(1-T21)</f>
        <v>-1000</v>
      </c>
      <c r="U19" s="2">
        <f t="shared" ref="U19:AC19" si="8">10*U21-1000*(1-U21)</f>
        <v>-1000</v>
      </c>
      <c r="V19" s="2">
        <f t="shared" si="8"/>
        <v>-1000</v>
      </c>
      <c r="W19" s="2">
        <f t="shared" si="8"/>
        <v>-1000</v>
      </c>
      <c r="X19" s="2">
        <f t="shared" si="8"/>
        <v>-1000</v>
      </c>
      <c r="Y19" s="2">
        <f t="shared" si="8"/>
        <v>-1000</v>
      </c>
      <c r="Z19" s="2">
        <f t="shared" si="8"/>
        <v>-1000</v>
      </c>
      <c r="AA19" s="2">
        <f t="shared" si="8"/>
        <v>-1000</v>
      </c>
      <c r="AB19" s="2">
        <f t="shared" si="8"/>
        <v>-1000</v>
      </c>
      <c r="AC19" s="2">
        <f t="shared" si="8"/>
        <v>-1000</v>
      </c>
    </row>
    <row r="20" spans="1:31" x14ac:dyDescent="0.3">
      <c r="E20" s="2" t="s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2"/>
      <c r="U20" s="2"/>
      <c r="V20" s="2"/>
      <c r="W20" s="2"/>
    </row>
    <row r="21" spans="1:31" x14ac:dyDescent="0.3">
      <c r="F21" s="2">
        <v>1</v>
      </c>
      <c r="G21" s="2">
        <v>2</v>
      </c>
      <c r="H21" s="2">
        <v>3</v>
      </c>
      <c r="I21" s="2">
        <v>4</v>
      </c>
      <c r="J21" s="2">
        <v>5</v>
      </c>
      <c r="K21" s="2">
        <v>6</v>
      </c>
      <c r="L21" s="2">
        <v>7</v>
      </c>
      <c r="M21" s="2">
        <v>8</v>
      </c>
      <c r="N21" s="2">
        <v>9</v>
      </c>
      <c r="O21" s="2">
        <v>10</v>
      </c>
      <c r="P21" s="2"/>
      <c r="R21" s="2"/>
      <c r="S21" s="2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1" x14ac:dyDescent="0.3">
      <c r="E22">
        <v>1</v>
      </c>
      <c r="F22" s="2">
        <f>$D2*F2</f>
        <v>0</v>
      </c>
      <c r="G22" s="2">
        <f t="shared" ref="G22:O22" si="9">$D2*G2</f>
        <v>0</v>
      </c>
      <c r="H22" s="2">
        <f t="shared" si="9"/>
        <v>0</v>
      </c>
      <c r="I22" s="2">
        <f t="shared" si="9"/>
        <v>0</v>
      </c>
      <c r="J22" s="2">
        <f t="shared" si="9"/>
        <v>0</v>
      </c>
      <c r="K22" s="2">
        <f t="shared" si="9"/>
        <v>0</v>
      </c>
      <c r="L22" s="2">
        <f t="shared" si="9"/>
        <v>6.1231154653955659</v>
      </c>
      <c r="M22" s="2">
        <f t="shared" si="9"/>
        <v>92.886503067484654</v>
      </c>
      <c r="N22" s="2">
        <f t="shared" si="9"/>
        <v>80.669583987493652</v>
      </c>
      <c r="O22" s="2">
        <f t="shared" si="9"/>
        <v>34.320797479626172</v>
      </c>
      <c r="R22" s="2"/>
    </row>
    <row r="23" spans="1:31" x14ac:dyDescent="0.3">
      <c r="E23">
        <v>2</v>
      </c>
      <c r="F23" s="2">
        <f t="shared" ref="F23:O23" si="10">$D3*F3</f>
        <v>124.99634750450853</v>
      </c>
      <c r="G23" s="2">
        <f t="shared" si="10"/>
        <v>0</v>
      </c>
      <c r="H23" s="2">
        <f t="shared" si="10"/>
        <v>0</v>
      </c>
      <c r="I23" s="2">
        <f t="shared" si="10"/>
        <v>0</v>
      </c>
      <c r="J23" s="2">
        <f t="shared" si="10"/>
        <v>0</v>
      </c>
      <c r="K23" s="2">
        <f t="shared" si="10"/>
        <v>0</v>
      </c>
      <c r="L23" s="2">
        <f t="shared" si="10"/>
        <v>0</v>
      </c>
      <c r="M23" s="2">
        <f t="shared" si="10"/>
        <v>0</v>
      </c>
      <c r="N23" s="2">
        <f t="shared" si="10"/>
        <v>0</v>
      </c>
      <c r="O23" s="2">
        <f t="shared" si="10"/>
        <v>15.003652495491451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1" x14ac:dyDescent="0.3">
      <c r="E24">
        <v>3</v>
      </c>
      <c r="F24" s="2">
        <f t="shared" ref="F24:O24" si="11">$D4*F4</f>
        <v>0</v>
      </c>
      <c r="G24" s="2">
        <f t="shared" si="11"/>
        <v>0</v>
      </c>
      <c r="H24" s="2">
        <f t="shared" si="11"/>
        <v>0</v>
      </c>
      <c r="I24" s="2">
        <f t="shared" si="11"/>
        <v>0</v>
      </c>
      <c r="J24" s="2">
        <f t="shared" si="11"/>
        <v>11.421636384400442</v>
      </c>
      <c r="K24" s="2">
        <f t="shared" si="11"/>
        <v>0</v>
      </c>
      <c r="L24" s="2">
        <f t="shared" si="11"/>
        <v>64.04070595533716</v>
      </c>
      <c r="M24" s="2">
        <f t="shared" si="11"/>
        <v>0</v>
      </c>
      <c r="N24" s="2">
        <f t="shared" si="11"/>
        <v>82.537657660262397</v>
      </c>
      <c r="O24" s="2">
        <f t="shared" si="11"/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1" x14ac:dyDescent="0.3">
      <c r="E25">
        <v>4</v>
      </c>
      <c r="F25" s="2">
        <f t="shared" ref="F25:O25" si="12">$D5*F5</f>
        <v>0</v>
      </c>
      <c r="G25" s="2">
        <f t="shared" si="12"/>
        <v>0</v>
      </c>
      <c r="H25" s="2">
        <f t="shared" si="12"/>
        <v>0</v>
      </c>
      <c r="I25" s="2">
        <f t="shared" si="12"/>
        <v>0</v>
      </c>
      <c r="J25" s="2">
        <f t="shared" si="12"/>
        <v>0</v>
      </c>
      <c r="K25" s="2">
        <f t="shared" si="12"/>
        <v>0</v>
      </c>
      <c r="L25" s="2">
        <f t="shared" si="12"/>
        <v>0</v>
      </c>
      <c r="M25" s="2">
        <f t="shared" si="12"/>
        <v>86</v>
      </c>
      <c r="N25" s="2">
        <f t="shared" si="12"/>
        <v>0</v>
      </c>
      <c r="O25" s="2">
        <f t="shared" si="12"/>
        <v>0</v>
      </c>
      <c r="R25" s="2"/>
    </row>
    <row r="26" spans="1:31" x14ac:dyDescent="0.3">
      <c r="E26">
        <v>5</v>
      </c>
      <c r="F26" s="2">
        <f t="shared" ref="F26:O26" si="13">$D6*F6</f>
        <v>0</v>
      </c>
      <c r="G26" s="2">
        <f t="shared" si="13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K26" s="2">
        <f t="shared" si="13"/>
        <v>0</v>
      </c>
      <c r="L26" s="2">
        <f t="shared" si="13"/>
        <v>0</v>
      </c>
      <c r="M26" s="2">
        <f t="shared" si="13"/>
        <v>0</v>
      </c>
      <c r="N26" s="2">
        <f t="shared" si="13"/>
        <v>0</v>
      </c>
      <c r="O26" s="2">
        <f t="shared" si="13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E27">
        <v>6</v>
      </c>
      <c r="F27" s="2">
        <f t="shared" ref="F27:O27" si="14">$D7*F7</f>
        <v>24.254763094048805</v>
      </c>
      <c r="G27" s="2">
        <f t="shared" si="14"/>
        <v>66.326530612244909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K27" s="2">
        <f t="shared" si="14"/>
        <v>34.418706293706308</v>
      </c>
      <c r="L27" s="2">
        <f t="shared" si="14"/>
        <v>0</v>
      </c>
      <c r="M27" s="2">
        <f t="shared" si="14"/>
        <v>0</v>
      </c>
      <c r="N27" s="2">
        <f t="shared" si="14"/>
        <v>0</v>
      </c>
      <c r="O27" s="2">
        <f t="shared" si="14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1" x14ac:dyDescent="0.3">
      <c r="E28">
        <v>7</v>
      </c>
      <c r="F28" s="2">
        <f t="shared" ref="F28:O28" si="15">$D8*F8</f>
        <v>0.74888940144265947</v>
      </c>
      <c r="G28" s="2">
        <f t="shared" si="15"/>
        <v>0</v>
      </c>
      <c r="H28" s="2">
        <f t="shared" si="15"/>
        <v>0</v>
      </c>
      <c r="I28" s="2">
        <f t="shared" si="15"/>
        <v>1.2989609388114332E-14</v>
      </c>
      <c r="J28" s="2">
        <f t="shared" si="15"/>
        <v>32.679682027128827</v>
      </c>
      <c r="K28" s="2">
        <f t="shared" si="15"/>
        <v>0</v>
      </c>
      <c r="L28" s="2">
        <f t="shared" si="15"/>
        <v>0</v>
      </c>
      <c r="M28" s="2">
        <f t="shared" si="15"/>
        <v>0</v>
      </c>
      <c r="N28" s="2">
        <f t="shared" si="15"/>
        <v>0</v>
      </c>
      <c r="O28" s="2">
        <f t="shared" si="15"/>
        <v>0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1" x14ac:dyDescent="0.3">
      <c r="E29">
        <v>8</v>
      </c>
      <c r="F29" s="2">
        <f t="shared" ref="F29:O29" si="16">$D9*F9</f>
        <v>0</v>
      </c>
      <c r="G29" s="2">
        <f t="shared" si="16"/>
        <v>0</v>
      </c>
      <c r="H29" s="2">
        <f t="shared" si="16"/>
        <v>7.4187062937062782</v>
      </c>
      <c r="I29" s="2">
        <f t="shared" si="16"/>
        <v>0</v>
      </c>
      <c r="J29" s="2">
        <f t="shared" si="16"/>
        <v>0</v>
      </c>
      <c r="K29" s="2">
        <f t="shared" si="16"/>
        <v>115.58129370629372</v>
      </c>
      <c r="L29" s="2">
        <f t="shared" si="16"/>
        <v>0</v>
      </c>
      <c r="M29" s="2">
        <f t="shared" si="16"/>
        <v>0</v>
      </c>
      <c r="N29" s="2">
        <f t="shared" si="16"/>
        <v>0</v>
      </c>
      <c r="O29" s="2">
        <f t="shared" si="16"/>
        <v>0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1" x14ac:dyDescent="0.3">
      <c r="E30">
        <v>9</v>
      </c>
      <c r="F30" s="2">
        <f t="shared" ref="F30:O30" si="17">$D10*F10</f>
        <v>0</v>
      </c>
      <c r="G30" s="2">
        <f t="shared" si="17"/>
        <v>160</v>
      </c>
      <c r="H30" s="2">
        <f t="shared" si="17"/>
        <v>0</v>
      </c>
      <c r="I30" s="2">
        <f t="shared" si="17"/>
        <v>0</v>
      </c>
      <c r="J30" s="2">
        <f t="shared" si="17"/>
        <v>0</v>
      </c>
      <c r="K30" s="2">
        <f t="shared" si="17"/>
        <v>0</v>
      </c>
      <c r="L30" s="2">
        <f t="shared" si="17"/>
        <v>0</v>
      </c>
      <c r="M30" s="2">
        <f t="shared" si="17"/>
        <v>0</v>
      </c>
      <c r="N30" s="2">
        <f t="shared" si="17"/>
        <v>0</v>
      </c>
      <c r="O30" s="2">
        <f t="shared" si="17"/>
        <v>0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1" x14ac:dyDescent="0.3">
      <c r="E31">
        <v>10</v>
      </c>
      <c r="F31" s="2">
        <f t="shared" ref="F31:O31" si="18">$D11*F11</f>
        <v>0</v>
      </c>
      <c r="G31" s="2">
        <f t="shared" si="18"/>
        <v>0</v>
      </c>
      <c r="H31" s="2">
        <f t="shared" si="18"/>
        <v>0</v>
      </c>
      <c r="I31" s="2">
        <f t="shared" si="18"/>
        <v>0</v>
      </c>
      <c r="J31" s="2">
        <f t="shared" si="18"/>
        <v>0</v>
      </c>
      <c r="K31" s="2">
        <f t="shared" si="18"/>
        <v>0</v>
      </c>
      <c r="L31" s="2">
        <f t="shared" si="18"/>
        <v>0</v>
      </c>
      <c r="M31" s="2">
        <f t="shared" si="18"/>
        <v>138</v>
      </c>
      <c r="N31" s="2">
        <f t="shared" si="18"/>
        <v>1.6087131626818518E-13</v>
      </c>
      <c r="O31" s="2">
        <f t="shared" si="18"/>
        <v>0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1" x14ac:dyDescent="0.3">
      <c r="E32">
        <v>11</v>
      </c>
      <c r="F32" s="2">
        <f t="shared" ref="F32:O32" si="19">$D12*F12</f>
        <v>0</v>
      </c>
      <c r="G32" s="2">
        <f t="shared" si="19"/>
        <v>0</v>
      </c>
      <c r="H32" s="2">
        <f t="shared" si="19"/>
        <v>130.41819469035843</v>
      </c>
      <c r="I32" s="2">
        <f t="shared" si="19"/>
        <v>0</v>
      </c>
      <c r="J32" s="2">
        <f t="shared" si="19"/>
        <v>0</v>
      </c>
      <c r="K32" s="2">
        <f t="shared" si="19"/>
        <v>0</v>
      </c>
      <c r="L32" s="2">
        <f t="shared" si="19"/>
        <v>0</v>
      </c>
      <c r="M32" s="2">
        <f t="shared" si="19"/>
        <v>0</v>
      </c>
      <c r="N32" s="2">
        <f t="shared" si="19"/>
        <v>0</v>
      </c>
      <c r="O32" s="2">
        <f t="shared" si="19"/>
        <v>27.581805309641563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5:28" x14ac:dyDescent="0.3">
      <c r="E33">
        <v>12</v>
      </c>
      <c r="F33" s="2">
        <f t="shared" ref="F33:O33" si="20">$D13*F13</f>
        <v>0</v>
      </c>
      <c r="G33" s="2">
        <f t="shared" si="20"/>
        <v>0</v>
      </c>
      <c r="H33" s="2">
        <f t="shared" si="20"/>
        <v>0</v>
      </c>
      <c r="I33" s="2">
        <f t="shared" si="20"/>
        <v>0</v>
      </c>
      <c r="J33" s="2">
        <f t="shared" si="20"/>
        <v>0</v>
      </c>
      <c r="K33" s="2">
        <f t="shared" si="20"/>
        <v>0</v>
      </c>
      <c r="L33" s="2">
        <f t="shared" si="20"/>
        <v>0</v>
      </c>
      <c r="M33" s="2">
        <f t="shared" si="20"/>
        <v>0</v>
      </c>
      <c r="N33" s="2">
        <f t="shared" si="20"/>
        <v>49.906255284759169</v>
      </c>
      <c r="O33" s="2">
        <f t="shared" si="20"/>
        <v>118.09374471524077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5:28" x14ac:dyDescent="0.3">
      <c r="E34">
        <v>13</v>
      </c>
      <c r="F34" s="2">
        <f t="shared" ref="F34:O34" si="21">$D14*F14</f>
        <v>0</v>
      </c>
      <c r="G34" s="2">
        <f t="shared" si="21"/>
        <v>0</v>
      </c>
      <c r="H34" s="2">
        <f t="shared" si="21"/>
        <v>0</v>
      </c>
      <c r="I34" s="2">
        <f t="shared" si="21"/>
        <v>0</v>
      </c>
      <c r="J34" s="2">
        <f t="shared" si="21"/>
        <v>0</v>
      </c>
      <c r="K34" s="2">
        <f t="shared" si="21"/>
        <v>0</v>
      </c>
      <c r="L34" s="2">
        <f t="shared" si="21"/>
        <v>0</v>
      </c>
      <c r="M34" s="2">
        <f t="shared" si="21"/>
        <v>0</v>
      </c>
      <c r="N34" s="2">
        <f t="shared" si="21"/>
        <v>0</v>
      </c>
      <c r="O34" s="2">
        <f t="shared" si="21"/>
        <v>155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5:28" x14ac:dyDescent="0.3">
      <c r="E35">
        <v>14</v>
      </c>
      <c r="F35" s="2">
        <f t="shared" ref="F35:O35" si="22">$D15*F15</f>
        <v>0</v>
      </c>
      <c r="G35" s="2">
        <f t="shared" si="22"/>
        <v>0</v>
      </c>
      <c r="H35" s="2">
        <f t="shared" si="22"/>
        <v>0</v>
      </c>
      <c r="I35" s="2">
        <f t="shared" si="22"/>
        <v>0</v>
      </c>
      <c r="J35" s="2">
        <f t="shared" si="22"/>
        <v>0</v>
      </c>
      <c r="K35" s="2">
        <f t="shared" si="22"/>
        <v>0</v>
      </c>
      <c r="L35" s="2">
        <f t="shared" si="22"/>
        <v>0</v>
      </c>
      <c r="M35" s="2">
        <f t="shared" si="22"/>
        <v>0</v>
      </c>
      <c r="N35" s="2">
        <f t="shared" si="22"/>
        <v>0</v>
      </c>
      <c r="O35" s="2">
        <f t="shared" si="22"/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5:28" x14ac:dyDescent="0.3">
      <c r="E36">
        <v>15</v>
      </c>
      <c r="F36" s="2">
        <f t="shared" ref="F36:O36" si="23">$D16*F16</f>
        <v>0</v>
      </c>
      <c r="G36" s="2">
        <f t="shared" si="23"/>
        <v>0</v>
      </c>
      <c r="H36" s="2">
        <f t="shared" si="23"/>
        <v>0</v>
      </c>
      <c r="I36" s="2">
        <f t="shared" si="23"/>
        <v>150</v>
      </c>
      <c r="J36" s="2">
        <f t="shared" si="23"/>
        <v>0</v>
      </c>
      <c r="K36" s="2">
        <f t="shared" si="23"/>
        <v>0</v>
      </c>
      <c r="L36" s="2">
        <f t="shared" si="23"/>
        <v>60</v>
      </c>
      <c r="M36" s="2">
        <f t="shared" si="23"/>
        <v>0</v>
      </c>
      <c r="N36" s="2">
        <f t="shared" si="23"/>
        <v>0</v>
      </c>
      <c r="O36" s="2">
        <f t="shared" si="23"/>
        <v>0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5:28" x14ac:dyDescent="0.3">
      <c r="E37">
        <v>16</v>
      </c>
      <c r="F37" s="2">
        <f t="shared" ref="F37:O37" si="24">$D17*F17</f>
        <v>0</v>
      </c>
      <c r="G37" s="2">
        <f t="shared" si="24"/>
        <v>0</v>
      </c>
      <c r="H37" s="2">
        <f t="shared" si="24"/>
        <v>0</v>
      </c>
      <c r="I37" s="2">
        <f t="shared" si="24"/>
        <v>0</v>
      </c>
      <c r="J37" s="2">
        <f t="shared" si="24"/>
        <v>0</v>
      </c>
      <c r="K37" s="2">
        <f t="shared" si="24"/>
        <v>0</v>
      </c>
      <c r="L37" s="2">
        <f t="shared" si="24"/>
        <v>0</v>
      </c>
      <c r="M37" s="2">
        <f t="shared" si="24"/>
        <v>0</v>
      </c>
      <c r="N37" s="2">
        <f t="shared" si="24"/>
        <v>0</v>
      </c>
      <c r="O37" s="2">
        <f t="shared" si="24"/>
        <v>0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5:28" x14ac:dyDescent="0.3">
      <c r="E38">
        <v>17</v>
      </c>
      <c r="F38" s="2">
        <f t="shared" ref="F38:O38" si="25">$D18*F18</f>
        <v>0</v>
      </c>
      <c r="G38" s="2">
        <f t="shared" si="25"/>
        <v>0</v>
      </c>
      <c r="H38" s="2">
        <f t="shared" si="25"/>
        <v>12.1630990159353</v>
      </c>
      <c r="I38" s="2">
        <f t="shared" si="25"/>
        <v>0</v>
      </c>
      <c r="J38" s="2">
        <f t="shared" si="25"/>
        <v>105.89868158847072</v>
      </c>
      <c r="K38" s="2">
        <f t="shared" si="25"/>
        <v>0</v>
      </c>
      <c r="L38" s="2">
        <f t="shared" si="25"/>
        <v>42.938219395593975</v>
      </c>
      <c r="M38" s="2">
        <f t="shared" si="25"/>
        <v>0</v>
      </c>
      <c r="N38" s="2">
        <f t="shared" si="25"/>
        <v>0</v>
      </c>
      <c r="O38" s="2">
        <f t="shared" si="25"/>
        <v>0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5:28" x14ac:dyDescent="0.3">
      <c r="E39">
        <v>18</v>
      </c>
      <c r="F39" s="2">
        <f t="shared" ref="F39:O39" si="26">$D19*F19</f>
        <v>0</v>
      </c>
      <c r="G39" s="2">
        <f t="shared" si="26"/>
        <v>0</v>
      </c>
      <c r="H39" s="2">
        <f t="shared" si="26"/>
        <v>0</v>
      </c>
      <c r="I39" s="2">
        <f t="shared" si="26"/>
        <v>0</v>
      </c>
      <c r="J39" s="2">
        <f t="shared" si="26"/>
        <v>0</v>
      </c>
      <c r="K39" s="2">
        <f t="shared" si="26"/>
        <v>0</v>
      </c>
      <c r="L39" s="2">
        <f t="shared" si="26"/>
        <v>0</v>
      </c>
      <c r="M39" s="2">
        <f t="shared" si="26"/>
        <v>33.113496932515361</v>
      </c>
      <c r="N39" s="2">
        <f t="shared" si="26"/>
        <v>136.88650306748465</v>
      </c>
      <c r="O39" s="2">
        <f t="shared" si="26"/>
        <v>0</v>
      </c>
      <c r="R39" s="3"/>
      <c r="S39" s="2"/>
      <c r="T39" s="2"/>
      <c r="U39" s="2"/>
      <c r="V39" s="2"/>
      <c r="W39" s="2"/>
      <c r="X39" s="2"/>
      <c r="Y39" s="2"/>
      <c r="Z39" s="2"/>
      <c r="AA39" s="2"/>
    </row>
    <row r="40" spans="5:28" x14ac:dyDescent="0.3">
      <c r="E40" t="s">
        <v>5</v>
      </c>
      <c r="F40" s="2">
        <f>SUM(F22:F39)</f>
        <v>150</v>
      </c>
      <c r="G40" s="2">
        <f t="shared" ref="G40:O40" si="27">SUM(G22:G39)</f>
        <v>226.32653061224491</v>
      </c>
      <c r="H40" s="2">
        <f t="shared" si="27"/>
        <v>150</v>
      </c>
      <c r="I40" s="2">
        <f t="shared" si="27"/>
        <v>150</v>
      </c>
      <c r="J40" s="2">
        <f t="shared" si="27"/>
        <v>150</v>
      </c>
      <c r="K40" s="2">
        <f t="shared" si="27"/>
        <v>150.00000000000003</v>
      </c>
      <c r="L40" s="2">
        <f t="shared" si="27"/>
        <v>173.10204081632673</v>
      </c>
      <c r="M40" s="2">
        <f t="shared" si="27"/>
        <v>350.00000000000006</v>
      </c>
      <c r="N40" s="2">
        <f t="shared" si="27"/>
        <v>350.00000000000006</v>
      </c>
      <c r="O40" s="2">
        <f t="shared" si="27"/>
        <v>349.99999999999994</v>
      </c>
      <c r="P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5:28" x14ac:dyDescent="0.3">
      <c r="F41" t="s">
        <v>6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R41" s="3"/>
    </row>
    <row r="42" spans="5:28" x14ac:dyDescent="0.3">
      <c r="F42" s="3">
        <v>150</v>
      </c>
      <c r="G42" s="3">
        <v>150</v>
      </c>
      <c r="H42" s="3">
        <v>150</v>
      </c>
      <c r="I42" s="3">
        <v>150</v>
      </c>
      <c r="J42" s="3">
        <v>150</v>
      </c>
      <c r="K42" s="3">
        <v>150</v>
      </c>
      <c r="L42" s="3">
        <v>150</v>
      </c>
      <c r="M42" s="3">
        <v>150</v>
      </c>
      <c r="N42" s="3">
        <v>150</v>
      </c>
      <c r="O42" s="3">
        <v>150</v>
      </c>
      <c r="P42" s="3"/>
    </row>
    <row r="43" spans="5:28" x14ac:dyDescent="0.3"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T43" s="3"/>
    </row>
    <row r="44" spans="5:28" x14ac:dyDescent="0.3">
      <c r="F44" s="3">
        <v>350</v>
      </c>
      <c r="G44" s="3">
        <v>350</v>
      </c>
      <c r="H44" s="3">
        <v>350</v>
      </c>
      <c r="I44" s="3">
        <v>350</v>
      </c>
      <c r="J44" s="3">
        <v>350</v>
      </c>
      <c r="K44" s="3">
        <v>350</v>
      </c>
      <c r="L44" s="3">
        <v>350</v>
      </c>
      <c r="M44" s="3">
        <v>350</v>
      </c>
      <c r="N44" s="3">
        <v>350</v>
      </c>
      <c r="O44" s="3">
        <v>350</v>
      </c>
    </row>
    <row r="45" spans="5:28" x14ac:dyDescent="0.3">
      <c r="F45" s="3"/>
      <c r="G45" s="3"/>
      <c r="H45" s="3"/>
      <c r="I45" s="3"/>
      <c r="J45" s="3"/>
      <c r="K45" s="3"/>
      <c r="L45" s="3"/>
      <c r="M45" s="3"/>
      <c r="N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1</vt:lpstr>
      <vt:lpstr>Model 2</vt:lpstr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hd626</dc:creator>
  <cp:lastModifiedBy>hd626</cp:lastModifiedBy>
  <dcterms:created xsi:type="dcterms:W3CDTF">2019-11-13T19:41:04Z</dcterms:created>
  <dcterms:modified xsi:type="dcterms:W3CDTF">2019-11-14T17:10:23Z</dcterms:modified>
</cp:coreProperties>
</file>