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ient\C$\Users\hd626\1 Hack\DMA\"/>
    </mc:Choice>
  </mc:AlternateContent>
  <bookViews>
    <workbookView xWindow="-105" yWindow="-105" windowWidth="23250" windowHeight="13170" firstSheet="1" activeTab="1"/>
  </bookViews>
  <sheets>
    <sheet name="CB_DATA_" sheetId="2" state="veryHidden" r:id="rId1"/>
    <sheet name="Problem 1" sheetId="1" r:id="rId2"/>
    <sheet name="Problem 2" sheetId="3" r:id="rId3"/>
  </sheets>
  <definedNames>
    <definedName name="CB_01b3d43b8b814dddaa9f62319d3166fa" localSheetId="0" hidden="1">#N/A</definedName>
    <definedName name="CB_Block_00000000000000000000000000000000" localSheetId="0" hidden="1">"'7.0.0.0"</definedName>
    <definedName name="CB_Block_00000000000000000000000000000000" localSheetId="1" hidden="1">"'7.0.0.0"</definedName>
    <definedName name="CB_Block_00000000000000000000000000000000" localSheetId="2" hidden="1">"'7.0.0.0"</definedName>
    <definedName name="CB_Block_00000000000000000000000000000001" localSheetId="0" hidden="1">"'637111369928525336"</definedName>
    <definedName name="CB_Block_00000000000000000000000000000001" localSheetId="1" hidden="1">"'637111361594126428"</definedName>
    <definedName name="CB_Block_00000000000000000000000000000001" localSheetId="2" hidden="1">"'637111369833833921"</definedName>
    <definedName name="CB_Block_00000000000000000000000000000003" localSheetId="0" hidden="1">"'11.1.4716.0"</definedName>
    <definedName name="CB_Block_00000000000000000000000000000003" localSheetId="1" hidden="1">"'11.1.4716.0"</definedName>
    <definedName name="CB_Block_00000000000000000000000000000003" localSheetId="2" hidden="1">"'11.1.4716.0"</definedName>
    <definedName name="CB_BlockExt_00000000000000000000000000000003" localSheetId="0" hidden="1">"'11.1.2.4.850"</definedName>
    <definedName name="CB_BlockExt_00000000000000000000000000000003" localSheetId="1" hidden="1">"'11.1.2.4.850"</definedName>
    <definedName name="CB_BlockExt_00000000000000000000000000000003" localSheetId="2" hidden="1">"'11.1.2.4.850"</definedName>
    <definedName name="CBCR_1d3458faf3504cd39f8ab78ce0653990" localSheetId="0" hidden="1">CB_DATA_!$A$10002</definedName>
    <definedName name="CBWorkbookPriority" localSheetId="0" hidden="1">-1613714645770830</definedName>
    <definedName name="CBx_47cc1f0d196947a69d15f360971f2c50" localSheetId="0" hidden="1">"'CB_DATA_'!$A$1"</definedName>
    <definedName name="CBx_5d8b7ecddfa34badbc8e723d6d23d68a" localSheetId="0" hidden="1">"'Problem 1'!$A$1"</definedName>
    <definedName name="CBx_e54299f6a8df46b6b12da41df5e490d8" localSheetId="0" hidden="1">"'Problem 2'!$A$1"</definedName>
    <definedName name="CBx_Sheet_Guid" localSheetId="0" hidden="1">"'47cc1f0d-1969-47a6-9d15-f360971f2c50"</definedName>
    <definedName name="CBx_Sheet_Guid" localSheetId="1" hidden="1">"'5d8b7ecd-dfa3-4bad-bc8e-723d6d23d68a"</definedName>
    <definedName name="CBx_Sheet_Guid" localSheetId="2" hidden="1">"'e54299f6-a8df-46b6-b12d-a41df5e490d8"</definedName>
    <definedName name="CBx_SheetRef" localSheetId="0" hidden="1">CB_DATA_!$A$14</definedName>
    <definedName name="CBx_SheetRef" localSheetId="1" hidden="1">CB_DATA_!$B$14</definedName>
    <definedName name="CBx_SheetRef" localSheetId="2" hidden="1">CB_DATA_!$C$14</definedName>
    <definedName name="CBx_StorageType" localSheetId="0" hidden="1">2</definedName>
    <definedName name="CBx_StorageType" localSheetId="1" hidden="1">2</definedName>
    <definedName name="CBx_StorageType" localSheetId="2" hidden="1">2</definedName>
  </definedNames>
  <calcPr calcId="162913" calcMode="manual" concurrentCalc="0" concurrentManualCount="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0002" i="2" l="1"/>
  <c r="H6" i="3"/>
  <c r="H7" i="3"/>
  <c r="J12" i="3"/>
  <c r="H12" i="3"/>
  <c r="B6" i="3"/>
  <c r="B7" i="3"/>
  <c r="D12" i="3"/>
  <c r="B17" i="3"/>
  <c r="B12" i="3"/>
  <c r="H14" i="3"/>
  <c r="B15" i="3"/>
  <c r="B18" i="3"/>
  <c r="B19" i="3"/>
  <c r="H17" i="3"/>
  <c r="H15" i="3"/>
  <c r="H18" i="3"/>
  <c r="H19" i="3"/>
  <c r="B21" i="3"/>
  <c r="C11" i="2"/>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12" i="1"/>
  <c r="C12" i="1"/>
  <c r="C13" i="1"/>
  <c r="E12" i="1"/>
  <c r="G12" i="1"/>
  <c r="B13" i="1"/>
  <c r="E13" i="1"/>
  <c r="G13" i="1"/>
  <c r="B14" i="1"/>
  <c r="C14" i="1"/>
  <c r="E14" i="1"/>
  <c r="G14" i="1"/>
  <c r="B15" i="1"/>
  <c r="C15" i="1"/>
  <c r="E15" i="1"/>
  <c r="G15" i="1"/>
  <c r="B16" i="1"/>
  <c r="C16" i="1"/>
  <c r="E16" i="1"/>
  <c r="G16" i="1"/>
  <c r="B17" i="1"/>
  <c r="C17" i="1"/>
  <c r="E17" i="1"/>
  <c r="G17" i="1"/>
  <c r="B18" i="1"/>
  <c r="C18" i="1"/>
  <c r="E18" i="1"/>
  <c r="G18" i="1"/>
  <c r="B19" i="1"/>
  <c r="C19" i="1"/>
  <c r="E19" i="1"/>
  <c r="G19" i="1"/>
  <c r="B20" i="1"/>
  <c r="C20" i="1"/>
  <c r="E20" i="1"/>
  <c r="G20" i="1"/>
  <c r="B21" i="1"/>
  <c r="C21" i="1"/>
  <c r="E21" i="1"/>
  <c r="G21" i="1"/>
  <c r="B22" i="1"/>
  <c r="C22" i="1"/>
  <c r="E22" i="1"/>
  <c r="G22" i="1"/>
  <c r="B23" i="1"/>
  <c r="C23" i="1"/>
  <c r="E23" i="1"/>
  <c r="G23" i="1"/>
  <c r="B24" i="1"/>
  <c r="C24" i="1"/>
  <c r="E24" i="1"/>
  <c r="G24" i="1"/>
  <c r="B25" i="1"/>
  <c r="C25" i="1"/>
  <c r="E25" i="1"/>
  <c r="G25" i="1"/>
  <c r="B26" i="1"/>
  <c r="C26" i="1"/>
  <c r="E26" i="1"/>
  <c r="G26" i="1"/>
  <c r="B27" i="1"/>
  <c r="C27" i="1"/>
  <c r="E27" i="1"/>
  <c r="G27" i="1"/>
  <c r="B28" i="1"/>
  <c r="C28" i="1"/>
  <c r="E28" i="1"/>
  <c r="G28" i="1"/>
  <c r="B29" i="1"/>
  <c r="C29" i="1"/>
  <c r="E29" i="1"/>
  <c r="G29" i="1"/>
  <c r="B30" i="1"/>
  <c r="C30" i="1"/>
  <c r="E30" i="1"/>
  <c r="G30" i="1"/>
  <c r="B31" i="1"/>
  <c r="C31" i="1"/>
  <c r="E31" i="1"/>
  <c r="G31" i="1"/>
  <c r="B32" i="1"/>
  <c r="C32" i="1"/>
  <c r="E32" i="1"/>
  <c r="G32" i="1"/>
  <c r="B33" i="1"/>
  <c r="C33" i="1"/>
  <c r="E33" i="1"/>
  <c r="G33" i="1"/>
  <c r="B34" i="1"/>
  <c r="C34" i="1"/>
  <c r="E34" i="1"/>
  <c r="G34" i="1"/>
  <c r="B35" i="1"/>
  <c r="C35" i="1"/>
  <c r="E35" i="1"/>
  <c r="G35" i="1"/>
  <c r="B36" i="1"/>
  <c r="C36" i="1"/>
  <c r="E36" i="1"/>
  <c r="G36" i="1"/>
  <c r="B37" i="1"/>
  <c r="C37" i="1"/>
  <c r="E37" i="1"/>
  <c r="G37" i="1"/>
  <c r="B38" i="1"/>
  <c r="C38" i="1"/>
  <c r="E38" i="1"/>
  <c r="G38" i="1"/>
  <c r="B39" i="1"/>
  <c r="C39" i="1"/>
  <c r="E39" i="1"/>
  <c r="G39" i="1"/>
  <c r="B40" i="1"/>
  <c r="C40" i="1"/>
  <c r="E40" i="1"/>
  <c r="G40" i="1"/>
  <c r="B41" i="1"/>
  <c r="C41" i="1"/>
  <c r="E41" i="1"/>
  <c r="G41" i="1"/>
  <c r="B42" i="1"/>
  <c r="C42" i="1"/>
  <c r="E42" i="1"/>
  <c r="G42" i="1"/>
  <c r="B43" i="1"/>
  <c r="C43" i="1"/>
  <c r="E43" i="1"/>
  <c r="G43" i="1"/>
  <c r="B44" i="1"/>
  <c r="C44" i="1"/>
  <c r="E44" i="1"/>
  <c r="G44" i="1"/>
  <c r="B45" i="1"/>
  <c r="C45" i="1"/>
  <c r="E45" i="1"/>
  <c r="G45" i="1"/>
  <c r="B46" i="1"/>
  <c r="C46" i="1"/>
  <c r="E46" i="1"/>
  <c r="G46" i="1"/>
  <c r="B47" i="1"/>
  <c r="C47" i="1"/>
  <c r="E47" i="1"/>
  <c r="G47" i="1"/>
  <c r="B48" i="1"/>
  <c r="C48" i="1"/>
  <c r="E48" i="1"/>
  <c r="G48" i="1"/>
  <c r="B49" i="1"/>
  <c r="C49" i="1"/>
  <c r="E49" i="1"/>
  <c r="G49" i="1"/>
  <c r="B50" i="1"/>
  <c r="C50" i="1"/>
  <c r="E50" i="1"/>
  <c r="G50" i="1"/>
  <c r="B51" i="1"/>
  <c r="C51" i="1"/>
  <c r="E51" i="1"/>
  <c r="G51" i="1"/>
  <c r="B52" i="1"/>
  <c r="C52" i="1"/>
  <c r="E52" i="1"/>
  <c r="G52" i="1"/>
  <c r="B53" i="1"/>
  <c r="C53" i="1"/>
  <c r="E53" i="1"/>
  <c r="G53" i="1"/>
  <c r="B54" i="1"/>
  <c r="C54" i="1"/>
  <c r="E54" i="1"/>
  <c r="G54" i="1"/>
  <c r="B55" i="1"/>
  <c r="C55" i="1"/>
  <c r="E55" i="1"/>
  <c r="G55" i="1"/>
  <c r="B56" i="1"/>
  <c r="C56" i="1"/>
  <c r="E56" i="1"/>
  <c r="G56" i="1"/>
  <c r="B57" i="1"/>
  <c r="C57" i="1"/>
  <c r="E57" i="1"/>
  <c r="G57" i="1"/>
  <c r="B58" i="1"/>
  <c r="C58" i="1"/>
  <c r="E58" i="1"/>
  <c r="G58" i="1"/>
  <c r="B59" i="1"/>
  <c r="C59" i="1"/>
  <c r="E59" i="1"/>
  <c r="G59" i="1"/>
  <c r="B60" i="1"/>
  <c r="C60" i="1"/>
  <c r="E60" i="1"/>
  <c r="G60" i="1"/>
  <c r="B61" i="1"/>
  <c r="C61" i="1"/>
  <c r="E61" i="1"/>
  <c r="G61" i="1"/>
  <c r="G62" i="1"/>
  <c r="H6" i="1"/>
  <c r="I12" i="1"/>
  <c r="B11" i="2"/>
  <c r="A11" i="2"/>
  <c r="B12" i="1"/>
</calcChain>
</file>

<file path=xl/comments1.xml><?xml version="1.0" encoding="utf-8"?>
<comments xmlns="http://schemas.openxmlformats.org/spreadsheetml/2006/main">
  <authors>
    <author>hd963</author>
  </authors>
  <commentList>
    <comment ref="H6" authorId="0" shapeId="0">
      <text>
        <r>
          <rPr>
            <b/>
            <sz val="10"/>
            <color indexed="81"/>
            <rFont val="Arial"/>
            <family val="2"/>
          </rPr>
          <t>=ROUND(CB.Lognormal2(20,10,0,50),0)</t>
        </r>
      </text>
    </comment>
    <comment ref="D12" authorId="0" shapeId="0">
      <text>
        <r>
          <rPr>
            <b/>
            <sz val="10"/>
            <color indexed="81"/>
            <rFont val="Arial"/>
            <family val="2"/>
          </rPr>
          <t>=CB.Normal($B$5,$B$4)</t>
        </r>
      </text>
    </comment>
    <comment ref="E12" authorId="0" shapeId="0">
      <text>
        <r>
          <rPr>
            <b/>
            <sz val="10"/>
            <color indexed="81"/>
            <rFont val="Arial"/>
            <family val="2"/>
          </rPr>
          <t>=IF(B12&gt;=C12,(B12-C12)*(1+D12),0)</t>
        </r>
      </text>
    </comment>
    <comment ref="G12" authorId="0" shapeId="0">
      <text>
        <r>
          <rPr>
            <b/>
            <sz val="10"/>
            <color indexed="81"/>
            <rFont val="Arial"/>
            <family val="2"/>
          </rPr>
          <t>=IF(E12&gt;0,1,0)</t>
        </r>
      </text>
    </comment>
    <comment ref="I12" authorId="0" shapeId="0">
      <text>
        <r>
          <rPr>
            <sz val="10"/>
            <color indexed="81"/>
            <rFont val="Arial"/>
            <family val="2"/>
          </rPr>
          <t>=IF(G62&lt;H6,1,0)</t>
        </r>
      </text>
    </comment>
    <comment ref="C13" authorId="0" shapeId="0">
      <text>
        <r>
          <rPr>
            <b/>
            <sz val="10"/>
            <color indexed="81"/>
            <rFont val="Arial"/>
            <family val="2"/>
          </rPr>
          <t>=C12*(1+$B$7)</t>
        </r>
      </text>
    </comment>
    <comment ref="G62" authorId="0" shapeId="0">
      <text>
        <r>
          <rPr>
            <b/>
            <sz val="10"/>
            <color indexed="81"/>
            <rFont val="Arial"/>
            <family val="2"/>
          </rPr>
          <t>=SUM(G12:G61)</t>
        </r>
      </text>
    </comment>
  </commentList>
</comments>
</file>

<file path=xl/comments2.xml><?xml version="1.0" encoding="utf-8"?>
<comments xmlns="http://schemas.openxmlformats.org/spreadsheetml/2006/main">
  <authors>
    <author>hd963</author>
  </authors>
  <commentList>
    <comment ref="B6" authorId="0" shapeId="0">
      <text>
        <r>
          <rPr>
            <b/>
            <sz val="10"/>
            <color indexed="81"/>
            <rFont val="Arial"/>
            <family val="2"/>
          </rPr>
          <t>=CB.Uniform(D6,E6)</t>
        </r>
      </text>
    </comment>
    <comment ref="H6" authorId="0" shapeId="0">
      <text>
        <r>
          <rPr>
            <b/>
            <sz val="10"/>
            <color indexed="81"/>
            <rFont val="Arial"/>
            <family val="2"/>
          </rPr>
          <t>=CB.Uniform(J6,K6)</t>
        </r>
      </text>
    </comment>
    <comment ref="B12" authorId="0" shapeId="0">
      <text>
        <r>
          <rPr>
            <b/>
            <sz val="10"/>
            <color indexed="81"/>
            <rFont val="Arial"/>
            <family val="2"/>
          </rPr>
          <t>=CB.Binomial(E12,D12)</t>
        </r>
      </text>
    </comment>
    <comment ref="D12" authorId="0" shapeId="0">
      <text>
        <r>
          <rPr>
            <b/>
            <sz val="10"/>
            <color indexed="81"/>
            <rFont val="Arial"/>
            <family val="2"/>
          </rPr>
          <t>=MIN(B7,B9)</t>
        </r>
      </text>
    </comment>
    <comment ref="H12" authorId="0" shapeId="0">
      <text>
        <r>
          <rPr>
            <b/>
            <sz val="10"/>
            <color indexed="81"/>
            <rFont val="Arial"/>
            <family val="2"/>
          </rPr>
          <t>=CB.Binomial(K12,J12)</t>
        </r>
      </text>
    </comment>
    <comment ref="J12" authorId="0" shapeId="0">
      <text>
        <r>
          <rPr>
            <b/>
            <sz val="10"/>
            <color indexed="81"/>
            <rFont val="Arial"/>
            <family val="2"/>
          </rPr>
          <t>=MIN(H7,H9)</t>
        </r>
      </text>
    </comment>
    <comment ref="H14" authorId="0" shapeId="0">
      <text>
        <r>
          <rPr>
            <b/>
            <sz val="10"/>
            <color indexed="81"/>
            <rFont val="Arial"/>
            <family val="2"/>
          </rPr>
          <t>=MAX(H2-H12,0)</t>
        </r>
      </text>
    </comment>
    <comment ref="B15" authorId="0" shapeId="0">
      <text>
        <r>
          <rPr>
            <b/>
            <sz val="10"/>
            <color indexed="81"/>
            <rFont val="Arial"/>
            <family val="2"/>
          </rPr>
          <t>=MAX(MAX(0,B12-B2)-H14,0)</t>
        </r>
      </text>
    </comment>
    <comment ref="H15" authorId="0" shapeId="0">
      <text>
        <r>
          <rPr>
            <b/>
            <sz val="10"/>
            <color indexed="81"/>
            <rFont val="Arial"/>
            <family val="2"/>
          </rPr>
          <t>=MAX(0,H12-H2)</t>
        </r>
      </text>
    </comment>
    <comment ref="B17" authorId="0" shapeId="0">
      <text>
        <r>
          <rPr>
            <b/>
            <sz val="10"/>
            <color indexed="81"/>
            <rFont val="Arial"/>
            <family val="2"/>
          </rPr>
          <t>=B3*D12</t>
        </r>
      </text>
    </comment>
    <comment ref="H17" authorId="0" shapeId="0">
      <text>
        <r>
          <rPr>
            <b/>
            <sz val="10"/>
            <color indexed="81"/>
            <rFont val="Arial"/>
            <family val="2"/>
          </rPr>
          <t>=H3*J12</t>
        </r>
      </text>
    </comment>
    <comment ref="B18" authorId="0" shapeId="0">
      <text>
        <r>
          <rPr>
            <b/>
            <sz val="10"/>
            <color indexed="81"/>
            <rFont val="Arial"/>
            <family val="2"/>
          </rPr>
          <t>=B4*B15</t>
        </r>
      </text>
    </comment>
    <comment ref="H18" authorId="0" shapeId="0">
      <text>
        <r>
          <rPr>
            <b/>
            <sz val="10"/>
            <color indexed="81"/>
            <rFont val="Arial"/>
            <family val="2"/>
          </rPr>
          <t>=H4*H15</t>
        </r>
      </text>
    </comment>
    <comment ref="B19" authorId="0" shapeId="0">
      <text>
        <r>
          <rPr>
            <b/>
            <sz val="10"/>
            <color indexed="81"/>
            <rFont val="Arial"/>
            <family val="2"/>
          </rPr>
          <t>=B17-B18</t>
        </r>
      </text>
    </comment>
    <comment ref="H19" authorId="0" shapeId="0">
      <text>
        <r>
          <rPr>
            <b/>
            <sz val="10"/>
            <color indexed="81"/>
            <rFont val="Arial"/>
            <family val="2"/>
          </rPr>
          <t>=H17-H18</t>
        </r>
      </text>
    </comment>
    <comment ref="B21" authorId="0" shapeId="0">
      <text>
        <r>
          <rPr>
            <sz val="10"/>
            <color indexed="81"/>
            <rFont val="Arial"/>
            <family val="2"/>
          </rPr>
          <t>=SUM(B19,H19)</t>
        </r>
      </text>
    </comment>
  </commentList>
</comments>
</file>

<file path=xl/sharedStrings.xml><?xml version="1.0" encoding="utf-8"?>
<sst xmlns="http://schemas.openxmlformats.org/spreadsheetml/2006/main" count="83" uniqueCount="63">
  <si>
    <t>401 K Savings</t>
  </si>
  <si>
    <t>Year</t>
  </si>
  <si>
    <t>Year Start</t>
  </si>
  <si>
    <t>Draw Down</t>
  </si>
  <si>
    <t>Return</t>
  </si>
  <si>
    <t>Year End</t>
  </si>
  <si>
    <t>Positive?</t>
  </si>
  <si>
    <t>Inflation</t>
  </si>
  <si>
    <t>Years till Death</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</si>
  <si>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</si>
  <si>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</si>
  <si>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</si>
  <si>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</si>
  <si>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</si>
  <si>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</si>
  <si>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</si>
  <si>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</si>
  <si>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</si>
  <si>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</si>
  <si>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</si>
  <si>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</si>
  <si>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47cc1f0d-1969-47a6-9d15-f360971f2c50</t>
  </si>
  <si>
    <t>CB_Block_0</t>
  </si>
  <si>
    <t>Decisioneering:7.0.0.0</t>
  </si>
  <si>
    <t>5d8b7ecd-dfa3-4bad-bc8e-723d6d23d68a</t>
  </si>
  <si>
    <t>㜸〱敤㕣㕤㜰㈴搵㜵㥥㍢搲㡣愶㐷搲㑡慣㤶㠵挵ㄸ换收挷㘰㙤つ慢㘵搷㠰昱㝡搱捦晥〸戴㉢戱搲㉥挶㘰㙢㕢㌳摤㔲戳搳㍤愲扢愵㕤搹㈴攰㝦㍢㡥ㅤ㥢㑡㔵㐲㡣ㄳ㑣捡て㜹㜱㉡㜹㈰挱挱て㑥㔲㐵㝥㜰㉡て戶慢昲攰㉡攲㜲㈵て㐹戹戶捡㉦㍣戸㡡㝣摦戹摤㌳㍤㈳㑤㑢っ㤰㠸㤴㝡㤹愳摢攷晥摦㜳敥㌹攷㥥㜳㥢㡣捡㘴㌲㙦攰攱㕦㍥摤㑣摣㌸户ㅥ㠴㤶㕢㥡愸㔵慢㔶㌹㜴㙡㕥㔰ㅡ昳㝤㜳㝤摡〹挲㉥ㄴ挸㉦㌸挸て㜲ぢ㠱昳㘹慢戰戰㘶昹〱ち攵㌲㤹㐲挱挸㈲㥦㡤昰㌷ㄸ扦ㄸ慣搵搷つ㌰㍦㌱㍥戳昸㌸㕡㥤ぢ㙢扥㜵㜰昸㠲慥㝢㙣㜴戴㌴㕡㍡㜲昷攸㠷㑢㠷づづ㑦慣㔶挳㔵摦㍡收㔹慢愱㙦㔶てづ捦慥㉥㔶㥤昲㠳搶晡㝣敤㤲攵ㅤ戳ㄶて摤戵㘸ㅥ戹㘷昴挸搱愳昶扤昷摥搳㠷慥㌳㘷㈷挶㘷㝤换づ摥愶㌶㜳ㅣ昲㤱㐹慢散㜰㙥㤶攵㍢摥㔲㘹㘲ㅣ晦㈵挶㡦户扢㑢㜳换㤶ㄵ戲㙢换户扣戲ㄵㄸ愸搸敢㡥〵挱慡扢挲挵㌳摣㤳㤸㙡搹っ挲㥣㍢㘱㔵慢㠶ㅢ户㕡㜰㘷戰㜶㔵㜳扤捦㥤戳扣挰〹㥤㌵㈷㕣捦扢昳㘸愸搲敦㥥て慣㜳愶户㘴㥤㌵㕤㉢攷㥥㕡㜵㉡摤晡挹㜴㝤㌰㙥㈲㌹㌰㤹㝥㘹㉣㜰㈷㤶㑤㕦㐶ㄴ㜰㘱㔲捡㥥昴换捤㘵㙦㙥摦㉥㠷㉥㍤戰捤㕢摢㤷㐳捥〵搳慦㤷ㅣ㘹㕦㌲㥡㝣昳〸敥㙣㕦㍥戱㐶捤㜵敥㘸㕦㐷㤶戲戹戴敡㡤昸㕢㔶ㄴ㤳㌱昲〴㍤〴〵〲ㄲ搰㈸ㄲ昴ㄲ昴〱愸敥㕦㘳㤷㈴㉢㌲㉢扢㘰㘶ㄷㄶ戳ぢ攵散㐲㈵扢㘰㘵ㄷ散散挲㔲㜶㘱㌹扢攰㘴ㄷㅥ捦㉥㕣㐲㤹昸㈹昴昴㘴愳攷攷㙢戳慦晣昲戶摥㌳㝦昹愸晦扤㍢㝦㝡挷攱扥㍤㈸昴㔰㌴愸㐹摦扣っ㔶㙢㜰昱攱搲㈱晥摢㝡㔷㘰㔳搸㐷敤扢敤搱搱捡搱㐳收㕤㘶㡥搳㑡㈱㝥ㄳ愳っ愲㙣㥦晤戰攳㔵㙡㤷㠵㜶㌷㡥㥢㠱搵㔸戸㤱㈸㙦扣戶敡㔵㠲昷㙣㥥㌹ㄷ㥡愱㜵㐳㙢㕥愳㤱つ搵收戰慤慣㐰晡扢愹戵摡〵戳扡㙡㡤㕤㜱㜴昶㝢㕢戲摤㔹扦戶搸㍥昷愴㙦㍤㔱捦摤㌰愲㌱〸戵㌵㘹㝢挳㉣㜵㤶ㅥ搷昰挴㜲㉤戰㍣ㄹ摥㠸㍢敢㤴㉦㔹晥㥣㐵㤱㘸㔵㘴慡搷㌲㉢摡昵㈳㌳ㅥ㈶㡡摤㕡昹㐰ㄲ㙢㥦戸ㄲ㘲㌳㕢ㄵ㡣㜷挵昲挳昵㜹㜳戱㙡敤㙦㉡愲晢㐴挶㠱㈶昴挹㕡㜹㌵㤸愸㜹愱㕦慢㌶攷㡣㔵搶㑣㐸㥡捡㤹㕡挵敡敥捥㠸㔰㠰挰敤敡㔲㉡昳愱昶㝢㐱〸㤱㈰㌱㌷昲昵捤㙣㔷㍡㠷搹㘱ㄶ㔵㡢㍣㤹扤㘵㡢挶㌸㕥㤱㌱㈹㍢㌰㌱㈷敡て㜶㝡晢ㄶ捤搶㈹昷捥ㄶ捥㘶㠷愲搹㥦㔸戳扣昰戴改㔵慡㤶㥦慡晤ㄴ㐷㘴っ〰攴慥㐲㈰戴㕤㍤慡㍡㜵㐵慤攷㉥㍢㤵㜰㌹扦㙣㌹㑢换㈱㜰搰㤰㠵〲㤷㜶挳㘳㕣〳㤴戱㤷㘰〸愰㔸捣攴昷戱㔰扥㠸㈷㤳愳㜴㑡搹换㑤㠲㥣昵㥡昶㜲㥦㝤搲愹㠶㤶ㄶ捡〳㌶㈸愲戵㥡㤰慦㥦㉣敡㥢㘵慤㌰昶搹ㄳ攰㔲搳昱挲昵挶扥摤戰㑢㌴ㄳ敤捡㠲ㅤ㈷ぢ㈸ち㥡攵㐱捡㕥〳搳戴㐸㠳昴挲〹㈶攲㌶㐸搱散㘸戹㤹挹㔸㍥㐵㐶愰㝣㤲〹㔹晡㔰㝢ㄹ㐱㘶摦挸愴慣搴㜶㍦敥㑡戳捤㙣㜹㉤捤慥挵挲ㄹ晢〹慥㈳戸㥥攰〰㠰晡て㐸㌸㑡㌹愴㥢ㅦ攳㍤㜸㌷㙥㈴㜸㉦〰攴㤳㐱㤹ㄳ㠹㉡摡㔰摢戱㈳㔹慥ㅦ㜶戲ㄸ挵㕡ㄴ搱㌲慥摢㤹晤慥㄰㍡戲㍡㜷㠶慥敤ㄶㅤ㝢㕢㝢摥㑣㑥㠷ㅣ㤹㔲㌴㌹搷㉤㡡㈶ㄷ㠲㐵㍢搴㕢敦㐳㔵㘳㤸攰晤〰㕡戱搰搸摤㥥㌵㑦㜳昲㕤㘱ㄲ㘹㐳愸㐳攵ㅥ㌱㌱捤晦ㄴ〱户攱攸戲㙢㍦搳ㄴㅣ戱摦昵昶昳挱昶㝢㍢㈲㝡㡢捥摣搵㌹昴ㄵ扤㐹ぢ晡〳搸㕥敡攷㙤昵换㉤挸㌶㙥㈵戸つ愰㐵扦昰攴晤㘶扤〴㘲ㄲ扢〹捡敤愵挷㐵㉣摣昹昵ㄵ㑢戴㑦㥦㍤㙦晡㑢㔶〸敦挵搴㈴散攰㥡敦㕢㔵ㅣ㘸㉢㠲攰搹攵扡㘶㘴㜰搲慦戹挴敦摡挷挱扢㐲㌱㜴㜷㘷扢㌲㉤昶㜱㡡㥤㤹昰㌷㈵㌸㠷晡昷慥昶㐲㈲㔱愹㤹扤㔸㉦晤㙣戹㉢㐹㍡㤰㈴户㘳㔹㡤㍢〰㈰㈵搴捦摡㑡㤴ㄱㄶ㍢㈸挵㥡慤㔵㝡昷㔲㑥㈶㉤晥挳つ㜲愴㔷㍢㙢挷攱㍢〸晡摤㌹挷慤ぢ㡢㕥㜷搶昲换昰㉢㌸㔵慢愸㕤戲ㄴ㌵扢戲攲㕤㈲㉢扡扡㌶㥣愵㔳㝣㙢挲㈷㉤㔲㈲㜵户愷㘶愶㥣挳ㅢ㑣㐵ㄷ㈴㠵㑡㡡㕢愸㉥㠱挸㜹㉣扢㉢㘲㍡㄰㌱㈵㉣㥣㜱㈷挱㈱㠲㔱㠰摣扦㐰搲㙣㜷攱ㄹち敢㔹愳㍢㝢㘱㈱㔳㈰ㄹ挴㍤昸攳戶挲敡〸扢㌹㑡昰㘱㠰ㄶ昳㠷捥挷ㄴ㐶ㄴ㤲㈷ㄸ㤱搶㤲㘱㕦㜰慣换攴㠱㍤㌶㠲㑡ㄳ慢㐱㔸㜳ㄹ㔵敡户㈷㙢㘷㙢攱愴ㄳ慣㈰ち㌵㘴㐷㠹㠷㤷㉤て摣攵挳昶㘹挱搵㔶㔶慣㡡㘱捦搵㔶㈱摡愶㈶㜷挲愱ㅣ昳㠳㉤㈹攷昲慣挲搳搹搹ㄸ㑤㈸㌹ㄱ挳搷㑡㑦散戶㍣摦㍣昴つ㌴㔶㜴摥〹慢㔶慦慤㌷ㅤ搳〵ㅢ慢㠸愸㐱愵挷㥥㕦昶㉤㙢戲摦㍥攵㍢㤵慡攳㔹㈴〶㙣㑣〶敡愶慤㈵㐴〸㘶㙢㡣晦搵扣㝥㝢摥㌷扤㘰挵㘴㌰㜱㝤㙦搳㥢㠴㐴㜲昶戸攳〵攸㐶愸挸昴㠰㍤户㕣扢㡣㘸敤慡敢㥤㌲㔷㠲ㅤ㐱ㄵ㌲扤㝥㠴㌴㉡慢戲㔹㔵挸ㄶ㍡愵てて攴㤹捣㘱晣扡〹㠴㔶㤹ㅣ晤攵㈹摡㥢㜶㝤ㄴ㥦愱㥤捥㌱昵㈱㜲㔴㐷㜶愵㑡㘱敥㔴攳ㅥ搶戹ㄷ攰㠱㔳攷愷ㅡ㔱戹户ㄴ慦捥搱挳㥦㈲攳㠵㉤敡㐱㄰晡攷昶㘸㔶㈱㡥㥣㠳ㅤ〸㡡昳慤㤵晤㡡戶㤴㈱昷敤㘹㈴㑦㈲㡡搴㘷㑦㥢㡢㔶ㄵ戱㘸搷っ昷攸ㄷ㥡戱慥㔹つ愲扣㠹㥡敢㥡㘴㉤戲攵㕣搹㈴〷㡦慤㠶戵㌳㡥㘷搸〰挲㝦ㄱ捡扣〲㤴㜹㐵㔰㝤昶㌹㠶〵㈵捤戶㙡㑢愶敦㠴换慥㔳㉥昰㠵愱扢ㅤ挱㤳搸攴㤴扣昱ㄳ换㡣攱ㄶ㙢晥㍣㑣戶愰〴㜲㤷㈰㐷戹㜴㈴㍦㌸㌷慢昲昸愷㍡㜴㉣㐱挰㠸㤷搴戸て慤攵攴㘶〴㐴㡥㍣㔷攳晢ㄷ㔷㥦〲㐶晢攵㐸昵ㄴㄶ㠱㐷㌰㈱攴改摥捥摢攷㍤㈷〴昵㐸戱㤳㑥㌸ㄹ㠰攴〰㐸捡昱昶〶愱㙡愲搲㐸㕤㉢扣㙦㘳㔶㤳㥡戸㘹㘳㝥㔲㙦摣戲㐹戶搶㈸〹㐵戲㔵㈱搱㉣㥢㡣㜱㈷愹ㅡ㈵㡡㍢搶㌶㉡捤㙤摡㔸㜷㑡㤱户愰㤸㠴㘷㌲挶㌱㘱ㄴ〴㜹挹ㅤ搰㔱昴搷愷戳㐷㈲㕡㐳ㅢ愰㐸㍤愵㜱晤㔱㌸㜰ち㔷㑥㉡㔶㌱㝡挳晥摥ㄳ㈵㘷㔶挳愶ㅣ昳捡㔰㤴㌳㔶慤捥㜸戰ㄲ捡愶㕦搹㈱㕢ㅡ㜳搳ㅡ㐶㜶㘷愷摡㕦㉦㙦㘲㈳㐶摢㤰㈱㤱ㄴ㍦㌰戶㈱㌶㔷㈲㥡㑡敢慣㥦㑢㕤㐷ㄷ昸㜶挶㌲㍤愱挰㕣㔸㤹戴搶挴っ㙢㔸昲㐳㔲愱㝥㕡ㄴ㌹㙡搸㘳㡢〱㔴㝡㐸㌹ㅥ愵㘴㠳ㅢ昶㌹扡愵㜰㠱〱㘲㌷㑡捤㤶㐳㠴㜵敢つ昰㘴戰㜳愸㠳ㄵ搱㘱ㄳ㕡㘷㤴愰昹ㄴ挶㙤㥥〴昷㑥㠷ㄴ㠵㈰戵攵昹搵㜱昵㐷捦昲昹戳攳㤹㌸ㄱ㙤㈲㠶扡㔲慣〷㄰㌷ㄹ㤵攴㉥ㅡ㡡㠳攵㕡戲㠹搰敡㡢㜱㌴㌱晡㘹昲昹㈱㙥昰㌰㡥㌵挰㙤㔳挵ㅤ户搰㠱㌶慤慥敦戱愷扣㜲㜵戵㘲㠹㉡㡥㘵戵㘸攴ㅤ㐱㉦戹晥愷㜷㔳捡扡㐴㡢㌲㠵愳ㄴ愷㑣㈲㜵㙥㜷ㅢㅦ㐳㜵ㄱ㜲㘸㐳换㌶〶ㅦ㔳摣㜲ㄲっ摢㜰㐷㠱昶攱摥挶攵〵戹㌸〷㤱戶〱㐵㔹㌶㡤扢㜸昵〸戲散戶㐴戱改摡㜴㡤㌶㝢〲㜵摡搱愸ㅤ㐱㈳捣㔳ぢ扣㝣ㅥ挶㐸㠷扢㠳㡤㘴慥㐶㤱摤慢㑦挹㙢收敡昱挸昸㔰㡣敦昲ㄴ㤴挱慡㘲㈳搱攰捥㌶慣㙥挵挸㉦㉤㙦攳㝥〰挵㄰㌰つ㕡㤴搴〶捥㌸搲㕢ㅢ㌸っ㐶愶㐴㐷㤳㠱㔴挶㈸㠷攰戰〷搱戰㥢㜸㤰㥥慦㐱〹㠵晢攴㔲㔸㝣㉦㜱挴挵ㄱ愸收敦㙦㐱捥㥡㈱慥扥㜸〷㕡搰㘳㤵ち捤㕤昸攷㜶〴㔵㜱㙤㐳㥢愳晢㕡㉥㘴挹㥣㘸摦摤摣㤲ㄱ㕤ㄴ㍣㍣㔹㍡㙤㠶攵攵戹㜰㕤㕦摡敡㤰㈵㔴敥㠷昰㐷㙣摡㍢㙤收㙥㡦㤷㔰搷戸昶挵㑢㕥敤戲㈷攳捡〵扣昱㐷㉢搶攸改攱㈰㡢㤹㌷昰㑦㥥㙣㈶昷㌲㕡摣捥戰搹㐰挳㐱挲㜶攴㈹ㅡ㈷昰㤷搶捥㌰晥愶昰ち散昷晡慤〱昲捡扥ㄶ㕥ㄱ㘱戰换㉣摥搲摢挵㉣ㄹ昵〳㤰㤶っ〳㠲挷ㄷ㐴戲ㄹ昵ㄲ㕥㐸㜴搰〰㠴㌳㑥ㄳ㠲㝣敦挷摦ㄴ昲㠹㐰㡦慥㜹昰㔲挸晦ㅦ㑡挵扢㝡搳㙤昵扦戱愹晦ち挴㄰㌲㠱㈶昵㝤愹㕥㙣㈶搳㠳ㄱ㤹ㄸ㤴㝤㔳攱㙦捥㘰昷搸昹㡥㕦昱晤㍦㍣㜶㥥〱㠵昹㠸㘵㠶〰摢㉤㐸搷つ㠳慥つ㠶挱慤挸ㄶ挳攰㉣敢㌰㜶慦つ㠳挸昳㌱ぢ挴搶㠶〱㈳㝡㈹收㕦㈲挰㥡㜰㘶昰摣戵摦愵㔷散㌴慥摡㕡〱愲昸㔰㔵挱〴晣㔰搷㙤㐴捦㥡扥改ㅥ㄰晣㈹摦㠲ち昳攷㜱㜷㕢慡戰挶つ㥢收㐸愵㑤㍣ㄴ戱㙦㝤搷㡢戲扤ㅢ敢愰㤴㝥戴搳㕥ㄵ㔴晥㉤昸㐷ㄴ㑦ぢ㤹捦散晢晥愹㝦晦昴ㄷ㡥昳㡥㕡挴慢㌹〶㠵㍢〹搴搳㠲㐰㈸㌷㜱㍤攴㕡㝥㡡㜳〶ㅦ㈵㌹㉢㔵㙢摣昴挵昶〹っ㌷㑥㙡挶㑢㌰愶㘶扥㥤㘰㔸攲戶㠳㌶㉣㑢㉤㑥㑥昹㤴㐹ㅣ㠳愵挴挰挵㤳ㄷ〷ぢ㔵㕢戵搵愱㡤㤹晢㜳㈸㥥㌷㌹㤰㘶摢㤰㘷㑤㍥㑡㝤㍦搶㙣ㅡ㤱挹ㅣ挵昹㐳ㅦ㈰搵〸㜰戱㤴㐲搴㠱ㅣ㤲㍣扥昰ㅡ㠰㐸愹㌹㈴㜲㈵㠰㤴㜸㕡㙢㘰㤷㕥㠰㕤㈱㘰搵慦晡㜵昸搹ち㔶ㄱ㔴㡣㍤昰㥤㥥㘳㜹攸㡦㔵ㄳ〳戴㜲ㄲ㤹㐷㐲㡥㉣㐴㌰㘲㉢搸昳㐸挴㑦㙥ㄴ愹㙤㍢愱搸㐹扦慢挳㙤㝡㘳攷㕣㝡搸㡡敥〹㙦ㄵ昷㍤愰㘷昲愲㌰扣扤㐴攳ㄸ㉡㤱㌹㕤戴愸㔱㠴〳㍡㔹慦搴ㅢ㘵㐱㘷㜹〷㜰ㄶ㐵挸㡦摦〶㌱㝦愴搱昴戵慤㌹搴㜱㕥て㈶挸ㅦ散慦㥢㔲㌶㌶㝡攵㡥㠱㠴摤㔶愹㠲扥㄰㝥〱㔵㌸改㡣㌲ㅡ㐹㜹㔷㡣㑣挷㍢慢㉢扢㐱晦㌳㘶㉤㍢敢㘱搶㘶昰扡㐹晦㍦〲挴㤶晡㕦㌱攲㈶㈴晢㐴㤴攰㑢㡥㔱㤳㉤〳㌵㕣ㄱ昸戳ㄱ戲㤱攳戰㈱㐹〶扡㜵㙡づ㥦慢敡㙣㤱攰昰㜶㜵户㕥㠸愸搷愵㙤摢摢㔶〰摥换㈱㝤て㈲愸㙤㝤づ㝡攳㤹㌶晦ㄸ搰晢捥㌸㘵扦ㄶ搴散㜰㜸づ愱摥㘱㝥㙤㘶挳收ㄹ㔳㝦摡㉡搴㙥挶㑡昴㝤ち㜵捥捥㐰㘰㥦戵挲户㉢〲挹㜸挲昶攲ㄷ晣昲㘸㌰ㄱ㔴愲㜶〸慥戱ㅦ㕡㌵慢昸㔸㜵〶ㅥ捥㤰愸ㅤ愱散戴㥦戹昵㕥〶㤷づ㌷戳ㅥ㠴ㄷ挸慡㤶㄰ㄲ㤳㈹㍣晡㐹慥㙢敢ㅡ㌴㤷㡤收ㄶ戰㘴㘷㥥戶㘲敥扢愰改昶㝡㘹㘶ㄹ昶挹㙦㤰㡢挶㐵㐲ㅣ愳㍦㠶扦摢㜷换戲戵㈱昰㜹昴〹㌷摤㕦㈳㔵㌸捤戶ㄱ昳㌶㔱㔵摤㑦㠰㥦戱ㄸ㈵昸愲攸摢攳㔶㔴摦挱戴戸〱㤰捥攴㉢〰敤戹晡摢㥢㜱戵愲㙦㐷摡〷敢㘷挸㘴晣㈹扡っ〴扢㤴挴昲㠴㉡搸攵㈴㤶㠷ㄳ昲㜱㔱晤〱㝡攰㍡敢昵㝡㥣㌸ㅣ㔶攴㄰㠲戴㤱㤴晤㡡㠷㄰㤹挱敦愳㐲㝤〶㉥戰敤㘷昰捣愶㌳愰昹㈰愳㑡戶㍦ㄸ慢ㅦ㘳㠵㕤㍦㐱攰ㄳ〴〰㠳㜱挹〱ち㔶㑡慢扣づ㐹扣㜴ㅣ㘹㍣晦ㅡ晤㝤敤昸㡦㕦攵昳摦挷㤵㠸㔲㘴㌵捦㠲愲㔴㘶昱戵攴㉣搶㠰㙤㍦㡢慦㙥㌶㡢㐱㑡㔹㡥挴戸〲搰摦愵㉥攲㡦捣㙡ㅤ〹㉥㈸㝦捡㡣戱昱っ昰㥥ㄹ㈴㙢㐸摤捦㈰搱摦㌵㐸㔲搲㠳㘳㍣㐹昰㕢〴扦㑤昰ㄴ挱搳〴㥦㈵昸ㅣ㐰㜱㤰ㄴ㤶挲㥦㈷敥ぢ〴㕦㈴昸ㄲ挱㤷〹扥㐲昰㔵㠰攲㈰〹㉦㠵㝦㠷戸慦ㄱ晣㉥挱搷〹扥㐱昰㝢〴摦〴㈸㉡㌲㠰㑣攱㕢㐸挴㔳挸㤱ㅥ㈹摦㈵㠹愱挷㝢㥣散㈶慦㝤挹㜹慤摥ぢ㙥攴㐴摥ㄱ㐲づ㔳攲㠷扥㙤㜵㔳扥挳ぢち捡㡢昹攳昴改挸㠵㤷挹㐶㈱㌳昰愷挴㘶ㄴ昹㤹ぢ愹摣戸昰㕦扣搸昰㉣㈱〳て㤸㔸ㄷ㈶摦㑢攱㙡㕣昸㌰㍥㈸㤳㌲㘸㔹㍦慦挵㠵戹㍦愴昰愵戸昰㝦ㅤ㍥㔰㉦ㅣ㙦〷摤㜲㡥扣㥡㘲戴换㌱㈶昱㜱㌹扤〳㌹㥢㠶㐰慦慤搱㔴〱ㄲ昹慥㡡㈹搰㠷扢㉣㍥㍥敦㥥挶搵㉣摣㘰㠱戶搰晦㤷㠷㈹㕣搹㥡㌴㐳ㄳ㕦㙦慦㈱㔶敥ㅢ昲挶捡㜹㝢挶〷愲挷㥥ち㜰㌸慣散㈸ㄶ㠱㕤搳慤搷㜷㡢㤸㐲㡡つ摣㔸㡦㌸挶㤷攵ㄵ㤸捥戴愰挴㠵扡㤵ㄳ㔳㌶昳㜴㠳㘷㡣㍦〴㜱㈰慤〱㤹㌰㥥〵搴㜱愴㝤㐴っ㔲っ㠹㡣昹㌶㌳㥥㈳昸づ㐰㔱㔱收㤰て昲㝦っ㌰㄰晦㍦㌶㠶搷挴昱㤳㔵㘶摣㔹㤲㡤㡣攷㔹攱扢〰㕤昰㍡慢㠸〹㡢挶ぢ挰㈴㍡捤㔱㝥摤搷摥戰收戹㌹晥敥ㅦ搱搰愶て晣㑦攰㠳晤㜵㌶摣㠵晦㕦㐹㑥㑥〱摤搹㡦㜴搶ㄶㄹ㡤〶扣晣ㅥ挳㠴摥㐲㍢㕣攰㠶㐱捡ㄶ㈹ㄹ㡢㡡㔲㥡搳㔵㡦愲㝤昶㐱晢扥愸㈸户〵晤㠹〸扤㕦搰㤴攴㠲㝥㈴㐲昳㠲㐴㔱㍤ㅤ愳㍦ㅥ愱㙦ㄷ昴㘷㘳昴挳ㄱ㥡㍥㤹愲晡㕣㡣扥㄰愱愹捤ち㜹〰㍣慦扦愱愸㄰愴㤳昳㔱扥ㅥ㈹㔵㠴愰攷㈳戴ㅥ改ㄷ㘳昴㕣㠴搶㈳愵ㅡ㤱搲攷㈲戴ㅥ㈹ㄵ㡢愰ㅦ㡡搰㝡愴㕦㠹搱戳ㄱ㕡㡦㤴捡㐷㑡捦㐴㘸㡥戴愸愸㠴〴㝤㌶㐲敢〱㔲㉤〹晡㑣㠴搶〳愴愲ㄲ昴㜴㠴搶〳愴敡ㄲ昴㠳ㄱ㕡て㤰捡㑣搰て㐴㘸㍤㐰慡㌷㐱㑦㐵㘸㍤挰㙦挶㘸㠸㙣愱㥥っ㜰昰㕢㐰换愶㜹〹〹攳〷〴㝦〳㔰捣㜱戳㙤㝢搷㤳㘵㍡㌴㈱㕦㐶㔵昵㉣〱㝥挶て愳〴㕦ㄴ昷戱捣㘴㍣ㅡ昲㐷㠱㈸㘴昳敡戹㌸㘳㉣捡㌸㈶ㄹ㑡㜱扦㑢㡤晢愳㡣攳㐰ㄸ㍦〲㔰捦〳㜰㑥挶摦昲㡤摢㔸㍡晣扢㈸㈱ㅤ㜲つ愴晡㐷㕢㍡攴扡㐸挶㝤㉤ㅤ㜲慤㈴攳㈳挹づ㕦㘱愳㉦ㄳ攰搷㘴㡥つ㜲㠲戲摥晦㠸㐴㝦搷〰挷㐶挳㉤㝢㐵㤵㉦㔶㉥㕥㝣㝤愰㝢昸㠶敥㡦摦摦昷散㙢晦昴㡢㘷㝥昲搸戱晦晣捤㜳捦晤攴㤷捦扣晡㥢㤷ㄷ㡦扤昲挲ぢ㝦晦挰㥦扣晡㡢扤昶昳搹ㄷ㕦㥦㝥晥挹搱㑢㑦㍥㘱㥦晦搰愹㈷ㅦ㜹晣愱搱搹㙢㐶扡扡㝡㝡㍥㌸昴て搷摦㍥昸昴ㄳ㝦慤㝥昴㙦搷㜹㑡愶㡢づ㥡㠷挱㘹换㌰晥ㄹ〹っ㠳㈳㝥㐷㠷挱改捡㐲ㅤ㠹ㄶ㙡ㅣ㠸〲ㅣ㜱ㅣ㠰㘴摣搵㥣搱晢㍦搲愶㜲ㅣ</t>
  </si>
  <si>
    <t>Ran out of Money?</t>
  </si>
  <si>
    <t>1 = Running out</t>
  </si>
  <si>
    <t>0 = Fine</t>
  </si>
  <si>
    <t>StartOptEquations</t>
  </si>
  <si>
    <t>CB_Block_7.4.0.0:1</t>
  </si>
  <si>
    <t>Decisioneering:7.4.0.0</t>
  </si>
  <si>
    <t>Data</t>
  </si>
  <si>
    <t>Avilable Seats</t>
  </si>
  <si>
    <t>Averg Profit/Seat</t>
  </si>
  <si>
    <t>Cost of Bumping</t>
  </si>
  <si>
    <t>Mean</t>
  </si>
  <si>
    <t>Stdev</t>
  </si>
  <si>
    <t>Ticket Demand</t>
  </si>
  <si>
    <t>Demand (rounded)</t>
  </si>
  <si>
    <t>Booking Limit</t>
  </si>
  <si>
    <t># of Tickets</t>
  </si>
  <si>
    <t>Prob</t>
  </si>
  <si>
    <t>Sold</t>
  </si>
  <si>
    <t>Show Up</t>
  </si>
  <si>
    <t xml:space="preserve">Number of Passengers  Show up </t>
  </si>
  <si>
    <t>Distribution</t>
  </si>
  <si>
    <t>Number of Filled Seats</t>
  </si>
  <si>
    <t>Number of Denied Boarding</t>
  </si>
  <si>
    <t>Ticket Revenue</t>
  </si>
  <si>
    <t>Bumping Cost</t>
  </si>
  <si>
    <t>Profit</t>
  </si>
  <si>
    <t>Coach</t>
  </si>
  <si>
    <t>Business</t>
  </si>
  <si>
    <t>Number of Empty Seats</t>
  </si>
  <si>
    <t>e54299f6-a8df-46b6-b12d-a41df5e490d8</t>
  </si>
  <si>
    <t>Profit Total</t>
  </si>
  <si>
    <t>Total</t>
  </si>
  <si>
    <t>Uniform</t>
  </si>
  <si>
    <t>First Withdraw Amount</t>
  </si>
  <si>
    <t>Portfolio Expected Return</t>
  </si>
  <si>
    <t>Portfolio Standard Dev.</t>
  </si>
  <si>
    <t>㜸〱挵ㄷ㕤㙦ㅢ㐵昰敥㝣㜷扥戳攳搴ㄵ㙡愱㕦搴愸㈹㔰ㅡづ扢㠹㥢〴ㄴ㔵戶搳㠴愸捤〷㜱㕡ㅥ㤷扢昳㍡戹收㍥搲摢㜵㤴㐰㜸㐰攲㡤ㄷ摥㄰愰ち㠴㄰㐲扣愱㑡晣〸㐰㐸㐸㐵㐲㐲ㄵ㉦昰挶ㅢ㕦ㄲ㉦㌰戳攷㑢摣㌴㜲㈸慡挴㑡㥥摢㤹㥤㥤搹㤹㥤㥤ㄹ㑢戲㈴㐹㝦挳挰㉦づㄵ㈷㈷㥢㕢㡣搳挰㙡㐴扥㑦㕤敥㐵㈱戳㙡㜱㙣㙦㕤昵ㄸ捦〰㠳㑥㍣㔸㘷ㅡ㘱摥慢搴㈰ㅢ㌴㘶挰愴㐹㤲㘱㤸ち慣愳㄰晣ㄵ㔳挴挴㕤〳㉡㠰攵㐶㝤挱戹〱㔲㥢㍣㡡改㜰改㝡戲㜷戲㔲戱㉡搶攸㔸攵愲㔵ㅥ㉥㌵㍡㍥敦挴㜴㌲愴ㅤㅥ摢晥㜰㘹戱攳昸㥥㝢㠵㙥㉤㐷㙢㌴㥣愴㑥㜹挴戱㐷挷㉢愳搵㙡㝢㘲㘲㝣〰㔴㑢昳ぢ㡤扡㌵㑦昹㐳㤲愹攱㤱㥦㥢愲慥㠷戶㔱ㅡ㝢攱㡡〵ㅡ敥㌹扦戵戰捥慤㠵㘶㘲㤱户㐱戳㘸㈶㔹㡣㘹㥢挶㌴㜴㈹ㅢ㈴㤷㌷㕤敡㌷愸敦㉦搱㌶换㤳㤹㌸敡慣捦㠶㉤扡愹㤲敢㜶㙣㤰㤹㡥搷㥡戳搷ぢ挱㌵㐶㤷散㜰㠵捥摢〱搵〲㈴㉢慡愴㘶愴㑣攵愰㐳㌴敡㘳搶㍤㙡搰搱㐶㘹捦㌶㜴てㅣ昷ち㡤㐳敡㕢㜰㘴㜴摡㝥㔷晤愲捤㔶戹敤昸㔴捥㜷〳〱て㠳㌲㜳愶づ㄰㠷㠹㤶㥡〶〰㔹晤ㄳ攲愷㤷㌳て㔴㠵搸ち㜱ㄴ攲㉡愴愵㄰慡㤰戶㐲㔶ㄴ戲慡㄰㑦㈱㌷ㄴ戲〶㍣改㌰戲㔹愵㍢㕥戸㜳㕢㝥攳慤扢㜳㥦㝤攰㔴㙥㔵摡㝦㘹愸敦挱敤挷戰㌳㠵ぢ㈱㘴㤸ㄶ㑣㐷㌱换㘴晡摡摡㜷ㄱ㙤㌷㜳〸搰㌶つ㙤㍦搰扢㐷㠱㐹戶㘵㈷ㅢ㠰搳攷㔶㘲㉤㐸㉥㜶㡡㌲搷っ攰敡㐵㄰攸㌰昳㍢㜴㈰㘸㐴㈱愷㥢㝣捡收㜶㌶㔸戴㈱㝡昸㈰㙣〴扥昳㕤〱〳㈹㡡㜲㜶㄰ㄴ㔷㑣㔷㔲愹㠵㕤〲〸㝦㈴挵㝡㜴散挸㑥㔴㤹㐲てち㑥㘶㈸戵㈰㘸愹挸㕣ㄷ〳㜹㐵㌱敤ㄱ㤶ㄷ㠴㐴㤲慡慡㌲㍣晤㑣晡㐹㤰㜳〷挵㈲愶㤹つ㍡摤挱㈴㈲㥤晦㜷摣换㕢敢㤴㈱晦㤹晥晣㠹晢㠱捦搰晢摥昲搰㝥㘲㕣攷ㅡ昷㝣㘶㠱㠹攲改晥ㅦ晡ㅥ搶戹昱散㌹敤㌷㜸慥て攲㘱㑣攴搹つ㡣㔲㐲㈴〳㘵㈰㈵愷ㄷ〰收㝢㜲㥦㍥〸〴㔱㑣昰㡢挳㍣〴㈰㤷㌳㤱搳挴㔵慣㌴昰ㄱ㈳㔹散户愶㘲㝡改㝢㘳昸㄰㜳㔷㈳扢㌵㙤扢㔰㑥戲摤㘲㘲㌴愲㘰ㅤ㥥㔰㕣挴㔴搶㠸㕡㜴㌱㡥㌶扣ㄶ㡤つ㈴㌴愱㘸愹㤸ㄸ㜴昱昶ㄸ㐴㙢㐶搲戴扣戱㥦慥搹㔴搶搰㍥㐵㜱昶㍥昹扦扣㌴㝥㐹戸㌹㠷攵挳挴㈴㘰㍥ち㐰挶散㠱昶㈰㠳昰㕦挲昰ㄸ㌲ㅣ㐳〶捣㉣晢㌰ㅣ㐷㠶ㄳ挸㠰捥㑣ㄹ㌰㉤收㜲㈲〷㥦㐴㠶㔳〰㡡㈲攳㈰ㄳ㜲㐹㐵愱ㄶ㈶收攳㠸愱㈲搴慢㥦〶㜰戶㔱㙦㉣㤱㑡㙢㘴戴㍡摥戶摢㈳搵昲愸摢ㅡ㤹㘸㡦摢捥搸戸㑢换ㄷ慢㈳ㄳㄳ攵愲㌸ㄷ戰㥢㈵〰㐵㍣〹㑡㌰㥦㐰㑣ㅣ〹戱ㄲ㘲㜸〸㌴㕢㍦〳㘰戰㔱㈷㤰㜲㥡昴㘶〷㙢愰㍥〴戴㐲㐲慢戵㌶㥡摣收晡㔹㈰㘵挹攵㥢㜰㉦敢晡㤳㠰ㅣ挶㜵搱ㄷ捣戶㈰昵㜹㝣㑢㝦㙡㜷ㅢㄴ㌷扦搳愲㐵㌴ㄳ搵㈴ㄶ敡㑦挳㔴㥤愳㜶愸㥦㠳搹愵搷戶㤷愲㠸㙦㐳戲愷慥捤㌸摢慥㌱收慤㠴〱挸㉢㔵慤㑤㥦㙤㙥㠳㍥愸㙢㐱改〲捥摡ㅥ㉦㉤㐷摣昶慤戹换戵昹搷捤㘷㔰戲㉣㘵搱㕦挲㔲㉣㈳㤹摥捡㈶㝦〷〱㡣攵敥昸㐷㌳捦扦㜷昷捤㉢ㅦ晥昰㑤昳攸敤昷㡦挹㜷扡ぢ㝦扣㕢晦昹挷㑦扦㤸晥晣搹㡦㑦晤晥搳摢摦㙢㈵㤰㔱摥㤳㔸敥敢㈲昶ㄶ㜰扣摥㈳挱㉣㠳㤶〱摡愳攵愸戶搳ㄸㅣㄶ㈱ぢ昴昳㘹㜹㍢扢㑢愹㌹㉣昲㍢㥣愶摢ㄶ攲㥤㝤㤰捣攱〱㡢㝤攰㥦㈳扢㔸㑦ㅡ㍦戱㑢㥤つㄹ㡤㌹㙤愵ㄲ㤹㈴换慡㤲㤱慢〷㔹〲昷㡥晤㔰㔲戸搲慥〷换攷㠹㝤㥥㑦摤攳愲慤挴㜵搹挴挰搴㉤〰收攴㔰㙤愸㔲㉥㤷㉦㘸摦㠲㕢晦㥢㑥㡣搴摤慣㠵ㅡ㜰攴捣㌲㐰ㄹ㈳ㄸ㐵㈳㘹愰〲〰㝡愳愹㈸戰扤昰㘱㌵㡦ㄸ㑢㝢㤳慣戸昶㐴捤㑥ㄷ㤹㐶㍢㐶昵㐰戰攰㍡换㌱ㄵㅤ愰㈱㄰愸㜰㠵攰攵㈸㕥㜳愲㘸つ换昳愰挰搸㉡愵ㅣ㥢戲㝣㤰㍣ㅡ㥣换戲㥣戹㈷㕡㝢㈳ㄷ㡤搴㉦〰㈸搴㝣扦㤴㑡㘴晡〸㤰㌲㈰㐳ㅦ㠵挹攱晢ㅥ㡣晣㔵㌷慥ぢ愷扦㥥昱㡥㝤㌲㜳敢挸慦慦扣㜳㝡㜸㔱晥戲扢戰户㘳㔳搱挱晤㉥ㅢ昳㘲㌶㈰㌶晥㥦㌰〲攲搳㜰㠵慦敥晣㠷㠰㤴㘶挰㥦㠸㌱㘰挲搷㠷攳㄰㈲㜸㥤㈲慤攵晦〱㝡戹戲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</si>
</sst>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8" formatCode="&quot;$&quot;#,##0.00_);[Red]\(&quot;$&quot;#,##0.00\)"/>
    <numFmt numFmtId="44" formatCode="_(&quot;$&quot;* #,##0.00_);_(&quot;$&quot;* \(#,##0.00\);_(&quot;$&quot;* &quot;-&quot;??_);_(@_)"/>
  </numFmts>
  <fonts count="10" x14ac:knownFonts="1">
    <font>
      <sz val="11"/>
      <color theme="1"/>
      <name val="Calibri"/>
      <family val="2"/>
      <scheme val="minor"/>
    </font>
    <font>
      <sz val="11"/>
      <color theme="1"/>
      <name val="Calibri"/>
      <family val="2"/>
      <scheme val="minor"/>
    </font>
    <font>
      <sz val="12"/>
      <color theme="1"/>
      <name val="Arial"/>
      <family val="2"/>
    </font>
    <font>
      <b/>
      <sz val="12"/>
      <color theme="1"/>
      <name val="Arial"/>
      <family val="2"/>
    </font>
    <font>
      <b/>
      <sz val="12"/>
      <name val="Arial"/>
      <family val="2"/>
    </font>
    <font>
      <b/>
      <sz val="11"/>
      <color theme="1"/>
      <name val="Calibri"/>
      <family val="2"/>
      <scheme val="minor"/>
    </font>
    <font>
      <b/>
      <sz val="10"/>
      <name val="Arial"/>
      <family val="2"/>
    </font>
    <font>
      <sz val="10"/>
      <name val="Arial"/>
      <family val="2"/>
    </font>
    <font>
      <b/>
      <sz val="10"/>
      <color indexed="81"/>
      <name val="Arial"/>
      <family val="2"/>
    </font>
    <font>
      <sz val="10"/>
      <color indexed="81"/>
      <name val="Arial"/>
      <family val="2"/>
    </font>
  </fonts>
  <fills count="3">
    <fill>
      <patternFill patternType="none"/>
    </fill>
    <fill>
      <patternFill patternType="gray125"/>
    </fill>
    <fill>
      <patternFill patternType="solid">
        <fgColor theme="3" tint="0.59999389629810485"/>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
    <xf numFmtId="0" fontId="0" fillId="0" borderId="0" xfId="0"/>
    <xf numFmtId="0" fontId="2" fillId="0" borderId="0" xfId="0" applyFont="1"/>
    <xf numFmtId="44" fontId="2" fillId="0" borderId="0" xfId="1" applyFont="1"/>
    <xf numFmtId="10" fontId="2" fillId="0" borderId="0" xfId="2" applyNumberFormat="1" applyFont="1"/>
    <xf numFmtId="8" fontId="2" fillId="0" borderId="0" xfId="0" applyNumberFormat="1" applyFont="1"/>
    <xf numFmtId="9" fontId="2" fillId="0" borderId="0" xfId="2" applyFont="1"/>
    <xf numFmtId="0" fontId="4" fillId="0" borderId="0" xfId="0" applyFont="1" applyAlignment="1">
      <alignment horizontal="center"/>
    </xf>
    <xf numFmtId="44" fontId="2" fillId="0" borderId="0" xfId="0" applyNumberFormat="1" applyFont="1"/>
    <xf numFmtId="10" fontId="2" fillId="0" borderId="0" xfId="0" applyNumberFormat="1" applyFont="1" applyAlignment="1">
      <alignment horizontal="center"/>
    </xf>
    <xf numFmtId="0" fontId="5" fillId="0" borderId="0" xfId="0" applyFont="1"/>
    <xf numFmtId="0" fontId="0" fillId="0" borderId="0" xfId="0" quotePrefix="1"/>
    <xf numFmtId="0" fontId="2" fillId="0" borderId="0" xfId="0" applyFont="1" applyFill="1"/>
    <xf numFmtId="0" fontId="6" fillId="0" borderId="0" xfId="0" applyFont="1" applyAlignment="1">
      <alignment horizontal="left"/>
    </xf>
    <xf numFmtId="0" fontId="0" fillId="2" borderId="0" xfId="0" applyFill="1" applyAlignment="1">
      <alignment horizontal="center"/>
    </xf>
    <xf numFmtId="0" fontId="7" fillId="0" borderId="0" xfId="0" applyFont="1"/>
    <xf numFmtId="6" fontId="0" fillId="2" borderId="0" xfId="0" applyNumberFormat="1" applyFill="1" applyAlignment="1">
      <alignment horizontal="center"/>
    </xf>
    <xf numFmtId="0" fontId="0" fillId="0" borderId="0" xfId="0" applyAlignment="1">
      <alignment horizontal="center"/>
    </xf>
    <xf numFmtId="38" fontId="0" fillId="0" borderId="0" xfId="0" applyNumberFormat="1" applyFill="1" applyAlignment="1">
      <alignment horizontal="center"/>
    </xf>
    <xf numFmtId="38" fontId="0" fillId="0" borderId="0" xfId="0" applyNumberFormat="1" applyAlignment="1">
      <alignment horizontal="center"/>
    </xf>
    <xf numFmtId="0" fontId="7" fillId="0" borderId="0" xfId="0" applyFont="1" applyAlignment="1">
      <alignment horizontal="center"/>
    </xf>
    <xf numFmtId="0" fontId="7" fillId="0" borderId="0" xfId="0" applyFont="1" applyAlignment="1">
      <alignment wrapText="1"/>
    </xf>
    <xf numFmtId="0" fontId="0" fillId="0" borderId="0" xfId="0" applyFill="1" applyAlignment="1">
      <alignment horizontal="center"/>
    </xf>
    <xf numFmtId="9" fontId="0" fillId="2" borderId="0" xfId="0" applyNumberFormat="1" applyFill="1" applyAlignment="1">
      <alignment horizontal="center"/>
    </xf>
    <xf numFmtId="6" fontId="0" fillId="0" borderId="0" xfId="0" applyNumberFormat="1" applyFill="1"/>
    <xf numFmtId="0" fontId="0" fillId="2" borderId="0" xfId="0" applyFill="1"/>
    <xf numFmtId="6" fontId="0" fillId="2" borderId="0" xfId="0" applyNumberFormat="1" applyFill="1"/>
    <xf numFmtId="0" fontId="3" fillId="0" borderId="0" xfId="0" applyFont="1" applyAlignment="1">
      <alignment horizontal="center" vertical="center"/>
    </xf>
    <xf numFmtId="8" fontId="2" fillId="0" borderId="0" xfId="0" applyNumberFormat="1" applyFont="1" applyFill="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2"/>
  <sheetViews>
    <sheetView workbookViewId="0"/>
  </sheetViews>
  <sheetFormatPr defaultRowHeight="15" x14ac:dyDescent="0.25"/>
  <cols>
    <col min="1" max="3" width="36.7109375" customWidth="1"/>
  </cols>
  <sheetData>
    <row r="1" spans="1:3" x14ac:dyDescent="0.25">
      <c r="A1" s="9" t="s">
        <v>9</v>
      </c>
    </row>
    <row r="3" spans="1:3" x14ac:dyDescent="0.25">
      <c r="A3" t="s">
        <v>10</v>
      </c>
      <c r="B3" t="s">
        <v>11</v>
      </c>
      <c r="C3">
        <v>0</v>
      </c>
    </row>
    <row r="4" spans="1:3" x14ac:dyDescent="0.25">
      <c r="A4" t="s">
        <v>12</v>
      </c>
    </row>
    <row r="5" spans="1:3" x14ac:dyDescent="0.25">
      <c r="A5" t="s">
        <v>13</v>
      </c>
    </row>
    <row r="7" spans="1:3" x14ac:dyDescent="0.25">
      <c r="A7" s="9" t="s">
        <v>14</v>
      </c>
      <c r="B7" t="s">
        <v>15</v>
      </c>
    </row>
    <row r="8" spans="1:3" x14ac:dyDescent="0.25">
      <c r="B8">
        <v>3</v>
      </c>
    </row>
    <row r="10" spans="1:3" x14ac:dyDescent="0.25">
      <c r="A10" t="s">
        <v>16</v>
      </c>
    </row>
    <row r="11" spans="1:3" x14ac:dyDescent="0.25">
      <c r="A11" t="e">
        <f>CB_DATA_!#REF!</f>
        <v>#REF!</v>
      </c>
      <c r="B11" t="e">
        <f>'Problem 1'!#REF!</f>
        <v>#REF!</v>
      </c>
      <c r="C11" t="e">
        <f>'Problem 2'!#REF!</f>
        <v>#REF!</v>
      </c>
    </row>
    <row r="13" spans="1:3" x14ac:dyDescent="0.25">
      <c r="A13" t="s">
        <v>17</v>
      </c>
    </row>
    <row r="14" spans="1:3" x14ac:dyDescent="0.25">
      <c r="A14" t="s">
        <v>21</v>
      </c>
      <c r="B14" t="s">
        <v>24</v>
      </c>
      <c r="C14" t="s">
        <v>55</v>
      </c>
    </row>
    <row r="16" spans="1:3" x14ac:dyDescent="0.25">
      <c r="A16" t="s">
        <v>18</v>
      </c>
    </row>
    <row r="19" spans="1:3" x14ac:dyDescent="0.25">
      <c r="A19" t="s">
        <v>19</v>
      </c>
    </row>
    <row r="20" spans="1:3" x14ac:dyDescent="0.25">
      <c r="A20">
        <v>31</v>
      </c>
      <c r="B20">
        <v>26</v>
      </c>
      <c r="C20">
        <v>26</v>
      </c>
    </row>
    <row r="25" spans="1:3" x14ac:dyDescent="0.25">
      <c r="A25" s="9" t="s">
        <v>20</v>
      </c>
    </row>
    <row r="26" spans="1:3" x14ac:dyDescent="0.25">
      <c r="A26" s="10" t="s">
        <v>22</v>
      </c>
    </row>
    <row r="27" spans="1:3" x14ac:dyDescent="0.25">
      <c r="A27" t="s">
        <v>25</v>
      </c>
    </row>
    <row r="28" spans="1:3" x14ac:dyDescent="0.25">
      <c r="A28" s="10" t="s">
        <v>23</v>
      </c>
    </row>
    <row r="29" spans="1:3" x14ac:dyDescent="0.25">
      <c r="A29" s="10" t="s">
        <v>30</v>
      </c>
    </row>
    <row r="30" spans="1:3" x14ac:dyDescent="0.25">
      <c r="A30" t="s">
        <v>62</v>
      </c>
    </row>
    <row r="31" spans="1:3" x14ac:dyDescent="0.25">
      <c r="A31" s="10" t="s">
        <v>31</v>
      </c>
    </row>
    <row r="10000" spans="1:1" x14ac:dyDescent="0.25">
      <c r="A10000" t="s">
        <v>29</v>
      </c>
    </row>
    <row r="10002" spans="1:1" x14ac:dyDescent="0.25">
      <c r="A10002" t="str">
        <f>"{0.MEAN}"</f>
        <v>{0.MEAN}</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N62"/>
  <sheetViews>
    <sheetView tabSelected="1" zoomScale="80" zoomScaleNormal="80" workbookViewId="0">
      <selection activeCell="I12" sqref="I12"/>
    </sheetView>
  </sheetViews>
  <sheetFormatPr defaultColWidth="9.140625" defaultRowHeight="15" x14ac:dyDescent="0.2"/>
  <cols>
    <col min="1" max="1" width="25.5703125" style="1" bestFit="1" customWidth="1"/>
    <col min="2" max="2" width="25.42578125" style="1" customWidth="1"/>
    <col min="3" max="4" width="19.28515625" style="1" customWidth="1"/>
    <col min="5" max="5" width="27.42578125" style="1" customWidth="1"/>
    <col min="6" max="6" width="6.140625" style="1" bestFit="1" customWidth="1"/>
    <col min="7" max="7" width="10.7109375" style="1" customWidth="1"/>
    <col min="8" max="8" width="15.5703125" style="1" customWidth="1"/>
    <col min="9" max="16384" width="9.140625" style="1"/>
  </cols>
  <sheetData>
    <row r="2" spans="1:14" ht="15.75" x14ac:dyDescent="0.2">
      <c r="G2" s="26"/>
      <c r="H2" s="26"/>
    </row>
    <row r="3" spans="1:14" x14ac:dyDescent="0.2">
      <c r="A3" s="1" t="s">
        <v>0</v>
      </c>
      <c r="B3" s="2">
        <v>1000000</v>
      </c>
      <c r="H3" s="3"/>
    </row>
    <row r="4" spans="1:14" x14ac:dyDescent="0.2">
      <c r="A4" s="1" t="s">
        <v>61</v>
      </c>
      <c r="B4" s="5">
        <v>0.02</v>
      </c>
      <c r="H4" s="3"/>
    </row>
    <row r="5" spans="1:14" x14ac:dyDescent="0.2">
      <c r="A5" s="1" t="s">
        <v>60</v>
      </c>
      <c r="B5" s="3">
        <v>0.08</v>
      </c>
      <c r="H5" s="1" t="s">
        <v>8</v>
      </c>
    </row>
    <row r="6" spans="1:14" x14ac:dyDescent="0.2">
      <c r="A6" s="1" t="s">
        <v>59</v>
      </c>
      <c r="B6" s="27">
        <v>55521</v>
      </c>
      <c r="H6" s="11">
        <f ca="1">ROUND(_xll.CB.Lognormal2(20,10,0,50),0)</f>
        <v>9</v>
      </c>
    </row>
    <row r="7" spans="1:14" x14ac:dyDescent="0.2">
      <c r="A7" s="1" t="s">
        <v>7</v>
      </c>
      <c r="B7" s="5">
        <v>0.03</v>
      </c>
    </row>
    <row r="9" spans="1:14" x14ac:dyDescent="0.2">
      <c r="H9" s="5"/>
    </row>
    <row r="11" spans="1:14" ht="15.75" x14ac:dyDescent="0.25">
      <c r="A11" s="6" t="s">
        <v>1</v>
      </c>
      <c r="B11" s="6" t="s">
        <v>2</v>
      </c>
      <c r="C11" s="6" t="s">
        <v>3</v>
      </c>
      <c r="D11" s="6" t="s">
        <v>4</v>
      </c>
      <c r="E11" s="6" t="s">
        <v>5</v>
      </c>
      <c r="G11" s="1" t="s">
        <v>6</v>
      </c>
      <c r="I11" s="1" t="s">
        <v>26</v>
      </c>
      <c r="L11" s="1" t="s">
        <v>27</v>
      </c>
      <c r="N11" s="1" t="s">
        <v>28</v>
      </c>
    </row>
    <row r="12" spans="1:14" x14ac:dyDescent="0.2">
      <c r="A12" s="1">
        <v>1</v>
      </c>
      <c r="B12" s="7">
        <f>B3</f>
        <v>1000000</v>
      </c>
      <c r="C12" s="4">
        <f>$B$6</f>
        <v>55521</v>
      </c>
      <c r="D12" s="8">
        <f ca="1">_xll.CB.Normal($B$5,$B$4)</f>
        <v>0.08</v>
      </c>
      <c r="E12" s="7">
        <f ca="1">IF(B12&gt;=C12,(B12-C12)*(1+D12),0)</f>
        <v>1020037.3200000001</v>
      </c>
      <c r="G12" s="1">
        <f ca="1">IF(E12&gt;0,1,0)</f>
        <v>1</v>
      </c>
      <c r="I12" s="11">
        <f ca="1">IF(G62&lt;H6,1,0)</f>
        <v>0</v>
      </c>
    </row>
    <row r="13" spans="1:14" x14ac:dyDescent="0.2">
      <c r="A13" s="1">
        <v>2</v>
      </c>
      <c r="B13" s="7">
        <f ca="1">E12</f>
        <v>1020037.3200000001</v>
      </c>
      <c r="C13" s="4">
        <f>C12*(1+$B$7)</f>
        <v>57186.630000000005</v>
      </c>
      <c r="D13" s="8">
        <f ca="1">_xll.CB.Normal($B$5,$B$4)</f>
        <v>0.08</v>
      </c>
      <c r="E13" s="7">
        <f t="shared" ref="E13:E31" ca="1" si="0">IF(B13&gt;=C13,(B13-C13)*(1+D13),0)</f>
        <v>1039878.7452000001</v>
      </c>
      <c r="G13" s="1">
        <f t="shared" ref="G13:G30" ca="1" si="1">IF(E13&gt;0,1,0)</f>
        <v>1</v>
      </c>
    </row>
    <row r="14" spans="1:14" x14ac:dyDescent="0.2">
      <c r="A14" s="1">
        <v>3</v>
      </c>
      <c r="B14" s="7">
        <f t="shared" ref="B14:B31" ca="1" si="2">E13</f>
        <v>1039878.7452000001</v>
      </c>
      <c r="C14" s="4">
        <f>C13*(1+$B$7)</f>
        <v>58902.228900000009</v>
      </c>
      <c r="D14" s="8">
        <f ca="1">_xll.CB.Normal($B$5,$B$4)</f>
        <v>0.08</v>
      </c>
      <c r="E14" s="7">
        <f t="shared" ca="1" si="0"/>
        <v>1059454.6376040003</v>
      </c>
      <c r="G14" s="1">
        <f t="shared" ca="1" si="1"/>
        <v>1</v>
      </c>
    </row>
    <row r="15" spans="1:14" x14ac:dyDescent="0.2">
      <c r="A15" s="1">
        <v>4</v>
      </c>
      <c r="B15" s="7">
        <f t="shared" ca="1" si="2"/>
        <v>1059454.6376040003</v>
      </c>
      <c r="C15" s="4">
        <f t="shared" ref="C15:C31" si="3">C14*(1+$B$7)</f>
        <v>60669.295767000011</v>
      </c>
      <c r="D15" s="8">
        <f ca="1">_xll.CB.Normal($B$5,$B$4)</f>
        <v>0.08</v>
      </c>
      <c r="E15" s="7">
        <f t="shared" ca="1" si="0"/>
        <v>1078688.1691839604</v>
      </c>
      <c r="G15" s="1">
        <f t="shared" ca="1" si="1"/>
        <v>1</v>
      </c>
    </row>
    <row r="16" spans="1:14" x14ac:dyDescent="0.2">
      <c r="A16" s="1">
        <v>5</v>
      </c>
      <c r="B16" s="7">
        <f t="shared" ca="1" si="2"/>
        <v>1078688.1691839604</v>
      </c>
      <c r="C16" s="4">
        <f t="shared" si="3"/>
        <v>62489.374640010014</v>
      </c>
      <c r="D16" s="8">
        <f ca="1">_xll.CB.Normal($B$5,$B$4)</f>
        <v>0.08</v>
      </c>
      <c r="E16" s="7">
        <f t="shared" ca="1" si="0"/>
        <v>1097494.6981074666</v>
      </c>
      <c r="G16" s="1">
        <f t="shared" ca="1" si="1"/>
        <v>1</v>
      </c>
    </row>
    <row r="17" spans="1:7" hidden="1" x14ac:dyDescent="0.2">
      <c r="A17" s="1">
        <v>6</v>
      </c>
      <c r="B17" s="7">
        <f t="shared" ca="1" si="2"/>
        <v>1097494.6981074666</v>
      </c>
      <c r="C17" s="4">
        <f t="shared" si="3"/>
        <v>64364.055879210318</v>
      </c>
      <c r="D17" s="8">
        <f ca="1">_xll.CB.Normal($B$5,$B$4)</f>
        <v>0.08</v>
      </c>
      <c r="E17" s="7">
        <f t="shared" ca="1" si="0"/>
        <v>1115781.0936065167</v>
      </c>
      <c r="G17" s="1">
        <f t="shared" ca="1" si="1"/>
        <v>1</v>
      </c>
    </row>
    <row r="18" spans="1:7" hidden="1" x14ac:dyDescent="0.2">
      <c r="A18" s="1">
        <v>7</v>
      </c>
      <c r="B18" s="7">
        <f t="shared" ca="1" si="2"/>
        <v>1115781.0936065167</v>
      </c>
      <c r="C18" s="4">
        <f t="shared" si="3"/>
        <v>66294.977555586636</v>
      </c>
      <c r="D18" s="8">
        <f ca="1">_xll.CB.Normal($B$5,$B$4)</f>
        <v>0.08</v>
      </c>
      <c r="E18" s="7">
        <f t="shared" ca="1" si="0"/>
        <v>1133445.0053350045</v>
      </c>
      <c r="G18" s="1">
        <f t="shared" ca="1" si="1"/>
        <v>1</v>
      </c>
    </row>
    <row r="19" spans="1:7" hidden="1" x14ac:dyDescent="0.2">
      <c r="A19" s="1">
        <v>8</v>
      </c>
      <c r="B19" s="7">
        <f t="shared" ca="1" si="2"/>
        <v>1133445.0053350045</v>
      </c>
      <c r="C19" s="4">
        <f t="shared" si="3"/>
        <v>68283.82688225423</v>
      </c>
      <c r="D19" s="8">
        <f ca="1">_xll.CB.Normal($B$5,$B$4)</f>
        <v>0.08</v>
      </c>
      <c r="E19" s="7">
        <f t="shared" ca="1" si="0"/>
        <v>1150374.0727289703</v>
      </c>
      <c r="G19" s="1">
        <f t="shared" ca="1" si="1"/>
        <v>1</v>
      </c>
    </row>
    <row r="20" spans="1:7" hidden="1" x14ac:dyDescent="0.2">
      <c r="A20" s="1">
        <v>9</v>
      </c>
      <c r="B20" s="7">
        <f t="shared" ca="1" si="2"/>
        <v>1150374.0727289703</v>
      </c>
      <c r="C20" s="4">
        <f t="shared" si="3"/>
        <v>70332.341688721863</v>
      </c>
      <c r="D20" s="8">
        <f ca="1">_xll.CB.Normal($B$5,$B$4)</f>
        <v>0.08</v>
      </c>
      <c r="E20" s="7">
        <f t="shared" ca="1" si="0"/>
        <v>1166445.0695234684</v>
      </c>
      <c r="G20" s="1">
        <f t="shared" ca="1" si="1"/>
        <v>1</v>
      </c>
    </row>
    <row r="21" spans="1:7" hidden="1" x14ac:dyDescent="0.2">
      <c r="A21" s="1">
        <v>10</v>
      </c>
      <c r="B21" s="7">
        <f t="shared" ca="1" si="2"/>
        <v>1166445.0695234684</v>
      </c>
      <c r="C21" s="4">
        <f t="shared" si="3"/>
        <v>72442.311939383522</v>
      </c>
      <c r="D21" s="8">
        <f ca="1">_xll.CB.Normal($B$5,$B$4)</f>
        <v>0.08</v>
      </c>
      <c r="E21" s="7">
        <f t="shared" ca="1" si="0"/>
        <v>1181522.9781908116</v>
      </c>
      <c r="G21" s="1">
        <f t="shared" ca="1" si="1"/>
        <v>1</v>
      </c>
    </row>
    <row r="22" spans="1:7" hidden="1" x14ac:dyDescent="0.2">
      <c r="A22" s="1">
        <v>11</v>
      </c>
      <c r="B22" s="7">
        <f t="shared" ca="1" si="2"/>
        <v>1181522.9781908116</v>
      </c>
      <c r="C22" s="4">
        <f t="shared" si="3"/>
        <v>74615.581297565033</v>
      </c>
      <c r="D22" s="8">
        <f ca="1">_xll.CB.Normal($B$5,$B$4)</f>
        <v>0.08</v>
      </c>
      <c r="E22" s="7">
        <f t="shared" ca="1" si="0"/>
        <v>1195459.9886447063</v>
      </c>
      <c r="G22" s="1">
        <f t="shared" ca="1" si="1"/>
        <v>1</v>
      </c>
    </row>
    <row r="23" spans="1:7" hidden="1" x14ac:dyDescent="0.2">
      <c r="A23" s="1">
        <v>12</v>
      </c>
      <c r="B23" s="7">
        <f t="shared" ca="1" si="2"/>
        <v>1195459.9886447063</v>
      </c>
      <c r="C23" s="4">
        <f t="shared" si="3"/>
        <v>76854.048736491983</v>
      </c>
      <c r="D23" s="8">
        <f ca="1">_xll.CB.Normal($B$5,$B$4)</f>
        <v>0.08</v>
      </c>
      <c r="E23" s="7">
        <f t="shared" ca="1" si="0"/>
        <v>1208094.4151008716</v>
      </c>
      <c r="G23" s="1">
        <f t="shared" ca="1" si="1"/>
        <v>1</v>
      </c>
    </row>
    <row r="24" spans="1:7" hidden="1" x14ac:dyDescent="0.2">
      <c r="A24" s="1">
        <v>13</v>
      </c>
      <c r="B24" s="7">
        <f t="shared" ca="1" si="2"/>
        <v>1208094.4151008716</v>
      </c>
      <c r="C24" s="4">
        <f t="shared" si="3"/>
        <v>79159.67019858674</v>
      </c>
      <c r="D24" s="8">
        <f ca="1">_xll.CB.Normal($B$5,$B$4)</f>
        <v>0.08</v>
      </c>
      <c r="E24" s="7">
        <f t="shared" ca="1" si="0"/>
        <v>1219249.5244944678</v>
      </c>
      <c r="G24" s="1">
        <f t="shared" ca="1" si="1"/>
        <v>1</v>
      </c>
    </row>
    <row r="25" spans="1:7" hidden="1" x14ac:dyDescent="0.2">
      <c r="A25" s="1">
        <v>14</v>
      </c>
      <c r="B25" s="7">
        <f t="shared" ca="1" si="2"/>
        <v>1219249.5244944678</v>
      </c>
      <c r="C25" s="4">
        <f t="shared" si="3"/>
        <v>81534.460304544351</v>
      </c>
      <c r="D25" s="8">
        <f ca="1">_xll.CB.Normal($B$5,$B$4)</f>
        <v>0.08</v>
      </c>
      <c r="E25" s="7">
        <f t="shared" ca="1" si="0"/>
        <v>1228732.2693251173</v>
      </c>
      <c r="G25" s="1">
        <f t="shared" ca="1" si="1"/>
        <v>1</v>
      </c>
    </row>
    <row r="26" spans="1:7" hidden="1" x14ac:dyDescent="0.2">
      <c r="A26" s="1">
        <v>15</v>
      </c>
      <c r="B26" s="7">
        <f t="shared" ca="1" si="2"/>
        <v>1228732.2693251173</v>
      </c>
      <c r="C26" s="4">
        <f t="shared" si="3"/>
        <v>83980.494113680688</v>
      </c>
      <c r="D26" s="8">
        <f ca="1">_xll.CB.Normal($B$5,$B$4)</f>
        <v>0.08</v>
      </c>
      <c r="E26" s="7">
        <f t="shared" ca="1" si="0"/>
        <v>1236331.9172283516</v>
      </c>
      <c r="G26" s="1">
        <f t="shared" ca="1" si="1"/>
        <v>1</v>
      </c>
    </row>
    <row r="27" spans="1:7" hidden="1" x14ac:dyDescent="0.2">
      <c r="A27" s="1">
        <v>16</v>
      </c>
      <c r="B27" s="7">
        <f t="shared" ca="1" si="2"/>
        <v>1236331.9172283516</v>
      </c>
      <c r="C27" s="4">
        <f t="shared" si="3"/>
        <v>86499.90893709111</v>
      </c>
      <c r="D27" s="8">
        <f ca="1">_xll.CB.Normal($B$5,$B$4)</f>
        <v>0.08</v>
      </c>
      <c r="E27" s="7">
        <f t="shared" ca="1" si="0"/>
        <v>1241818.5689545616</v>
      </c>
      <c r="G27" s="1">
        <f t="shared" ca="1" si="1"/>
        <v>1</v>
      </c>
    </row>
    <row r="28" spans="1:7" hidden="1" x14ac:dyDescent="0.2">
      <c r="A28" s="1">
        <v>17</v>
      </c>
      <c r="B28" s="7">
        <f t="shared" ca="1" si="2"/>
        <v>1241818.5689545616</v>
      </c>
      <c r="C28" s="4">
        <f t="shared" si="3"/>
        <v>89094.90620520385</v>
      </c>
      <c r="D28" s="8">
        <f ca="1">_xll.CB.Normal($B$5,$B$4)</f>
        <v>0.08</v>
      </c>
      <c r="E28" s="7">
        <f t="shared" ca="1" si="0"/>
        <v>1244941.5557693064</v>
      </c>
      <c r="G28" s="1">
        <f t="shared" ca="1" si="1"/>
        <v>1</v>
      </c>
    </row>
    <row r="29" spans="1:7" hidden="1" x14ac:dyDescent="0.2">
      <c r="A29" s="1">
        <v>18</v>
      </c>
      <c r="B29" s="7">
        <f t="shared" ca="1" si="2"/>
        <v>1244941.5557693064</v>
      </c>
      <c r="C29" s="4">
        <f t="shared" si="3"/>
        <v>91767.753391359962</v>
      </c>
      <c r="D29" s="8">
        <f ca="1">_xll.CB.Normal($B$5,$B$4)</f>
        <v>0.08</v>
      </c>
      <c r="E29" s="7">
        <f t="shared" ca="1" si="0"/>
        <v>1245427.7065681822</v>
      </c>
      <c r="G29" s="1">
        <f t="shared" ca="1" si="1"/>
        <v>1</v>
      </c>
    </row>
    <row r="30" spans="1:7" hidden="1" x14ac:dyDescent="0.2">
      <c r="A30" s="1">
        <v>19</v>
      </c>
      <c r="B30" s="7">
        <f t="shared" ca="1" si="2"/>
        <v>1245427.7065681822</v>
      </c>
      <c r="C30" s="4">
        <f t="shared" si="3"/>
        <v>94520.78599310077</v>
      </c>
      <c r="D30" s="8">
        <f ca="1">_xll.CB.Normal($B$5,$B$4)</f>
        <v>0.08</v>
      </c>
      <c r="E30" s="7">
        <f t="shared" ca="1" si="0"/>
        <v>1242979.474221088</v>
      </c>
      <c r="G30" s="1">
        <f t="shared" ca="1" si="1"/>
        <v>1</v>
      </c>
    </row>
    <row r="31" spans="1:7" hidden="1" x14ac:dyDescent="0.2">
      <c r="A31" s="1">
        <v>20</v>
      </c>
      <c r="B31" s="7">
        <f t="shared" ca="1" si="2"/>
        <v>1242979.474221088</v>
      </c>
      <c r="C31" s="4">
        <f t="shared" si="3"/>
        <v>97356.409572893797</v>
      </c>
      <c r="D31" s="8">
        <f ca="1">_xll.CB.Normal($B$5,$B$4)</f>
        <v>0.08</v>
      </c>
      <c r="E31" s="7">
        <f t="shared" ca="1" si="0"/>
        <v>1237272.9098200498</v>
      </c>
      <c r="G31" s="1">
        <f ca="1">IF(E31&gt;0,1,0)</f>
        <v>1</v>
      </c>
    </row>
    <row r="32" spans="1:7" hidden="1" x14ac:dyDescent="0.2">
      <c r="A32" s="1">
        <v>21</v>
      </c>
      <c r="B32" s="7">
        <f t="shared" ref="B32:B61" ca="1" si="4">E31</f>
        <v>1237272.9098200498</v>
      </c>
      <c r="C32" s="4">
        <f t="shared" ref="C32:C61" si="5">C31*(1+$B$7)</f>
        <v>100277.10186008061</v>
      </c>
      <c r="D32" s="8">
        <f ca="1">_xll.CB.Normal($B$5,$B$4)</f>
        <v>0.08</v>
      </c>
      <c r="E32" s="7">
        <f t="shared" ref="E32:E61" ca="1" si="6">IF(B32&gt;=C32,(B32-C32)*(1+D32),0)</f>
        <v>1227955.4725967667</v>
      </c>
      <c r="G32" s="1">
        <f t="shared" ref="G32:G61" ca="1" si="7">IF(E32&gt;0,1,0)</f>
        <v>1</v>
      </c>
    </row>
    <row r="33" spans="1:7" hidden="1" x14ac:dyDescent="0.2">
      <c r="A33" s="1">
        <v>22</v>
      </c>
      <c r="B33" s="7">
        <f t="shared" ca="1" si="4"/>
        <v>1227955.4725967667</v>
      </c>
      <c r="C33" s="4">
        <f t="shared" si="5"/>
        <v>103285.41491588304</v>
      </c>
      <c r="D33" s="8">
        <f ca="1">_xll.CB.Normal($B$5,$B$4)</f>
        <v>0.08</v>
      </c>
      <c r="E33" s="7">
        <f t="shared" ca="1" si="6"/>
        <v>1214643.6622953545</v>
      </c>
      <c r="G33" s="1">
        <f t="shared" ca="1" si="7"/>
        <v>1</v>
      </c>
    </row>
    <row r="34" spans="1:7" hidden="1" x14ac:dyDescent="0.2">
      <c r="A34" s="1">
        <v>23</v>
      </c>
      <c r="B34" s="7">
        <f t="shared" ca="1" si="4"/>
        <v>1214643.6622953545</v>
      </c>
      <c r="C34" s="4">
        <f t="shared" si="5"/>
        <v>106383.97736335953</v>
      </c>
      <c r="D34" s="8">
        <f ca="1">_xll.CB.Normal($B$5,$B$4)</f>
        <v>0.08</v>
      </c>
      <c r="E34" s="7">
        <f t="shared" ca="1" si="6"/>
        <v>1196920.4597265546</v>
      </c>
      <c r="G34" s="1">
        <f t="shared" ca="1" si="7"/>
        <v>1</v>
      </c>
    </row>
    <row r="35" spans="1:7" hidden="1" x14ac:dyDescent="0.2">
      <c r="A35" s="1">
        <v>24</v>
      </c>
      <c r="B35" s="7">
        <f t="shared" ca="1" si="4"/>
        <v>1196920.4597265546</v>
      </c>
      <c r="C35" s="4">
        <f t="shared" si="5"/>
        <v>109575.49668426032</v>
      </c>
      <c r="D35" s="8">
        <f ca="1">_xll.CB.Normal($B$5,$B$4)</f>
        <v>0.08</v>
      </c>
      <c r="E35" s="7">
        <f t="shared" ca="1" si="6"/>
        <v>1174332.5600856778</v>
      </c>
      <c r="G35" s="1">
        <f t="shared" ca="1" si="7"/>
        <v>1</v>
      </c>
    </row>
    <row r="36" spans="1:7" hidden="1" x14ac:dyDescent="0.2">
      <c r="A36" s="1">
        <v>25</v>
      </c>
      <c r="B36" s="7">
        <f t="shared" ca="1" si="4"/>
        <v>1174332.5600856778</v>
      </c>
      <c r="C36" s="4">
        <f t="shared" si="5"/>
        <v>112862.76158478812</v>
      </c>
      <c r="D36" s="8">
        <f ca="1">_xll.CB.Normal($B$5,$B$4)</f>
        <v>0.08</v>
      </c>
      <c r="E36" s="7">
        <f t="shared" ca="1" si="6"/>
        <v>1146387.382380961</v>
      </c>
      <c r="G36" s="1">
        <f t="shared" ca="1" si="7"/>
        <v>1</v>
      </c>
    </row>
    <row r="37" spans="1:7" hidden="1" x14ac:dyDescent="0.2">
      <c r="A37" s="1">
        <v>26</v>
      </c>
      <c r="B37" s="7">
        <f t="shared" ca="1" si="4"/>
        <v>1146387.382380961</v>
      </c>
      <c r="C37" s="4">
        <f t="shared" si="5"/>
        <v>116248.64443233177</v>
      </c>
      <c r="D37" s="8">
        <f ca="1">_xll.CB.Normal($B$5,$B$4)</f>
        <v>0.08</v>
      </c>
      <c r="E37" s="7">
        <f t="shared" ca="1" si="6"/>
        <v>1112549.8369845196</v>
      </c>
      <c r="G37" s="1">
        <f t="shared" ca="1" si="7"/>
        <v>1</v>
      </c>
    </row>
    <row r="38" spans="1:7" hidden="1" x14ac:dyDescent="0.2">
      <c r="A38" s="1">
        <v>27</v>
      </c>
      <c r="B38" s="7">
        <f t="shared" ca="1" si="4"/>
        <v>1112549.8369845196</v>
      </c>
      <c r="C38" s="4">
        <f t="shared" si="5"/>
        <v>119736.10376530173</v>
      </c>
      <c r="D38" s="8">
        <f ca="1">_xll.CB.Normal($B$5,$B$4)</f>
        <v>0.08</v>
      </c>
      <c r="E38" s="7">
        <f t="shared" ca="1" si="6"/>
        <v>1072238.8318767555</v>
      </c>
      <c r="G38" s="1">
        <f t="shared" ca="1" si="7"/>
        <v>1</v>
      </c>
    </row>
    <row r="39" spans="1:7" hidden="1" x14ac:dyDescent="0.2">
      <c r="A39" s="1">
        <v>28</v>
      </c>
      <c r="B39" s="7">
        <f t="shared" ca="1" si="4"/>
        <v>1072238.8318767555</v>
      </c>
      <c r="C39" s="4">
        <f t="shared" si="5"/>
        <v>123328.18687826078</v>
      </c>
      <c r="D39" s="8">
        <f ca="1">_xll.CB.Normal($B$5,$B$4)</f>
        <v>0.08</v>
      </c>
      <c r="E39" s="7">
        <f t="shared" ca="1" si="6"/>
        <v>1024823.4965983743</v>
      </c>
      <c r="G39" s="1">
        <f t="shared" ca="1" si="7"/>
        <v>1</v>
      </c>
    </row>
    <row r="40" spans="1:7" hidden="1" x14ac:dyDescent="0.2">
      <c r="A40" s="1">
        <v>29</v>
      </c>
      <c r="B40" s="7">
        <f t="shared" ca="1" si="4"/>
        <v>1024823.4965983743</v>
      </c>
      <c r="C40" s="4">
        <f t="shared" si="5"/>
        <v>127028.0324846086</v>
      </c>
      <c r="D40" s="8">
        <f ca="1">_xll.CB.Normal($B$5,$B$4)</f>
        <v>0.08</v>
      </c>
      <c r="E40" s="7">
        <f t="shared" ca="1" si="6"/>
        <v>969619.10124286707</v>
      </c>
      <c r="G40" s="1">
        <f t="shared" ca="1" si="7"/>
        <v>1</v>
      </c>
    </row>
    <row r="41" spans="1:7" hidden="1" x14ac:dyDescent="0.2">
      <c r="A41" s="1">
        <v>30</v>
      </c>
      <c r="B41" s="7">
        <f t="shared" ca="1" si="4"/>
        <v>969619.10124286707</v>
      </c>
      <c r="C41" s="4">
        <f t="shared" si="5"/>
        <v>130838.87345914687</v>
      </c>
      <c r="D41" s="8">
        <f ca="1">_xll.CB.Normal($B$5,$B$4)</f>
        <v>0.08</v>
      </c>
      <c r="E41" s="7">
        <f t="shared" ca="1" si="6"/>
        <v>905882.64600641793</v>
      </c>
      <c r="G41" s="1">
        <f t="shared" ca="1" si="7"/>
        <v>1</v>
      </c>
    </row>
    <row r="42" spans="1:7" hidden="1" x14ac:dyDescent="0.2">
      <c r="A42" s="1">
        <v>31</v>
      </c>
      <c r="B42" s="7">
        <f t="shared" ca="1" si="4"/>
        <v>905882.64600641793</v>
      </c>
      <c r="C42" s="4">
        <f t="shared" si="5"/>
        <v>134764.03966292128</v>
      </c>
      <c r="D42" s="8">
        <f ca="1">_xll.CB.Normal($B$5,$B$4)</f>
        <v>0.08</v>
      </c>
      <c r="E42" s="7">
        <f t="shared" ca="1" si="6"/>
        <v>832808.09485097637</v>
      </c>
      <c r="G42" s="1">
        <f t="shared" ca="1" si="7"/>
        <v>1</v>
      </c>
    </row>
    <row r="43" spans="1:7" hidden="1" x14ac:dyDescent="0.2">
      <c r="A43" s="1">
        <v>32</v>
      </c>
      <c r="B43" s="7">
        <f t="shared" ca="1" si="4"/>
        <v>832808.09485097637</v>
      </c>
      <c r="C43" s="4">
        <f t="shared" si="5"/>
        <v>138806.96085280893</v>
      </c>
      <c r="D43" s="8">
        <f ca="1">_xll.CB.Normal($B$5,$B$4)</f>
        <v>0.08</v>
      </c>
      <c r="E43" s="7">
        <f t="shared" ca="1" si="6"/>
        <v>749521.22471802088</v>
      </c>
      <c r="G43" s="1">
        <f t="shared" ca="1" si="7"/>
        <v>1</v>
      </c>
    </row>
    <row r="44" spans="1:7" hidden="1" x14ac:dyDescent="0.2">
      <c r="A44" s="1">
        <v>33</v>
      </c>
      <c r="B44" s="7">
        <f t="shared" ca="1" si="4"/>
        <v>749521.22471802088</v>
      </c>
      <c r="C44" s="4">
        <f t="shared" si="5"/>
        <v>142971.1696783932</v>
      </c>
      <c r="D44" s="8">
        <f ca="1">_xll.CB.Normal($B$5,$B$4)</f>
        <v>0.08</v>
      </c>
      <c r="E44" s="7">
        <f t="shared" ca="1" si="6"/>
        <v>655074.05944279802</v>
      </c>
      <c r="G44" s="1">
        <f t="shared" ca="1" si="7"/>
        <v>1</v>
      </c>
    </row>
    <row r="45" spans="1:7" hidden="1" x14ac:dyDescent="0.2">
      <c r="A45" s="1">
        <v>34</v>
      </c>
      <c r="B45" s="7">
        <f t="shared" ca="1" si="4"/>
        <v>655074.05944279802</v>
      </c>
      <c r="C45" s="4">
        <f t="shared" si="5"/>
        <v>147260.304768745</v>
      </c>
      <c r="D45" s="8">
        <f ca="1">_xll.CB.Normal($B$5,$B$4)</f>
        <v>0.08</v>
      </c>
      <c r="E45" s="7">
        <f t="shared" ca="1" si="6"/>
        <v>548438.8550479773</v>
      </c>
      <c r="G45" s="1">
        <f t="shared" ca="1" si="7"/>
        <v>1</v>
      </c>
    </row>
    <row r="46" spans="1:7" hidden="1" x14ac:dyDescent="0.2">
      <c r="A46" s="1">
        <v>35</v>
      </c>
      <c r="B46" s="7">
        <f t="shared" ca="1" si="4"/>
        <v>548438.8550479773</v>
      </c>
      <c r="C46" s="4">
        <f t="shared" si="5"/>
        <v>151678.11391180736</v>
      </c>
      <c r="D46" s="8">
        <f ca="1">_xll.CB.Normal($B$5,$B$4)</f>
        <v>0.08</v>
      </c>
      <c r="E46" s="7">
        <f t="shared" ca="1" si="6"/>
        <v>428501.60042706353</v>
      </c>
      <c r="G46" s="1">
        <f t="shared" ca="1" si="7"/>
        <v>1</v>
      </c>
    </row>
    <row r="47" spans="1:7" hidden="1" x14ac:dyDescent="0.2">
      <c r="A47" s="1">
        <v>36</v>
      </c>
      <c r="B47" s="7">
        <f t="shared" ca="1" si="4"/>
        <v>428501.60042706353</v>
      </c>
      <c r="C47" s="4">
        <f t="shared" si="5"/>
        <v>156228.45732916158</v>
      </c>
      <c r="D47" s="8">
        <f ca="1">_xll.CB.Normal($B$5,$B$4)</f>
        <v>0.08</v>
      </c>
      <c r="E47" s="7">
        <f t="shared" ca="1" si="6"/>
        <v>294054.99454573414</v>
      </c>
      <c r="G47" s="1">
        <f t="shared" ca="1" si="7"/>
        <v>1</v>
      </c>
    </row>
    <row r="48" spans="1:7" hidden="1" x14ac:dyDescent="0.2">
      <c r="A48" s="1">
        <v>37</v>
      </c>
      <c r="B48" s="7">
        <f t="shared" ca="1" si="4"/>
        <v>294054.99454573414</v>
      </c>
      <c r="C48" s="4">
        <f t="shared" si="5"/>
        <v>160915.31104903642</v>
      </c>
      <c r="D48" s="8">
        <f ca="1">_xll.CB.Normal($B$5,$B$4)</f>
        <v>0.08</v>
      </c>
      <c r="E48" s="7">
        <f t="shared" ca="1" si="6"/>
        <v>143790.85817643354</v>
      </c>
      <c r="G48" s="1">
        <f t="shared" ca="1" si="7"/>
        <v>1</v>
      </c>
    </row>
    <row r="49" spans="1:7" hidden="1" x14ac:dyDescent="0.2">
      <c r="A49" s="1">
        <v>38</v>
      </c>
      <c r="B49" s="7">
        <f t="shared" ca="1" si="4"/>
        <v>143790.85817643354</v>
      </c>
      <c r="C49" s="4">
        <f t="shared" si="5"/>
        <v>165742.77038050751</v>
      </c>
      <c r="D49" s="8">
        <f ca="1">_xll.CB.Normal($B$5,$B$4)</f>
        <v>0.08</v>
      </c>
      <c r="E49" s="7">
        <f t="shared" ca="1" si="6"/>
        <v>0</v>
      </c>
      <c r="G49" s="1">
        <f t="shared" ca="1" si="7"/>
        <v>0</v>
      </c>
    </row>
    <row r="50" spans="1:7" hidden="1" x14ac:dyDescent="0.2">
      <c r="A50" s="1">
        <v>39</v>
      </c>
      <c r="B50" s="7">
        <f t="shared" ca="1" si="4"/>
        <v>0</v>
      </c>
      <c r="C50" s="4">
        <f t="shared" si="5"/>
        <v>170715.05349192274</v>
      </c>
      <c r="D50" s="8">
        <f ca="1">_xll.CB.Normal($B$5,$B$4)</f>
        <v>0.08</v>
      </c>
      <c r="E50" s="7">
        <f t="shared" ca="1" si="6"/>
        <v>0</v>
      </c>
      <c r="G50" s="1">
        <f t="shared" ca="1" si="7"/>
        <v>0</v>
      </c>
    </row>
    <row r="51" spans="1:7" hidden="1" x14ac:dyDescent="0.2">
      <c r="A51" s="1">
        <v>40</v>
      </c>
      <c r="B51" s="7">
        <f t="shared" ca="1" si="4"/>
        <v>0</v>
      </c>
      <c r="C51" s="4">
        <f t="shared" si="5"/>
        <v>175836.50509668043</v>
      </c>
      <c r="D51" s="8">
        <f ca="1">_xll.CB.Normal($B$5,$B$4)</f>
        <v>0.08</v>
      </c>
      <c r="E51" s="7">
        <f t="shared" ca="1" si="6"/>
        <v>0</v>
      </c>
      <c r="G51" s="1">
        <f t="shared" ca="1" si="7"/>
        <v>0</v>
      </c>
    </row>
    <row r="52" spans="1:7" hidden="1" x14ac:dyDescent="0.2">
      <c r="A52" s="1">
        <v>41</v>
      </c>
      <c r="B52" s="7">
        <f t="shared" ca="1" si="4"/>
        <v>0</v>
      </c>
      <c r="C52" s="4">
        <f t="shared" si="5"/>
        <v>181111.60024958084</v>
      </c>
      <c r="D52" s="8">
        <f ca="1">_xll.CB.Normal($B$5,$B$4)</f>
        <v>0.08</v>
      </c>
      <c r="E52" s="7">
        <f t="shared" ca="1" si="6"/>
        <v>0</v>
      </c>
      <c r="G52" s="1">
        <f t="shared" ca="1" si="7"/>
        <v>0</v>
      </c>
    </row>
    <row r="53" spans="1:7" hidden="1" x14ac:dyDescent="0.2">
      <c r="A53" s="1">
        <v>42</v>
      </c>
      <c r="B53" s="7">
        <f t="shared" ca="1" si="4"/>
        <v>0</v>
      </c>
      <c r="C53" s="4">
        <f t="shared" si="5"/>
        <v>186544.94825706826</v>
      </c>
      <c r="D53" s="8">
        <f ca="1">_xll.CB.Normal($B$5,$B$4)</f>
        <v>0.08</v>
      </c>
      <c r="E53" s="7">
        <f t="shared" ca="1" si="6"/>
        <v>0</v>
      </c>
      <c r="G53" s="1">
        <f t="shared" ca="1" si="7"/>
        <v>0</v>
      </c>
    </row>
    <row r="54" spans="1:7" hidden="1" x14ac:dyDescent="0.2">
      <c r="A54" s="1">
        <v>43</v>
      </c>
      <c r="B54" s="7">
        <f t="shared" ca="1" si="4"/>
        <v>0</v>
      </c>
      <c r="C54" s="4">
        <f t="shared" si="5"/>
        <v>192141.29670478031</v>
      </c>
      <c r="D54" s="8">
        <f ca="1">_xll.CB.Normal($B$5,$B$4)</f>
        <v>0.08</v>
      </c>
      <c r="E54" s="7">
        <f t="shared" ca="1" si="6"/>
        <v>0</v>
      </c>
      <c r="G54" s="1">
        <f t="shared" ca="1" si="7"/>
        <v>0</v>
      </c>
    </row>
    <row r="55" spans="1:7" hidden="1" x14ac:dyDescent="0.2">
      <c r="A55" s="1">
        <v>44</v>
      </c>
      <c r="B55" s="7">
        <f t="shared" ca="1" si="4"/>
        <v>0</v>
      </c>
      <c r="C55" s="4">
        <f t="shared" si="5"/>
        <v>197905.53560592374</v>
      </c>
      <c r="D55" s="8">
        <f ca="1">_xll.CB.Normal($B$5,$B$4)</f>
        <v>0.08</v>
      </c>
      <c r="E55" s="7">
        <f t="shared" ca="1" si="6"/>
        <v>0</v>
      </c>
      <c r="G55" s="1">
        <f t="shared" ca="1" si="7"/>
        <v>0</v>
      </c>
    </row>
    <row r="56" spans="1:7" hidden="1" x14ac:dyDescent="0.2">
      <c r="A56" s="1">
        <v>45</v>
      </c>
      <c r="B56" s="7">
        <f t="shared" ca="1" si="4"/>
        <v>0</v>
      </c>
      <c r="C56" s="4">
        <f t="shared" si="5"/>
        <v>203842.70167410147</v>
      </c>
      <c r="D56" s="8">
        <f ca="1">_xll.CB.Normal($B$5,$B$4)</f>
        <v>0.08</v>
      </c>
      <c r="E56" s="7">
        <f t="shared" ca="1" si="6"/>
        <v>0</v>
      </c>
      <c r="G56" s="1">
        <f t="shared" ca="1" si="7"/>
        <v>0</v>
      </c>
    </row>
    <row r="57" spans="1:7" hidden="1" x14ac:dyDescent="0.2">
      <c r="A57" s="1">
        <v>46</v>
      </c>
      <c r="B57" s="7">
        <f t="shared" ca="1" si="4"/>
        <v>0</v>
      </c>
      <c r="C57" s="4">
        <f t="shared" si="5"/>
        <v>209957.98272432451</v>
      </c>
      <c r="D57" s="8">
        <f ca="1">_xll.CB.Normal($B$5,$B$4)</f>
        <v>0.08</v>
      </c>
      <c r="E57" s="7">
        <f t="shared" ca="1" si="6"/>
        <v>0</v>
      </c>
      <c r="G57" s="1">
        <f t="shared" ca="1" si="7"/>
        <v>0</v>
      </c>
    </row>
    <row r="58" spans="1:7" hidden="1" x14ac:dyDescent="0.2">
      <c r="A58" s="1">
        <v>47</v>
      </c>
      <c r="B58" s="7">
        <f t="shared" ca="1" si="4"/>
        <v>0</v>
      </c>
      <c r="C58" s="4">
        <f t="shared" si="5"/>
        <v>216256.72220605426</v>
      </c>
      <c r="D58" s="8">
        <f ca="1">_xll.CB.Normal($B$5,$B$4)</f>
        <v>0.08</v>
      </c>
      <c r="E58" s="7">
        <f t="shared" ca="1" si="6"/>
        <v>0</v>
      </c>
      <c r="G58" s="1">
        <f t="shared" ca="1" si="7"/>
        <v>0</v>
      </c>
    </row>
    <row r="59" spans="1:7" x14ac:dyDescent="0.2">
      <c r="A59" s="1">
        <v>48</v>
      </c>
      <c r="B59" s="7">
        <f t="shared" ca="1" si="4"/>
        <v>0</v>
      </c>
      <c r="C59" s="4">
        <f t="shared" si="5"/>
        <v>222744.4238722359</v>
      </c>
      <c r="D59" s="8">
        <f ca="1">_xll.CB.Normal($B$5,$B$4)</f>
        <v>0.08</v>
      </c>
      <c r="E59" s="7">
        <f t="shared" ca="1" si="6"/>
        <v>0</v>
      </c>
      <c r="G59" s="1">
        <f t="shared" ca="1" si="7"/>
        <v>0</v>
      </c>
    </row>
    <row r="60" spans="1:7" x14ac:dyDescent="0.2">
      <c r="A60" s="1">
        <v>49</v>
      </c>
      <c r="B60" s="7">
        <f t="shared" ca="1" si="4"/>
        <v>0</v>
      </c>
      <c r="C60" s="4">
        <f t="shared" si="5"/>
        <v>229426.75658840299</v>
      </c>
      <c r="D60" s="8">
        <f ca="1">_xll.CB.Normal($B$5,$B$4)</f>
        <v>0.08</v>
      </c>
      <c r="E60" s="7">
        <f t="shared" ca="1" si="6"/>
        <v>0</v>
      </c>
      <c r="G60" s="1">
        <f t="shared" ca="1" si="7"/>
        <v>0</v>
      </c>
    </row>
    <row r="61" spans="1:7" x14ac:dyDescent="0.2">
      <c r="A61" s="1">
        <v>50</v>
      </c>
      <c r="B61" s="7">
        <f t="shared" ca="1" si="4"/>
        <v>0</v>
      </c>
      <c r="C61" s="4">
        <f t="shared" si="5"/>
        <v>236309.5592860551</v>
      </c>
      <c r="D61" s="8">
        <f ca="1">_xll.CB.Normal($B$5,$B$4)</f>
        <v>0.08</v>
      </c>
      <c r="E61" s="7">
        <f t="shared" ca="1" si="6"/>
        <v>0</v>
      </c>
      <c r="G61" s="1">
        <f t="shared" ca="1" si="7"/>
        <v>0</v>
      </c>
    </row>
    <row r="62" spans="1:7" x14ac:dyDescent="0.2">
      <c r="F62" s="1" t="s">
        <v>57</v>
      </c>
      <c r="G62" s="11">
        <f ca="1">SUM(G12:G61)</f>
        <v>37</v>
      </c>
    </row>
  </sheetData>
  <mergeCells count="1">
    <mergeCell ref="G2:H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1"/>
  <sheetViews>
    <sheetView workbookViewId="0">
      <selection activeCell="B21" sqref="B21"/>
    </sheetView>
  </sheetViews>
  <sheetFormatPr defaultRowHeight="15" x14ac:dyDescent="0.25"/>
  <cols>
    <col min="1" max="1" width="20.5703125" customWidth="1"/>
    <col min="7" max="7" width="26.28515625" bestFit="1" customWidth="1"/>
  </cols>
  <sheetData>
    <row r="1" spans="1:11" x14ac:dyDescent="0.25">
      <c r="A1" s="12" t="s">
        <v>32</v>
      </c>
      <c r="B1" t="s">
        <v>52</v>
      </c>
      <c r="G1" s="12" t="s">
        <v>32</v>
      </c>
      <c r="H1" t="s">
        <v>53</v>
      </c>
    </row>
    <row r="2" spans="1:11" x14ac:dyDescent="0.25">
      <c r="A2" t="s">
        <v>33</v>
      </c>
      <c r="B2" s="13">
        <v>140</v>
      </c>
      <c r="G2" t="s">
        <v>33</v>
      </c>
      <c r="H2" s="24">
        <v>10</v>
      </c>
    </row>
    <row r="3" spans="1:11" x14ac:dyDescent="0.25">
      <c r="A3" s="14" t="s">
        <v>34</v>
      </c>
      <c r="B3" s="15">
        <v>300</v>
      </c>
      <c r="G3" s="14" t="s">
        <v>34</v>
      </c>
      <c r="H3" s="25">
        <v>1000</v>
      </c>
    </row>
    <row r="4" spans="1:11" x14ac:dyDescent="0.25">
      <c r="A4" t="s">
        <v>35</v>
      </c>
      <c r="B4" s="15">
        <v>500</v>
      </c>
      <c r="G4" t="s">
        <v>35</v>
      </c>
      <c r="H4" s="25">
        <v>2000</v>
      </c>
    </row>
    <row r="5" spans="1:11" x14ac:dyDescent="0.25">
      <c r="B5" s="16"/>
      <c r="D5" s="16" t="s">
        <v>36</v>
      </c>
      <c r="E5" s="16" t="s">
        <v>37</v>
      </c>
      <c r="H5" s="16"/>
      <c r="J5" s="16" t="s">
        <v>36</v>
      </c>
      <c r="K5" s="16" t="s">
        <v>37</v>
      </c>
    </row>
    <row r="6" spans="1:11" x14ac:dyDescent="0.25">
      <c r="A6" t="s">
        <v>38</v>
      </c>
      <c r="B6" s="17">
        <f ca="1">_xll.CB.Uniform(D6,E6)</f>
        <v>160</v>
      </c>
      <c r="C6" t="s">
        <v>58</v>
      </c>
      <c r="D6" s="13">
        <v>100</v>
      </c>
      <c r="E6" s="13">
        <v>220</v>
      </c>
      <c r="G6" t="s">
        <v>38</v>
      </c>
      <c r="H6" s="17">
        <f ca="1">_xll.CB.Uniform(J6,K6)</f>
        <v>10</v>
      </c>
      <c r="I6" t="s">
        <v>58</v>
      </c>
      <c r="J6" s="13">
        <v>2</v>
      </c>
      <c r="K6" s="13">
        <v>18</v>
      </c>
    </row>
    <row r="7" spans="1:11" x14ac:dyDescent="0.25">
      <c r="A7" t="s">
        <v>39</v>
      </c>
      <c r="B7" s="18">
        <f ca="1">ROUND(B6,0)</f>
        <v>160</v>
      </c>
      <c r="D7" s="16"/>
      <c r="E7" s="16"/>
      <c r="G7" t="s">
        <v>39</v>
      </c>
      <c r="H7" s="18">
        <f ca="1">ROUND(H6,0)</f>
        <v>10</v>
      </c>
      <c r="J7" s="16"/>
      <c r="K7" s="16"/>
    </row>
    <row r="8" spans="1:11" x14ac:dyDescent="0.25">
      <c r="B8" s="16"/>
      <c r="D8" s="16"/>
      <c r="E8" s="16"/>
      <c r="H8" s="16"/>
      <c r="J8" s="16"/>
      <c r="K8" s="16"/>
    </row>
    <row r="9" spans="1:11" x14ac:dyDescent="0.25">
      <c r="A9" s="14" t="s">
        <v>40</v>
      </c>
      <c r="B9" s="21">
        <v>183</v>
      </c>
      <c r="D9" s="16"/>
      <c r="E9" s="16"/>
      <c r="G9" s="14" t="s">
        <v>40</v>
      </c>
      <c r="H9" s="21">
        <v>13</v>
      </c>
      <c r="J9" s="16"/>
      <c r="K9" s="16"/>
    </row>
    <row r="10" spans="1:11" x14ac:dyDescent="0.25">
      <c r="B10" s="16"/>
      <c r="D10" s="19" t="s">
        <v>41</v>
      </c>
      <c r="E10" s="16" t="s">
        <v>42</v>
      </c>
      <c r="H10" s="16"/>
      <c r="J10" s="19" t="s">
        <v>41</v>
      </c>
      <c r="K10" s="16" t="s">
        <v>42</v>
      </c>
    </row>
    <row r="11" spans="1:11" x14ac:dyDescent="0.25">
      <c r="B11" s="16"/>
      <c r="D11" s="19" t="s">
        <v>43</v>
      </c>
      <c r="E11" s="16" t="s">
        <v>44</v>
      </c>
      <c r="H11" s="16"/>
      <c r="J11" s="19" t="s">
        <v>43</v>
      </c>
      <c r="K11" s="16" t="s">
        <v>44</v>
      </c>
    </row>
    <row r="12" spans="1:11" ht="26.25" x14ac:dyDescent="0.25">
      <c r="A12" s="20" t="s">
        <v>45</v>
      </c>
      <c r="B12" s="21">
        <f ca="1">_xll.CB.Binomial(E12,D12)</f>
        <v>128</v>
      </c>
      <c r="C12" t="s">
        <v>46</v>
      </c>
      <c r="D12" s="18">
        <f ca="1">MIN(B7,B9)</f>
        <v>160</v>
      </c>
      <c r="E12" s="22">
        <v>0.8</v>
      </c>
      <c r="G12" s="20" t="s">
        <v>45</v>
      </c>
      <c r="H12" s="21">
        <f ca="1">_xll.CB.Binomial(K12,J12)</f>
        <v>8</v>
      </c>
      <c r="I12" t="s">
        <v>46</v>
      </c>
      <c r="J12" s="18">
        <f ca="1">MIN(H7,H9)</f>
        <v>10</v>
      </c>
      <c r="K12" s="22">
        <v>0.8</v>
      </c>
    </row>
    <row r="13" spans="1:11" x14ac:dyDescent="0.25">
      <c r="B13" s="16"/>
      <c r="H13" s="16"/>
    </row>
    <row r="14" spans="1:11" x14ac:dyDescent="0.25">
      <c r="A14" t="s">
        <v>47</v>
      </c>
      <c r="B14" s="21"/>
      <c r="G14" t="s">
        <v>54</v>
      </c>
      <c r="H14" s="21">
        <f ca="1">MAX(H2-H12,0)</f>
        <v>2</v>
      </c>
    </row>
    <row r="15" spans="1:11" x14ac:dyDescent="0.25">
      <c r="A15" t="s">
        <v>48</v>
      </c>
      <c r="B15" s="21">
        <f ca="1">MAX(MAX(0,B12-B2)-H14,0)</f>
        <v>0</v>
      </c>
      <c r="G15" t="s">
        <v>48</v>
      </c>
      <c r="H15" s="21">
        <f ca="1">MAX(0,H12-H2)</f>
        <v>0</v>
      </c>
    </row>
    <row r="17" spans="1:8" x14ac:dyDescent="0.25">
      <c r="A17" t="s">
        <v>49</v>
      </c>
      <c r="B17" s="23">
        <f ca="1">B3*D12</f>
        <v>48000</v>
      </c>
      <c r="G17" t="s">
        <v>49</v>
      </c>
      <c r="H17" s="23">
        <f ca="1">H3*J12</f>
        <v>10000</v>
      </c>
    </row>
    <row r="18" spans="1:8" x14ac:dyDescent="0.25">
      <c r="A18" t="s">
        <v>50</v>
      </c>
      <c r="B18" s="23">
        <f ca="1">B4*B15</f>
        <v>0</v>
      </c>
      <c r="G18" t="s">
        <v>50</v>
      </c>
      <c r="H18" s="23">
        <f ca="1">H4*H15</f>
        <v>0</v>
      </c>
    </row>
    <row r="19" spans="1:8" x14ac:dyDescent="0.25">
      <c r="A19" t="s">
        <v>51</v>
      </c>
      <c r="B19" s="23">
        <f ca="1">B17-B18</f>
        <v>48000</v>
      </c>
      <c r="G19" t="s">
        <v>51</v>
      </c>
      <c r="H19" s="23">
        <f ca="1">H17-H18</f>
        <v>10000</v>
      </c>
    </row>
    <row r="21" spans="1:8" x14ac:dyDescent="0.25">
      <c r="A21" t="s">
        <v>56</v>
      </c>
      <c r="B21" s="23">
        <f ca="1">SUM(B19,H19)</f>
        <v>58000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1</vt:lpstr>
      <vt:lpstr>Problem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hursh</dc:creator>
  <cp:lastModifiedBy>hd963</cp:lastModifiedBy>
  <dcterms:created xsi:type="dcterms:W3CDTF">2015-06-05T18:17:20Z</dcterms:created>
  <dcterms:modified xsi:type="dcterms:W3CDTF">2019-12-05T15:03:12Z</dcterms:modified>
</cp:coreProperties>
</file>