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Computing\GitHub Projects\dealer-portal\"/>
    </mc:Choice>
  </mc:AlternateContent>
  <xr:revisionPtr revIDLastSave="0" documentId="13_ncr:1_{CF1FD589-C927-41AC-9F05-4B5277BBD919}" xr6:coauthVersionLast="45" xr6:coauthVersionMax="45" xr10:uidLastSave="{00000000-0000-0000-0000-000000000000}"/>
  <bookViews>
    <workbookView minimized="1" xWindow="10515" yWindow="2880" windowWidth="10935" windowHeight="5925" activeTab="1" xr2:uid="{DE570165-719B-455E-BABE-446830B20E09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6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H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AF6" i="1"/>
  <c r="AA7" i="1"/>
  <c r="AH8" i="1"/>
  <c r="AH9" i="1"/>
  <c r="AA10" i="1"/>
  <c r="AH11" i="1"/>
  <c r="AH12" i="1"/>
  <c r="AH13" i="1"/>
  <c r="AF14" i="1"/>
  <c r="AA15" i="1"/>
  <c r="AF16" i="1"/>
  <c r="AH17" i="1"/>
  <c r="AA18" i="1"/>
  <c r="AH19" i="1"/>
  <c r="AA20" i="1"/>
  <c r="AH21" i="1"/>
  <c r="AF22" i="1"/>
  <c r="AA23" i="1"/>
  <c r="AH24" i="1"/>
  <c r="AH25" i="1"/>
  <c r="AA26" i="1"/>
  <c r="AH27" i="1"/>
  <c r="AA28" i="1"/>
  <c r="AH29" i="1"/>
  <c r="AH30" i="1"/>
  <c r="AA31" i="1"/>
  <c r="AH32" i="1"/>
  <c r="AH33" i="1"/>
  <c r="AA34" i="1"/>
  <c r="AH35" i="1"/>
  <c r="AA36" i="1"/>
  <c r="AH37" i="1"/>
  <c r="AF38" i="1"/>
  <c r="AA39" i="1"/>
  <c r="AF40" i="1"/>
  <c r="AH41" i="1"/>
  <c r="AA42" i="1"/>
  <c r="AH43" i="1"/>
  <c r="AH44" i="1"/>
  <c r="AH45" i="1"/>
  <c r="AF46" i="1"/>
  <c r="AA47" i="1"/>
  <c r="AF48" i="1"/>
  <c r="AH49" i="1"/>
  <c r="AA50" i="1"/>
  <c r="AH51" i="1"/>
  <c r="AA52" i="1"/>
  <c r="AH53" i="1"/>
  <c r="AF54" i="1"/>
  <c r="AA55" i="1"/>
  <c r="AH56" i="1"/>
  <c r="AH57" i="1"/>
  <c r="AA58" i="1"/>
  <c r="AH59" i="1"/>
  <c r="AA60" i="1"/>
  <c r="AH61" i="1"/>
  <c r="AF62" i="1"/>
  <c r="AA63" i="1"/>
  <c r="AH64" i="1"/>
  <c r="AH65" i="1"/>
  <c r="AA66" i="1"/>
  <c r="AH67" i="1"/>
  <c r="AA68" i="1"/>
  <c r="AH69" i="1"/>
  <c r="AF70" i="1"/>
  <c r="AA71" i="1"/>
  <c r="AF72" i="1"/>
  <c r="AH73" i="1"/>
  <c r="AA74" i="1"/>
  <c r="AH75" i="1"/>
  <c r="AH76" i="1"/>
  <c r="AH77" i="1"/>
  <c r="AF78" i="1"/>
  <c r="AA79" i="1"/>
  <c r="AF80" i="1"/>
  <c r="AH81" i="1"/>
  <c r="AA82" i="1"/>
  <c r="AH83" i="1"/>
  <c r="AA84" i="1"/>
  <c r="AH85" i="1"/>
  <c r="AF86" i="1"/>
  <c r="AA87" i="1"/>
  <c r="AH88" i="1"/>
  <c r="AH89" i="1"/>
  <c r="AA90" i="1"/>
  <c r="AH91" i="1"/>
  <c r="AA92" i="1"/>
  <c r="AH93" i="1"/>
  <c r="AF94" i="1"/>
  <c r="AA95" i="1"/>
  <c r="AH96" i="1"/>
  <c r="AH97" i="1"/>
  <c r="AA98" i="1"/>
  <c r="AH99" i="1"/>
  <c r="AA100" i="1"/>
  <c r="AH101" i="1"/>
  <c r="AF102" i="1"/>
  <c r="AA5" i="1"/>
  <c r="AA8" i="1"/>
  <c r="AA9" i="1" l="1"/>
  <c r="M39" i="1"/>
  <c r="M99" i="1"/>
  <c r="M35" i="1"/>
  <c r="M79" i="1"/>
  <c r="M49" i="1"/>
  <c r="M87" i="1"/>
  <c r="M81" i="1"/>
  <c r="AF90" i="1"/>
  <c r="AF26" i="1"/>
  <c r="AF34" i="1"/>
  <c r="AF32" i="1"/>
  <c r="AF66" i="1"/>
  <c r="AF10" i="1"/>
  <c r="AF58" i="1"/>
  <c r="AF8" i="1"/>
  <c r="AF88" i="1"/>
  <c r="AF56" i="1"/>
  <c r="AF24" i="1"/>
  <c r="AF82" i="1"/>
  <c r="AF50" i="1"/>
  <c r="AF18" i="1"/>
  <c r="AF74" i="1"/>
  <c r="AF42" i="1"/>
  <c r="AF13" i="1"/>
  <c r="AF96" i="1"/>
  <c r="AF64" i="1"/>
  <c r="AF101" i="1"/>
  <c r="AF93" i="1"/>
  <c r="AF85" i="1"/>
  <c r="AF77" i="1"/>
  <c r="AF69" i="1"/>
  <c r="AF61" i="1"/>
  <c r="AF53" i="1"/>
  <c r="AF45" i="1"/>
  <c r="AF37" i="1"/>
  <c r="AF29" i="1"/>
  <c r="AF21" i="1"/>
  <c r="AF100" i="1"/>
  <c r="AF92" i="1"/>
  <c r="AF84" i="1"/>
  <c r="AF76" i="1"/>
  <c r="AF68" i="1"/>
  <c r="AF60" i="1"/>
  <c r="AF52" i="1"/>
  <c r="AF44" i="1"/>
  <c r="AF36" i="1"/>
  <c r="AF28" i="1"/>
  <c r="AF20" i="1"/>
  <c r="AF12" i="1"/>
  <c r="AF99" i="1"/>
  <c r="AF91" i="1"/>
  <c r="AF83" i="1"/>
  <c r="AF75" i="1"/>
  <c r="AF67" i="1"/>
  <c r="AF59" i="1"/>
  <c r="AF51" i="1"/>
  <c r="AF43" i="1"/>
  <c r="AF35" i="1"/>
  <c r="AF27" i="1"/>
  <c r="AF19" i="1"/>
  <c r="AF11" i="1"/>
  <c r="AF98" i="1"/>
  <c r="AF97" i="1"/>
  <c r="AF89" i="1"/>
  <c r="AF81" i="1"/>
  <c r="AF73" i="1"/>
  <c r="AF65" i="1"/>
  <c r="AF57" i="1"/>
  <c r="AF49" i="1"/>
  <c r="AF41" i="1"/>
  <c r="AF33" i="1"/>
  <c r="AF25" i="1"/>
  <c r="AF17" i="1"/>
  <c r="AF9" i="1"/>
  <c r="AF95" i="1"/>
  <c r="AF87" i="1"/>
  <c r="AF79" i="1"/>
  <c r="AF71" i="1"/>
  <c r="AF63" i="1"/>
  <c r="AF55" i="1"/>
  <c r="AF47" i="1"/>
  <c r="AF39" i="1"/>
  <c r="AF31" i="1"/>
  <c r="AF23" i="1"/>
  <c r="AF15" i="1"/>
  <c r="AF7" i="1"/>
  <c r="AF30" i="1"/>
  <c r="AG52" i="1"/>
  <c r="AG8" i="1"/>
  <c r="AG36" i="1"/>
  <c r="AG28" i="1"/>
  <c r="AH94" i="1"/>
  <c r="AG20" i="1"/>
  <c r="AH62" i="1"/>
  <c r="AG68" i="1"/>
  <c r="AG60" i="1"/>
  <c r="AH86" i="1"/>
  <c r="AH54" i="1"/>
  <c r="AH22" i="1"/>
  <c r="AH80" i="1"/>
  <c r="AH48" i="1"/>
  <c r="AH16" i="1"/>
  <c r="AG98" i="1"/>
  <c r="AG90" i="1"/>
  <c r="AG82" i="1"/>
  <c r="AG74" i="1"/>
  <c r="AG66" i="1"/>
  <c r="AG58" i="1"/>
  <c r="AG50" i="1"/>
  <c r="AG42" i="1"/>
  <c r="AG34" i="1"/>
  <c r="AG26" i="1"/>
  <c r="AG18" i="1"/>
  <c r="AG10" i="1"/>
  <c r="AG100" i="1"/>
  <c r="AH78" i="1"/>
  <c r="AH46" i="1"/>
  <c r="AH14" i="1"/>
  <c r="AG9" i="1"/>
  <c r="AH72" i="1"/>
  <c r="AH40" i="1"/>
  <c r="AG92" i="1"/>
  <c r="AG84" i="1"/>
  <c r="AH102" i="1"/>
  <c r="AH70" i="1"/>
  <c r="AH38" i="1"/>
  <c r="AH6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H84" i="1"/>
  <c r="AH52" i="1"/>
  <c r="AH92" i="1"/>
  <c r="AH68" i="1"/>
  <c r="AH28" i="1"/>
  <c r="AH98" i="1"/>
  <c r="AH90" i="1"/>
  <c r="AH82" i="1"/>
  <c r="AH74" i="1"/>
  <c r="AH66" i="1"/>
  <c r="AH58" i="1"/>
  <c r="AH50" i="1"/>
  <c r="AH42" i="1"/>
  <c r="AH34" i="1"/>
  <c r="AH26" i="1"/>
  <c r="AH18" i="1"/>
  <c r="AH10" i="1"/>
  <c r="AH100" i="1"/>
  <c r="AH60" i="1"/>
  <c r="AH36" i="1"/>
  <c r="AH20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K53" i="1"/>
  <c r="AK37" i="1"/>
  <c r="AK21" i="1"/>
  <c r="AK63" i="1"/>
  <c r="AK61" i="1"/>
  <c r="AK29" i="1"/>
  <c r="AK31" i="1"/>
  <c r="AK101" i="1"/>
  <c r="AK55" i="1"/>
  <c r="AK23" i="1"/>
  <c r="AK93" i="1"/>
  <c r="AK85" i="1"/>
  <c r="AK47" i="1"/>
  <c r="AK15" i="1"/>
  <c r="AK77" i="1"/>
  <c r="AK45" i="1"/>
  <c r="AK13" i="1"/>
  <c r="AK71" i="1"/>
  <c r="AK39" i="1"/>
  <c r="AK7" i="1"/>
  <c r="AK69" i="1"/>
  <c r="AK92" i="1"/>
  <c r="AK76" i="1"/>
  <c r="AK60" i="1"/>
  <c r="AK52" i="1"/>
  <c r="AK44" i="1"/>
  <c r="AK36" i="1"/>
  <c r="AK20" i="1"/>
  <c r="AK12" i="1"/>
  <c r="AK84" i="1"/>
  <c r="AK68" i="1"/>
  <c r="AK28" i="1"/>
  <c r="AK99" i="1"/>
  <c r="AK91" i="1"/>
  <c r="AK83" i="1"/>
  <c r="AK75" i="1"/>
  <c r="AK67" i="1"/>
  <c r="AK59" i="1"/>
  <c r="AK51" i="1"/>
  <c r="AK43" i="1"/>
  <c r="AK35" i="1"/>
  <c r="AK27" i="1"/>
  <c r="AK19" i="1"/>
  <c r="AK11" i="1"/>
  <c r="AK100" i="1"/>
  <c r="AK98" i="1"/>
  <c r="AK90" i="1"/>
  <c r="AK82" i="1"/>
  <c r="AK74" i="1"/>
  <c r="AK66" i="1"/>
  <c r="AK58" i="1"/>
  <c r="AK50" i="1"/>
  <c r="AK42" i="1"/>
  <c r="AK34" i="1"/>
  <c r="AK26" i="1"/>
  <c r="AK18" i="1"/>
  <c r="AK10" i="1"/>
  <c r="AK97" i="1"/>
  <c r="AK89" i="1"/>
  <c r="AK81" i="1"/>
  <c r="AK73" i="1"/>
  <c r="AK65" i="1"/>
  <c r="AK57" i="1"/>
  <c r="AK49" i="1"/>
  <c r="AK41" i="1"/>
  <c r="AK33" i="1"/>
  <c r="AK25" i="1"/>
  <c r="AK17" i="1"/>
  <c r="AK9" i="1"/>
  <c r="AK96" i="1"/>
  <c r="AK88" i="1"/>
  <c r="AK80" i="1"/>
  <c r="AK72" i="1"/>
  <c r="AK64" i="1"/>
  <c r="AK56" i="1"/>
  <c r="AK48" i="1"/>
  <c r="AK40" i="1"/>
  <c r="AK32" i="1"/>
  <c r="AK24" i="1"/>
  <c r="AK16" i="1"/>
  <c r="AK8" i="1"/>
  <c r="AK95" i="1"/>
  <c r="AK87" i="1"/>
  <c r="AK79" i="1"/>
  <c r="AK102" i="1"/>
  <c r="AK94" i="1"/>
  <c r="AK86" i="1"/>
  <c r="AK78" i="1"/>
  <c r="AK70" i="1"/>
  <c r="AK62" i="1"/>
  <c r="AK54" i="1"/>
  <c r="AK46" i="1"/>
  <c r="AK38" i="1"/>
  <c r="AK30" i="1"/>
  <c r="AK22" i="1"/>
  <c r="AK14" i="1"/>
  <c r="AK6" i="1"/>
  <c r="AN61" i="1"/>
  <c r="AL61" i="1" s="1"/>
  <c r="AN53" i="1"/>
  <c r="AL53" i="1" s="1"/>
  <c r="AN45" i="1"/>
  <c r="AL45" i="1" s="1"/>
  <c r="AN101" i="1"/>
  <c r="AL101" i="1" s="1"/>
  <c r="AN37" i="1"/>
  <c r="AL37" i="1" s="1"/>
  <c r="AN93" i="1"/>
  <c r="AL93" i="1" s="1"/>
  <c r="AN29" i="1"/>
  <c r="AL29" i="1" s="1"/>
  <c r="AN85" i="1"/>
  <c r="AL85" i="1" s="1"/>
  <c r="AN21" i="1"/>
  <c r="AL21" i="1" s="1"/>
  <c r="AN77" i="1"/>
  <c r="AL77" i="1" s="1"/>
  <c r="AN13" i="1"/>
  <c r="AL13" i="1" s="1"/>
  <c r="AN69" i="1"/>
  <c r="AL69" i="1" s="1"/>
  <c r="AN100" i="1"/>
  <c r="AL100" i="1" s="1"/>
  <c r="AN92" i="1"/>
  <c r="AL92" i="1" s="1"/>
  <c r="AN84" i="1"/>
  <c r="AL84" i="1" s="1"/>
  <c r="AN76" i="1"/>
  <c r="AL76" i="1" s="1"/>
  <c r="AN68" i="1"/>
  <c r="AL68" i="1" s="1"/>
  <c r="AN60" i="1"/>
  <c r="AL60" i="1" s="1"/>
  <c r="AN52" i="1"/>
  <c r="AL52" i="1" s="1"/>
  <c r="AN44" i="1"/>
  <c r="AL44" i="1" s="1"/>
  <c r="AN36" i="1"/>
  <c r="AL36" i="1" s="1"/>
  <c r="AN28" i="1"/>
  <c r="AL28" i="1" s="1"/>
  <c r="AN20" i="1"/>
  <c r="AL20" i="1" s="1"/>
  <c r="AN12" i="1"/>
  <c r="AL12" i="1" s="1"/>
  <c r="AN99" i="1"/>
  <c r="AL99" i="1" s="1"/>
  <c r="AN91" i="1"/>
  <c r="AL91" i="1" s="1"/>
  <c r="AN83" i="1"/>
  <c r="AL83" i="1" s="1"/>
  <c r="AN75" i="1"/>
  <c r="AL75" i="1" s="1"/>
  <c r="AN67" i="1"/>
  <c r="AL67" i="1" s="1"/>
  <c r="AN59" i="1"/>
  <c r="AL59" i="1" s="1"/>
  <c r="AN51" i="1"/>
  <c r="AL51" i="1" s="1"/>
  <c r="AN43" i="1"/>
  <c r="AL43" i="1" s="1"/>
  <c r="AN35" i="1"/>
  <c r="AL35" i="1" s="1"/>
  <c r="AN27" i="1"/>
  <c r="AL27" i="1" s="1"/>
  <c r="AN19" i="1"/>
  <c r="AL19" i="1" s="1"/>
  <c r="AN11" i="1"/>
  <c r="AL11" i="1" s="1"/>
  <c r="AN98" i="1"/>
  <c r="AL98" i="1" s="1"/>
  <c r="AN90" i="1"/>
  <c r="AL90" i="1" s="1"/>
  <c r="AN82" i="1"/>
  <c r="AL82" i="1" s="1"/>
  <c r="AN74" i="1"/>
  <c r="AL74" i="1" s="1"/>
  <c r="AN66" i="1"/>
  <c r="AL66" i="1" s="1"/>
  <c r="AN58" i="1"/>
  <c r="AL58" i="1" s="1"/>
  <c r="AN50" i="1"/>
  <c r="AL50" i="1" s="1"/>
  <c r="AN42" i="1"/>
  <c r="AL42" i="1" s="1"/>
  <c r="AN34" i="1"/>
  <c r="AL34" i="1" s="1"/>
  <c r="AN26" i="1"/>
  <c r="AL26" i="1" s="1"/>
  <c r="AN18" i="1"/>
  <c r="AL18" i="1" s="1"/>
  <c r="AN10" i="1"/>
  <c r="AL10" i="1" s="1"/>
  <c r="AP61" i="1"/>
  <c r="AN97" i="1"/>
  <c r="AL97" i="1" s="1"/>
  <c r="AN89" i="1"/>
  <c r="AL89" i="1" s="1"/>
  <c r="AN81" i="1"/>
  <c r="AL81" i="1" s="1"/>
  <c r="AN73" i="1"/>
  <c r="AL73" i="1" s="1"/>
  <c r="AN65" i="1"/>
  <c r="AL65" i="1" s="1"/>
  <c r="AN57" i="1"/>
  <c r="AL57" i="1" s="1"/>
  <c r="AN49" i="1"/>
  <c r="AL49" i="1" s="1"/>
  <c r="AN41" i="1"/>
  <c r="AL41" i="1" s="1"/>
  <c r="AN33" i="1"/>
  <c r="AL33" i="1" s="1"/>
  <c r="AN25" i="1"/>
  <c r="AL25" i="1" s="1"/>
  <c r="AN17" i="1"/>
  <c r="AL17" i="1" s="1"/>
  <c r="AN9" i="1"/>
  <c r="AL9" i="1" s="1"/>
  <c r="AP53" i="1"/>
  <c r="AN96" i="1"/>
  <c r="AL96" i="1" s="1"/>
  <c r="AN88" i="1"/>
  <c r="AL88" i="1" s="1"/>
  <c r="AN80" i="1"/>
  <c r="AL80" i="1" s="1"/>
  <c r="AN72" i="1"/>
  <c r="AL72" i="1" s="1"/>
  <c r="AN64" i="1"/>
  <c r="AL64" i="1" s="1"/>
  <c r="AN56" i="1"/>
  <c r="AL56" i="1" s="1"/>
  <c r="AN48" i="1"/>
  <c r="AL48" i="1" s="1"/>
  <c r="AN40" i="1"/>
  <c r="AL40" i="1" s="1"/>
  <c r="AN32" i="1"/>
  <c r="AL32" i="1" s="1"/>
  <c r="AN24" i="1"/>
  <c r="AL24" i="1" s="1"/>
  <c r="AN16" i="1"/>
  <c r="AN8" i="1"/>
  <c r="AL8" i="1" s="1"/>
  <c r="AN95" i="1"/>
  <c r="AL95" i="1" s="1"/>
  <c r="AN87" i="1"/>
  <c r="AL87" i="1" s="1"/>
  <c r="AN79" i="1"/>
  <c r="AL79" i="1" s="1"/>
  <c r="AN71" i="1"/>
  <c r="AL71" i="1" s="1"/>
  <c r="AN63" i="1"/>
  <c r="AL63" i="1" s="1"/>
  <c r="AN55" i="1"/>
  <c r="AL55" i="1" s="1"/>
  <c r="AN47" i="1"/>
  <c r="AL47" i="1" s="1"/>
  <c r="AN39" i="1"/>
  <c r="AL39" i="1" s="1"/>
  <c r="AN31" i="1"/>
  <c r="AL31" i="1" s="1"/>
  <c r="AN23" i="1"/>
  <c r="AL23" i="1" s="1"/>
  <c r="AN15" i="1"/>
  <c r="AL15" i="1" s="1"/>
  <c r="AN7" i="1"/>
  <c r="AL7" i="1" s="1"/>
  <c r="AN102" i="1"/>
  <c r="AL102" i="1" s="1"/>
  <c r="AN94" i="1"/>
  <c r="AL94" i="1" s="1"/>
  <c r="AN86" i="1"/>
  <c r="AL86" i="1" s="1"/>
  <c r="AN78" i="1"/>
  <c r="AL78" i="1" s="1"/>
  <c r="AN70" i="1"/>
  <c r="AL70" i="1" s="1"/>
  <c r="AN62" i="1"/>
  <c r="AL62" i="1" s="1"/>
  <c r="AN54" i="1"/>
  <c r="AL54" i="1" s="1"/>
  <c r="AN46" i="1"/>
  <c r="AL46" i="1" s="1"/>
  <c r="AN38" i="1"/>
  <c r="AL38" i="1" s="1"/>
  <c r="AN30" i="1"/>
  <c r="AL30" i="1" s="1"/>
  <c r="AN22" i="1"/>
  <c r="AL22" i="1" s="1"/>
  <c r="AN14" i="1"/>
  <c r="AL14" i="1" s="1"/>
  <c r="AN6" i="1"/>
  <c r="AL6" i="1" s="1"/>
  <c r="AP45" i="1"/>
  <c r="AP101" i="1"/>
  <c r="AP37" i="1"/>
  <c r="AP93" i="1"/>
  <c r="AP29" i="1"/>
  <c r="AP85" i="1"/>
  <c r="AP21" i="1"/>
  <c r="AP77" i="1"/>
  <c r="AP13" i="1"/>
  <c r="AP69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99" i="1"/>
  <c r="AP91" i="1"/>
  <c r="AP83" i="1"/>
  <c r="AP75" i="1"/>
  <c r="AP67" i="1"/>
  <c r="AP59" i="1"/>
  <c r="AP51" i="1"/>
  <c r="AP43" i="1"/>
  <c r="AP35" i="1"/>
  <c r="AP27" i="1"/>
  <c r="AP19" i="1"/>
  <c r="AP11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P97" i="1"/>
  <c r="AP89" i="1"/>
  <c r="AP81" i="1"/>
  <c r="AP73" i="1"/>
  <c r="AP65" i="1"/>
  <c r="AP57" i="1"/>
  <c r="AP49" i="1"/>
  <c r="AP41" i="1"/>
  <c r="AP33" i="1"/>
  <c r="AP25" i="1"/>
  <c r="AP17" i="1"/>
  <c r="AP9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  <c r="AP5" i="1"/>
  <c r="AN5" i="1"/>
  <c r="AL5" i="1" s="1"/>
  <c r="AM5" i="1" s="1"/>
  <c r="AA25" i="1"/>
  <c r="AG25" i="1" s="1"/>
  <c r="AA57" i="1"/>
  <c r="AG57" i="1" s="1"/>
  <c r="AA33" i="1"/>
  <c r="AG33" i="1" s="1"/>
  <c r="AK5" i="1"/>
  <c r="AJ5" i="1" s="1"/>
  <c r="AA32" i="1"/>
  <c r="AG32" i="1" s="1"/>
  <c r="AA22" i="1"/>
  <c r="AG22" i="1" s="1"/>
  <c r="AA29" i="1"/>
  <c r="AG29" i="1" s="1"/>
  <c r="AA13" i="1"/>
  <c r="AG13" i="1" s="1"/>
  <c r="AA89" i="1"/>
  <c r="AG89" i="1" s="1"/>
  <c r="AA41" i="1"/>
  <c r="AG41" i="1" s="1"/>
  <c r="AA62" i="1"/>
  <c r="AG62" i="1" s="1"/>
  <c r="AA85" i="1"/>
  <c r="AG85" i="1" s="1"/>
  <c r="AA11" i="1"/>
  <c r="AG11" i="1" s="1"/>
  <c r="AA56" i="1"/>
  <c r="AG56" i="1" s="1"/>
  <c r="AA59" i="1"/>
  <c r="AG59" i="1" s="1"/>
  <c r="AA88" i="1"/>
  <c r="AG88" i="1" s="1"/>
  <c r="AA80" i="1"/>
  <c r="AG80" i="1" s="1"/>
  <c r="AA51" i="1"/>
  <c r="AG51" i="1" s="1"/>
  <c r="AA24" i="1"/>
  <c r="AG24" i="1" s="1"/>
  <c r="AA72" i="1"/>
  <c r="AG72" i="1" s="1"/>
  <c r="AA67" i="1"/>
  <c r="AG67" i="1" s="1"/>
  <c r="AA19" i="1"/>
  <c r="AG19" i="1" s="1"/>
  <c r="AA43" i="1"/>
  <c r="AG43" i="1" s="1"/>
  <c r="AA64" i="1"/>
  <c r="AG64" i="1" s="1"/>
  <c r="AA40" i="1"/>
  <c r="AG40" i="1" s="1"/>
  <c r="AA16" i="1"/>
  <c r="AG16" i="1" s="1"/>
  <c r="AA69" i="1"/>
  <c r="AG69" i="1" s="1"/>
  <c r="AA48" i="1"/>
  <c r="AG48" i="1" s="1"/>
  <c r="AA27" i="1"/>
  <c r="AG27" i="1" s="1"/>
  <c r="AA46" i="1"/>
  <c r="AG46" i="1" s="1"/>
  <c r="AA96" i="1"/>
  <c r="AG96" i="1" s="1"/>
  <c r="AA73" i="1"/>
  <c r="AG73" i="1" s="1"/>
  <c r="AA94" i="1"/>
  <c r="AG94" i="1" s="1"/>
  <c r="AA14" i="1"/>
  <c r="AG14" i="1" s="1"/>
  <c r="AA54" i="1"/>
  <c r="AG54" i="1" s="1"/>
  <c r="AA30" i="1"/>
  <c r="AG30" i="1" s="1"/>
  <c r="AA86" i="1"/>
  <c r="AG86" i="1" s="1"/>
  <c r="AA65" i="1"/>
  <c r="AG65" i="1" s="1"/>
  <c r="AA97" i="1"/>
  <c r="AG97" i="1" s="1"/>
  <c r="AA78" i="1"/>
  <c r="AG78" i="1" s="1"/>
  <c r="AA93" i="1"/>
  <c r="AG93" i="1" s="1"/>
  <c r="AA91" i="1"/>
  <c r="AG91" i="1" s="1"/>
  <c r="AA76" i="1"/>
  <c r="AG76" i="1" s="1"/>
  <c r="AA35" i="1"/>
  <c r="AG35" i="1" s="1"/>
  <c r="AA77" i="1"/>
  <c r="AG77" i="1" s="1"/>
  <c r="AA75" i="1"/>
  <c r="AG75" i="1" s="1"/>
  <c r="AA61" i="1"/>
  <c r="AG61" i="1" s="1"/>
  <c r="AA21" i="1"/>
  <c r="AG21" i="1" s="1"/>
  <c r="AA12" i="1"/>
  <c r="AG12" i="1" s="1"/>
  <c r="AA37" i="1"/>
  <c r="AG37" i="1" s="1"/>
  <c r="AA101" i="1"/>
  <c r="AG101" i="1" s="1"/>
  <c r="AA45" i="1"/>
  <c r="AG45" i="1" s="1"/>
  <c r="AA99" i="1"/>
  <c r="AG99" i="1" s="1"/>
  <c r="AA44" i="1"/>
  <c r="AG44" i="1" s="1"/>
  <c r="AA53" i="1"/>
  <c r="AG53" i="1" s="1"/>
  <c r="AA83" i="1"/>
  <c r="AG83" i="1" s="1"/>
  <c r="AA102" i="1"/>
  <c r="AG102" i="1" s="1"/>
  <c r="AA81" i="1"/>
  <c r="AG81" i="1" s="1"/>
  <c r="AA70" i="1"/>
  <c r="AG70" i="1" s="1"/>
  <c r="AA49" i="1"/>
  <c r="AG49" i="1" s="1"/>
  <c r="AA38" i="1"/>
  <c r="AG38" i="1" s="1"/>
  <c r="AA17" i="1"/>
  <c r="AG17" i="1" s="1"/>
  <c r="AA6" i="1"/>
  <c r="AG6" i="1" s="1"/>
  <c r="AE5" i="1"/>
  <c r="AH5" i="1"/>
  <c r="AG5" i="1"/>
  <c r="AF5" i="1"/>
  <c r="AE6" i="1"/>
  <c r="AE38" i="1"/>
  <c r="AE14" i="1"/>
  <c r="AE78" i="1"/>
  <c r="AE70" i="1"/>
  <c r="AE54" i="1"/>
  <c r="AE62" i="1"/>
  <c r="AE46" i="1"/>
  <c r="AE102" i="1"/>
  <c r="AE94" i="1"/>
  <c r="AE30" i="1"/>
  <c r="AE86" i="1"/>
  <c r="AE22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76" i="1"/>
  <c r="AE60" i="1"/>
  <c r="AE52" i="1"/>
  <c r="AE36" i="1"/>
  <c r="AE20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E84" i="1"/>
  <c r="AE28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AE97" i="1"/>
  <c r="AE89" i="1"/>
  <c r="AE81" i="1"/>
  <c r="AE73" i="1"/>
  <c r="AE65" i="1"/>
  <c r="AE57" i="1"/>
  <c r="AE49" i="1"/>
  <c r="AE41" i="1"/>
  <c r="AE33" i="1"/>
  <c r="AE25" i="1"/>
  <c r="AE17" i="1"/>
  <c r="AE9" i="1"/>
  <c r="AE92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AE100" i="1"/>
  <c r="AE68" i="1"/>
  <c r="AE44" i="1"/>
  <c r="AE12" i="1"/>
  <c r="AE95" i="1"/>
  <c r="AE87" i="1"/>
  <c r="AE79" i="1"/>
  <c r="AE71" i="1"/>
  <c r="AE63" i="1"/>
  <c r="AE55" i="1"/>
  <c r="AE47" i="1"/>
  <c r="AE39" i="1"/>
  <c r="AE31" i="1"/>
  <c r="AE23" i="1"/>
  <c r="AE15" i="1"/>
  <c r="AE7" i="1"/>
  <c r="AB10" i="1"/>
  <c r="AB77" i="1"/>
  <c r="AB32" i="1"/>
  <c r="AB69" i="1"/>
  <c r="AB29" i="1"/>
  <c r="AB61" i="1"/>
  <c r="AB24" i="1"/>
  <c r="AB53" i="1"/>
  <c r="AB21" i="1"/>
  <c r="AB48" i="1"/>
  <c r="AB16" i="1"/>
  <c r="AB101" i="1"/>
  <c r="AB45" i="1"/>
  <c r="AB13" i="1"/>
  <c r="AB93" i="1"/>
  <c r="AB40" i="1"/>
  <c r="AB85" i="1"/>
  <c r="AB37" i="1"/>
  <c r="AB8" i="1"/>
  <c r="AB100" i="1"/>
  <c r="AB92" i="1"/>
  <c r="AB84" i="1"/>
  <c r="AB76" i="1"/>
  <c r="AB68" i="1"/>
  <c r="AB60" i="1"/>
  <c r="AB52" i="1"/>
  <c r="AB44" i="1"/>
  <c r="AB36" i="1"/>
  <c r="AB28" i="1"/>
  <c r="AB20" i="1"/>
  <c r="AB12" i="1"/>
  <c r="AB99" i="1"/>
  <c r="AB91" i="1"/>
  <c r="AB83" i="1"/>
  <c r="AB75" i="1"/>
  <c r="AB67" i="1"/>
  <c r="AB59" i="1"/>
  <c r="AB51" i="1"/>
  <c r="AB43" i="1"/>
  <c r="AB35" i="1"/>
  <c r="AB27" i="1"/>
  <c r="AB19" i="1"/>
  <c r="AB11" i="1"/>
  <c r="AB98" i="1"/>
  <c r="AB90" i="1"/>
  <c r="AB82" i="1"/>
  <c r="AB74" i="1"/>
  <c r="AB66" i="1"/>
  <c r="AB58" i="1"/>
  <c r="AB50" i="1"/>
  <c r="AB42" i="1"/>
  <c r="AB34" i="1"/>
  <c r="AB26" i="1"/>
  <c r="AB18" i="1"/>
  <c r="AB97" i="1"/>
  <c r="AB89" i="1"/>
  <c r="AB81" i="1"/>
  <c r="AB73" i="1"/>
  <c r="AB65" i="1"/>
  <c r="AB57" i="1"/>
  <c r="AB49" i="1"/>
  <c r="AB41" i="1"/>
  <c r="AB33" i="1"/>
  <c r="AB25" i="1"/>
  <c r="AB17" i="1"/>
  <c r="AB9" i="1"/>
  <c r="AB96" i="1"/>
  <c r="AB88" i="1"/>
  <c r="AB80" i="1"/>
  <c r="AB72" i="1"/>
  <c r="AB64" i="1"/>
  <c r="AB56" i="1"/>
  <c r="AB95" i="1"/>
  <c r="AB87" i="1"/>
  <c r="AB79" i="1"/>
  <c r="AB71" i="1"/>
  <c r="AB63" i="1"/>
  <c r="AB55" i="1"/>
  <c r="AB47" i="1"/>
  <c r="AB39" i="1"/>
  <c r="AB31" i="1"/>
  <c r="AB23" i="1"/>
  <c r="AB15" i="1"/>
  <c r="AB7" i="1"/>
  <c r="AB102" i="1"/>
  <c r="AB94" i="1"/>
  <c r="AB86" i="1"/>
  <c r="AB78" i="1"/>
  <c r="AB70" i="1"/>
  <c r="AB62" i="1"/>
  <c r="AB54" i="1"/>
  <c r="AB46" i="1"/>
  <c r="AB38" i="1"/>
  <c r="AB30" i="1"/>
  <c r="AB22" i="1"/>
  <c r="AB14" i="1"/>
  <c r="AB6" i="1"/>
  <c r="AB5" i="1"/>
  <c r="AD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0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100" i="1"/>
  <c r="M101" i="1"/>
  <c r="M102" i="1"/>
  <c r="L5" i="1"/>
  <c r="K5" i="1"/>
  <c r="J5" i="1"/>
  <c r="G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6" i="1"/>
  <c r="D5" i="1"/>
  <c r="C5" i="1"/>
  <c r="AR5" i="1" l="1"/>
  <c r="AO102" i="1"/>
  <c r="AO98" i="1"/>
  <c r="AO100" i="1"/>
  <c r="AO46" i="1"/>
  <c r="AO7" i="1"/>
  <c r="AO71" i="1"/>
  <c r="AO40" i="1"/>
  <c r="AO9" i="1"/>
  <c r="AO73" i="1"/>
  <c r="AO42" i="1"/>
  <c r="AO11" i="1"/>
  <c r="AO75" i="1"/>
  <c r="AO44" i="1"/>
  <c r="AO69" i="1"/>
  <c r="AO101" i="1"/>
  <c r="AO32" i="1"/>
  <c r="AO54" i="1"/>
  <c r="AO15" i="1"/>
  <c r="AO79" i="1"/>
  <c r="AO48" i="1"/>
  <c r="AO17" i="1"/>
  <c r="AO81" i="1"/>
  <c r="AO50" i="1"/>
  <c r="AO19" i="1"/>
  <c r="AO83" i="1"/>
  <c r="AO52" i="1"/>
  <c r="AO13" i="1"/>
  <c r="AO45" i="1"/>
  <c r="AO34" i="1"/>
  <c r="AO62" i="1"/>
  <c r="AO23" i="1"/>
  <c r="AO87" i="1"/>
  <c r="AO56" i="1"/>
  <c r="AO25" i="1"/>
  <c r="AO89" i="1"/>
  <c r="AO58" i="1"/>
  <c r="AO27" i="1"/>
  <c r="AO91" i="1"/>
  <c r="AO60" i="1"/>
  <c r="AO77" i="1"/>
  <c r="AO38" i="1"/>
  <c r="AO36" i="1"/>
  <c r="AO6" i="1"/>
  <c r="AO70" i="1"/>
  <c r="AO31" i="1"/>
  <c r="AO95" i="1"/>
  <c r="AO64" i="1"/>
  <c r="AO33" i="1"/>
  <c r="AO97" i="1"/>
  <c r="AO66" i="1"/>
  <c r="AO35" i="1"/>
  <c r="AO99" i="1"/>
  <c r="AO68" i="1"/>
  <c r="AO21" i="1"/>
  <c r="AO96" i="1"/>
  <c r="AO37" i="1"/>
  <c r="AO14" i="1"/>
  <c r="AO78" i="1"/>
  <c r="AO39" i="1"/>
  <c r="AO8" i="1"/>
  <c r="AO72" i="1"/>
  <c r="AO10" i="1"/>
  <c r="AO74" i="1"/>
  <c r="AO43" i="1"/>
  <c r="AO12" i="1"/>
  <c r="AO76" i="1"/>
  <c r="AO85" i="1"/>
  <c r="AO61" i="1"/>
  <c r="AO65" i="1"/>
  <c r="AO53" i="1"/>
  <c r="AO22" i="1"/>
  <c r="AO86" i="1"/>
  <c r="AO47" i="1"/>
  <c r="AO16" i="1"/>
  <c r="AO80" i="1"/>
  <c r="AO49" i="1"/>
  <c r="AO18" i="1"/>
  <c r="AO82" i="1"/>
  <c r="AO51" i="1"/>
  <c r="AO20" i="1"/>
  <c r="AO84" i="1"/>
  <c r="AO29" i="1"/>
  <c r="AO63" i="1"/>
  <c r="AO67" i="1"/>
  <c r="AO30" i="1"/>
  <c r="AO94" i="1"/>
  <c r="AO55" i="1"/>
  <c r="AO24" i="1"/>
  <c r="AO88" i="1"/>
  <c r="AO57" i="1"/>
  <c r="AO26" i="1"/>
  <c r="AO90" i="1"/>
  <c r="AO59" i="1"/>
  <c r="AO28" i="1"/>
  <c r="AO92" i="1"/>
  <c r="AO93" i="1"/>
  <c r="AO41" i="1"/>
  <c r="AJ14" i="1"/>
  <c r="AI14" i="1"/>
  <c r="AJ16" i="1"/>
  <c r="AI16" i="1"/>
  <c r="AJ80" i="1"/>
  <c r="AI80" i="1"/>
  <c r="AJ18" i="1"/>
  <c r="AI18" i="1"/>
  <c r="AJ43" i="1"/>
  <c r="AI43" i="1"/>
  <c r="AJ101" i="1"/>
  <c r="AI101" i="1"/>
  <c r="AJ22" i="1"/>
  <c r="AI22" i="1"/>
  <c r="AJ86" i="1"/>
  <c r="AI86" i="1"/>
  <c r="AJ24" i="1"/>
  <c r="AI24" i="1"/>
  <c r="AJ88" i="1"/>
  <c r="AI88" i="1"/>
  <c r="AJ57" i="1"/>
  <c r="AI57" i="1"/>
  <c r="AJ26" i="1"/>
  <c r="AI26" i="1"/>
  <c r="AJ90" i="1"/>
  <c r="AI90" i="1"/>
  <c r="AJ51" i="1"/>
  <c r="AI51" i="1"/>
  <c r="AJ68" i="1"/>
  <c r="AI68" i="1"/>
  <c r="AJ76" i="1"/>
  <c r="AI76" i="1"/>
  <c r="AJ77" i="1"/>
  <c r="AI77" i="1"/>
  <c r="AJ31" i="1"/>
  <c r="AI31" i="1"/>
  <c r="AJ78" i="1"/>
  <c r="AI78" i="1"/>
  <c r="AJ49" i="1"/>
  <c r="AI49" i="1"/>
  <c r="AJ82" i="1"/>
  <c r="AI82" i="1"/>
  <c r="AJ28" i="1"/>
  <c r="AI28" i="1"/>
  <c r="AJ45" i="1"/>
  <c r="AI45" i="1"/>
  <c r="AJ30" i="1"/>
  <c r="AI30" i="1"/>
  <c r="AJ94" i="1"/>
  <c r="AI94" i="1"/>
  <c r="AJ32" i="1"/>
  <c r="AI32" i="1"/>
  <c r="AJ96" i="1"/>
  <c r="AI96" i="1"/>
  <c r="AJ65" i="1"/>
  <c r="AI65" i="1"/>
  <c r="AJ34" i="1"/>
  <c r="AI34" i="1"/>
  <c r="AJ98" i="1"/>
  <c r="AI98" i="1"/>
  <c r="AJ59" i="1"/>
  <c r="AI59" i="1"/>
  <c r="AJ84" i="1"/>
  <c r="AI84" i="1"/>
  <c r="AJ92" i="1"/>
  <c r="AI92" i="1"/>
  <c r="AJ15" i="1"/>
  <c r="AI15" i="1"/>
  <c r="AJ29" i="1"/>
  <c r="AI29" i="1"/>
  <c r="AJ60" i="1"/>
  <c r="AI60" i="1"/>
  <c r="AJ38" i="1"/>
  <c r="AI38" i="1"/>
  <c r="AJ102" i="1"/>
  <c r="AI102" i="1"/>
  <c r="AJ40" i="1"/>
  <c r="AI40" i="1"/>
  <c r="AJ9" i="1"/>
  <c r="AI9" i="1"/>
  <c r="AJ73" i="1"/>
  <c r="AI73" i="1"/>
  <c r="AJ42" i="1"/>
  <c r="AI42" i="1"/>
  <c r="AJ100" i="1"/>
  <c r="AI100" i="1"/>
  <c r="AJ67" i="1"/>
  <c r="AI67" i="1"/>
  <c r="AJ12" i="1"/>
  <c r="AI12" i="1"/>
  <c r="AJ69" i="1"/>
  <c r="AI69" i="1"/>
  <c r="AJ47" i="1"/>
  <c r="AI47" i="1"/>
  <c r="AJ61" i="1"/>
  <c r="AI61" i="1"/>
  <c r="AJ46" i="1"/>
  <c r="AI46" i="1"/>
  <c r="AJ79" i="1"/>
  <c r="AI79" i="1"/>
  <c r="AJ48" i="1"/>
  <c r="AI48" i="1"/>
  <c r="AJ17" i="1"/>
  <c r="AI17" i="1"/>
  <c r="AJ81" i="1"/>
  <c r="AI81" i="1"/>
  <c r="AJ50" i="1"/>
  <c r="AI50" i="1"/>
  <c r="AJ11" i="1"/>
  <c r="AI11" i="1"/>
  <c r="AJ75" i="1"/>
  <c r="AI75" i="1"/>
  <c r="AJ20" i="1"/>
  <c r="AI20" i="1"/>
  <c r="AJ7" i="1"/>
  <c r="AI7" i="1"/>
  <c r="AJ85" i="1"/>
  <c r="AI85" i="1"/>
  <c r="AJ63" i="1"/>
  <c r="AI63" i="1"/>
  <c r="AJ54" i="1"/>
  <c r="AI54" i="1"/>
  <c r="AJ87" i="1"/>
  <c r="AI87" i="1"/>
  <c r="AJ56" i="1"/>
  <c r="AI56" i="1"/>
  <c r="AJ25" i="1"/>
  <c r="AI25" i="1"/>
  <c r="AJ89" i="1"/>
  <c r="AI89" i="1"/>
  <c r="AJ58" i="1"/>
  <c r="AI58" i="1"/>
  <c r="AJ19" i="1"/>
  <c r="AI19" i="1"/>
  <c r="AJ83" i="1"/>
  <c r="AI83" i="1"/>
  <c r="AJ36" i="1"/>
  <c r="AI36" i="1"/>
  <c r="AJ39" i="1"/>
  <c r="AI39" i="1"/>
  <c r="AJ93" i="1"/>
  <c r="AI93" i="1"/>
  <c r="AJ21" i="1"/>
  <c r="AI21" i="1"/>
  <c r="AJ62" i="1"/>
  <c r="AI62" i="1"/>
  <c r="AJ95" i="1"/>
  <c r="AI95" i="1"/>
  <c r="AJ64" i="1"/>
  <c r="AI64" i="1"/>
  <c r="AJ33" i="1"/>
  <c r="AI33" i="1"/>
  <c r="AJ97" i="1"/>
  <c r="AI97" i="1"/>
  <c r="AJ66" i="1"/>
  <c r="AI66" i="1"/>
  <c r="AJ27" i="1"/>
  <c r="AI27" i="1"/>
  <c r="AJ91" i="1"/>
  <c r="AI91" i="1"/>
  <c r="AJ44" i="1"/>
  <c r="AI44" i="1"/>
  <c r="AJ71" i="1"/>
  <c r="AI71" i="1"/>
  <c r="AJ23" i="1"/>
  <c r="AI23" i="1"/>
  <c r="AJ37" i="1"/>
  <c r="AI37" i="1"/>
  <c r="AJ6" i="1"/>
  <c r="AI6" i="1"/>
  <c r="AJ70" i="1"/>
  <c r="AI70" i="1"/>
  <c r="AJ8" i="1"/>
  <c r="AI8" i="1"/>
  <c r="AJ72" i="1"/>
  <c r="AI72" i="1"/>
  <c r="AJ41" i="1"/>
  <c r="AI41" i="1"/>
  <c r="AJ10" i="1"/>
  <c r="AI10" i="1"/>
  <c r="AJ74" i="1"/>
  <c r="AI74" i="1"/>
  <c r="AJ35" i="1"/>
  <c r="AI35" i="1"/>
  <c r="AJ99" i="1"/>
  <c r="AI99" i="1"/>
  <c r="AJ52" i="1"/>
  <c r="AI52" i="1"/>
  <c r="AJ13" i="1"/>
  <c r="AI13" i="1"/>
  <c r="AJ55" i="1"/>
  <c r="AI55" i="1"/>
  <c r="AJ53" i="1"/>
  <c r="AI53" i="1"/>
  <c r="AL16" i="1"/>
  <c r="AM16" i="1" s="1"/>
  <c r="AR16" i="1" s="1"/>
  <c r="AQ59" i="1"/>
  <c r="AQ67" i="1"/>
  <c r="AQ30" i="1"/>
  <c r="AQ94" i="1"/>
  <c r="AQ55" i="1"/>
  <c r="AQ25" i="1"/>
  <c r="AQ89" i="1"/>
  <c r="AQ11" i="1"/>
  <c r="AQ75" i="1"/>
  <c r="AQ28" i="1"/>
  <c r="AQ92" i="1"/>
  <c r="AQ50" i="1"/>
  <c r="AQ56" i="1"/>
  <c r="AQ21" i="1"/>
  <c r="AQ14" i="1"/>
  <c r="AQ39" i="1"/>
  <c r="AQ8" i="1"/>
  <c r="AQ47" i="1"/>
  <c r="AQ81" i="1"/>
  <c r="AQ34" i="1"/>
  <c r="AQ38" i="1"/>
  <c r="AQ102" i="1"/>
  <c r="AQ63" i="1"/>
  <c r="AQ33" i="1"/>
  <c r="AQ97" i="1"/>
  <c r="AQ19" i="1"/>
  <c r="AQ83" i="1"/>
  <c r="AQ36" i="1"/>
  <c r="AQ100" i="1"/>
  <c r="AQ80" i="1"/>
  <c r="AQ96" i="1"/>
  <c r="AQ42" i="1"/>
  <c r="AQ12" i="1"/>
  <c r="AQ29" i="1"/>
  <c r="AQ46" i="1"/>
  <c r="AQ7" i="1"/>
  <c r="AQ71" i="1"/>
  <c r="AQ41" i="1"/>
  <c r="AQ58" i="1"/>
  <c r="AQ27" i="1"/>
  <c r="AQ91" i="1"/>
  <c r="AQ44" i="1"/>
  <c r="AQ93" i="1"/>
  <c r="AQ10" i="1"/>
  <c r="AQ16" i="1"/>
  <c r="AQ69" i="1"/>
  <c r="AQ90" i="1"/>
  <c r="AQ40" i="1"/>
  <c r="AQ86" i="1"/>
  <c r="AQ84" i="1"/>
  <c r="AQ54" i="1"/>
  <c r="AQ15" i="1"/>
  <c r="AQ79" i="1"/>
  <c r="AQ49" i="1"/>
  <c r="AQ66" i="1"/>
  <c r="AQ35" i="1"/>
  <c r="AQ99" i="1"/>
  <c r="AQ52" i="1"/>
  <c r="AQ26" i="1"/>
  <c r="AQ32" i="1"/>
  <c r="AQ37" i="1"/>
  <c r="AQ24" i="1"/>
  <c r="AQ78" i="1"/>
  <c r="AQ73" i="1"/>
  <c r="AQ13" i="1"/>
  <c r="AQ20" i="1"/>
  <c r="AQ62" i="1"/>
  <c r="AQ23" i="1"/>
  <c r="AQ87" i="1"/>
  <c r="AQ57" i="1"/>
  <c r="AQ74" i="1"/>
  <c r="AQ43" i="1"/>
  <c r="AQ85" i="1"/>
  <c r="AQ60" i="1"/>
  <c r="AQ48" i="1"/>
  <c r="AQ53" i="1"/>
  <c r="AQ61" i="1"/>
  <c r="AQ45" i="1"/>
  <c r="AQ9" i="1"/>
  <c r="AQ76" i="1"/>
  <c r="AQ22" i="1"/>
  <c r="AQ17" i="1"/>
  <c r="AQ98" i="1"/>
  <c r="AQ64" i="1"/>
  <c r="AQ6" i="1"/>
  <c r="AQ70" i="1"/>
  <c r="AQ31" i="1"/>
  <c r="AQ95" i="1"/>
  <c r="AQ65" i="1"/>
  <c r="AQ82" i="1"/>
  <c r="AQ51" i="1"/>
  <c r="AQ101" i="1"/>
  <c r="AQ68" i="1"/>
  <c r="AQ77" i="1"/>
  <c r="AQ88" i="1"/>
  <c r="AQ18" i="1"/>
  <c r="AQ72" i="1"/>
  <c r="AQ5" i="1"/>
  <c r="AO5" i="1"/>
  <c r="AM94" i="1"/>
  <c r="AM24" i="1"/>
  <c r="AM90" i="1"/>
  <c r="AR90" i="1" s="1"/>
  <c r="AM37" i="1"/>
  <c r="AM38" i="1"/>
  <c r="AM102" i="1"/>
  <c r="AM63" i="1"/>
  <c r="AM32" i="1"/>
  <c r="AM96" i="1"/>
  <c r="AM65" i="1"/>
  <c r="AM34" i="1"/>
  <c r="AR34" i="1" s="1"/>
  <c r="AM98" i="1"/>
  <c r="AM67" i="1"/>
  <c r="AM36" i="1"/>
  <c r="AM100" i="1"/>
  <c r="AR100" i="1" s="1"/>
  <c r="AM101" i="1"/>
  <c r="AM30" i="1"/>
  <c r="AR30" i="1" s="1"/>
  <c r="AM55" i="1"/>
  <c r="AM88" i="1"/>
  <c r="AM92" i="1"/>
  <c r="AM46" i="1"/>
  <c r="AM7" i="1"/>
  <c r="AM71" i="1"/>
  <c r="AM40" i="1"/>
  <c r="AR40" i="1" s="1"/>
  <c r="AM9" i="1"/>
  <c r="AR9" i="1" s="1"/>
  <c r="AM73" i="1"/>
  <c r="AM42" i="1"/>
  <c r="AM11" i="1"/>
  <c r="AM75" i="1"/>
  <c r="AM44" i="1"/>
  <c r="AM13" i="1"/>
  <c r="AR13" i="1" s="1"/>
  <c r="AM45" i="1"/>
  <c r="AM57" i="1"/>
  <c r="AM54" i="1"/>
  <c r="AM15" i="1"/>
  <c r="AM79" i="1"/>
  <c r="AM48" i="1"/>
  <c r="AM17" i="1"/>
  <c r="AM81" i="1"/>
  <c r="AM50" i="1"/>
  <c r="AM19" i="1"/>
  <c r="AM83" i="1"/>
  <c r="AM52" i="1"/>
  <c r="AM77" i="1"/>
  <c r="AM53" i="1"/>
  <c r="AM26" i="1"/>
  <c r="AM62" i="1"/>
  <c r="AM23" i="1"/>
  <c r="AM87" i="1"/>
  <c r="AM56" i="1"/>
  <c r="AM25" i="1"/>
  <c r="AM89" i="1"/>
  <c r="AM58" i="1"/>
  <c r="AR58" i="1" s="1"/>
  <c r="AM27" i="1"/>
  <c r="AM91" i="1"/>
  <c r="AM60" i="1"/>
  <c r="AM21" i="1"/>
  <c r="AR21" i="1" s="1"/>
  <c r="AM61" i="1"/>
  <c r="AM28" i="1"/>
  <c r="AM70" i="1"/>
  <c r="AM31" i="1"/>
  <c r="AR31" i="1" s="1"/>
  <c r="AM95" i="1"/>
  <c r="AM64" i="1"/>
  <c r="AR64" i="1" s="1"/>
  <c r="AM33" i="1"/>
  <c r="AM97" i="1"/>
  <c r="AM66" i="1"/>
  <c r="AM35" i="1"/>
  <c r="AM99" i="1"/>
  <c r="AM68" i="1"/>
  <c r="AM85" i="1"/>
  <c r="AM69" i="1"/>
  <c r="AM59" i="1"/>
  <c r="AM14" i="1"/>
  <c r="AM78" i="1"/>
  <c r="AM39" i="1"/>
  <c r="AM8" i="1"/>
  <c r="AM72" i="1"/>
  <c r="AM41" i="1"/>
  <c r="AM10" i="1"/>
  <c r="AM74" i="1"/>
  <c r="AM43" i="1"/>
  <c r="AM12" i="1"/>
  <c r="AM76" i="1"/>
  <c r="AM29" i="1"/>
  <c r="AM22" i="1"/>
  <c r="AM86" i="1"/>
  <c r="AM47" i="1"/>
  <c r="AR47" i="1" s="1"/>
  <c r="AM80" i="1"/>
  <c r="AR80" i="1" s="1"/>
  <c r="AM49" i="1"/>
  <c r="AR49" i="1" s="1"/>
  <c r="AM18" i="1"/>
  <c r="AM82" i="1"/>
  <c r="AR82" i="1" s="1"/>
  <c r="AM51" i="1"/>
  <c r="AM20" i="1"/>
  <c r="AM84" i="1"/>
  <c r="AM93" i="1"/>
  <c r="AR93" i="1" s="1"/>
  <c r="AI5" i="1"/>
  <c r="AC78" i="1"/>
  <c r="AD78" i="1"/>
  <c r="AC89" i="1"/>
  <c r="AD89" i="1"/>
  <c r="AC40" i="1"/>
  <c r="AD40" i="1"/>
  <c r="AC86" i="1"/>
  <c r="AD86" i="1"/>
  <c r="AC64" i="1"/>
  <c r="AD64" i="1"/>
  <c r="AC97" i="1"/>
  <c r="AD97" i="1"/>
  <c r="AC74" i="1"/>
  <c r="AD74" i="1"/>
  <c r="AC12" i="1"/>
  <c r="AD12" i="1"/>
  <c r="AC24" i="1"/>
  <c r="AD24" i="1"/>
  <c r="AC30" i="1"/>
  <c r="AD30" i="1"/>
  <c r="AC94" i="1"/>
  <c r="AD94" i="1"/>
  <c r="AC55" i="1"/>
  <c r="AD55" i="1"/>
  <c r="AC72" i="1"/>
  <c r="AD72" i="1"/>
  <c r="AC41" i="1"/>
  <c r="AD41" i="1"/>
  <c r="AC18" i="1"/>
  <c r="AD18" i="1"/>
  <c r="AC82" i="1"/>
  <c r="AD82" i="1"/>
  <c r="AC51" i="1"/>
  <c r="AD51" i="1"/>
  <c r="AC20" i="1"/>
  <c r="AD20" i="1"/>
  <c r="AC84" i="1"/>
  <c r="AD84" i="1"/>
  <c r="AC13" i="1"/>
  <c r="AD13" i="1"/>
  <c r="AC61" i="1"/>
  <c r="AD61" i="1"/>
  <c r="AC14" i="1"/>
  <c r="AD14" i="1"/>
  <c r="AC25" i="1"/>
  <c r="AD25" i="1"/>
  <c r="AC53" i="1"/>
  <c r="AD53" i="1"/>
  <c r="AC22" i="1"/>
  <c r="AD22" i="1"/>
  <c r="AC47" i="1"/>
  <c r="AD47" i="1"/>
  <c r="AC33" i="1"/>
  <c r="AD33" i="1"/>
  <c r="AC43" i="1"/>
  <c r="AD43" i="1"/>
  <c r="AC76" i="1"/>
  <c r="AD76" i="1"/>
  <c r="AC93" i="1"/>
  <c r="AD93" i="1"/>
  <c r="AC38" i="1"/>
  <c r="AD38" i="1"/>
  <c r="AC102" i="1"/>
  <c r="AD102" i="1"/>
  <c r="AC63" i="1"/>
  <c r="AD63" i="1"/>
  <c r="AC80" i="1"/>
  <c r="AD80" i="1"/>
  <c r="AC49" i="1"/>
  <c r="AD49" i="1"/>
  <c r="AC26" i="1"/>
  <c r="AD26" i="1"/>
  <c r="AC90" i="1"/>
  <c r="AD90" i="1"/>
  <c r="AC59" i="1"/>
  <c r="AD59" i="1"/>
  <c r="AC28" i="1"/>
  <c r="AD28" i="1"/>
  <c r="AC92" i="1"/>
  <c r="AD92" i="1"/>
  <c r="AC45" i="1"/>
  <c r="AD45" i="1"/>
  <c r="AC29" i="1"/>
  <c r="AD29" i="1"/>
  <c r="AC35" i="1"/>
  <c r="AD35" i="1"/>
  <c r="AC46" i="1"/>
  <c r="AD46" i="1"/>
  <c r="AC7" i="1"/>
  <c r="AD7" i="1"/>
  <c r="AC71" i="1"/>
  <c r="AD71" i="1"/>
  <c r="AC88" i="1"/>
  <c r="AD88" i="1"/>
  <c r="AC57" i="1"/>
  <c r="AD57" i="1"/>
  <c r="AC34" i="1"/>
  <c r="AD34" i="1"/>
  <c r="AC98" i="1"/>
  <c r="AD98" i="1"/>
  <c r="AC67" i="1"/>
  <c r="AD67" i="1"/>
  <c r="AC36" i="1"/>
  <c r="AD36" i="1"/>
  <c r="AC100" i="1"/>
  <c r="AD100" i="1"/>
  <c r="AC101" i="1"/>
  <c r="AD101" i="1"/>
  <c r="AC69" i="1"/>
  <c r="AD69" i="1"/>
  <c r="AC39" i="1"/>
  <c r="AD39" i="1"/>
  <c r="AC99" i="1"/>
  <c r="AD99" i="1"/>
  <c r="AC54" i="1"/>
  <c r="AD54" i="1"/>
  <c r="AC15" i="1"/>
  <c r="AD15" i="1"/>
  <c r="AC79" i="1"/>
  <c r="AD79" i="1"/>
  <c r="AC96" i="1"/>
  <c r="AD96" i="1"/>
  <c r="AC65" i="1"/>
  <c r="AD65" i="1"/>
  <c r="AC42" i="1"/>
  <c r="AD42" i="1"/>
  <c r="AC11" i="1"/>
  <c r="AD11" i="1"/>
  <c r="AC75" i="1"/>
  <c r="AD75" i="1"/>
  <c r="AC44" i="1"/>
  <c r="AD44" i="1"/>
  <c r="AC8" i="1"/>
  <c r="AD8" i="1"/>
  <c r="AC16" i="1"/>
  <c r="AD16" i="1"/>
  <c r="AC32" i="1"/>
  <c r="AD32" i="1"/>
  <c r="AC66" i="1"/>
  <c r="AD66" i="1"/>
  <c r="AC62" i="1"/>
  <c r="AD62" i="1"/>
  <c r="AC23" i="1"/>
  <c r="AD23" i="1"/>
  <c r="AC87" i="1"/>
  <c r="AD87" i="1"/>
  <c r="AC9" i="1"/>
  <c r="AD9" i="1"/>
  <c r="AC73" i="1"/>
  <c r="AD73" i="1"/>
  <c r="AC50" i="1"/>
  <c r="AD50" i="1"/>
  <c r="AC19" i="1"/>
  <c r="AD19" i="1"/>
  <c r="AC83" i="1"/>
  <c r="AD83" i="1"/>
  <c r="AC52" i="1"/>
  <c r="AD52" i="1"/>
  <c r="AC37" i="1"/>
  <c r="AD37" i="1"/>
  <c r="AC48" i="1"/>
  <c r="AD48" i="1"/>
  <c r="AC77" i="1"/>
  <c r="AD77" i="1"/>
  <c r="AC56" i="1"/>
  <c r="AD56" i="1"/>
  <c r="AC68" i="1"/>
  <c r="AD68" i="1"/>
  <c r="AC6" i="1"/>
  <c r="AD6" i="1"/>
  <c r="AC70" i="1"/>
  <c r="AD70" i="1"/>
  <c r="AC31" i="1"/>
  <c r="AD31" i="1"/>
  <c r="AC95" i="1"/>
  <c r="AD95" i="1"/>
  <c r="AC17" i="1"/>
  <c r="AD17" i="1"/>
  <c r="AC81" i="1"/>
  <c r="AD81" i="1"/>
  <c r="AC58" i="1"/>
  <c r="AD58" i="1"/>
  <c r="AC27" i="1"/>
  <c r="AD27" i="1"/>
  <c r="AC91" i="1"/>
  <c r="AD91" i="1"/>
  <c r="AC60" i="1"/>
  <c r="AD60" i="1"/>
  <c r="AC85" i="1"/>
  <c r="AD85" i="1"/>
  <c r="AC21" i="1"/>
  <c r="AD21" i="1"/>
  <c r="AC10" i="1"/>
  <c r="AD10" i="1"/>
  <c r="AC5" i="1"/>
  <c r="M5" i="1"/>
  <c r="AR74" i="1" l="1"/>
  <c r="AR95" i="1"/>
  <c r="AR7" i="1"/>
  <c r="AR102" i="1"/>
  <c r="AR50" i="1"/>
  <c r="AR32" i="1"/>
  <c r="AR87" i="1"/>
  <c r="AR84" i="1"/>
  <c r="AR86" i="1"/>
  <c r="AR26" i="1"/>
  <c r="AR51" i="1"/>
  <c r="AR70" i="1"/>
  <c r="AR79" i="1"/>
  <c r="AR98" i="1"/>
  <c r="AR41" i="1"/>
  <c r="AR17" i="1"/>
  <c r="AR37" i="1"/>
  <c r="AR18" i="1"/>
  <c r="AR61" i="1"/>
  <c r="AR83" i="1"/>
  <c r="AR65" i="1"/>
  <c r="AR39" i="1"/>
  <c r="AR28" i="1"/>
  <c r="AR52" i="1"/>
  <c r="AR15" i="1"/>
  <c r="AR42" i="1"/>
  <c r="AR88" i="1"/>
  <c r="AR29" i="1"/>
  <c r="AR72" i="1"/>
  <c r="AR75" i="1"/>
  <c r="AR35" i="1"/>
  <c r="AR25" i="1"/>
  <c r="AR44" i="1"/>
  <c r="AR38" i="1"/>
  <c r="AR85" i="1"/>
  <c r="AR27" i="1"/>
  <c r="AR22" i="1"/>
  <c r="AR68" i="1"/>
  <c r="AR11" i="1"/>
  <c r="AR8" i="1"/>
  <c r="AR78" i="1"/>
  <c r="AR56" i="1"/>
  <c r="AR19" i="1"/>
  <c r="AR57" i="1"/>
  <c r="AR96" i="1"/>
  <c r="AR12" i="1"/>
  <c r="AR66" i="1"/>
  <c r="AR54" i="1"/>
  <c r="AR73" i="1"/>
  <c r="AR55" i="1"/>
  <c r="AR24" i="1"/>
  <c r="AR43" i="1"/>
  <c r="AR14" i="1"/>
  <c r="AR97" i="1"/>
  <c r="AR94" i="1"/>
  <c r="AR67" i="1"/>
  <c r="AR60" i="1"/>
  <c r="AR76" i="1"/>
  <c r="AR33" i="1"/>
  <c r="AR101" i="1"/>
  <c r="AR10" i="1"/>
  <c r="AR69" i="1"/>
  <c r="AR91" i="1"/>
  <c r="AR62" i="1"/>
  <c r="AR81" i="1"/>
  <c r="AR71" i="1"/>
  <c r="AR63" i="1"/>
  <c r="AR23" i="1"/>
  <c r="AR48" i="1"/>
  <c r="AR59" i="1"/>
  <c r="AR45" i="1"/>
  <c r="AR36" i="1"/>
  <c r="AR20" i="1"/>
  <c r="AR53" i="1"/>
  <c r="AR46" i="1"/>
  <c r="AR99" i="1"/>
  <c r="AR89" i="1"/>
  <c r="AR77" i="1"/>
  <c r="AR92" i="1"/>
  <c r="AM6" i="1"/>
  <c r="AR6" i="1" s="1"/>
</calcChain>
</file>

<file path=xl/sharedStrings.xml><?xml version="1.0" encoding="utf-8"?>
<sst xmlns="http://schemas.openxmlformats.org/spreadsheetml/2006/main" count="486" uniqueCount="289">
  <si>
    <t>Order Number</t>
  </si>
  <si>
    <t>Q Number</t>
  </si>
  <si>
    <t>Vehicle</t>
  </si>
  <si>
    <t>Date</t>
  </si>
  <si>
    <t>Customer Name</t>
  </si>
  <si>
    <t>Bradley Briley</t>
  </si>
  <si>
    <t>Abel Maravilla</t>
  </si>
  <si>
    <t>Karla Eason</t>
  </si>
  <si>
    <t>Paulita Lister</t>
  </si>
  <si>
    <t>Vania Blomberg</t>
  </si>
  <si>
    <t>Hannelore Wenz</t>
  </si>
  <si>
    <t>Brandi Eshleman</t>
  </si>
  <si>
    <t>Mistie Uselton</t>
  </si>
  <si>
    <t>Caridad Enders</t>
  </si>
  <si>
    <t>Diedra Croff</t>
  </si>
  <si>
    <t>Dovie Ostrander</t>
  </si>
  <si>
    <t>Marguerite Whigham</t>
  </si>
  <si>
    <t>Pasquale Lytton</t>
  </si>
  <si>
    <t>Natasha Sandridge</t>
  </si>
  <si>
    <t>Lesha Bourgeois</t>
  </si>
  <si>
    <t>Jermaine Hartlage</t>
  </si>
  <si>
    <t>Ivonne Kampen</t>
  </si>
  <si>
    <t>Dorsey Polito</t>
  </si>
  <si>
    <t>Quiana Rachal</t>
  </si>
  <si>
    <t>Salvatore Saban</t>
  </si>
  <si>
    <t>Junko Dowdell</t>
  </si>
  <si>
    <t>Trey Trimm</t>
  </si>
  <si>
    <t>Lieselotte Bair</t>
  </si>
  <si>
    <t>Jacquelin Soliman</t>
  </si>
  <si>
    <t>Judy Drager</t>
  </si>
  <si>
    <t>Kacey Richart</t>
  </si>
  <si>
    <t>Yajaira Talbert</t>
  </si>
  <si>
    <t>Stephany Marguez</t>
  </si>
  <si>
    <t>Lynda Eilerman</t>
  </si>
  <si>
    <t>Sherlyn Mcbay</t>
  </si>
  <si>
    <t>Anastacia Hintzen</t>
  </si>
  <si>
    <t>Consuela Evans</t>
  </si>
  <si>
    <t>Maren Bagnall</t>
  </si>
  <si>
    <t>Jennie Helms</t>
  </si>
  <si>
    <t>Danyell Bains</t>
  </si>
  <si>
    <t>Angelina Brunt</t>
  </si>
  <si>
    <t>Lurline Orear</t>
  </si>
  <si>
    <t>Iris Dellinger</t>
  </si>
  <si>
    <t>Adeline Rubalcava</t>
  </si>
  <si>
    <t>Keila Yocum</t>
  </si>
  <si>
    <t>Lashonda Fregoso</t>
  </si>
  <si>
    <t>Trinh Meunier</t>
  </si>
  <si>
    <t>Irene Guynn</t>
  </si>
  <si>
    <t>Zofia Strobel</t>
  </si>
  <si>
    <t>Milda Holsey</t>
  </si>
  <si>
    <t>Tracee Dahlen</t>
  </si>
  <si>
    <t>Lorena Pringle</t>
  </si>
  <si>
    <t>Kirsten Yokley</t>
  </si>
  <si>
    <t>Santina Scheff</t>
  </si>
  <si>
    <t>Jennell Barber</t>
  </si>
  <si>
    <t>Isis Wrede</t>
  </si>
  <si>
    <t>Verona Glanton</t>
  </si>
  <si>
    <t>Maggie Vieyra</t>
  </si>
  <si>
    <t>Elyse Edie</t>
  </si>
  <si>
    <t>Marcene Huck</t>
  </si>
  <si>
    <t>Hortense Vreeland</t>
  </si>
  <si>
    <t>Gemma Weddell</t>
  </si>
  <si>
    <t>Breanna Woolston</t>
  </si>
  <si>
    <t>Mariette Pedro</t>
  </si>
  <si>
    <t>Erik Gately</t>
  </si>
  <si>
    <t>Terica Pouliot</t>
  </si>
  <si>
    <t>Antonia Fleischmann</t>
  </si>
  <si>
    <t>Particia Valls</t>
  </si>
  <si>
    <t>Savannah Delacerda</t>
  </si>
  <si>
    <t>Marcelo Landaverde</t>
  </si>
  <si>
    <t>Dwain Ralls</t>
  </si>
  <si>
    <t>Janis Gant</t>
  </si>
  <si>
    <t>Tammie Fane</t>
  </si>
  <si>
    <t>Gwyn Milledge</t>
  </si>
  <si>
    <t>Fay Feliz</t>
  </si>
  <si>
    <t>Sharlene Ciotti</t>
  </si>
  <si>
    <t>Deb Kohl</t>
  </si>
  <si>
    <t>Malcom Epling</t>
  </si>
  <si>
    <t>Zada Mccraw</t>
  </si>
  <si>
    <t>Lucinda Clinard</t>
  </si>
  <si>
    <t>Joel Decker</t>
  </si>
  <si>
    <t>Orlando Sangster</t>
  </si>
  <si>
    <t>Johnathon Posada</t>
  </si>
  <si>
    <t>Janene Mcewan</t>
  </si>
  <si>
    <t>Mckinley Roysden</t>
  </si>
  <si>
    <t>Shelby Bowley</t>
  </si>
  <si>
    <t>Annett Zhang</t>
  </si>
  <si>
    <t>Leoma Domino</t>
  </si>
  <si>
    <t>Maia Lukasiewicz</t>
  </si>
  <si>
    <t>Khadijah Lesh</t>
  </si>
  <si>
    <t>Lea Juliano</t>
  </si>
  <si>
    <t>Stefany Meder</t>
  </si>
  <si>
    <t>Jordan Slattery</t>
  </si>
  <si>
    <t>Molly Neifert</t>
  </si>
  <si>
    <t>Winnie Yingling</t>
  </si>
  <si>
    <t>Niki Queener</t>
  </si>
  <si>
    <t>Tia Gorney</t>
  </si>
  <si>
    <t>Dulce Fawley</t>
  </si>
  <si>
    <t>Terrie Highsmith</t>
  </si>
  <si>
    <t>Gilberte Mattos</t>
  </si>
  <si>
    <t>Ebonie Tessman</t>
  </si>
  <si>
    <t>Mayola Stahlman</t>
  </si>
  <si>
    <t>Lani Pilger</t>
  </si>
  <si>
    <t>Prepared By</t>
  </si>
  <si>
    <t>FOC</t>
  </si>
  <si>
    <t>Delivery</t>
  </si>
  <si>
    <t>VAT</t>
  </si>
  <si>
    <t>Registration Number</t>
  </si>
  <si>
    <t>OTR</t>
  </si>
  <si>
    <t>Date of Reg</t>
  </si>
  <si>
    <t>Mileage</t>
  </si>
  <si>
    <t>Exteror Color</t>
  </si>
  <si>
    <t>Interior Color</t>
  </si>
  <si>
    <t>Options</t>
  </si>
  <si>
    <t>Client Company</t>
  </si>
  <si>
    <t>Show coumn 1</t>
  </si>
  <si>
    <t>Show Col 2</t>
  </si>
  <si>
    <t>Show Col 3</t>
  </si>
  <si>
    <t>Show Col 4</t>
  </si>
  <si>
    <t>Show Col 5</t>
  </si>
  <si>
    <t>Contact Number</t>
  </si>
  <si>
    <t>Delivery Address</t>
  </si>
  <si>
    <t>Show Col 6</t>
  </si>
  <si>
    <t>Invoice To</t>
  </si>
  <si>
    <t>Register to</t>
  </si>
  <si>
    <t>Additional Information</t>
  </si>
  <si>
    <t>ETA</t>
  </si>
  <si>
    <t>Order Confirmed (bool)</t>
  </si>
  <si>
    <t>Name of Person to Confirm Order</t>
  </si>
  <si>
    <t>Chassis Number</t>
  </si>
  <si>
    <t>Show Col 3 when got</t>
  </si>
  <si>
    <t>Actual Delivery Date</t>
  </si>
  <si>
    <t>Confirmaed by Global? (bool)</t>
  </si>
  <si>
    <t>Date of Registration</t>
  </si>
  <si>
    <t>Checked Registrated keeper?</t>
  </si>
  <si>
    <t>Checked invoiced amount?</t>
  </si>
  <si>
    <t>Checked who invoice is to?</t>
  </si>
  <si>
    <t>Delivery Note (link to file?)</t>
  </si>
  <si>
    <t>Payment Received by supplier (bool)</t>
  </si>
  <si>
    <t>Invoice (link to file?)</t>
  </si>
  <si>
    <t>AFRL (link to file?)</t>
  </si>
  <si>
    <t>stevet</t>
  </si>
  <si>
    <t>BD3 9ED</t>
  </si>
  <si>
    <t>PE6 8LW</t>
  </si>
  <si>
    <t>TN22 3RT</t>
  </si>
  <si>
    <t>SE22 0QW</t>
  </si>
  <si>
    <t>DN12 4BZ</t>
  </si>
  <si>
    <t>CB1 2NJ</t>
  </si>
  <si>
    <t>SN14 6XW</t>
  </si>
  <si>
    <t>NR20 3RD</t>
  </si>
  <si>
    <t>DT1 2EL</t>
  </si>
  <si>
    <t>EX35 6PB</t>
  </si>
  <si>
    <t>DH9 9PB</t>
  </si>
  <si>
    <t>NN16 9UJ</t>
  </si>
  <si>
    <t>SG8 7JZ</t>
  </si>
  <si>
    <t>HD6 2DP</t>
  </si>
  <si>
    <t>AB10 7AS</t>
  </si>
  <si>
    <t>S6 1WS</t>
  </si>
  <si>
    <t>CF37 2SN</t>
  </si>
  <si>
    <t>IP22 1AQ</t>
  </si>
  <si>
    <t>ML2 7TQ</t>
  </si>
  <si>
    <t>GU9 0NB</t>
  </si>
  <si>
    <t>BN14 9LP</t>
  </si>
  <si>
    <t>TD9 8PL</t>
  </si>
  <si>
    <t>BL5 3AG</t>
  </si>
  <si>
    <t>CB8 0EA</t>
  </si>
  <si>
    <t>SY3 9EZ</t>
  </si>
  <si>
    <t>ME19 4GB</t>
  </si>
  <si>
    <t>DH9 0HS</t>
  </si>
  <si>
    <t>EX35 6AR</t>
  </si>
  <si>
    <t>DE21 4DS</t>
  </si>
  <si>
    <t>BS15 8AG</t>
  </si>
  <si>
    <t>SP1 2FA</t>
  </si>
  <si>
    <t>SK10 5RS</t>
  </si>
  <si>
    <t>TW13 5NR</t>
  </si>
  <si>
    <t>CO3 9AH</t>
  </si>
  <si>
    <t>SY14 8JT</t>
  </si>
  <si>
    <t>SG18 0HT</t>
  </si>
  <si>
    <t>BT17 9PX</t>
  </si>
  <si>
    <t>NG15 6EQ</t>
  </si>
  <si>
    <t>HA0 2RP</t>
  </si>
  <si>
    <t>N16 8LP</t>
  </si>
  <si>
    <t>M24 5RZ</t>
  </si>
  <si>
    <t>BB12 9EX</t>
  </si>
  <si>
    <t>G42 0NG</t>
  </si>
  <si>
    <t>DE12 7DB</t>
  </si>
  <si>
    <t>CM0 7NU</t>
  </si>
  <si>
    <t>DL13 5NQ</t>
  </si>
  <si>
    <t>N22 7UG</t>
  </si>
  <si>
    <t>BB5 1PY</t>
  </si>
  <si>
    <t>CW9 5RN</t>
  </si>
  <si>
    <t>SW9 9PX</t>
  </si>
  <si>
    <t>WC2N 4LL</t>
  </si>
  <si>
    <t>LS22 6AG</t>
  </si>
  <si>
    <t>CB22 4RD</t>
  </si>
  <si>
    <t>CO5 9UG</t>
  </si>
  <si>
    <t>RG8 8NL</t>
  </si>
  <si>
    <t>S44 6EU</t>
  </si>
  <si>
    <t>SL7 1TB</t>
  </si>
  <si>
    <t>B79 9DB</t>
  </si>
  <si>
    <t>G45 0PW</t>
  </si>
  <si>
    <t>CM2 8UF</t>
  </si>
  <si>
    <t>HU13 0SP</t>
  </si>
  <si>
    <t>SA8 4DU</t>
  </si>
  <si>
    <t>BS35 2AX</t>
  </si>
  <si>
    <t>S60 1HT</t>
  </si>
  <si>
    <t>HD4 5DH</t>
  </si>
  <si>
    <t>SA64 0HP</t>
  </si>
  <si>
    <t>EN2 7NU</t>
  </si>
  <si>
    <t>SR3 3SZ</t>
  </si>
  <si>
    <t>BA3 3DH</t>
  </si>
  <si>
    <t>GY1 3YU</t>
  </si>
  <si>
    <t>PO15 6HR</t>
  </si>
  <si>
    <t>IV27 4DP</t>
  </si>
  <si>
    <t>S40 1LW</t>
  </si>
  <si>
    <t>S65 3RH</t>
  </si>
  <si>
    <t>CH66 2JX</t>
  </si>
  <si>
    <t>YO41 5LW</t>
  </si>
  <si>
    <t>HX2 8DQ</t>
  </si>
  <si>
    <t>MK8 9BU</t>
  </si>
  <si>
    <t>AL5 3NS</t>
  </si>
  <si>
    <t>AB34 5BJ</t>
  </si>
  <si>
    <t>SN6 6JR</t>
  </si>
  <si>
    <t>AB56 4PD</t>
  </si>
  <si>
    <t>WA10 2PG</t>
  </si>
  <si>
    <t>CF3 0DE</t>
  </si>
  <si>
    <t>GL2 7NB</t>
  </si>
  <si>
    <t>S13 9AQ</t>
  </si>
  <si>
    <t>BT79 0AH</t>
  </si>
  <si>
    <t>DE7 4AL</t>
  </si>
  <si>
    <t>EH16 5RH</t>
  </si>
  <si>
    <t>W1T 4RG</t>
  </si>
  <si>
    <t>LL14 5DF</t>
  </si>
  <si>
    <t>G60 5NB</t>
  </si>
  <si>
    <t>BS34 8PA</t>
  </si>
  <si>
    <t>BT19 6DP</t>
  </si>
  <si>
    <t>PO32 6QH</t>
  </si>
  <si>
    <t>PR3 3JE</t>
  </si>
  <si>
    <t>BN26 6JH</t>
  </si>
  <si>
    <t>TQ12 1RN</t>
  </si>
  <si>
    <t>Date and time of confimation</t>
  </si>
  <si>
    <t>Checked customer signee?</t>
  </si>
  <si>
    <t>Status</t>
  </si>
  <si>
    <t>road Fund Licence (£)</t>
  </si>
  <si>
    <t>VAT (£)</t>
  </si>
  <si>
    <t>Paint/Trim cost (£)</t>
  </si>
  <si>
    <t>Base Cost (£)</t>
  </si>
  <si>
    <t>OTR (£)</t>
  </si>
  <si>
    <t>Govt First Reg Fee (£)</t>
  </si>
  <si>
    <t>orderNum</t>
  </si>
  <si>
    <t>qNum</t>
  </si>
  <si>
    <t>date</t>
  </si>
  <si>
    <t>vehicle</t>
  </si>
  <si>
    <t>preparedBy</t>
  </si>
  <si>
    <t>baseCose</t>
  </si>
  <si>
    <t>paintCost</t>
  </si>
  <si>
    <t>delivery</t>
  </si>
  <si>
    <t>roadFundLicence</t>
  </si>
  <si>
    <t>govtFirstRegFee</t>
  </si>
  <si>
    <t>dateOfReg</t>
  </si>
  <si>
    <t>mileage</t>
  </si>
  <si>
    <t>exteriorColor</t>
  </si>
  <si>
    <t>interiorColor</t>
  </si>
  <si>
    <t>options</t>
  </si>
  <si>
    <t>customerName</t>
  </si>
  <si>
    <t>clientCompany</t>
  </si>
  <si>
    <t>contactNumber</t>
  </si>
  <si>
    <t>deliveryAddress</t>
  </si>
  <si>
    <t>invoiceTo</t>
  </si>
  <si>
    <t>registerTo</t>
  </si>
  <si>
    <t>additionalInfo</t>
  </si>
  <si>
    <t>status</t>
  </si>
  <si>
    <t>orderConfirmed</t>
  </si>
  <si>
    <t>dateOfConfirmation</t>
  </si>
  <si>
    <t>nameWhoConfirmed</t>
  </si>
  <si>
    <t>regNum</t>
  </si>
  <si>
    <t>chassisNum</t>
  </si>
  <si>
    <t>actualDeliveryDate</t>
  </si>
  <si>
    <t>confirmedByGlobal</t>
  </si>
  <si>
    <t>checkedKeeper</t>
  </si>
  <si>
    <t>AFRLLink</t>
  </si>
  <si>
    <t>checkedInvoicedAmount</t>
  </si>
  <si>
    <t>checkedWhoInvoiceTo</t>
  </si>
  <si>
    <t>InvoiceLink</t>
  </si>
  <si>
    <t>deliveryMileage</t>
  </si>
  <si>
    <t>checkedSignee</t>
  </si>
  <si>
    <t>deliveryNoteLink</t>
  </si>
  <si>
    <t>paymentRecieved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</si>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</sst>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Sheet1!$Y$2:$Y$3</c:f>
              <c:strCache>
                <c:ptCount val="2"/>
                <c:pt idx="0">
                  <c:v>Show Col 6</c:v>
                </c:pt>
                <c:pt idx="1">
                  <c:v>Additional Information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Sheet1!$Y$5:$Y$102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7E3E-459F-9EE5-494781B80DE2}"/>
            </c:ext>
          </c:extLst>
        </c:ser>
        <c:ser>
          <c:idx val="1"/>
          <c:order val="1"/>
          <c:tx>
            <c:strRef>
              <c:f>Sheet1!$AA$2:$AA$3</c:f>
              <c:strCache>
                <c:ptCount val="2"/>
                <c:pt idx="0">
                  <c:v>Show Col 6</c:v>
                </c:pt>
                <c:pt idx="1">
                  <c:v>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Sheet1!$AA$5:$AA$102</c:f>
              <c:numCache>
                <c:formatCode>m/d/yyyy</c:formatCode>
                <c:ptCount val="98"/>
                <c:pt idx="0">
                  <c:v>0</c:v>
                </c:pt>
                <c:pt idx="1">
                  <c:v>43979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44097</c:v>
                </c:pt>
                <c:pt idx="6">
                  <c:v>43983</c:v>
                </c:pt>
                <c:pt idx="7">
                  <c:v>43965</c:v>
                </c:pt>
                <c:pt idx="8">
                  <c:v>0</c:v>
                </c:pt>
                <c:pt idx="9">
                  <c:v>44058</c:v>
                </c:pt>
                <c:pt idx="10">
                  <c:v>44032</c:v>
                </c:pt>
                <c:pt idx="11">
                  <c:v>44082</c:v>
                </c:pt>
                <c:pt idx="12">
                  <c:v>0</c:v>
                </c:pt>
                <c:pt idx="13">
                  <c:v>0</c:v>
                </c:pt>
                <c:pt idx="14">
                  <c:v>44063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44055</c:v>
                </c:pt>
                <c:pt idx="19">
                  <c:v>44133</c:v>
                </c:pt>
                <c:pt idx="20">
                  <c:v>44023</c:v>
                </c:pt>
                <c:pt idx="21">
                  <c:v>0</c:v>
                </c:pt>
                <c:pt idx="22">
                  <c:v>44126</c:v>
                </c:pt>
                <c:pt idx="23">
                  <c:v>43961</c:v>
                </c:pt>
                <c:pt idx="24">
                  <c:v>44013</c:v>
                </c:pt>
                <c:pt idx="25">
                  <c:v>44140</c:v>
                </c:pt>
                <c:pt idx="26">
                  <c:v>44024</c:v>
                </c:pt>
                <c:pt idx="27">
                  <c:v>0</c:v>
                </c:pt>
                <c:pt idx="28">
                  <c:v>44178</c:v>
                </c:pt>
                <c:pt idx="29">
                  <c:v>44115</c:v>
                </c:pt>
                <c:pt idx="30">
                  <c:v>0</c:v>
                </c:pt>
                <c:pt idx="31">
                  <c:v>43986</c:v>
                </c:pt>
                <c:pt idx="32">
                  <c:v>43997</c:v>
                </c:pt>
                <c:pt idx="33">
                  <c:v>0</c:v>
                </c:pt>
                <c:pt idx="34">
                  <c:v>0</c:v>
                </c:pt>
                <c:pt idx="35">
                  <c:v>44175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44184</c:v>
                </c:pt>
                <c:pt idx="41">
                  <c:v>0</c:v>
                </c:pt>
                <c:pt idx="42">
                  <c:v>44002</c:v>
                </c:pt>
                <c:pt idx="43">
                  <c:v>44000</c:v>
                </c:pt>
                <c:pt idx="44">
                  <c:v>44078</c:v>
                </c:pt>
                <c:pt idx="45">
                  <c:v>44093</c:v>
                </c:pt>
                <c:pt idx="46">
                  <c:v>44073</c:v>
                </c:pt>
                <c:pt idx="47">
                  <c:v>44051</c:v>
                </c:pt>
                <c:pt idx="48">
                  <c:v>0</c:v>
                </c:pt>
                <c:pt idx="49">
                  <c:v>44058</c:v>
                </c:pt>
                <c:pt idx="50">
                  <c:v>44101</c:v>
                </c:pt>
                <c:pt idx="51">
                  <c:v>0</c:v>
                </c:pt>
                <c:pt idx="52">
                  <c:v>44122</c:v>
                </c:pt>
                <c:pt idx="53">
                  <c:v>0</c:v>
                </c:pt>
                <c:pt idx="54">
                  <c:v>0</c:v>
                </c:pt>
                <c:pt idx="55">
                  <c:v>44053</c:v>
                </c:pt>
                <c:pt idx="56">
                  <c:v>44155</c:v>
                </c:pt>
                <c:pt idx="57">
                  <c:v>44172</c:v>
                </c:pt>
                <c:pt idx="58">
                  <c:v>44139</c:v>
                </c:pt>
                <c:pt idx="59">
                  <c:v>0</c:v>
                </c:pt>
                <c:pt idx="60">
                  <c:v>0</c:v>
                </c:pt>
                <c:pt idx="61">
                  <c:v>44191</c:v>
                </c:pt>
                <c:pt idx="62">
                  <c:v>0</c:v>
                </c:pt>
                <c:pt idx="63">
                  <c:v>44086</c:v>
                </c:pt>
                <c:pt idx="64">
                  <c:v>44075</c:v>
                </c:pt>
                <c:pt idx="65">
                  <c:v>44044</c:v>
                </c:pt>
                <c:pt idx="66">
                  <c:v>44019</c:v>
                </c:pt>
                <c:pt idx="67">
                  <c:v>44059</c:v>
                </c:pt>
                <c:pt idx="68">
                  <c:v>44069</c:v>
                </c:pt>
                <c:pt idx="69">
                  <c:v>44170</c:v>
                </c:pt>
                <c:pt idx="70">
                  <c:v>44047</c:v>
                </c:pt>
                <c:pt idx="71">
                  <c:v>0</c:v>
                </c:pt>
                <c:pt idx="72">
                  <c:v>44186</c:v>
                </c:pt>
                <c:pt idx="73">
                  <c:v>44195</c:v>
                </c:pt>
                <c:pt idx="74">
                  <c:v>44072</c:v>
                </c:pt>
                <c:pt idx="75">
                  <c:v>44036</c:v>
                </c:pt>
                <c:pt idx="76">
                  <c:v>0</c:v>
                </c:pt>
                <c:pt idx="77">
                  <c:v>44005</c:v>
                </c:pt>
                <c:pt idx="78">
                  <c:v>44103</c:v>
                </c:pt>
                <c:pt idx="79">
                  <c:v>44158</c:v>
                </c:pt>
                <c:pt idx="80">
                  <c:v>43993</c:v>
                </c:pt>
                <c:pt idx="81">
                  <c:v>44088</c:v>
                </c:pt>
                <c:pt idx="82">
                  <c:v>43994</c:v>
                </c:pt>
                <c:pt idx="83">
                  <c:v>0</c:v>
                </c:pt>
                <c:pt idx="84">
                  <c:v>43981</c:v>
                </c:pt>
                <c:pt idx="85">
                  <c:v>0</c:v>
                </c:pt>
                <c:pt idx="86">
                  <c:v>44104</c:v>
                </c:pt>
                <c:pt idx="87">
                  <c:v>44173</c:v>
                </c:pt>
                <c:pt idx="88">
                  <c:v>44066</c:v>
                </c:pt>
                <c:pt idx="89">
                  <c:v>44017</c:v>
                </c:pt>
                <c:pt idx="90">
                  <c:v>44135</c:v>
                </c:pt>
                <c:pt idx="91">
                  <c:v>0</c:v>
                </c:pt>
                <c:pt idx="92">
                  <c:v>44132</c:v>
                </c:pt>
                <c:pt idx="93">
                  <c:v>44063</c:v>
                </c:pt>
                <c:pt idx="94">
                  <c:v>44072</c:v>
                </c:pt>
                <c:pt idx="95">
                  <c:v>43995</c:v>
                </c:pt>
                <c:pt idx="96">
                  <c:v>43955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E-459F-9EE5-494781B80DE2}"/>
            </c:ext>
          </c:extLst>
        </c:ser>
        <c:ser>
          <c:idx val="2"/>
          <c:order val="2"/>
          <c:tx>
            <c:strRef>
              <c:f>Sheet1!$AB$2:$AB$3</c:f>
              <c:strCache>
                <c:ptCount val="2"/>
                <c:pt idx="0">
                  <c:v>Show Col 6</c:v>
                </c:pt>
                <c:pt idx="1">
                  <c:v>Order Confirmed (bool)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Sheet1!$AB$5:$AB$102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E-459F-9EE5-494781B80DE2}"/>
            </c:ext>
          </c:extLst>
        </c:ser>
        <c:ser>
          <c:idx val="3"/>
          <c:order val="3"/>
          <c:tx>
            <c:strRef>
              <c:f>Sheet1!$AC$2:$AC$3</c:f>
              <c:strCache>
                <c:ptCount val="2"/>
                <c:pt idx="0">
                  <c:v>Show Col 6</c:v>
                </c:pt>
                <c:pt idx="1">
                  <c:v>Date and time of confimation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Sheet1!$AC$5:$AC$102</c:f>
              <c:numCache>
                <c:formatCode>m/d/yyyy</c:formatCode>
                <c:ptCount val="98"/>
                <c:pt idx="0">
                  <c:v>0</c:v>
                </c:pt>
                <c:pt idx="1">
                  <c:v>43919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44037</c:v>
                </c:pt>
                <c:pt idx="6">
                  <c:v>43923</c:v>
                </c:pt>
                <c:pt idx="7">
                  <c:v>43905</c:v>
                </c:pt>
                <c:pt idx="8">
                  <c:v>0</c:v>
                </c:pt>
                <c:pt idx="9">
                  <c:v>43998</c:v>
                </c:pt>
                <c:pt idx="10">
                  <c:v>0</c:v>
                </c:pt>
                <c:pt idx="11">
                  <c:v>44022</c:v>
                </c:pt>
                <c:pt idx="12">
                  <c:v>0</c:v>
                </c:pt>
                <c:pt idx="13">
                  <c:v>0</c:v>
                </c:pt>
                <c:pt idx="14">
                  <c:v>44003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43995</c:v>
                </c:pt>
                <c:pt idx="19">
                  <c:v>44073</c:v>
                </c:pt>
                <c:pt idx="20">
                  <c:v>43963</c:v>
                </c:pt>
                <c:pt idx="21">
                  <c:v>0</c:v>
                </c:pt>
                <c:pt idx="22">
                  <c:v>44066</c:v>
                </c:pt>
                <c:pt idx="23">
                  <c:v>43901</c:v>
                </c:pt>
                <c:pt idx="24">
                  <c:v>43953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44118</c:v>
                </c:pt>
                <c:pt idx="29">
                  <c:v>0</c:v>
                </c:pt>
                <c:pt idx="30">
                  <c:v>0</c:v>
                </c:pt>
                <c:pt idx="31">
                  <c:v>43926</c:v>
                </c:pt>
                <c:pt idx="32">
                  <c:v>43937</c:v>
                </c:pt>
                <c:pt idx="33">
                  <c:v>0</c:v>
                </c:pt>
                <c:pt idx="34">
                  <c:v>0</c:v>
                </c:pt>
                <c:pt idx="35">
                  <c:v>44115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44124</c:v>
                </c:pt>
                <c:pt idx="41">
                  <c:v>0</c:v>
                </c:pt>
                <c:pt idx="42">
                  <c:v>43942</c:v>
                </c:pt>
                <c:pt idx="43">
                  <c:v>43940</c:v>
                </c:pt>
                <c:pt idx="44">
                  <c:v>44018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43998</c:v>
                </c:pt>
                <c:pt idx="50">
                  <c:v>44041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43993</c:v>
                </c:pt>
                <c:pt idx="56">
                  <c:v>44095</c:v>
                </c:pt>
                <c:pt idx="57">
                  <c:v>44112</c:v>
                </c:pt>
                <c:pt idx="58">
                  <c:v>44079</c:v>
                </c:pt>
                <c:pt idx="59">
                  <c:v>0</c:v>
                </c:pt>
                <c:pt idx="60">
                  <c:v>0</c:v>
                </c:pt>
                <c:pt idx="61">
                  <c:v>44131</c:v>
                </c:pt>
                <c:pt idx="62">
                  <c:v>0</c:v>
                </c:pt>
                <c:pt idx="63">
                  <c:v>44026</c:v>
                </c:pt>
                <c:pt idx="64">
                  <c:v>0</c:v>
                </c:pt>
                <c:pt idx="65">
                  <c:v>43984</c:v>
                </c:pt>
                <c:pt idx="66">
                  <c:v>0</c:v>
                </c:pt>
                <c:pt idx="67">
                  <c:v>0</c:v>
                </c:pt>
                <c:pt idx="68">
                  <c:v>44009</c:v>
                </c:pt>
                <c:pt idx="69">
                  <c:v>44110</c:v>
                </c:pt>
                <c:pt idx="70">
                  <c:v>43987</c:v>
                </c:pt>
                <c:pt idx="71">
                  <c:v>0</c:v>
                </c:pt>
                <c:pt idx="72">
                  <c:v>44126</c:v>
                </c:pt>
                <c:pt idx="73">
                  <c:v>44135</c:v>
                </c:pt>
                <c:pt idx="74">
                  <c:v>44012</c:v>
                </c:pt>
                <c:pt idx="75">
                  <c:v>43976</c:v>
                </c:pt>
                <c:pt idx="76">
                  <c:v>0</c:v>
                </c:pt>
                <c:pt idx="77">
                  <c:v>0</c:v>
                </c:pt>
                <c:pt idx="78">
                  <c:v>44043</c:v>
                </c:pt>
                <c:pt idx="79">
                  <c:v>44098</c:v>
                </c:pt>
                <c:pt idx="80">
                  <c:v>43933</c:v>
                </c:pt>
                <c:pt idx="81">
                  <c:v>44028</c:v>
                </c:pt>
                <c:pt idx="82">
                  <c:v>0</c:v>
                </c:pt>
                <c:pt idx="83">
                  <c:v>0</c:v>
                </c:pt>
                <c:pt idx="84">
                  <c:v>43921</c:v>
                </c:pt>
                <c:pt idx="85">
                  <c:v>0</c:v>
                </c:pt>
                <c:pt idx="86">
                  <c:v>0</c:v>
                </c:pt>
                <c:pt idx="87">
                  <c:v>44113</c:v>
                </c:pt>
                <c:pt idx="88">
                  <c:v>0</c:v>
                </c:pt>
                <c:pt idx="89">
                  <c:v>43957</c:v>
                </c:pt>
                <c:pt idx="90">
                  <c:v>44075</c:v>
                </c:pt>
                <c:pt idx="91">
                  <c:v>0</c:v>
                </c:pt>
                <c:pt idx="92">
                  <c:v>44072</c:v>
                </c:pt>
                <c:pt idx="93">
                  <c:v>44003</c:v>
                </c:pt>
                <c:pt idx="94">
                  <c:v>44012</c:v>
                </c:pt>
                <c:pt idx="95">
                  <c:v>0</c:v>
                </c:pt>
                <c:pt idx="96">
                  <c:v>43895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E-459F-9EE5-494781B80DE2}"/>
            </c:ext>
          </c:extLst>
        </c:ser>
        <c:ser>
          <c:idx val="4"/>
          <c:order val="4"/>
          <c:tx>
            <c:strRef>
              <c:f>Sheet1!$AD$2:$AD$3</c:f>
              <c:strCache>
                <c:ptCount val="2"/>
                <c:pt idx="0">
                  <c:v>Show Col 6</c:v>
                </c:pt>
                <c:pt idx="1">
                  <c:v>Name of Person to Confirm 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Sheet1!$AD$5:$AD$102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E-459F-9EE5-494781B80DE2}"/>
            </c:ext>
          </c:extLst>
        </c:ser>
        <c:ser>
          <c:idx val="5"/>
          <c:order val="5"/>
          <c:tx>
            <c:strRef>
              <c:f>Sheet1!$AE$2:$AE$3</c:f>
              <c:strCache>
                <c:ptCount val="2"/>
                <c:pt idx="0">
                  <c:v>Show Col 3 when got</c:v>
                </c:pt>
                <c:pt idx="1">
                  <c:v>Registration Number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Sheet1!$AE$5:$AE$102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3E-459F-9EE5-494781B80DE2}"/>
            </c:ext>
          </c:extLst>
        </c:ser>
        <c:ser>
          <c:idx val="6"/>
          <c:order val="6"/>
          <c:tx>
            <c:strRef>
              <c:f>Sheet1!$AF$2:$AF$3</c:f>
              <c:strCache>
                <c:ptCount val="2"/>
                <c:pt idx="0">
                  <c:v>Show Col 3 when got</c:v>
                </c:pt>
                <c:pt idx="1">
                  <c:v>Chassis Number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Sheet1!$AF$5:$AF$102</c:f>
              <c:numCache>
                <c:formatCode>0</c:formatCode>
                <c:ptCount val="98"/>
                <c:pt idx="0">
                  <c:v>0</c:v>
                </c:pt>
                <c:pt idx="1">
                  <c:v>7054861808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8390932393</c:v>
                </c:pt>
                <c:pt idx="6">
                  <c:v>9256573407</c:v>
                </c:pt>
                <c:pt idx="7">
                  <c:v>8747811633</c:v>
                </c:pt>
                <c:pt idx="8">
                  <c:v>0</c:v>
                </c:pt>
                <c:pt idx="9">
                  <c:v>9312266081</c:v>
                </c:pt>
                <c:pt idx="10">
                  <c:v>7983768508</c:v>
                </c:pt>
                <c:pt idx="11">
                  <c:v>3879744621</c:v>
                </c:pt>
                <c:pt idx="12">
                  <c:v>0</c:v>
                </c:pt>
                <c:pt idx="13">
                  <c:v>0</c:v>
                </c:pt>
                <c:pt idx="14">
                  <c:v>2050983742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5250749978</c:v>
                </c:pt>
                <c:pt idx="19">
                  <c:v>6968649752</c:v>
                </c:pt>
                <c:pt idx="20">
                  <c:v>4524513906</c:v>
                </c:pt>
                <c:pt idx="21">
                  <c:v>0</c:v>
                </c:pt>
                <c:pt idx="22">
                  <c:v>1482721502</c:v>
                </c:pt>
                <c:pt idx="23">
                  <c:v>2038832992</c:v>
                </c:pt>
                <c:pt idx="24">
                  <c:v>4970640998</c:v>
                </c:pt>
                <c:pt idx="25">
                  <c:v>5700833089</c:v>
                </c:pt>
                <c:pt idx="26">
                  <c:v>4104479445</c:v>
                </c:pt>
                <c:pt idx="27">
                  <c:v>0</c:v>
                </c:pt>
                <c:pt idx="28">
                  <c:v>2066937857</c:v>
                </c:pt>
                <c:pt idx="29">
                  <c:v>1164294703</c:v>
                </c:pt>
                <c:pt idx="30">
                  <c:v>0</c:v>
                </c:pt>
                <c:pt idx="31">
                  <c:v>4363002357</c:v>
                </c:pt>
                <c:pt idx="32">
                  <c:v>4885597411</c:v>
                </c:pt>
                <c:pt idx="33">
                  <c:v>0</c:v>
                </c:pt>
                <c:pt idx="34">
                  <c:v>0</c:v>
                </c:pt>
                <c:pt idx="35">
                  <c:v>1276254506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9959828263</c:v>
                </c:pt>
                <c:pt idx="41">
                  <c:v>0</c:v>
                </c:pt>
                <c:pt idx="42">
                  <c:v>7870788600</c:v>
                </c:pt>
                <c:pt idx="43">
                  <c:v>8150988979</c:v>
                </c:pt>
                <c:pt idx="44">
                  <c:v>6924341379</c:v>
                </c:pt>
                <c:pt idx="45">
                  <c:v>3118354732</c:v>
                </c:pt>
                <c:pt idx="46">
                  <c:v>5253146761</c:v>
                </c:pt>
                <c:pt idx="47">
                  <c:v>1353189156</c:v>
                </c:pt>
                <c:pt idx="48">
                  <c:v>0</c:v>
                </c:pt>
                <c:pt idx="49">
                  <c:v>3857959822</c:v>
                </c:pt>
                <c:pt idx="50">
                  <c:v>1165114667</c:v>
                </c:pt>
                <c:pt idx="51">
                  <c:v>0</c:v>
                </c:pt>
                <c:pt idx="52">
                  <c:v>1490912082</c:v>
                </c:pt>
                <c:pt idx="53">
                  <c:v>0</c:v>
                </c:pt>
                <c:pt idx="54">
                  <c:v>0</c:v>
                </c:pt>
                <c:pt idx="55">
                  <c:v>9404284832</c:v>
                </c:pt>
                <c:pt idx="56">
                  <c:v>3707971692</c:v>
                </c:pt>
                <c:pt idx="57">
                  <c:v>9154627780</c:v>
                </c:pt>
                <c:pt idx="58">
                  <c:v>6388818635</c:v>
                </c:pt>
                <c:pt idx="59">
                  <c:v>0</c:v>
                </c:pt>
                <c:pt idx="60">
                  <c:v>0</c:v>
                </c:pt>
                <c:pt idx="61">
                  <c:v>7030874885</c:v>
                </c:pt>
                <c:pt idx="62">
                  <c:v>0</c:v>
                </c:pt>
                <c:pt idx="63">
                  <c:v>8001980813</c:v>
                </c:pt>
                <c:pt idx="64">
                  <c:v>7616018848</c:v>
                </c:pt>
                <c:pt idx="65">
                  <c:v>4828430668</c:v>
                </c:pt>
                <c:pt idx="66">
                  <c:v>2051277638</c:v>
                </c:pt>
                <c:pt idx="67">
                  <c:v>7566964954</c:v>
                </c:pt>
                <c:pt idx="68">
                  <c:v>8462377068</c:v>
                </c:pt>
                <c:pt idx="69">
                  <c:v>9501434526</c:v>
                </c:pt>
                <c:pt idx="70">
                  <c:v>2032727230</c:v>
                </c:pt>
                <c:pt idx="71">
                  <c:v>0</c:v>
                </c:pt>
                <c:pt idx="72">
                  <c:v>5619230114</c:v>
                </c:pt>
                <c:pt idx="73">
                  <c:v>4404127060</c:v>
                </c:pt>
                <c:pt idx="74">
                  <c:v>9078255454</c:v>
                </c:pt>
                <c:pt idx="75">
                  <c:v>4259076709</c:v>
                </c:pt>
                <c:pt idx="76">
                  <c:v>0</c:v>
                </c:pt>
                <c:pt idx="77">
                  <c:v>6607959407</c:v>
                </c:pt>
                <c:pt idx="78">
                  <c:v>1699808568</c:v>
                </c:pt>
                <c:pt idx="79">
                  <c:v>1223077636</c:v>
                </c:pt>
                <c:pt idx="80">
                  <c:v>7114723276</c:v>
                </c:pt>
                <c:pt idx="81">
                  <c:v>9201908902</c:v>
                </c:pt>
                <c:pt idx="82">
                  <c:v>9706408559</c:v>
                </c:pt>
                <c:pt idx="83">
                  <c:v>0</c:v>
                </c:pt>
                <c:pt idx="84">
                  <c:v>7127848626</c:v>
                </c:pt>
                <c:pt idx="85">
                  <c:v>0</c:v>
                </c:pt>
                <c:pt idx="86">
                  <c:v>9139628447</c:v>
                </c:pt>
                <c:pt idx="87">
                  <c:v>6150392480</c:v>
                </c:pt>
                <c:pt idx="88">
                  <c:v>2386268139</c:v>
                </c:pt>
                <c:pt idx="89">
                  <c:v>9191712402</c:v>
                </c:pt>
                <c:pt idx="90">
                  <c:v>8615958155</c:v>
                </c:pt>
                <c:pt idx="91">
                  <c:v>0</c:v>
                </c:pt>
                <c:pt idx="92">
                  <c:v>2675582668</c:v>
                </c:pt>
                <c:pt idx="93">
                  <c:v>2802162045</c:v>
                </c:pt>
                <c:pt idx="94">
                  <c:v>5207112748</c:v>
                </c:pt>
                <c:pt idx="95">
                  <c:v>7818208135</c:v>
                </c:pt>
                <c:pt idx="96">
                  <c:v>3195164067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3E-459F-9EE5-494781B80DE2}"/>
            </c:ext>
          </c:extLst>
        </c:ser>
        <c:ser>
          <c:idx val="7"/>
          <c:order val="7"/>
          <c:tx>
            <c:strRef>
              <c:f>Sheet1!$AG$2:$AG$3</c:f>
              <c:strCache>
                <c:ptCount val="2"/>
                <c:pt idx="0">
                  <c:v>Show Col 3 when got</c:v>
                </c:pt>
                <c:pt idx="1">
                  <c:v>Actual Delivery Date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Sheet1!$AG$5:$AG$102</c:f>
              <c:numCache>
                <c:formatCode>m/d/yyyy</c:formatCode>
                <c:ptCount val="98"/>
                <c:pt idx="0">
                  <c:v>0</c:v>
                </c:pt>
                <c:pt idx="1">
                  <c:v>43994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44112</c:v>
                </c:pt>
                <c:pt idx="6">
                  <c:v>0</c:v>
                </c:pt>
                <c:pt idx="7">
                  <c:v>43980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44097</c:v>
                </c:pt>
                <c:pt idx="12">
                  <c:v>0</c:v>
                </c:pt>
                <c:pt idx="13">
                  <c:v>0</c:v>
                </c:pt>
                <c:pt idx="14">
                  <c:v>44078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44070</c:v>
                </c:pt>
                <c:pt idx="19">
                  <c:v>44148</c:v>
                </c:pt>
                <c:pt idx="20">
                  <c:v>44038</c:v>
                </c:pt>
                <c:pt idx="21">
                  <c:v>0</c:v>
                </c:pt>
                <c:pt idx="22">
                  <c:v>44141</c:v>
                </c:pt>
                <c:pt idx="23">
                  <c:v>43976</c:v>
                </c:pt>
                <c:pt idx="24">
                  <c:v>0</c:v>
                </c:pt>
                <c:pt idx="25">
                  <c:v>44155</c:v>
                </c:pt>
                <c:pt idx="26">
                  <c:v>0</c:v>
                </c:pt>
                <c:pt idx="27">
                  <c:v>0</c:v>
                </c:pt>
                <c:pt idx="28">
                  <c:v>44193</c:v>
                </c:pt>
                <c:pt idx="29">
                  <c:v>44130</c:v>
                </c:pt>
                <c:pt idx="30">
                  <c:v>0</c:v>
                </c:pt>
                <c:pt idx="31">
                  <c:v>44001</c:v>
                </c:pt>
                <c:pt idx="32">
                  <c:v>44012</c:v>
                </c:pt>
                <c:pt idx="33">
                  <c:v>0</c:v>
                </c:pt>
                <c:pt idx="34">
                  <c:v>0</c:v>
                </c:pt>
                <c:pt idx="35">
                  <c:v>44190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44199</c:v>
                </c:pt>
                <c:pt idx="41">
                  <c:v>0</c:v>
                </c:pt>
                <c:pt idx="42">
                  <c:v>44017</c:v>
                </c:pt>
                <c:pt idx="43">
                  <c:v>0</c:v>
                </c:pt>
                <c:pt idx="44">
                  <c:v>44093</c:v>
                </c:pt>
                <c:pt idx="45">
                  <c:v>0</c:v>
                </c:pt>
                <c:pt idx="46">
                  <c:v>44088</c:v>
                </c:pt>
                <c:pt idx="47">
                  <c:v>44066</c:v>
                </c:pt>
                <c:pt idx="48">
                  <c:v>0</c:v>
                </c:pt>
                <c:pt idx="49">
                  <c:v>44073</c:v>
                </c:pt>
                <c:pt idx="50">
                  <c:v>44116</c:v>
                </c:pt>
                <c:pt idx="51">
                  <c:v>0</c:v>
                </c:pt>
                <c:pt idx="52">
                  <c:v>44137</c:v>
                </c:pt>
                <c:pt idx="53">
                  <c:v>0</c:v>
                </c:pt>
                <c:pt idx="54">
                  <c:v>0</c:v>
                </c:pt>
                <c:pt idx="55">
                  <c:v>44068</c:v>
                </c:pt>
                <c:pt idx="56">
                  <c:v>44170</c:v>
                </c:pt>
                <c:pt idx="57">
                  <c:v>44187</c:v>
                </c:pt>
                <c:pt idx="58">
                  <c:v>44154</c:v>
                </c:pt>
                <c:pt idx="59">
                  <c:v>0</c:v>
                </c:pt>
                <c:pt idx="60">
                  <c:v>0</c:v>
                </c:pt>
                <c:pt idx="61">
                  <c:v>44206</c:v>
                </c:pt>
                <c:pt idx="62">
                  <c:v>0</c:v>
                </c:pt>
                <c:pt idx="63">
                  <c:v>44101</c:v>
                </c:pt>
                <c:pt idx="64">
                  <c:v>44090</c:v>
                </c:pt>
                <c:pt idx="65">
                  <c:v>44059</c:v>
                </c:pt>
                <c:pt idx="66">
                  <c:v>44034</c:v>
                </c:pt>
                <c:pt idx="67">
                  <c:v>44074</c:v>
                </c:pt>
                <c:pt idx="68">
                  <c:v>44084</c:v>
                </c:pt>
                <c:pt idx="69">
                  <c:v>44185</c:v>
                </c:pt>
                <c:pt idx="70">
                  <c:v>44062</c:v>
                </c:pt>
                <c:pt idx="71">
                  <c:v>0</c:v>
                </c:pt>
                <c:pt idx="72">
                  <c:v>44201</c:v>
                </c:pt>
                <c:pt idx="73">
                  <c:v>44210</c:v>
                </c:pt>
                <c:pt idx="74">
                  <c:v>44087</c:v>
                </c:pt>
                <c:pt idx="75">
                  <c:v>0</c:v>
                </c:pt>
                <c:pt idx="76">
                  <c:v>0</c:v>
                </c:pt>
                <c:pt idx="77">
                  <c:v>44020</c:v>
                </c:pt>
                <c:pt idx="78">
                  <c:v>44118</c:v>
                </c:pt>
                <c:pt idx="79">
                  <c:v>0</c:v>
                </c:pt>
                <c:pt idx="80">
                  <c:v>0</c:v>
                </c:pt>
                <c:pt idx="81">
                  <c:v>44103</c:v>
                </c:pt>
                <c:pt idx="82">
                  <c:v>44009</c:v>
                </c:pt>
                <c:pt idx="83">
                  <c:v>0</c:v>
                </c:pt>
                <c:pt idx="84">
                  <c:v>43996</c:v>
                </c:pt>
                <c:pt idx="85">
                  <c:v>0</c:v>
                </c:pt>
                <c:pt idx="86">
                  <c:v>44119</c:v>
                </c:pt>
                <c:pt idx="87">
                  <c:v>44188</c:v>
                </c:pt>
                <c:pt idx="88">
                  <c:v>44081</c:v>
                </c:pt>
                <c:pt idx="89">
                  <c:v>44032</c:v>
                </c:pt>
                <c:pt idx="90">
                  <c:v>44150</c:v>
                </c:pt>
                <c:pt idx="91">
                  <c:v>0</c:v>
                </c:pt>
                <c:pt idx="92">
                  <c:v>44147</c:v>
                </c:pt>
                <c:pt idx="93">
                  <c:v>44078</c:v>
                </c:pt>
                <c:pt idx="94">
                  <c:v>44087</c:v>
                </c:pt>
                <c:pt idx="95">
                  <c:v>44010</c:v>
                </c:pt>
                <c:pt idx="96">
                  <c:v>43970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3E-459F-9EE5-494781B80DE2}"/>
            </c:ext>
          </c:extLst>
        </c:ser>
        <c:ser>
          <c:idx val="8"/>
          <c:order val="8"/>
          <c:tx>
            <c:strRef>
              <c:f>Sheet1!$AH$2:$AH$3</c:f>
              <c:strCache>
                <c:ptCount val="2"/>
                <c:pt idx="0">
                  <c:v>Show Col 3 when got</c:v>
                </c:pt>
                <c:pt idx="1">
                  <c:v>Confirmaed by Global? (bool)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Sheet1!$AH$5:$AH$102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3E-459F-9EE5-494781B80DE2}"/>
            </c:ext>
          </c:extLst>
        </c:ser>
        <c:ser>
          <c:idx val="9"/>
          <c:order val="9"/>
          <c:tx>
            <c:strRef>
              <c:f>Sheet1!$AK$2:$AK$3</c:f>
              <c:strCache>
                <c:ptCount val="2"/>
                <c:pt idx="0">
                  <c:v>Show Col 3 when got</c:v>
                </c:pt>
                <c:pt idx="1">
                  <c:v>AFRL (link to file?)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Sheet1!$AK$5:$AK$102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3E-459F-9EE5-494781B80DE2}"/>
            </c:ext>
          </c:extLst>
        </c:ser>
        <c:ser>
          <c:idx val="10"/>
          <c:order val="10"/>
          <c:tx>
            <c:strRef>
              <c:f>Sheet1!$AI$2:$AI$3</c:f>
              <c:strCache>
                <c:ptCount val="2"/>
                <c:pt idx="0">
                  <c:v>Show Col 3 when got</c:v>
                </c:pt>
                <c:pt idx="1">
                  <c:v>Date of Registration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Sheet1!$AI$5:$AI$102</c:f>
              <c:numCache>
                <c:formatCode>m/d/yyyy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43533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43835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43837</c:v>
                </c:pt>
                <c:pt idx="20">
                  <c:v>43762</c:v>
                </c:pt>
                <c:pt idx="21">
                  <c:v>0</c:v>
                </c:pt>
                <c:pt idx="22">
                  <c:v>43540</c:v>
                </c:pt>
                <c:pt idx="23">
                  <c:v>0</c:v>
                </c:pt>
                <c:pt idx="24">
                  <c:v>0</c:v>
                </c:pt>
                <c:pt idx="25">
                  <c:v>43787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43520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43570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43716</c:v>
                </c:pt>
                <c:pt idx="41">
                  <c:v>0</c:v>
                </c:pt>
                <c:pt idx="42">
                  <c:v>43911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43548</c:v>
                </c:pt>
                <c:pt idx="47">
                  <c:v>0</c:v>
                </c:pt>
                <c:pt idx="48">
                  <c:v>0</c:v>
                </c:pt>
                <c:pt idx="49">
                  <c:v>43810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43488</c:v>
                </c:pt>
                <c:pt idx="58">
                  <c:v>43632</c:v>
                </c:pt>
                <c:pt idx="59">
                  <c:v>0</c:v>
                </c:pt>
                <c:pt idx="60">
                  <c:v>0</c:v>
                </c:pt>
                <c:pt idx="61">
                  <c:v>43761</c:v>
                </c:pt>
                <c:pt idx="62">
                  <c:v>0</c:v>
                </c:pt>
                <c:pt idx="63">
                  <c:v>43532</c:v>
                </c:pt>
                <c:pt idx="64">
                  <c:v>0</c:v>
                </c:pt>
                <c:pt idx="65">
                  <c:v>0</c:v>
                </c:pt>
                <c:pt idx="66">
                  <c:v>43511</c:v>
                </c:pt>
                <c:pt idx="67">
                  <c:v>0</c:v>
                </c:pt>
                <c:pt idx="68">
                  <c:v>0</c:v>
                </c:pt>
                <c:pt idx="69">
                  <c:v>43558</c:v>
                </c:pt>
                <c:pt idx="70">
                  <c:v>43469</c:v>
                </c:pt>
                <c:pt idx="71">
                  <c:v>0</c:v>
                </c:pt>
                <c:pt idx="72">
                  <c:v>43755</c:v>
                </c:pt>
                <c:pt idx="73">
                  <c:v>43769</c:v>
                </c:pt>
                <c:pt idx="74">
                  <c:v>43786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43778</c:v>
                </c:pt>
                <c:pt idx="83">
                  <c:v>0</c:v>
                </c:pt>
                <c:pt idx="84">
                  <c:v>43552</c:v>
                </c:pt>
                <c:pt idx="85">
                  <c:v>0</c:v>
                </c:pt>
                <c:pt idx="86">
                  <c:v>43484</c:v>
                </c:pt>
                <c:pt idx="87">
                  <c:v>0</c:v>
                </c:pt>
                <c:pt idx="88">
                  <c:v>43561</c:v>
                </c:pt>
                <c:pt idx="89">
                  <c:v>43906</c:v>
                </c:pt>
                <c:pt idx="90">
                  <c:v>43608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43725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3E-459F-9EE5-494781B80DE2}"/>
            </c:ext>
          </c:extLst>
        </c:ser>
        <c:ser>
          <c:idx val="11"/>
          <c:order val="11"/>
          <c:tx>
            <c:strRef>
              <c:f>Sheet1!$AJ$2:$AJ$3</c:f>
              <c:strCache>
                <c:ptCount val="2"/>
                <c:pt idx="0">
                  <c:v>Show Col 3 when got</c:v>
                </c:pt>
                <c:pt idx="1">
                  <c:v>Checked Registrated keeper?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Sheet1!$AJ$5:$AJ$102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3E-459F-9EE5-494781B80DE2}"/>
            </c:ext>
          </c:extLst>
        </c:ser>
        <c:ser>
          <c:idx val="12"/>
          <c:order val="12"/>
          <c:tx>
            <c:strRef>
              <c:f>Sheet1!$AN$2:$AN$3</c:f>
              <c:strCache>
                <c:ptCount val="2"/>
                <c:pt idx="0">
                  <c:v>Show Col 3 when got</c:v>
                </c:pt>
                <c:pt idx="1">
                  <c:v>Invoice (link to file?)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Sheet1!$AN$5:$AN$102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3E-459F-9EE5-494781B80DE2}"/>
            </c:ext>
          </c:extLst>
        </c:ser>
        <c:ser>
          <c:idx val="13"/>
          <c:order val="13"/>
          <c:tx>
            <c:strRef>
              <c:f>Sheet1!$AL$2:$AL$3</c:f>
              <c:strCache>
                <c:ptCount val="2"/>
                <c:pt idx="0">
                  <c:v>Show Col 3 when got</c:v>
                </c:pt>
                <c:pt idx="1">
                  <c:v>Checked invoiced amount?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Sheet1!$AL$5:$AL$102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3E-459F-9EE5-494781B80DE2}"/>
            </c:ext>
          </c:extLst>
        </c:ser>
        <c:ser>
          <c:idx val="14"/>
          <c:order val="14"/>
          <c:tx>
            <c:strRef>
              <c:f>Sheet1!$AM$2:$AM$3</c:f>
              <c:strCache>
                <c:ptCount val="2"/>
                <c:pt idx="0">
                  <c:v>Show Col 3 when got</c:v>
                </c:pt>
                <c:pt idx="1">
                  <c:v>Checked who invoice is to?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Sheet1!$AM$5:$AM$102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3E-459F-9EE5-494781B80DE2}"/>
            </c:ext>
          </c:extLst>
        </c:ser>
        <c:ser>
          <c:idx val="15"/>
          <c:order val="15"/>
          <c:tx>
            <c:strRef>
              <c:f>Sheet1!$AQ$2:$AQ$3</c:f>
              <c:strCache>
                <c:ptCount val="2"/>
                <c:pt idx="0">
                  <c:v>Show Col 3 when got</c:v>
                </c:pt>
                <c:pt idx="1">
                  <c:v>Delivery Note (link to file?)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Sheet1!$AQ$5:$AQ$102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3E-459F-9EE5-494781B80DE2}"/>
            </c:ext>
          </c:extLst>
        </c:ser>
        <c:ser>
          <c:idx val="16"/>
          <c:order val="16"/>
          <c:tx>
            <c:strRef>
              <c:f>Sheet1!$AO$2:$AO$3</c:f>
              <c:strCache>
                <c:ptCount val="2"/>
                <c:pt idx="0">
                  <c:v>Show Col 3 when got</c:v>
                </c:pt>
                <c:pt idx="1">
                  <c:v>Mileage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Sheet1!$AO$5:$AO$102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91</c:v>
                </c:pt>
                <c:pt idx="21">
                  <c:v>0</c:v>
                </c:pt>
                <c:pt idx="22">
                  <c:v>59</c:v>
                </c:pt>
                <c:pt idx="23">
                  <c:v>0</c:v>
                </c:pt>
                <c:pt idx="24">
                  <c:v>0</c:v>
                </c:pt>
                <c:pt idx="25">
                  <c:v>54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52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  <c:pt idx="61">
                  <c:v>98</c:v>
                </c:pt>
                <c:pt idx="62">
                  <c:v>0</c:v>
                </c:pt>
                <c:pt idx="63">
                  <c:v>15</c:v>
                </c:pt>
                <c:pt idx="64">
                  <c:v>0</c:v>
                </c:pt>
                <c:pt idx="65">
                  <c:v>0</c:v>
                </c:pt>
                <c:pt idx="66">
                  <c:v>80</c:v>
                </c:pt>
                <c:pt idx="67">
                  <c:v>0</c:v>
                </c:pt>
                <c:pt idx="68">
                  <c:v>0</c:v>
                </c:pt>
                <c:pt idx="69">
                  <c:v>84</c:v>
                </c:pt>
                <c:pt idx="70">
                  <c:v>13</c:v>
                </c:pt>
                <c:pt idx="71">
                  <c:v>0</c:v>
                </c:pt>
                <c:pt idx="72">
                  <c:v>93</c:v>
                </c:pt>
                <c:pt idx="73">
                  <c:v>74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37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33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90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3E-459F-9EE5-494781B80DE2}"/>
            </c:ext>
          </c:extLst>
        </c:ser>
        <c:ser>
          <c:idx val="17"/>
          <c:order val="17"/>
          <c:tx>
            <c:strRef>
              <c:f>Sheet1!$AP$2:$AP$3</c:f>
              <c:strCache>
                <c:ptCount val="2"/>
                <c:pt idx="0">
                  <c:v>Show Col 3 when got</c:v>
                </c:pt>
                <c:pt idx="1">
                  <c:v>Checked customer signee?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Sheet1!$AP$5:$AP$102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3E-459F-9EE5-494781B80DE2}"/>
            </c:ext>
          </c:extLst>
        </c:ser>
        <c:ser>
          <c:idx val="18"/>
          <c:order val="18"/>
          <c:tx>
            <c:strRef>
              <c:f>Sheet1!$AR$2:$AR$3</c:f>
              <c:strCache>
                <c:ptCount val="2"/>
                <c:pt idx="0">
                  <c:v>Show Col 3 when got</c:v>
                </c:pt>
                <c:pt idx="1">
                  <c:v>Payment Received by supplier (bool)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Sheet1!$B$5:$X$102</c:f>
              <c:multiLvlStrCache>
                <c:ptCount val="98"/>
                <c:lvl>
                  <c:pt idx="0">
                    <c:v>Bradley Briley BD3 9ED</c:v>
                  </c:pt>
                  <c:pt idx="1">
                    <c:v>Abel Maravilla PE6 8LW</c:v>
                  </c:pt>
                  <c:pt idx="2">
                    <c:v>Karla Eason TN22 3RT</c:v>
                  </c:pt>
                  <c:pt idx="3">
                    <c:v>Paulita Lister SE22 0QW</c:v>
                  </c:pt>
                  <c:pt idx="4">
                    <c:v>Vania Blomberg DN12 4BZ</c:v>
                  </c:pt>
                  <c:pt idx="5">
                    <c:v>Hannelore Wenz CB1 2NJ</c:v>
                  </c:pt>
                  <c:pt idx="6">
                    <c:v>Brandi Eshleman SN14 6XW</c:v>
                  </c:pt>
                  <c:pt idx="7">
                    <c:v>Mistie Uselton NR20 3RD</c:v>
                  </c:pt>
                  <c:pt idx="8">
                    <c:v>Caridad Enders DT1 2EL</c:v>
                  </c:pt>
                  <c:pt idx="9">
                    <c:v>Diedra Croff EX35 6PB</c:v>
                  </c:pt>
                  <c:pt idx="10">
                    <c:v>Dovie Ostrander DH9 9PB</c:v>
                  </c:pt>
                  <c:pt idx="11">
                    <c:v>Marguerite Whigham NN16 9UJ</c:v>
                  </c:pt>
                  <c:pt idx="12">
                    <c:v>Pasquale Lytton SG8 7JZ</c:v>
                  </c:pt>
                  <c:pt idx="13">
                    <c:v>Natasha Sandridge HD6 2DP</c:v>
                  </c:pt>
                  <c:pt idx="14">
                    <c:v>Lesha Bourgeois AB10 7AS</c:v>
                  </c:pt>
                  <c:pt idx="15">
                    <c:v>Jermaine Hartlage S6 1WS</c:v>
                  </c:pt>
                  <c:pt idx="16">
                    <c:v>Ivonne Kampen CF37 2SN</c:v>
                  </c:pt>
                  <c:pt idx="17">
                    <c:v>Dorsey Polito IP22 1AQ</c:v>
                  </c:pt>
                  <c:pt idx="18">
                    <c:v>Quiana Rachal ML2 7TQ</c:v>
                  </c:pt>
                  <c:pt idx="19">
                    <c:v>Salvatore Saban GU9 0NB</c:v>
                  </c:pt>
                  <c:pt idx="20">
                    <c:v>Junko Dowdell BN14 9LP</c:v>
                  </c:pt>
                  <c:pt idx="21">
                    <c:v>Trey Trimm TD9 8PL</c:v>
                  </c:pt>
                  <c:pt idx="22">
                    <c:v>Lieselotte Bair BL5 3AG</c:v>
                  </c:pt>
                  <c:pt idx="23">
                    <c:v>Jacquelin Soliman CB8 0EA</c:v>
                  </c:pt>
                  <c:pt idx="24">
                    <c:v>Judy Drager SY3 9EZ</c:v>
                  </c:pt>
                  <c:pt idx="25">
                    <c:v>Kacey Richart ME19 4GB</c:v>
                  </c:pt>
                  <c:pt idx="26">
                    <c:v>Yajaira Talbert DH9 0HS</c:v>
                  </c:pt>
                  <c:pt idx="27">
                    <c:v>Stephany Marguez EX35 6AR</c:v>
                  </c:pt>
                  <c:pt idx="28">
                    <c:v>Lynda Eilerman DE21 4DS</c:v>
                  </c:pt>
                  <c:pt idx="29">
                    <c:v>Sherlyn Mcbay BS15 8AG</c:v>
                  </c:pt>
                  <c:pt idx="30">
                    <c:v>Anastacia Hintzen SP1 2FA</c:v>
                  </c:pt>
                  <c:pt idx="31">
                    <c:v>Consuela Evans SK10 5RS</c:v>
                  </c:pt>
                  <c:pt idx="32">
                    <c:v>Maren Bagnall TW13 5NR</c:v>
                  </c:pt>
                  <c:pt idx="33">
                    <c:v>Jennie Helms CO3 9AH</c:v>
                  </c:pt>
                  <c:pt idx="34">
                    <c:v>Danyell Bains SY14 8JT</c:v>
                  </c:pt>
                  <c:pt idx="35">
                    <c:v>Angelina Brunt SG18 0HT</c:v>
                  </c:pt>
                  <c:pt idx="36">
                    <c:v>Lurline Orear BT17 9PX</c:v>
                  </c:pt>
                  <c:pt idx="37">
                    <c:v>Iris Dellinger NG15 6EQ</c:v>
                  </c:pt>
                  <c:pt idx="38">
                    <c:v>Adeline Rubalcava HA0 2RP</c:v>
                  </c:pt>
                  <c:pt idx="39">
                    <c:v>Keila Yocum N16 8LP</c:v>
                  </c:pt>
                  <c:pt idx="40">
                    <c:v>Lashonda Fregoso M24 5RZ</c:v>
                  </c:pt>
                  <c:pt idx="41">
                    <c:v>Trinh Meunier BB12 9EX</c:v>
                  </c:pt>
                  <c:pt idx="42">
                    <c:v>Irene Guynn G42 0NG</c:v>
                  </c:pt>
                  <c:pt idx="43">
                    <c:v>Zofia Strobel DE12 7DB</c:v>
                  </c:pt>
                  <c:pt idx="44">
                    <c:v>Milda Holsey CM0 7NU</c:v>
                  </c:pt>
                  <c:pt idx="45">
                    <c:v>Tracee Dahlen DL13 5NQ</c:v>
                  </c:pt>
                  <c:pt idx="46">
                    <c:v>Lorena Pringle N22 7UG</c:v>
                  </c:pt>
                  <c:pt idx="47">
                    <c:v>Kirsten Yokley BB5 1PY</c:v>
                  </c:pt>
                  <c:pt idx="48">
                    <c:v>Santina Scheff CW9 5RN</c:v>
                  </c:pt>
                  <c:pt idx="49">
                    <c:v>Jennell Barber SW9 9PX</c:v>
                  </c:pt>
                  <c:pt idx="50">
                    <c:v>Isis Wrede WC2N 4LL</c:v>
                  </c:pt>
                  <c:pt idx="51">
                    <c:v>Verona Glanton LS22 6AG</c:v>
                  </c:pt>
                  <c:pt idx="52">
                    <c:v>Maggie Vieyra CB22 4RD</c:v>
                  </c:pt>
                  <c:pt idx="53">
                    <c:v>Elyse Edie CO5 9UG</c:v>
                  </c:pt>
                  <c:pt idx="54">
                    <c:v>Marcene Huck RG8 8NL</c:v>
                  </c:pt>
                  <c:pt idx="55">
                    <c:v>Hortense Vreeland S44 6EU</c:v>
                  </c:pt>
                  <c:pt idx="56">
                    <c:v>Gemma Weddell SL7 1TB</c:v>
                  </c:pt>
                  <c:pt idx="57">
                    <c:v>Breanna Woolston B79 9DB</c:v>
                  </c:pt>
                  <c:pt idx="58">
                    <c:v>Mariette Pedro G45 0PW</c:v>
                  </c:pt>
                  <c:pt idx="59">
                    <c:v>Erik Gately CM2 8UF</c:v>
                  </c:pt>
                  <c:pt idx="60">
                    <c:v>Terica Pouliot HU13 0SP</c:v>
                  </c:pt>
                  <c:pt idx="61">
                    <c:v>Antonia Fleischmann SA8 4DU</c:v>
                  </c:pt>
                  <c:pt idx="62">
                    <c:v>Particia Valls BS35 2AX</c:v>
                  </c:pt>
                  <c:pt idx="63">
                    <c:v>Savannah Delacerda S60 1HT</c:v>
                  </c:pt>
                  <c:pt idx="64">
                    <c:v>Marcelo Landaverde HD4 5DH</c:v>
                  </c:pt>
                  <c:pt idx="65">
                    <c:v>Dwain Ralls SA64 0HP</c:v>
                  </c:pt>
                  <c:pt idx="66">
                    <c:v>Janis Gant EN2 7NU</c:v>
                  </c:pt>
                  <c:pt idx="67">
                    <c:v>Tammie Fane SR3 3SZ</c:v>
                  </c:pt>
                  <c:pt idx="68">
                    <c:v>Gwyn Milledge BA3 3DH</c:v>
                  </c:pt>
                  <c:pt idx="69">
                    <c:v>Fay Feliz GY1 3YU</c:v>
                  </c:pt>
                  <c:pt idx="70">
                    <c:v>Sharlene Ciotti PO15 6HR</c:v>
                  </c:pt>
                  <c:pt idx="71">
                    <c:v>Deb Kohl IV27 4DP</c:v>
                  </c:pt>
                  <c:pt idx="72">
                    <c:v>Malcom Epling S40 1LW</c:v>
                  </c:pt>
                  <c:pt idx="73">
                    <c:v>Zada Mccraw S65 3RH</c:v>
                  </c:pt>
                  <c:pt idx="74">
                    <c:v>Lucinda Clinard CH66 2JX</c:v>
                  </c:pt>
                  <c:pt idx="75">
                    <c:v>Joel Decker YO41 5LW</c:v>
                  </c:pt>
                  <c:pt idx="76">
                    <c:v>Orlando Sangster HX2 8DQ</c:v>
                  </c:pt>
                  <c:pt idx="77">
                    <c:v>Johnathon Posada MK8 9BU</c:v>
                  </c:pt>
                  <c:pt idx="78">
                    <c:v>Janene Mcewan AL5 3NS</c:v>
                  </c:pt>
                  <c:pt idx="79">
                    <c:v>Mckinley Roysden AB34 5BJ</c:v>
                  </c:pt>
                  <c:pt idx="80">
                    <c:v>Shelby Bowley SN6 6JR</c:v>
                  </c:pt>
                  <c:pt idx="81">
                    <c:v>Annett Zhang AB56 4PD</c:v>
                  </c:pt>
                  <c:pt idx="82">
                    <c:v>Leoma Domino WA10 2PG</c:v>
                  </c:pt>
                  <c:pt idx="83">
                    <c:v>Maia Lukasiewicz CF3 0DE</c:v>
                  </c:pt>
                  <c:pt idx="84">
                    <c:v>Khadijah Lesh GL2 7NB</c:v>
                  </c:pt>
                  <c:pt idx="85">
                    <c:v>Lea Juliano S13 9AQ</c:v>
                  </c:pt>
                  <c:pt idx="86">
                    <c:v>Stefany Meder BT79 0AH</c:v>
                  </c:pt>
                  <c:pt idx="87">
                    <c:v>Jordan Slattery DE7 4AL</c:v>
                  </c:pt>
                  <c:pt idx="88">
                    <c:v>Molly Neifert EH16 5RH</c:v>
                  </c:pt>
                  <c:pt idx="89">
                    <c:v>Winnie Yingling W1T 4RG</c:v>
                  </c:pt>
                  <c:pt idx="90">
                    <c:v>Niki Queener LL14 5DF</c:v>
                  </c:pt>
                  <c:pt idx="91">
                    <c:v>Tia Gorney G60 5NB</c:v>
                  </c:pt>
                  <c:pt idx="92">
                    <c:v>Dulce Fawley BS34 8PA</c:v>
                  </c:pt>
                  <c:pt idx="93">
                    <c:v>Terrie Highsmith BT19 6DP</c:v>
                  </c:pt>
                  <c:pt idx="94">
                    <c:v>Gilberte Mattos PO32 6QH</c:v>
                  </c:pt>
                  <c:pt idx="95">
                    <c:v>Ebonie Tessman PR3 3JE</c:v>
                  </c:pt>
                  <c:pt idx="96">
                    <c:v>Mayola Stahlman BN26 6JH</c:v>
                  </c:pt>
                  <c:pt idx="97">
                    <c:v>Lani Pilger TQ12 1RN</c:v>
                  </c:pt>
                </c:lvl>
                <c:lvl>
                  <c:pt idx="0">
                    <c:v>Funder3</c:v>
                  </c:pt>
                  <c:pt idx="1">
                    <c:v>Global Vans</c:v>
                  </c:pt>
                  <c:pt idx="2">
                    <c:v>Funder2</c:v>
                  </c:pt>
                  <c:pt idx="3">
                    <c:v>Funder3</c:v>
                  </c:pt>
                  <c:pt idx="4">
                    <c:v>Global Vans</c:v>
                  </c:pt>
                  <c:pt idx="5">
                    <c:v>Funder2</c:v>
                  </c:pt>
                  <c:pt idx="6">
                    <c:v>Global Vans</c:v>
                  </c:pt>
                  <c:pt idx="7">
                    <c:v>Funder3</c:v>
                  </c:pt>
                  <c:pt idx="8">
                    <c:v>Funder3</c:v>
                  </c:pt>
                  <c:pt idx="9">
                    <c:v>Funder2</c:v>
                  </c:pt>
                  <c:pt idx="10">
                    <c:v>Funder3</c:v>
                  </c:pt>
                  <c:pt idx="11">
                    <c:v>Funder3</c:v>
                  </c:pt>
                  <c:pt idx="12">
                    <c:v>Funder2</c:v>
                  </c:pt>
                  <c:pt idx="13">
                    <c:v>Funder3</c:v>
                  </c:pt>
                  <c:pt idx="14">
                    <c:v>Funder1</c:v>
                  </c:pt>
                  <c:pt idx="15">
                    <c:v>Global Vans</c:v>
                  </c:pt>
                  <c:pt idx="16">
                    <c:v>Funder3</c:v>
                  </c:pt>
                  <c:pt idx="17">
                    <c:v>Global Vans</c:v>
                  </c:pt>
                  <c:pt idx="18">
                    <c:v>Funder2</c:v>
                  </c:pt>
                  <c:pt idx="19">
                    <c:v>Global Vans</c:v>
                  </c:pt>
                  <c:pt idx="20">
                    <c:v>Funder2</c:v>
                  </c:pt>
                  <c:pt idx="21">
                    <c:v>Funder2</c:v>
                  </c:pt>
                  <c:pt idx="22">
                    <c:v>Global Vans</c:v>
                  </c:pt>
                  <c:pt idx="23">
                    <c:v>Global Vans</c:v>
                  </c:pt>
                  <c:pt idx="24">
                    <c:v>Funder2</c:v>
                  </c:pt>
                  <c:pt idx="25">
                    <c:v>Funder2</c:v>
                  </c:pt>
                  <c:pt idx="26">
                    <c:v>Funder1</c:v>
                  </c:pt>
                  <c:pt idx="27">
                    <c:v>Funder1</c:v>
                  </c:pt>
                  <c:pt idx="28">
                    <c:v>Global Vans</c:v>
                  </c:pt>
                  <c:pt idx="29">
                    <c:v>Global Vans</c:v>
                  </c:pt>
                  <c:pt idx="30">
                    <c:v>Funder2</c:v>
                  </c:pt>
                  <c:pt idx="31">
                    <c:v>Global Vans</c:v>
                  </c:pt>
                  <c:pt idx="32">
                    <c:v>Funder3</c:v>
                  </c:pt>
                  <c:pt idx="33">
                    <c:v>Global Vans</c:v>
                  </c:pt>
                  <c:pt idx="34">
                    <c:v>Funder1</c:v>
                  </c:pt>
                  <c:pt idx="35">
                    <c:v>Funder1</c:v>
                  </c:pt>
                  <c:pt idx="36">
                    <c:v>Funder2</c:v>
                  </c:pt>
                  <c:pt idx="37">
                    <c:v>Global Vans</c:v>
                  </c:pt>
                  <c:pt idx="38">
                    <c:v>Funder2</c:v>
                  </c:pt>
                  <c:pt idx="39">
                    <c:v>Funder3</c:v>
                  </c:pt>
                  <c:pt idx="40">
                    <c:v>Funder2</c:v>
                  </c:pt>
                  <c:pt idx="41">
                    <c:v>Global Vans</c:v>
                  </c:pt>
                  <c:pt idx="42">
                    <c:v>Global Vans</c:v>
                  </c:pt>
                  <c:pt idx="43">
                    <c:v>Global Vans</c:v>
                  </c:pt>
                  <c:pt idx="44">
                    <c:v>Global Vans</c:v>
                  </c:pt>
                  <c:pt idx="45">
                    <c:v>Funder1</c:v>
                  </c:pt>
                  <c:pt idx="46">
                    <c:v>Funder1</c:v>
                  </c:pt>
                  <c:pt idx="47">
                    <c:v>Funder2</c:v>
                  </c:pt>
                  <c:pt idx="48">
                    <c:v>Funder1</c:v>
                  </c:pt>
                  <c:pt idx="49">
                    <c:v>Funder1</c:v>
                  </c:pt>
                  <c:pt idx="50">
                    <c:v>Global Vans</c:v>
                  </c:pt>
                  <c:pt idx="51">
                    <c:v>Funder2</c:v>
                  </c:pt>
                  <c:pt idx="52">
                    <c:v>Funder2</c:v>
                  </c:pt>
                  <c:pt idx="53">
                    <c:v>Funder2</c:v>
                  </c:pt>
                  <c:pt idx="54">
                    <c:v>Global Vans</c:v>
                  </c:pt>
                  <c:pt idx="55">
                    <c:v>Funder3</c:v>
                  </c:pt>
                  <c:pt idx="56">
                    <c:v>Funder2</c:v>
                  </c:pt>
                  <c:pt idx="57">
                    <c:v>Funder2</c:v>
                  </c:pt>
                  <c:pt idx="58">
                    <c:v>Funder1</c:v>
                  </c:pt>
                  <c:pt idx="59">
                    <c:v>Funder1</c:v>
                  </c:pt>
                  <c:pt idx="60">
                    <c:v>Funder1</c:v>
                  </c:pt>
                  <c:pt idx="61">
                    <c:v>Funder2</c:v>
                  </c:pt>
                  <c:pt idx="62">
                    <c:v>Funder2</c:v>
                  </c:pt>
                  <c:pt idx="63">
                    <c:v>Funder2</c:v>
                  </c:pt>
                  <c:pt idx="64">
                    <c:v>Global Vans</c:v>
                  </c:pt>
                  <c:pt idx="65">
                    <c:v>Funder2</c:v>
                  </c:pt>
                  <c:pt idx="66">
                    <c:v>Funder3</c:v>
                  </c:pt>
                  <c:pt idx="67">
                    <c:v>Funder2</c:v>
                  </c:pt>
                  <c:pt idx="68">
                    <c:v>Funder1</c:v>
                  </c:pt>
                  <c:pt idx="69">
                    <c:v>Funder3</c:v>
                  </c:pt>
                  <c:pt idx="70">
                    <c:v>Global Vans</c:v>
                  </c:pt>
                  <c:pt idx="71">
                    <c:v>Funder2</c:v>
                  </c:pt>
                  <c:pt idx="72">
                    <c:v>Funder1</c:v>
                  </c:pt>
                  <c:pt idx="73">
                    <c:v>Funder2</c:v>
                  </c:pt>
                  <c:pt idx="74">
                    <c:v>Funder2</c:v>
                  </c:pt>
                  <c:pt idx="75">
                    <c:v>Funder3</c:v>
                  </c:pt>
                  <c:pt idx="76">
                    <c:v>Funder3</c:v>
                  </c:pt>
                  <c:pt idx="77">
                    <c:v>Global Vans</c:v>
                  </c:pt>
                  <c:pt idx="78">
                    <c:v>Funder2</c:v>
                  </c:pt>
                  <c:pt idx="79">
                    <c:v>Funder3</c:v>
                  </c:pt>
                  <c:pt idx="80">
                    <c:v>Funder3</c:v>
                  </c:pt>
                  <c:pt idx="81">
                    <c:v>Funder2</c:v>
                  </c:pt>
                  <c:pt idx="82">
                    <c:v>Global Vans</c:v>
                  </c:pt>
                  <c:pt idx="83">
                    <c:v>Funder2</c:v>
                  </c:pt>
                  <c:pt idx="84">
                    <c:v>Funder2</c:v>
                  </c:pt>
                  <c:pt idx="85">
                    <c:v>Global Vans</c:v>
                  </c:pt>
                  <c:pt idx="86">
                    <c:v>Funder2</c:v>
                  </c:pt>
                  <c:pt idx="87">
                    <c:v>Funder1</c:v>
                  </c:pt>
                  <c:pt idx="88">
                    <c:v>Global Vans</c:v>
                  </c:pt>
                  <c:pt idx="89">
                    <c:v>Funder3</c:v>
                  </c:pt>
                  <c:pt idx="90">
                    <c:v>Funder2</c:v>
                  </c:pt>
                  <c:pt idx="91">
                    <c:v>Funder1</c:v>
                  </c:pt>
                  <c:pt idx="92">
                    <c:v>Global Vans</c:v>
                  </c:pt>
                  <c:pt idx="93">
                    <c:v>Funder1</c:v>
                  </c:pt>
                  <c:pt idx="94">
                    <c:v>Funder3</c:v>
                  </c:pt>
                  <c:pt idx="95">
                    <c:v>Funder3</c:v>
                  </c:pt>
                  <c:pt idx="96">
                    <c:v>Funder1</c:v>
                  </c:pt>
                  <c:pt idx="97">
                    <c:v>Funder1</c:v>
                  </c:pt>
                </c:lvl>
                <c:lvl>
                  <c:pt idx="0">
                    <c:v>BD3 9ED</c:v>
                  </c:pt>
                  <c:pt idx="1">
                    <c:v>PE6 8LW</c:v>
                  </c:pt>
                  <c:pt idx="2">
                    <c:v>TN22 3RT</c:v>
                  </c:pt>
                  <c:pt idx="3">
                    <c:v>SE22 0QW</c:v>
                  </c:pt>
                  <c:pt idx="4">
                    <c:v>DN12 4BZ</c:v>
                  </c:pt>
                  <c:pt idx="5">
                    <c:v>CB1 2NJ</c:v>
                  </c:pt>
                  <c:pt idx="6">
                    <c:v>SN14 6XW</c:v>
                  </c:pt>
                  <c:pt idx="7">
                    <c:v>NR20 3RD</c:v>
                  </c:pt>
                  <c:pt idx="8">
                    <c:v>DT1 2EL</c:v>
                  </c:pt>
                  <c:pt idx="9">
                    <c:v>EX35 6PB</c:v>
                  </c:pt>
                  <c:pt idx="10">
                    <c:v>DH9 9PB</c:v>
                  </c:pt>
                  <c:pt idx="11">
                    <c:v>NN16 9UJ</c:v>
                  </c:pt>
                  <c:pt idx="12">
                    <c:v>SG8 7JZ</c:v>
                  </c:pt>
                  <c:pt idx="13">
                    <c:v>HD6 2DP</c:v>
                  </c:pt>
                  <c:pt idx="14">
                    <c:v>AB10 7AS</c:v>
                  </c:pt>
                  <c:pt idx="15">
                    <c:v>S6 1WS</c:v>
                  </c:pt>
                  <c:pt idx="16">
                    <c:v>CF37 2SN</c:v>
                  </c:pt>
                  <c:pt idx="17">
                    <c:v>IP22 1AQ</c:v>
                  </c:pt>
                  <c:pt idx="18">
                    <c:v>ML2 7TQ</c:v>
                  </c:pt>
                  <c:pt idx="19">
                    <c:v>GU9 0NB</c:v>
                  </c:pt>
                  <c:pt idx="20">
                    <c:v>BN14 9LP</c:v>
                  </c:pt>
                  <c:pt idx="21">
                    <c:v>TD9 8PL</c:v>
                  </c:pt>
                  <c:pt idx="22">
                    <c:v>BL5 3AG</c:v>
                  </c:pt>
                  <c:pt idx="23">
                    <c:v>CB8 0EA</c:v>
                  </c:pt>
                  <c:pt idx="24">
                    <c:v>SY3 9EZ</c:v>
                  </c:pt>
                  <c:pt idx="25">
                    <c:v>ME19 4GB</c:v>
                  </c:pt>
                  <c:pt idx="26">
                    <c:v>DH9 0HS</c:v>
                  </c:pt>
                  <c:pt idx="27">
                    <c:v>EX35 6AR</c:v>
                  </c:pt>
                  <c:pt idx="28">
                    <c:v>DE21 4DS</c:v>
                  </c:pt>
                  <c:pt idx="29">
                    <c:v>BS15 8AG</c:v>
                  </c:pt>
                  <c:pt idx="30">
                    <c:v>SP1 2FA</c:v>
                  </c:pt>
                  <c:pt idx="31">
                    <c:v>SK10 5RS</c:v>
                  </c:pt>
                  <c:pt idx="32">
                    <c:v>TW13 5NR</c:v>
                  </c:pt>
                  <c:pt idx="33">
                    <c:v>CO3 9AH</c:v>
                  </c:pt>
                  <c:pt idx="34">
                    <c:v>SY14 8JT</c:v>
                  </c:pt>
                  <c:pt idx="35">
                    <c:v>SG18 0HT</c:v>
                  </c:pt>
                  <c:pt idx="36">
                    <c:v>BT17 9PX</c:v>
                  </c:pt>
                  <c:pt idx="37">
                    <c:v>NG15 6EQ</c:v>
                  </c:pt>
                  <c:pt idx="38">
                    <c:v>HA0 2RP</c:v>
                  </c:pt>
                  <c:pt idx="39">
                    <c:v>N16 8LP</c:v>
                  </c:pt>
                  <c:pt idx="40">
                    <c:v>M24 5RZ</c:v>
                  </c:pt>
                  <c:pt idx="41">
                    <c:v>BB12 9EX</c:v>
                  </c:pt>
                  <c:pt idx="42">
                    <c:v>G42 0NG</c:v>
                  </c:pt>
                  <c:pt idx="43">
                    <c:v>DE12 7DB</c:v>
                  </c:pt>
                  <c:pt idx="44">
                    <c:v>CM0 7NU</c:v>
                  </c:pt>
                  <c:pt idx="45">
                    <c:v>DL13 5NQ</c:v>
                  </c:pt>
                  <c:pt idx="46">
                    <c:v>N22 7UG</c:v>
                  </c:pt>
                  <c:pt idx="47">
                    <c:v>BB5 1PY</c:v>
                  </c:pt>
                  <c:pt idx="48">
                    <c:v>CW9 5RN</c:v>
                  </c:pt>
                  <c:pt idx="49">
                    <c:v>SW9 9PX</c:v>
                  </c:pt>
                  <c:pt idx="50">
                    <c:v>WC2N 4LL</c:v>
                  </c:pt>
                  <c:pt idx="51">
                    <c:v>LS22 6AG</c:v>
                  </c:pt>
                  <c:pt idx="52">
                    <c:v>CB22 4RD</c:v>
                  </c:pt>
                  <c:pt idx="53">
                    <c:v>CO5 9UG</c:v>
                  </c:pt>
                  <c:pt idx="54">
                    <c:v>RG8 8NL</c:v>
                  </c:pt>
                  <c:pt idx="55">
                    <c:v>S44 6EU</c:v>
                  </c:pt>
                  <c:pt idx="56">
                    <c:v>SL7 1TB</c:v>
                  </c:pt>
                  <c:pt idx="57">
                    <c:v>B79 9DB</c:v>
                  </c:pt>
                  <c:pt idx="58">
                    <c:v>G45 0PW</c:v>
                  </c:pt>
                  <c:pt idx="59">
                    <c:v>CM2 8UF</c:v>
                  </c:pt>
                  <c:pt idx="60">
                    <c:v>HU13 0SP</c:v>
                  </c:pt>
                  <c:pt idx="61">
                    <c:v>SA8 4DU</c:v>
                  </c:pt>
                  <c:pt idx="62">
                    <c:v>BS35 2AX</c:v>
                  </c:pt>
                  <c:pt idx="63">
                    <c:v>S60 1HT</c:v>
                  </c:pt>
                  <c:pt idx="64">
                    <c:v>HD4 5DH</c:v>
                  </c:pt>
                  <c:pt idx="65">
                    <c:v>SA64 0HP</c:v>
                  </c:pt>
                  <c:pt idx="66">
                    <c:v>EN2 7NU</c:v>
                  </c:pt>
                  <c:pt idx="67">
                    <c:v>SR3 3SZ</c:v>
                  </c:pt>
                  <c:pt idx="68">
                    <c:v>BA3 3DH</c:v>
                  </c:pt>
                  <c:pt idx="69">
                    <c:v>GY1 3YU</c:v>
                  </c:pt>
                  <c:pt idx="70">
                    <c:v>PO15 6HR</c:v>
                  </c:pt>
                  <c:pt idx="71">
                    <c:v>IV27 4DP</c:v>
                  </c:pt>
                  <c:pt idx="72">
                    <c:v>S40 1LW</c:v>
                  </c:pt>
                  <c:pt idx="73">
                    <c:v>S65 3RH</c:v>
                  </c:pt>
                  <c:pt idx="74">
                    <c:v>CH66 2JX</c:v>
                  </c:pt>
                  <c:pt idx="75">
                    <c:v>YO41 5LW</c:v>
                  </c:pt>
                  <c:pt idx="76">
                    <c:v>HX2 8DQ</c:v>
                  </c:pt>
                  <c:pt idx="77">
                    <c:v>MK8 9BU</c:v>
                  </c:pt>
                  <c:pt idx="78">
                    <c:v>AL5 3NS</c:v>
                  </c:pt>
                  <c:pt idx="79">
                    <c:v>AB34 5BJ</c:v>
                  </c:pt>
                  <c:pt idx="80">
                    <c:v>SN6 6JR</c:v>
                  </c:pt>
                  <c:pt idx="81">
                    <c:v>AB56 4PD</c:v>
                  </c:pt>
                  <c:pt idx="82">
                    <c:v>WA10 2PG</c:v>
                  </c:pt>
                  <c:pt idx="83">
                    <c:v>CF3 0DE</c:v>
                  </c:pt>
                  <c:pt idx="84">
                    <c:v>GL2 7NB</c:v>
                  </c:pt>
                  <c:pt idx="85">
                    <c:v>S13 9AQ</c:v>
                  </c:pt>
                  <c:pt idx="86">
                    <c:v>BT79 0AH</c:v>
                  </c:pt>
                  <c:pt idx="87">
                    <c:v>DE7 4AL</c:v>
                  </c:pt>
                  <c:pt idx="88">
                    <c:v>EH16 5RH</c:v>
                  </c:pt>
                  <c:pt idx="89">
                    <c:v>W1T 4RG</c:v>
                  </c:pt>
                  <c:pt idx="90">
                    <c:v>LL14 5DF</c:v>
                  </c:pt>
                  <c:pt idx="91">
                    <c:v>G60 5NB</c:v>
                  </c:pt>
                  <c:pt idx="92">
                    <c:v>BS34 8PA</c:v>
                  </c:pt>
                  <c:pt idx="93">
                    <c:v>BT19 6DP</c:v>
                  </c:pt>
                  <c:pt idx="94">
                    <c:v>PO32 6QH</c:v>
                  </c:pt>
                  <c:pt idx="95">
                    <c:v>PR3 3JE</c:v>
                  </c:pt>
                  <c:pt idx="96">
                    <c:v>BN26 6JH</c:v>
                  </c:pt>
                  <c:pt idx="97">
                    <c:v>TQ12 1RN</c:v>
                  </c:pt>
                </c:lvl>
                <c:lvl>
                  <c:pt idx="0">
                    <c:v>07979168242</c:v>
                  </c:pt>
                  <c:pt idx="1">
                    <c:v>07396224662</c:v>
                  </c:pt>
                  <c:pt idx="2">
                    <c:v>07959052160</c:v>
                  </c:pt>
                  <c:pt idx="3">
                    <c:v>07759252825</c:v>
                  </c:pt>
                  <c:pt idx="4">
                    <c:v>07503206955</c:v>
                  </c:pt>
                  <c:pt idx="5">
                    <c:v>07283167663</c:v>
                  </c:pt>
                  <c:pt idx="6">
                    <c:v>07868526802</c:v>
                  </c:pt>
                  <c:pt idx="7">
                    <c:v>07836890168</c:v>
                  </c:pt>
                  <c:pt idx="8">
                    <c:v>07598471591</c:v>
                  </c:pt>
                  <c:pt idx="9">
                    <c:v>07628031634</c:v>
                  </c:pt>
                  <c:pt idx="10">
                    <c:v>07711059107</c:v>
                  </c:pt>
                  <c:pt idx="11">
                    <c:v>07662591568</c:v>
                  </c:pt>
                  <c:pt idx="12">
                    <c:v>07789215263</c:v>
                  </c:pt>
                  <c:pt idx="13">
                    <c:v>07179986037</c:v>
                  </c:pt>
                  <c:pt idx="14">
                    <c:v>07174678062</c:v>
                  </c:pt>
                  <c:pt idx="15">
                    <c:v>07209729694</c:v>
                  </c:pt>
                  <c:pt idx="16">
                    <c:v>07290691212</c:v>
                  </c:pt>
                  <c:pt idx="17">
                    <c:v>07486281108</c:v>
                  </c:pt>
                  <c:pt idx="18">
                    <c:v>07203834389</c:v>
                  </c:pt>
                  <c:pt idx="19">
                    <c:v>07563128942</c:v>
                  </c:pt>
                  <c:pt idx="20">
                    <c:v>07668493118</c:v>
                  </c:pt>
                  <c:pt idx="21">
                    <c:v>07559082789</c:v>
                  </c:pt>
                  <c:pt idx="22">
                    <c:v>07247636965</c:v>
                  </c:pt>
                  <c:pt idx="23">
                    <c:v>07422391004</c:v>
                  </c:pt>
                  <c:pt idx="24">
                    <c:v>07452255415</c:v>
                  </c:pt>
                  <c:pt idx="25">
                    <c:v>07988570106</c:v>
                  </c:pt>
                  <c:pt idx="26">
                    <c:v>07665528213</c:v>
                  </c:pt>
                  <c:pt idx="27">
                    <c:v>07122645105</c:v>
                  </c:pt>
                  <c:pt idx="28">
                    <c:v>07748436875</c:v>
                  </c:pt>
                  <c:pt idx="29">
                    <c:v>07128726695</c:v>
                  </c:pt>
                  <c:pt idx="30">
                    <c:v>07318891285</c:v>
                  </c:pt>
                  <c:pt idx="31">
                    <c:v>07655852694</c:v>
                  </c:pt>
                  <c:pt idx="32">
                    <c:v>07421949889</c:v>
                  </c:pt>
                  <c:pt idx="33">
                    <c:v>07162901883</c:v>
                  </c:pt>
                  <c:pt idx="34">
                    <c:v>07154442041</c:v>
                  </c:pt>
                  <c:pt idx="35">
                    <c:v>07266771866</c:v>
                  </c:pt>
                  <c:pt idx="36">
                    <c:v>07706148577</c:v>
                  </c:pt>
                  <c:pt idx="37">
                    <c:v>07912097365</c:v>
                  </c:pt>
                  <c:pt idx="38">
                    <c:v>07526488957</c:v>
                  </c:pt>
                  <c:pt idx="39">
                    <c:v>07255223663</c:v>
                  </c:pt>
                  <c:pt idx="40">
                    <c:v>07349006053</c:v>
                  </c:pt>
                  <c:pt idx="41">
                    <c:v>07333200973</c:v>
                  </c:pt>
                  <c:pt idx="42">
                    <c:v>07323903939</c:v>
                  </c:pt>
                  <c:pt idx="43">
                    <c:v>07900253409</c:v>
                  </c:pt>
                  <c:pt idx="44">
                    <c:v>07123213042</c:v>
                  </c:pt>
                  <c:pt idx="45">
                    <c:v>07535734403</c:v>
                  </c:pt>
                  <c:pt idx="46">
                    <c:v>07884861233</c:v>
                  </c:pt>
                  <c:pt idx="47">
                    <c:v>07279072266</c:v>
                  </c:pt>
                  <c:pt idx="48">
                    <c:v>07748957666</c:v>
                  </c:pt>
                  <c:pt idx="49">
                    <c:v>07301613112</c:v>
                  </c:pt>
                  <c:pt idx="50">
                    <c:v>07878576331</c:v>
                  </c:pt>
                  <c:pt idx="51">
                    <c:v>07210046341</c:v>
                  </c:pt>
                  <c:pt idx="52">
                    <c:v>07507294288</c:v>
                  </c:pt>
                  <c:pt idx="53">
                    <c:v>07817357371</c:v>
                  </c:pt>
                  <c:pt idx="54">
                    <c:v>07291888622</c:v>
                  </c:pt>
                  <c:pt idx="55">
                    <c:v>07498216957</c:v>
                  </c:pt>
                  <c:pt idx="56">
                    <c:v>07906444261</c:v>
                  </c:pt>
                  <c:pt idx="57">
                    <c:v>07645854144</c:v>
                  </c:pt>
                  <c:pt idx="58">
                    <c:v>07255506871</c:v>
                  </c:pt>
                  <c:pt idx="59">
                    <c:v>07665970075</c:v>
                  </c:pt>
                  <c:pt idx="60">
                    <c:v>07681986014</c:v>
                  </c:pt>
                  <c:pt idx="61">
                    <c:v>07587075882</c:v>
                  </c:pt>
                  <c:pt idx="62">
                    <c:v>07601428333</c:v>
                  </c:pt>
                  <c:pt idx="63">
                    <c:v>07243684581</c:v>
                  </c:pt>
                  <c:pt idx="64">
                    <c:v>07979204923</c:v>
                  </c:pt>
                  <c:pt idx="65">
                    <c:v>07555227343</c:v>
                  </c:pt>
                  <c:pt idx="66">
                    <c:v>07374703987</c:v>
                  </c:pt>
                  <c:pt idx="67">
                    <c:v>07760277881</c:v>
                  </c:pt>
                  <c:pt idx="68">
                    <c:v>07162718044</c:v>
                  </c:pt>
                  <c:pt idx="69">
                    <c:v>07837984569</c:v>
                  </c:pt>
                  <c:pt idx="70">
                    <c:v>07171155788</c:v>
                  </c:pt>
                  <c:pt idx="71">
                    <c:v>07296354417</c:v>
                  </c:pt>
                  <c:pt idx="72">
                    <c:v>07319274885</c:v>
                  </c:pt>
                  <c:pt idx="73">
                    <c:v>07848132642</c:v>
                  </c:pt>
                  <c:pt idx="74">
                    <c:v>07208503397</c:v>
                  </c:pt>
                  <c:pt idx="75">
                    <c:v>07235187748</c:v>
                  </c:pt>
                  <c:pt idx="76">
                    <c:v>07825919363</c:v>
                  </c:pt>
                  <c:pt idx="77">
                    <c:v>07598039214</c:v>
                  </c:pt>
                  <c:pt idx="78">
                    <c:v>07249215525</c:v>
                  </c:pt>
                  <c:pt idx="79">
                    <c:v>07393786322</c:v>
                  </c:pt>
                  <c:pt idx="80">
                    <c:v>07333887917</c:v>
                  </c:pt>
                  <c:pt idx="81">
                    <c:v>07855213933</c:v>
                  </c:pt>
                  <c:pt idx="82">
                    <c:v>07246575025</c:v>
                  </c:pt>
                  <c:pt idx="83">
                    <c:v>07602897726</c:v>
                  </c:pt>
                  <c:pt idx="84">
                    <c:v>07999250162</c:v>
                  </c:pt>
                  <c:pt idx="85">
                    <c:v>07298920745</c:v>
                  </c:pt>
                  <c:pt idx="86">
                    <c:v>07720044644</c:v>
                  </c:pt>
                  <c:pt idx="87">
                    <c:v>07223886767</c:v>
                  </c:pt>
                  <c:pt idx="88">
                    <c:v>07219030217</c:v>
                  </c:pt>
                  <c:pt idx="89">
                    <c:v>07648914913</c:v>
                  </c:pt>
                  <c:pt idx="90">
                    <c:v>07149332048</c:v>
                  </c:pt>
                  <c:pt idx="91">
                    <c:v>07697395381</c:v>
                  </c:pt>
                  <c:pt idx="92">
                    <c:v>07623160607</c:v>
                  </c:pt>
                  <c:pt idx="93">
                    <c:v>07635580999</c:v>
                  </c:pt>
                  <c:pt idx="94">
                    <c:v>07535605084</c:v>
                  </c:pt>
                  <c:pt idx="95">
                    <c:v>07679269468</c:v>
                  </c:pt>
                  <c:pt idx="96">
                    <c:v>07161847345</c:v>
                  </c:pt>
                  <c:pt idx="97">
                    <c:v>07135476308</c:v>
                  </c:pt>
                </c:lvl>
                <c:lvl>
                  <c:pt idx="0">
                    <c:v>PwC</c:v>
                  </c:pt>
                  <c:pt idx="1">
                    <c:v>Co-op</c:v>
                  </c:pt>
                  <c:pt idx="2">
                    <c:v>PwC</c:v>
                  </c:pt>
                  <c:pt idx="3">
                    <c:v>Vodafone</c:v>
                  </c:pt>
                  <c:pt idx="4">
                    <c:v>PwC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Vodafone</c:v>
                  </c:pt>
                  <c:pt idx="8">
                    <c:v>Vodafone</c:v>
                  </c:pt>
                  <c:pt idx="9">
                    <c:v>Vodafone</c:v>
                  </c:pt>
                  <c:pt idx="10">
                    <c:v>McDonalds</c:v>
                  </c:pt>
                  <c:pt idx="11">
                    <c:v>PwC</c:v>
                  </c:pt>
                  <c:pt idx="12">
                    <c:v>PwC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Co-op</c:v>
                  </c:pt>
                  <c:pt idx="16">
                    <c:v>Vodafone</c:v>
                  </c:pt>
                  <c:pt idx="17">
                    <c:v>PwC</c:v>
                  </c:pt>
                  <c:pt idx="18">
                    <c:v>McDonalds</c:v>
                  </c:pt>
                  <c:pt idx="19">
                    <c:v>Vodafone</c:v>
                  </c:pt>
                  <c:pt idx="20">
                    <c:v>PwC</c:v>
                  </c:pt>
                  <c:pt idx="21">
                    <c:v>Vodafone</c:v>
                  </c:pt>
                  <c:pt idx="22">
                    <c:v>PwC</c:v>
                  </c:pt>
                  <c:pt idx="23">
                    <c:v>Co-op</c:v>
                  </c:pt>
                  <c:pt idx="24">
                    <c:v>Co-op</c:v>
                  </c:pt>
                  <c:pt idx="25">
                    <c:v>Global</c:v>
                  </c:pt>
                  <c:pt idx="26">
                    <c:v>Vodafone</c:v>
                  </c:pt>
                  <c:pt idx="27">
                    <c:v>Co-op</c:v>
                  </c:pt>
                  <c:pt idx="28">
                    <c:v>McDonalds</c:v>
                  </c:pt>
                  <c:pt idx="29">
                    <c:v>Vodafone</c:v>
                  </c:pt>
                  <c:pt idx="30">
                    <c:v>Vodafone</c:v>
                  </c:pt>
                  <c:pt idx="31">
                    <c:v>McDonalds</c:v>
                  </c:pt>
                  <c:pt idx="32">
                    <c:v>Global</c:v>
                  </c:pt>
                  <c:pt idx="33">
                    <c:v>McDonalds</c:v>
                  </c:pt>
                  <c:pt idx="34">
                    <c:v>McDonalds</c:v>
                  </c:pt>
                  <c:pt idx="35">
                    <c:v>Vodafone</c:v>
                  </c:pt>
                  <c:pt idx="36">
                    <c:v>PwC</c:v>
                  </c:pt>
                  <c:pt idx="37">
                    <c:v>Global</c:v>
                  </c:pt>
                  <c:pt idx="38">
                    <c:v>Vodafone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Co-op</c:v>
                  </c:pt>
                  <c:pt idx="42">
                    <c:v>Co-op</c:v>
                  </c:pt>
                  <c:pt idx="43">
                    <c:v>PwC</c:v>
                  </c:pt>
                  <c:pt idx="44">
                    <c:v>PwC</c:v>
                  </c:pt>
                  <c:pt idx="45">
                    <c:v>PwC</c:v>
                  </c:pt>
                  <c:pt idx="46">
                    <c:v>Global</c:v>
                  </c:pt>
                  <c:pt idx="47">
                    <c:v>Co-op</c:v>
                  </c:pt>
                  <c:pt idx="48">
                    <c:v>Vodafone</c:v>
                  </c:pt>
                  <c:pt idx="49">
                    <c:v>Co-op</c:v>
                  </c:pt>
                  <c:pt idx="50">
                    <c:v>Global</c:v>
                  </c:pt>
                  <c:pt idx="51">
                    <c:v>PwC</c:v>
                  </c:pt>
                  <c:pt idx="52">
                    <c:v>Co-op</c:v>
                  </c:pt>
                  <c:pt idx="53">
                    <c:v>Vodafone</c:v>
                  </c:pt>
                  <c:pt idx="54">
                    <c:v>PwC</c:v>
                  </c:pt>
                  <c:pt idx="55">
                    <c:v>Global</c:v>
                  </c:pt>
                  <c:pt idx="56">
                    <c:v>McDonalds</c:v>
                  </c:pt>
                  <c:pt idx="57">
                    <c:v>PwC</c:v>
                  </c:pt>
                  <c:pt idx="58">
                    <c:v>Global</c:v>
                  </c:pt>
                  <c:pt idx="59">
                    <c:v>PwC</c:v>
                  </c:pt>
                  <c:pt idx="60">
                    <c:v>Co-op</c:v>
                  </c:pt>
                  <c:pt idx="61">
                    <c:v>Co-op</c:v>
                  </c:pt>
                  <c:pt idx="62">
                    <c:v>McDonalds</c:v>
                  </c:pt>
                  <c:pt idx="63">
                    <c:v>McDonalds</c:v>
                  </c:pt>
                  <c:pt idx="64">
                    <c:v>Co-op</c:v>
                  </c:pt>
                  <c:pt idx="65">
                    <c:v>Co-op</c:v>
                  </c:pt>
                  <c:pt idx="66">
                    <c:v>Co-op</c:v>
                  </c:pt>
                  <c:pt idx="67">
                    <c:v>Co-op</c:v>
                  </c:pt>
                  <c:pt idx="68">
                    <c:v>PwC</c:v>
                  </c:pt>
                  <c:pt idx="69">
                    <c:v>Co-op</c:v>
                  </c:pt>
                  <c:pt idx="70">
                    <c:v>PwC</c:v>
                  </c:pt>
                  <c:pt idx="71">
                    <c:v>PwC</c:v>
                  </c:pt>
                  <c:pt idx="72">
                    <c:v>Co-op</c:v>
                  </c:pt>
                  <c:pt idx="73">
                    <c:v>McDonalds</c:v>
                  </c:pt>
                  <c:pt idx="74">
                    <c:v>Global</c:v>
                  </c:pt>
                  <c:pt idx="75">
                    <c:v>Global</c:v>
                  </c:pt>
                  <c:pt idx="76">
                    <c:v>Vodafone</c:v>
                  </c:pt>
                  <c:pt idx="77">
                    <c:v>Vodafone</c:v>
                  </c:pt>
                  <c:pt idx="78">
                    <c:v>McDonalds</c:v>
                  </c:pt>
                  <c:pt idx="79">
                    <c:v>Global</c:v>
                  </c:pt>
                  <c:pt idx="80">
                    <c:v>McDonalds</c:v>
                  </c:pt>
                  <c:pt idx="81">
                    <c:v>Co-op</c:v>
                  </c:pt>
                  <c:pt idx="82">
                    <c:v>PwC</c:v>
                  </c:pt>
                  <c:pt idx="83">
                    <c:v>Co-op</c:v>
                  </c:pt>
                  <c:pt idx="84">
                    <c:v>Vodafone</c:v>
                  </c:pt>
                  <c:pt idx="85">
                    <c:v>PwC</c:v>
                  </c:pt>
                  <c:pt idx="86">
                    <c:v>PwC</c:v>
                  </c:pt>
                  <c:pt idx="87">
                    <c:v>Vodafone</c:v>
                  </c:pt>
                  <c:pt idx="88">
                    <c:v>PwC</c:v>
                  </c:pt>
                  <c:pt idx="89">
                    <c:v>Co-op</c:v>
                  </c:pt>
                  <c:pt idx="90">
                    <c:v>McDonalds</c:v>
                  </c:pt>
                  <c:pt idx="91">
                    <c:v>McDonalds</c:v>
                  </c:pt>
                  <c:pt idx="92">
                    <c:v>PwC</c:v>
                  </c:pt>
                  <c:pt idx="93">
                    <c:v>Global</c:v>
                  </c:pt>
                  <c:pt idx="94">
                    <c:v>Global</c:v>
                  </c:pt>
                  <c:pt idx="95">
                    <c:v>PwC</c:v>
                  </c:pt>
                  <c:pt idx="96">
                    <c:v>Vodafone</c:v>
                  </c:pt>
                  <c:pt idx="97">
                    <c:v>Co-op</c:v>
                  </c:pt>
                </c:lvl>
                <c:lvl>
                  <c:pt idx="0">
                    <c:v>Bradley Briley</c:v>
                  </c:pt>
                  <c:pt idx="1">
                    <c:v>Abel Maravilla</c:v>
                  </c:pt>
                  <c:pt idx="2">
                    <c:v>Karla Eason</c:v>
                  </c:pt>
                  <c:pt idx="3">
                    <c:v>Paulita Lister</c:v>
                  </c:pt>
                  <c:pt idx="4">
                    <c:v>Vania Blomberg</c:v>
                  </c:pt>
                  <c:pt idx="5">
                    <c:v>Hannelore Wenz</c:v>
                  </c:pt>
                  <c:pt idx="6">
                    <c:v>Brandi Eshleman</c:v>
                  </c:pt>
                  <c:pt idx="7">
                    <c:v>Mistie Uselton</c:v>
                  </c:pt>
                  <c:pt idx="8">
                    <c:v>Caridad Enders</c:v>
                  </c:pt>
                  <c:pt idx="9">
                    <c:v>Diedra Croff</c:v>
                  </c:pt>
                  <c:pt idx="10">
                    <c:v>Dovie Ostrander</c:v>
                  </c:pt>
                  <c:pt idx="11">
                    <c:v>Marguerite Whigham</c:v>
                  </c:pt>
                  <c:pt idx="12">
                    <c:v>Pasquale Lytton</c:v>
                  </c:pt>
                  <c:pt idx="13">
                    <c:v>Natasha Sandridge</c:v>
                  </c:pt>
                  <c:pt idx="14">
                    <c:v>Lesha Bourgeois</c:v>
                  </c:pt>
                  <c:pt idx="15">
                    <c:v>Jermaine Hartlage</c:v>
                  </c:pt>
                  <c:pt idx="16">
                    <c:v>Ivonne Kampen</c:v>
                  </c:pt>
                  <c:pt idx="17">
                    <c:v>Dorsey Polito</c:v>
                  </c:pt>
                  <c:pt idx="18">
                    <c:v>Quiana Rachal</c:v>
                  </c:pt>
                  <c:pt idx="19">
                    <c:v>Salvatore Saban</c:v>
                  </c:pt>
                  <c:pt idx="20">
                    <c:v>Junko Dowdell</c:v>
                  </c:pt>
                  <c:pt idx="21">
                    <c:v>Trey Trimm</c:v>
                  </c:pt>
                  <c:pt idx="22">
                    <c:v>Lieselotte Bair</c:v>
                  </c:pt>
                  <c:pt idx="23">
                    <c:v>Jacquelin Soliman</c:v>
                  </c:pt>
                  <c:pt idx="24">
                    <c:v>Judy Drager</c:v>
                  </c:pt>
                  <c:pt idx="25">
                    <c:v>Kacey Richart</c:v>
                  </c:pt>
                  <c:pt idx="26">
                    <c:v>Yajaira Talbert</c:v>
                  </c:pt>
                  <c:pt idx="27">
                    <c:v>Stephany Marguez</c:v>
                  </c:pt>
                  <c:pt idx="28">
                    <c:v>Lynda Eilerman</c:v>
                  </c:pt>
                  <c:pt idx="29">
                    <c:v>Sherlyn Mcbay</c:v>
                  </c:pt>
                  <c:pt idx="30">
                    <c:v>Anastacia Hintzen</c:v>
                  </c:pt>
                  <c:pt idx="31">
                    <c:v>Consuela Evans</c:v>
                  </c:pt>
                  <c:pt idx="32">
                    <c:v>Maren Bagnall</c:v>
                  </c:pt>
                  <c:pt idx="33">
                    <c:v>Jennie Helms</c:v>
                  </c:pt>
                  <c:pt idx="34">
                    <c:v>Danyell Bains</c:v>
                  </c:pt>
                  <c:pt idx="35">
                    <c:v>Angelina Brunt</c:v>
                  </c:pt>
                  <c:pt idx="36">
                    <c:v>Lurline Orear</c:v>
                  </c:pt>
                  <c:pt idx="37">
                    <c:v>Iris Dellinger</c:v>
                  </c:pt>
                  <c:pt idx="38">
                    <c:v>Adeline Rubalcava</c:v>
                  </c:pt>
                  <c:pt idx="39">
                    <c:v>Keila Yocum</c:v>
                  </c:pt>
                  <c:pt idx="40">
                    <c:v>Lashonda Fregoso</c:v>
                  </c:pt>
                  <c:pt idx="41">
                    <c:v>Trinh Meunier</c:v>
                  </c:pt>
                  <c:pt idx="42">
                    <c:v>Irene Guynn</c:v>
                  </c:pt>
                  <c:pt idx="43">
                    <c:v>Zofia Strobel</c:v>
                  </c:pt>
                  <c:pt idx="44">
                    <c:v>Milda Holsey</c:v>
                  </c:pt>
                  <c:pt idx="45">
                    <c:v>Tracee Dahlen</c:v>
                  </c:pt>
                  <c:pt idx="46">
                    <c:v>Lorena Pringle</c:v>
                  </c:pt>
                  <c:pt idx="47">
                    <c:v>Kirsten Yokley</c:v>
                  </c:pt>
                  <c:pt idx="48">
                    <c:v>Santina Scheff</c:v>
                  </c:pt>
                  <c:pt idx="49">
                    <c:v>Jennell Barber</c:v>
                  </c:pt>
                  <c:pt idx="50">
                    <c:v>Isis Wrede</c:v>
                  </c:pt>
                  <c:pt idx="51">
                    <c:v>Verona Glanton</c:v>
                  </c:pt>
                  <c:pt idx="52">
                    <c:v>Maggie Vieyra</c:v>
                  </c:pt>
                  <c:pt idx="53">
                    <c:v>Elyse Edie</c:v>
                  </c:pt>
                  <c:pt idx="54">
                    <c:v>Marcene Huck</c:v>
                  </c:pt>
                  <c:pt idx="55">
                    <c:v>Hortense Vreeland</c:v>
                  </c:pt>
                  <c:pt idx="56">
                    <c:v>Gemma Weddell</c:v>
                  </c:pt>
                  <c:pt idx="57">
                    <c:v>Breanna Woolston</c:v>
                  </c:pt>
                  <c:pt idx="58">
                    <c:v>Mariette Pedro</c:v>
                  </c:pt>
                  <c:pt idx="59">
                    <c:v>Erik Gately</c:v>
                  </c:pt>
                  <c:pt idx="60">
                    <c:v>Terica Pouliot</c:v>
                  </c:pt>
                  <c:pt idx="61">
                    <c:v>Antonia Fleischmann</c:v>
                  </c:pt>
                  <c:pt idx="62">
                    <c:v>Particia Valls</c:v>
                  </c:pt>
                  <c:pt idx="63">
                    <c:v>Savannah Delacerda</c:v>
                  </c:pt>
                  <c:pt idx="64">
                    <c:v>Marcelo Landaverde</c:v>
                  </c:pt>
                  <c:pt idx="65">
                    <c:v>Dwain Ralls</c:v>
                  </c:pt>
                  <c:pt idx="66">
                    <c:v>Janis Gant</c:v>
                  </c:pt>
                  <c:pt idx="67">
                    <c:v>Tammie Fane</c:v>
                  </c:pt>
                  <c:pt idx="68">
                    <c:v>Gwyn Milledge</c:v>
                  </c:pt>
                  <c:pt idx="69">
                    <c:v>Fay Feliz</c:v>
                  </c:pt>
                  <c:pt idx="70">
                    <c:v>Sharlene Ciotti</c:v>
                  </c:pt>
                  <c:pt idx="71">
                    <c:v>Deb Kohl</c:v>
                  </c:pt>
                  <c:pt idx="72">
                    <c:v>Malcom Epling</c:v>
                  </c:pt>
                  <c:pt idx="73">
                    <c:v>Zada Mccraw</c:v>
                  </c:pt>
                  <c:pt idx="74">
                    <c:v>Lucinda Clinard</c:v>
                  </c:pt>
                  <c:pt idx="75">
                    <c:v>Joel Decker</c:v>
                  </c:pt>
                  <c:pt idx="76">
                    <c:v>Orlando Sangster</c:v>
                  </c:pt>
                  <c:pt idx="77">
                    <c:v>Johnathon Posada</c:v>
                  </c:pt>
                  <c:pt idx="78">
                    <c:v>Janene Mcewan</c:v>
                  </c:pt>
                  <c:pt idx="79">
                    <c:v>Mckinley Roysden</c:v>
                  </c:pt>
                  <c:pt idx="80">
                    <c:v>Shelby Bowley</c:v>
                  </c:pt>
                  <c:pt idx="81">
                    <c:v>Annett Zhang</c:v>
                  </c:pt>
                  <c:pt idx="82">
                    <c:v>Leoma Domino</c:v>
                  </c:pt>
                  <c:pt idx="83">
                    <c:v>Maia Lukasiewicz</c:v>
                  </c:pt>
                  <c:pt idx="84">
                    <c:v>Khadijah Lesh</c:v>
                  </c:pt>
                  <c:pt idx="85">
                    <c:v>Lea Juliano</c:v>
                  </c:pt>
                  <c:pt idx="86">
                    <c:v>Stefany Meder</c:v>
                  </c:pt>
                  <c:pt idx="87">
                    <c:v>Jordan Slattery</c:v>
                  </c:pt>
                  <c:pt idx="88">
                    <c:v>Molly Neifert</c:v>
                  </c:pt>
                  <c:pt idx="89">
                    <c:v>Winnie Yingling</c:v>
                  </c:pt>
                  <c:pt idx="90">
                    <c:v>Niki Queener</c:v>
                  </c:pt>
                  <c:pt idx="91">
                    <c:v>Tia Gorney</c:v>
                  </c:pt>
                  <c:pt idx="92">
                    <c:v>Dulce Fawley</c:v>
                  </c:pt>
                  <c:pt idx="93">
                    <c:v>Terrie Highsmith</c:v>
                  </c:pt>
                  <c:pt idx="94">
                    <c:v>Gilberte Mattos</c:v>
                  </c:pt>
                  <c:pt idx="95">
                    <c:v>Ebonie Tessman</c:v>
                  </c:pt>
                  <c:pt idx="96">
                    <c:v>Mayola Stahlman</c:v>
                  </c:pt>
                  <c:pt idx="97">
                    <c:v>Lani Pilger</c:v>
                  </c:pt>
                </c:lvl>
                <c:lvl>
                  <c:pt idx="0">
                    <c:v>blue</c:v>
                  </c:pt>
                  <c:pt idx="1">
                    <c:v>red</c:v>
                  </c:pt>
                  <c:pt idx="3">
                    <c:v>red</c:v>
                  </c:pt>
                  <c:pt idx="4">
                    <c:v>red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white</c:v>
                  </c:pt>
                  <c:pt idx="13">
                    <c:v>blue</c:v>
                  </c:pt>
                  <c:pt idx="15">
                    <c:v>white</c:v>
                  </c:pt>
                  <c:pt idx="16">
                    <c:v>white</c:v>
                  </c:pt>
                  <c:pt idx="17">
                    <c:v>red</c:v>
                  </c:pt>
                  <c:pt idx="18">
                    <c:v>blue</c:v>
                  </c:pt>
                  <c:pt idx="19">
                    <c:v>white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white</c:v>
                  </c:pt>
                  <c:pt idx="23">
                    <c:v>green</c:v>
                  </c:pt>
                  <c:pt idx="24">
                    <c:v>green</c:v>
                  </c:pt>
                  <c:pt idx="26">
                    <c:v>white</c:v>
                  </c:pt>
                  <c:pt idx="27">
                    <c:v>green</c:v>
                  </c:pt>
                  <c:pt idx="28">
                    <c:v>white</c:v>
                  </c:pt>
                  <c:pt idx="31">
                    <c:v>white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green</c:v>
                  </c:pt>
                  <c:pt idx="36">
                    <c:v>red</c:v>
                  </c:pt>
                  <c:pt idx="37">
                    <c:v>red</c:v>
                  </c:pt>
                  <c:pt idx="38">
                    <c:v>red</c:v>
                  </c:pt>
                  <c:pt idx="40">
                    <c:v>green</c:v>
                  </c:pt>
                  <c:pt idx="41">
                    <c:v>green</c:v>
                  </c:pt>
                  <c:pt idx="42">
                    <c:v>blue</c:v>
                  </c:pt>
                  <c:pt idx="43">
                    <c:v>red</c:v>
                  </c:pt>
                  <c:pt idx="45">
                    <c:v>white</c:v>
                  </c:pt>
                  <c:pt idx="46">
                    <c:v>white</c:v>
                  </c:pt>
                  <c:pt idx="47">
                    <c:v>white</c:v>
                  </c:pt>
                  <c:pt idx="48">
                    <c:v>green</c:v>
                  </c:pt>
                  <c:pt idx="49">
                    <c:v>red</c:v>
                  </c:pt>
                  <c:pt idx="51">
                    <c:v>blue</c:v>
                  </c:pt>
                  <c:pt idx="52">
                    <c:v>green</c:v>
                  </c:pt>
                  <c:pt idx="53">
                    <c:v>green</c:v>
                  </c:pt>
                  <c:pt idx="54">
                    <c:v>white</c:v>
                  </c:pt>
                  <c:pt idx="56">
                    <c:v>blue</c:v>
                  </c:pt>
                  <c:pt idx="57">
                    <c:v>red</c:v>
                  </c:pt>
                  <c:pt idx="58">
                    <c:v>red</c:v>
                  </c:pt>
                  <c:pt idx="59">
                    <c:v>blue</c:v>
                  </c:pt>
                  <c:pt idx="60">
                    <c:v>green</c:v>
                  </c:pt>
                  <c:pt idx="61">
                    <c:v>red</c:v>
                  </c:pt>
                  <c:pt idx="62">
                    <c:v>blue</c:v>
                  </c:pt>
                  <c:pt idx="63">
                    <c:v>red</c:v>
                  </c:pt>
                  <c:pt idx="64">
                    <c:v>green</c:v>
                  </c:pt>
                  <c:pt idx="65">
                    <c:v>white</c:v>
                  </c:pt>
                  <c:pt idx="67">
                    <c:v>red</c:v>
                  </c:pt>
                  <c:pt idx="68">
                    <c:v>white</c:v>
                  </c:pt>
                  <c:pt idx="69">
                    <c:v>white</c:v>
                  </c:pt>
                  <c:pt idx="70">
                    <c:v>green</c:v>
                  </c:pt>
                  <c:pt idx="73">
                    <c:v>white</c:v>
                  </c:pt>
                  <c:pt idx="74">
                    <c:v>white</c:v>
                  </c:pt>
                  <c:pt idx="76">
                    <c:v>green</c:v>
                  </c:pt>
                  <c:pt idx="78">
                    <c:v>blue</c:v>
                  </c:pt>
                  <c:pt idx="79">
                    <c:v>red</c:v>
                  </c:pt>
                  <c:pt idx="80">
                    <c:v>white</c:v>
                  </c:pt>
                  <c:pt idx="81">
                    <c:v>white</c:v>
                  </c:pt>
                  <c:pt idx="82">
                    <c:v>blue</c:v>
                  </c:pt>
                  <c:pt idx="84">
                    <c:v>blue</c:v>
                  </c:pt>
                  <c:pt idx="85">
                    <c:v>red</c:v>
                  </c:pt>
                  <c:pt idx="86">
                    <c:v>green</c:v>
                  </c:pt>
                  <c:pt idx="87">
                    <c:v>green</c:v>
                  </c:pt>
                  <c:pt idx="89">
                    <c:v>blue</c:v>
                  </c:pt>
                  <c:pt idx="90">
                    <c:v>green</c:v>
                  </c:pt>
                  <c:pt idx="92">
                    <c:v>blue</c:v>
                  </c:pt>
                  <c:pt idx="94">
                    <c:v>green</c:v>
                  </c:pt>
                  <c:pt idx="95">
                    <c:v>green</c:v>
                  </c:pt>
                  <c:pt idx="96">
                    <c:v>white</c:v>
                  </c:pt>
                  <c:pt idx="97">
                    <c:v>green</c:v>
                  </c:pt>
                </c:lvl>
                <c:lvl>
                  <c:pt idx="0">
                    <c:v>red</c:v>
                  </c:pt>
                  <c:pt idx="1">
                    <c:v>red</c:v>
                  </c:pt>
                  <c:pt idx="2">
                    <c:v>red</c:v>
                  </c:pt>
                  <c:pt idx="3">
                    <c:v>green</c:v>
                  </c:pt>
                  <c:pt idx="4">
                    <c:v>white</c:v>
                  </c:pt>
                  <c:pt idx="5">
                    <c:v>green</c:v>
                  </c:pt>
                  <c:pt idx="6">
                    <c:v>white</c:v>
                  </c:pt>
                  <c:pt idx="7">
                    <c:v>red</c:v>
                  </c:pt>
                  <c:pt idx="8">
                    <c:v>red</c:v>
                  </c:pt>
                  <c:pt idx="9">
                    <c:v>red</c:v>
                  </c:pt>
                  <c:pt idx="10">
                    <c:v>red</c:v>
                  </c:pt>
                  <c:pt idx="12">
                    <c:v>red</c:v>
                  </c:pt>
                  <c:pt idx="13">
                    <c:v>blue</c:v>
                  </c:pt>
                  <c:pt idx="14">
                    <c:v>red</c:v>
                  </c:pt>
                  <c:pt idx="16">
                    <c:v>red</c:v>
                  </c:pt>
                  <c:pt idx="17">
                    <c:v>white</c:v>
                  </c:pt>
                  <c:pt idx="18">
                    <c:v>green</c:v>
                  </c:pt>
                  <c:pt idx="19">
                    <c:v>blue</c:v>
                  </c:pt>
                  <c:pt idx="20">
                    <c:v>blue</c:v>
                  </c:pt>
                  <c:pt idx="21">
                    <c:v>green</c:v>
                  </c:pt>
                  <c:pt idx="22">
                    <c:v>red</c:v>
                  </c:pt>
                  <c:pt idx="23">
                    <c:v>red</c:v>
                  </c:pt>
                  <c:pt idx="24">
                    <c:v>green</c:v>
                  </c:pt>
                  <c:pt idx="25">
                    <c:v>white</c:v>
                  </c:pt>
                  <c:pt idx="27">
                    <c:v>green</c:v>
                  </c:pt>
                  <c:pt idx="28">
                    <c:v>green</c:v>
                  </c:pt>
                  <c:pt idx="29">
                    <c:v>white</c:v>
                  </c:pt>
                  <c:pt idx="30">
                    <c:v>blue</c:v>
                  </c:pt>
                  <c:pt idx="32">
                    <c:v>red</c:v>
                  </c:pt>
                  <c:pt idx="33">
                    <c:v>red</c:v>
                  </c:pt>
                  <c:pt idx="35">
                    <c:v>red</c:v>
                  </c:pt>
                  <c:pt idx="36">
                    <c:v>red</c:v>
                  </c:pt>
                  <c:pt idx="37">
                    <c:v>green</c:v>
                  </c:pt>
                  <c:pt idx="38">
                    <c:v>blue</c:v>
                  </c:pt>
                  <c:pt idx="39">
                    <c:v>green</c:v>
                  </c:pt>
                  <c:pt idx="41">
                    <c:v>blue</c:v>
                  </c:pt>
                  <c:pt idx="42">
                    <c:v>blue</c:v>
                  </c:pt>
                  <c:pt idx="44">
                    <c:v>white</c:v>
                  </c:pt>
                  <c:pt idx="45">
                    <c:v>green</c:v>
                  </c:pt>
                  <c:pt idx="46">
                    <c:v>red</c:v>
                  </c:pt>
                  <c:pt idx="47">
                    <c:v>red</c:v>
                  </c:pt>
                  <c:pt idx="48">
                    <c:v>blue</c:v>
                  </c:pt>
                  <c:pt idx="50">
                    <c:v>white</c:v>
                  </c:pt>
                  <c:pt idx="51">
                    <c:v>white</c:v>
                  </c:pt>
                  <c:pt idx="52">
                    <c:v>red</c:v>
                  </c:pt>
                  <c:pt idx="53">
                    <c:v>blue</c:v>
                  </c:pt>
                  <c:pt idx="55">
                    <c:v>blue</c:v>
                  </c:pt>
                  <c:pt idx="56">
                    <c:v>red</c:v>
                  </c:pt>
                  <c:pt idx="57">
                    <c:v>green</c:v>
                  </c:pt>
                  <c:pt idx="58">
                    <c:v>green</c:v>
                  </c:pt>
                  <c:pt idx="59">
                    <c:v>green</c:v>
                  </c:pt>
                  <c:pt idx="61">
                    <c:v>white</c:v>
                  </c:pt>
                  <c:pt idx="62">
                    <c:v>green</c:v>
                  </c:pt>
                  <c:pt idx="63">
                    <c:v>white</c:v>
                  </c:pt>
                  <c:pt idx="65">
                    <c:v>red</c:v>
                  </c:pt>
                  <c:pt idx="66">
                    <c:v>blue</c:v>
                  </c:pt>
                  <c:pt idx="67">
                    <c:v>white</c:v>
                  </c:pt>
                  <c:pt idx="69">
                    <c:v>blue</c:v>
                  </c:pt>
                  <c:pt idx="70">
                    <c:v>green</c:v>
                  </c:pt>
                  <c:pt idx="71">
                    <c:v>green</c:v>
                  </c:pt>
                  <c:pt idx="73">
                    <c:v>white</c:v>
                  </c:pt>
                  <c:pt idx="74">
                    <c:v>green</c:v>
                  </c:pt>
                  <c:pt idx="76">
                    <c:v>green</c:v>
                  </c:pt>
                  <c:pt idx="78">
                    <c:v>green</c:v>
                  </c:pt>
                  <c:pt idx="79">
                    <c:v>blue</c:v>
                  </c:pt>
                  <c:pt idx="80">
                    <c:v>white</c:v>
                  </c:pt>
                  <c:pt idx="81">
                    <c:v>blue</c:v>
                  </c:pt>
                  <c:pt idx="82">
                    <c:v>blue</c:v>
                  </c:pt>
                  <c:pt idx="83">
                    <c:v>white</c:v>
                  </c:pt>
                  <c:pt idx="84">
                    <c:v>blue</c:v>
                  </c:pt>
                  <c:pt idx="85">
                    <c:v>white</c:v>
                  </c:pt>
                  <c:pt idx="86">
                    <c:v>green</c:v>
                  </c:pt>
                  <c:pt idx="87">
                    <c:v>blue</c:v>
                  </c:pt>
                  <c:pt idx="88">
                    <c:v>green</c:v>
                  </c:pt>
                  <c:pt idx="89">
                    <c:v>white</c:v>
                  </c:pt>
                  <c:pt idx="90">
                    <c:v>blue</c:v>
                  </c:pt>
                  <c:pt idx="91">
                    <c:v>green</c:v>
                  </c:pt>
                  <c:pt idx="92">
                    <c:v>blue</c:v>
                  </c:pt>
                  <c:pt idx="93">
                    <c:v>red</c:v>
                  </c:pt>
                  <c:pt idx="94">
                    <c:v>green</c:v>
                  </c:pt>
                  <c:pt idx="95">
                    <c:v>white</c:v>
                  </c:pt>
                  <c:pt idx="97">
                    <c:v>green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</c:lvl>
                <c:lvl>
                  <c:pt idx="3">
                    <c:v>11/04/2019</c:v>
                  </c:pt>
                  <c:pt idx="4">
                    <c:v>23/04/2019</c:v>
                  </c:pt>
                  <c:pt idx="6">
                    <c:v>12/01/2019</c:v>
                  </c:pt>
                  <c:pt idx="8">
                    <c:v>02/02/2020</c:v>
                  </c:pt>
                  <c:pt idx="10">
                    <c:v>15/08/2019</c:v>
                  </c:pt>
                  <c:pt idx="12">
                    <c:v>28/01/2020</c:v>
                  </c:pt>
                  <c:pt idx="13">
                    <c:v>15/01/2019</c:v>
                  </c:pt>
                  <c:pt idx="15">
                    <c:v>02/02/2020</c:v>
                  </c:pt>
                  <c:pt idx="16">
                    <c:v>22/05/2019</c:v>
                  </c:pt>
                  <c:pt idx="19">
                    <c:v>07/11/2019</c:v>
                  </c:pt>
                  <c:pt idx="20">
                    <c:v>09/10/2019</c:v>
                  </c:pt>
                  <c:pt idx="21">
                    <c:v>02/01/2020</c:v>
                  </c:pt>
                  <c:pt idx="22">
                    <c:v>03/04/2019</c:v>
                  </c:pt>
                  <c:pt idx="25">
                    <c:v>06/07/2019</c:v>
                  </c:pt>
                  <c:pt idx="27">
                    <c:v>21/10/2019</c:v>
                  </c:pt>
                  <c:pt idx="29">
                    <c:v>16/06/2019</c:v>
                  </c:pt>
                  <c:pt idx="30">
                    <c:v>20/01/2020</c:v>
                  </c:pt>
                  <c:pt idx="31">
                    <c:v>23/09/2019</c:v>
                  </c:pt>
                  <c:pt idx="33">
                    <c:v>01/03/2020</c:v>
                  </c:pt>
                  <c:pt idx="35">
                    <c:v>10/07/2019</c:v>
                  </c:pt>
                  <c:pt idx="37">
                    <c:v>07/03/2019</c:v>
                  </c:pt>
                  <c:pt idx="40">
                    <c:v>15/12/2019</c:v>
                  </c:pt>
                  <c:pt idx="42">
                    <c:v>05/08/2019</c:v>
                  </c:pt>
                  <c:pt idx="43">
                    <c:v>21/11/2019</c:v>
                  </c:pt>
                  <c:pt idx="44">
                    <c:v>09/04/2019</c:v>
                  </c:pt>
                  <c:pt idx="45">
                    <c:v>02/02/2020</c:v>
                  </c:pt>
                  <c:pt idx="47">
                    <c:v>13/02/2020</c:v>
                  </c:pt>
                  <c:pt idx="49">
                    <c:v>29/09/2019</c:v>
                  </c:pt>
                  <c:pt idx="50">
                    <c:v>06/05/2019</c:v>
                  </c:pt>
                  <c:pt idx="52">
                    <c:v>08/01/2019</c:v>
                  </c:pt>
                  <c:pt idx="57">
                    <c:v>18/11/2019</c:v>
                  </c:pt>
                  <c:pt idx="61">
                    <c:v>15/02/2020</c:v>
                  </c:pt>
                  <c:pt idx="62">
                    <c:v>28/09/2019</c:v>
                  </c:pt>
                  <c:pt idx="63">
                    <c:v>08/06/2019</c:v>
                  </c:pt>
                  <c:pt idx="65">
                    <c:v>24/04/2019</c:v>
                  </c:pt>
                  <c:pt idx="68">
                    <c:v>07/10/2019</c:v>
                  </c:pt>
                  <c:pt idx="69">
                    <c:v>28/03/2020</c:v>
                  </c:pt>
                  <c:pt idx="70">
                    <c:v>30/09/2019</c:v>
                  </c:pt>
                  <c:pt idx="74">
                    <c:v>19/03/2020</c:v>
                  </c:pt>
                  <c:pt idx="76">
                    <c:v>05/01/2020</c:v>
                  </c:pt>
                  <c:pt idx="80">
                    <c:v>23/03/2019</c:v>
                  </c:pt>
                  <c:pt idx="82">
                    <c:v>18/10/2019</c:v>
                  </c:pt>
                  <c:pt idx="83">
                    <c:v>17/02/2020</c:v>
                  </c:pt>
                  <c:pt idx="86">
                    <c:v>04/02/2019</c:v>
                  </c:pt>
                  <c:pt idx="87">
                    <c:v>10/05/2019</c:v>
                  </c:pt>
                  <c:pt idx="88">
                    <c:v>09/01/2020</c:v>
                  </c:pt>
                  <c:pt idx="90">
                    <c:v>08/07/2019</c:v>
                  </c:pt>
                  <c:pt idx="97">
                    <c:v>26/11/2019</c:v>
                  </c:pt>
                </c:lvl>
                <c:lvl>
                  <c:pt idx="0">
                    <c:v>7801.00</c:v>
                  </c:pt>
                  <c:pt idx="1">
                    <c:v>10467.00</c:v>
                  </c:pt>
                  <c:pt idx="2">
                    <c:v>9141.00</c:v>
                  </c:pt>
                  <c:pt idx="3">
                    <c:v>10021.00</c:v>
                  </c:pt>
                  <c:pt idx="4">
                    <c:v>10539.00</c:v>
                  </c:pt>
                  <c:pt idx="5">
                    <c:v>5934.00</c:v>
                  </c:pt>
                  <c:pt idx="6">
                    <c:v>9913.00</c:v>
                  </c:pt>
                  <c:pt idx="7">
                    <c:v>9225.00</c:v>
                  </c:pt>
                  <c:pt idx="8">
                    <c:v>11717.00</c:v>
                  </c:pt>
                  <c:pt idx="9">
                    <c:v>6042.00</c:v>
                  </c:pt>
                  <c:pt idx="10">
                    <c:v>6511.00</c:v>
                  </c:pt>
                  <c:pt idx="11">
                    <c:v>11204.00</c:v>
                  </c:pt>
                  <c:pt idx="12">
                    <c:v>7210.00</c:v>
                  </c:pt>
                  <c:pt idx="13">
                    <c:v>12073.00</c:v>
                  </c:pt>
                  <c:pt idx="14">
                    <c:v>11773.00</c:v>
                  </c:pt>
                  <c:pt idx="15">
                    <c:v>11979.00</c:v>
                  </c:pt>
                  <c:pt idx="16">
                    <c:v>11908.00</c:v>
                  </c:pt>
                  <c:pt idx="17">
                    <c:v>8262.00</c:v>
                  </c:pt>
                  <c:pt idx="18">
                    <c:v>8502.00</c:v>
                  </c:pt>
                  <c:pt idx="19">
                    <c:v>7559.00</c:v>
                  </c:pt>
                  <c:pt idx="20">
                    <c:v>8809.00</c:v>
                  </c:pt>
                  <c:pt idx="21">
                    <c:v>6881.00</c:v>
                  </c:pt>
                  <c:pt idx="22">
                    <c:v>11241.00</c:v>
                  </c:pt>
                  <c:pt idx="23">
                    <c:v>6611.00</c:v>
                  </c:pt>
                  <c:pt idx="24">
                    <c:v>10884.00</c:v>
                  </c:pt>
                  <c:pt idx="25">
                    <c:v>5852.00</c:v>
                  </c:pt>
                  <c:pt idx="26">
                    <c:v>8206.00</c:v>
                  </c:pt>
                  <c:pt idx="27">
                    <c:v>9686.00</c:v>
                  </c:pt>
                  <c:pt idx="28">
                    <c:v>8364.00</c:v>
                  </c:pt>
                  <c:pt idx="29">
                    <c:v>6001.00</c:v>
                  </c:pt>
                  <c:pt idx="30">
                    <c:v>6717.00</c:v>
                  </c:pt>
                  <c:pt idx="31">
                    <c:v>6670.00</c:v>
                  </c:pt>
                  <c:pt idx="32">
                    <c:v>7666.00</c:v>
                  </c:pt>
                  <c:pt idx="33">
                    <c:v>7233.00</c:v>
                  </c:pt>
                  <c:pt idx="34">
                    <c:v>11732.00</c:v>
                  </c:pt>
                  <c:pt idx="35">
                    <c:v>7091.00</c:v>
                  </c:pt>
                  <c:pt idx="36">
                    <c:v>9947.00</c:v>
                  </c:pt>
                  <c:pt idx="37">
                    <c:v>11116.00</c:v>
                  </c:pt>
                  <c:pt idx="38">
                    <c:v>6237.00</c:v>
                  </c:pt>
                  <c:pt idx="39">
                    <c:v>7017.00</c:v>
                  </c:pt>
                  <c:pt idx="40">
                    <c:v>7494.00</c:v>
                  </c:pt>
                  <c:pt idx="41">
                    <c:v>5649.00</c:v>
                  </c:pt>
                  <c:pt idx="42">
                    <c:v>6359.00</c:v>
                  </c:pt>
                  <c:pt idx="43">
                    <c:v>11436.00</c:v>
                  </c:pt>
                  <c:pt idx="44">
                    <c:v>12076.00</c:v>
                  </c:pt>
                  <c:pt idx="45">
                    <c:v>11972.00</c:v>
                  </c:pt>
                  <c:pt idx="46">
                    <c:v>8461.00</c:v>
                  </c:pt>
                  <c:pt idx="47">
                    <c:v>7746.00</c:v>
                  </c:pt>
                  <c:pt idx="48">
                    <c:v>9452.00</c:v>
                  </c:pt>
                  <c:pt idx="49">
                    <c:v>8409.00</c:v>
                  </c:pt>
                  <c:pt idx="50">
                    <c:v>5839.00</c:v>
                  </c:pt>
                  <c:pt idx="51">
                    <c:v>7542.00</c:v>
                  </c:pt>
                  <c:pt idx="52">
                    <c:v>9034.00</c:v>
                  </c:pt>
                  <c:pt idx="53">
                    <c:v>10524.00</c:v>
                  </c:pt>
                  <c:pt idx="54">
                    <c:v>10143.00</c:v>
                  </c:pt>
                  <c:pt idx="55">
                    <c:v>10922.00</c:v>
                  </c:pt>
                  <c:pt idx="56">
                    <c:v>7955.00</c:v>
                  </c:pt>
                  <c:pt idx="57">
                    <c:v>10767.00</c:v>
                  </c:pt>
                  <c:pt idx="58">
                    <c:v>11589.00</c:v>
                  </c:pt>
                  <c:pt idx="59">
                    <c:v>11595.00</c:v>
                  </c:pt>
                  <c:pt idx="60">
                    <c:v>8805.00</c:v>
                  </c:pt>
                  <c:pt idx="61">
                    <c:v>8782.00</c:v>
                  </c:pt>
                  <c:pt idx="62">
                    <c:v>9672.00</c:v>
                  </c:pt>
                  <c:pt idx="63">
                    <c:v>9318.00</c:v>
                  </c:pt>
                  <c:pt idx="64">
                    <c:v>8474.00</c:v>
                  </c:pt>
                  <c:pt idx="65">
                    <c:v>5874.00</c:v>
                  </c:pt>
                  <c:pt idx="66">
                    <c:v>8919.00</c:v>
                  </c:pt>
                  <c:pt idx="67">
                    <c:v>10756.00</c:v>
                  </c:pt>
                  <c:pt idx="68">
                    <c:v>5583.00</c:v>
                  </c:pt>
                  <c:pt idx="69">
                    <c:v>5922.00</c:v>
                  </c:pt>
                  <c:pt idx="70">
                    <c:v>9778.00</c:v>
                  </c:pt>
                  <c:pt idx="71">
                    <c:v>9621.00</c:v>
                  </c:pt>
                  <c:pt idx="72">
                    <c:v>7907.00</c:v>
                  </c:pt>
                  <c:pt idx="73">
                    <c:v>7111.00</c:v>
                  </c:pt>
                  <c:pt idx="74">
                    <c:v>5965.00</c:v>
                  </c:pt>
                  <c:pt idx="75">
                    <c:v>10522.00</c:v>
                  </c:pt>
                  <c:pt idx="76">
                    <c:v>6565.00</c:v>
                  </c:pt>
                  <c:pt idx="77">
                    <c:v>10645.00</c:v>
                  </c:pt>
                  <c:pt idx="78">
                    <c:v>7203.00</c:v>
                  </c:pt>
                  <c:pt idx="79">
                    <c:v>9088.00</c:v>
                  </c:pt>
                  <c:pt idx="80">
                    <c:v>8804.00</c:v>
                  </c:pt>
                  <c:pt idx="81">
                    <c:v>7574.00</c:v>
                  </c:pt>
                  <c:pt idx="82">
                    <c:v>10826.00</c:v>
                  </c:pt>
                  <c:pt idx="83">
                    <c:v>9449.00</c:v>
                  </c:pt>
                  <c:pt idx="84">
                    <c:v>6117.00</c:v>
                  </c:pt>
                  <c:pt idx="85">
                    <c:v>6536.00</c:v>
                  </c:pt>
                  <c:pt idx="86">
                    <c:v>9145.00</c:v>
                  </c:pt>
                  <c:pt idx="87">
                    <c:v>11322.00</c:v>
                  </c:pt>
                  <c:pt idx="88">
                    <c:v>7292.00</c:v>
                  </c:pt>
                  <c:pt idx="89">
                    <c:v>6061.00</c:v>
                  </c:pt>
                  <c:pt idx="90">
                    <c:v>6309.00</c:v>
                  </c:pt>
                  <c:pt idx="91">
                    <c:v>9117.00</c:v>
                  </c:pt>
                  <c:pt idx="92">
                    <c:v>10437.00</c:v>
                  </c:pt>
                  <c:pt idx="93">
                    <c:v>8948.00</c:v>
                  </c:pt>
                  <c:pt idx="94">
                    <c:v>7102.00</c:v>
                  </c:pt>
                  <c:pt idx="95">
                    <c:v>9622.00</c:v>
                  </c:pt>
                  <c:pt idx="96">
                    <c:v>9264.00</c:v>
                  </c:pt>
                  <c:pt idx="97">
                    <c:v>5265.00</c:v>
                  </c:pt>
                </c:lvl>
                <c:lvl>
                  <c:pt idx="0">
                    <c:v>173.00</c:v>
                  </c:pt>
                  <c:pt idx="1">
                    <c:v>78.00</c:v>
                  </c:pt>
                  <c:pt idx="2">
                    <c:v>12.00</c:v>
                  </c:pt>
                  <c:pt idx="3">
                    <c:v>64.00</c:v>
                  </c:pt>
                  <c:pt idx="4">
                    <c:v>71.00</c:v>
                  </c:pt>
                  <c:pt idx="5">
                    <c:v>192.00</c:v>
                  </c:pt>
                  <c:pt idx="6">
                    <c:v>167.00</c:v>
                  </c:pt>
                  <c:pt idx="7">
                    <c:v>150.00</c:v>
                  </c:pt>
                  <c:pt idx="8">
                    <c:v>130.00</c:v>
                  </c:pt>
                  <c:pt idx="9">
                    <c:v>158.00</c:v>
                  </c:pt>
                  <c:pt idx="10">
                    <c:v>111.00</c:v>
                  </c:pt>
                  <c:pt idx="11">
                    <c:v>145.00</c:v>
                  </c:pt>
                  <c:pt idx="12">
                    <c:v>48.00</c:v>
                  </c:pt>
                  <c:pt idx="13">
                    <c:v>69.00</c:v>
                  </c:pt>
                  <c:pt idx="14">
                    <c:v>19.00</c:v>
                  </c:pt>
                  <c:pt idx="15">
                    <c:v>63.00</c:v>
                  </c:pt>
                  <c:pt idx="16">
                    <c:v>102.00</c:v>
                  </c:pt>
                  <c:pt idx="17">
                    <c:v>65.00</c:v>
                  </c:pt>
                  <c:pt idx="18">
                    <c:v>124.00</c:v>
                  </c:pt>
                  <c:pt idx="19">
                    <c:v>151.00</c:v>
                  </c:pt>
                  <c:pt idx="20">
                    <c:v>91.00</c:v>
                  </c:pt>
                  <c:pt idx="21">
                    <c:v>175.00</c:v>
                  </c:pt>
                  <c:pt idx="22">
                    <c:v>165.00</c:v>
                  </c:pt>
                  <c:pt idx="23">
                    <c:v>158.00</c:v>
                  </c:pt>
                  <c:pt idx="24">
                    <c:v>177.00</c:v>
                  </c:pt>
                  <c:pt idx="25">
                    <c:v>140.00</c:v>
                  </c:pt>
                  <c:pt idx="26">
                    <c:v>89.00</c:v>
                  </c:pt>
                  <c:pt idx="27">
                    <c:v>97.00</c:v>
                  </c:pt>
                  <c:pt idx="28">
                    <c:v>92.00</c:v>
                  </c:pt>
                  <c:pt idx="29">
                    <c:v>169.00</c:v>
                  </c:pt>
                  <c:pt idx="30">
                    <c:v>54.00</c:v>
                  </c:pt>
                  <c:pt idx="31">
                    <c:v>69.00</c:v>
                  </c:pt>
                  <c:pt idx="32">
                    <c:v>156.00</c:v>
                  </c:pt>
                  <c:pt idx="33">
                    <c:v>82.00</c:v>
                  </c:pt>
                  <c:pt idx="34">
                    <c:v>53.00</c:v>
                  </c:pt>
                  <c:pt idx="35">
                    <c:v>88.00</c:v>
                  </c:pt>
                  <c:pt idx="36">
                    <c:v>158.00</c:v>
                  </c:pt>
                  <c:pt idx="37">
                    <c:v>20.00</c:v>
                  </c:pt>
                  <c:pt idx="38">
                    <c:v>161.00</c:v>
                  </c:pt>
                  <c:pt idx="39">
                    <c:v>20.00</c:v>
                  </c:pt>
                  <c:pt idx="40">
                    <c:v>106.00</c:v>
                  </c:pt>
                  <c:pt idx="41">
                    <c:v>5.00</c:v>
                  </c:pt>
                  <c:pt idx="42">
                    <c:v>96.00</c:v>
                  </c:pt>
                  <c:pt idx="43">
                    <c:v>60.00</c:v>
                  </c:pt>
                  <c:pt idx="44">
                    <c:v>37.00</c:v>
                  </c:pt>
                  <c:pt idx="45">
                    <c:v>25.00</c:v>
                  </c:pt>
                  <c:pt idx="46">
                    <c:v>58.00</c:v>
                  </c:pt>
                  <c:pt idx="47">
                    <c:v>9.00</c:v>
                  </c:pt>
                  <c:pt idx="48">
                    <c:v>34.00</c:v>
                  </c:pt>
                  <c:pt idx="49">
                    <c:v>89.00</c:v>
                  </c:pt>
                  <c:pt idx="50">
                    <c:v>183.00</c:v>
                  </c:pt>
                  <c:pt idx="51">
                    <c:v>154.00</c:v>
                  </c:pt>
                  <c:pt idx="52">
                    <c:v>141.00</c:v>
                  </c:pt>
                  <c:pt idx="53">
                    <c:v>89.00</c:v>
                  </c:pt>
                  <c:pt idx="54">
                    <c:v>145.00</c:v>
                  </c:pt>
                  <c:pt idx="55">
                    <c:v>164.00</c:v>
                  </c:pt>
                  <c:pt idx="56">
                    <c:v>156.00</c:v>
                  </c:pt>
                  <c:pt idx="57">
                    <c:v>2.00</c:v>
                  </c:pt>
                  <c:pt idx="58">
                    <c:v>136.00</c:v>
                  </c:pt>
                  <c:pt idx="59">
                    <c:v>5.00</c:v>
                  </c:pt>
                  <c:pt idx="60">
                    <c:v>155.00</c:v>
                  </c:pt>
                  <c:pt idx="61">
                    <c:v>108.00</c:v>
                  </c:pt>
                  <c:pt idx="62">
                    <c:v>143.00</c:v>
                  </c:pt>
                  <c:pt idx="63">
                    <c:v>148.00</c:v>
                  </c:pt>
                  <c:pt idx="64">
                    <c:v>39.00</c:v>
                  </c:pt>
                  <c:pt idx="65">
                    <c:v>125.00</c:v>
                  </c:pt>
                  <c:pt idx="66">
                    <c:v>145.00</c:v>
                  </c:pt>
                  <c:pt idx="67">
                    <c:v>169.00</c:v>
                  </c:pt>
                  <c:pt idx="68">
                    <c:v>97.00</c:v>
                  </c:pt>
                  <c:pt idx="69">
                    <c:v>120.00</c:v>
                  </c:pt>
                  <c:pt idx="70">
                    <c:v>136.00</c:v>
                  </c:pt>
                  <c:pt idx="71">
                    <c:v>29.00</c:v>
                  </c:pt>
                  <c:pt idx="72">
                    <c:v>22.00</c:v>
                  </c:pt>
                  <c:pt idx="73">
                    <c:v>157.00</c:v>
                  </c:pt>
                  <c:pt idx="74">
                    <c:v>117.00</c:v>
                  </c:pt>
                  <c:pt idx="75">
                    <c:v>125.00</c:v>
                  </c:pt>
                  <c:pt idx="76">
                    <c:v>170.00</c:v>
                  </c:pt>
                  <c:pt idx="77">
                    <c:v>171.00</c:v>
                  </c:pt>
                  <c:pt idx="78">
                    <c:v>71.00</c:v>
                  </c:pt>
                  <c:pt idx="79">
                    <c:v>21.00</c:v>
                  </c:pt>
                  <c:pt idx="80">
                    <c:v>33.00</c:v>
                  </c:pt>
                  <c:pt idx="81">
                    <c:v>31.00</c:v>
                  </c:pt>
                  <c:pt idx="82">
                    <c:v>135.00</c:v>
                  </c:pt>
                  <c:pt idx="83">
                    <c:v>84.00</c:v>
                  </c:pt>
                  <c:pt idx="84">
                    <c:v>168.00</c:v>
                  </c:pt>
                  <c:pt idx="85">
                    <c:v>20.00</c:v>
                  </c:pt>
                  <c:pt idx="86">
                    <c:v>99.00</c:v>
                  </c:pt>
                  <c:pt idx="87">
                    <c:v>162.00</c:v>
                  </c:pt>
                  <c:pt idx="88">
                    <c:v>125.00</c:v>
                  </c:pt>
                  <c:pt idx="89">
                    <c:v>95.00</c:v>
                  </c:pt>
                  <c:pt idx="90">
                    <c:v>104.00</c:v>
                  </c:pt>
                  <c:pt idx="91">
                    <c:v>178.00</c:v>
                  </c:pt>
                  <c:pt idx="92">
                    <c:v>135.00</c:v>
                  </c:pt>
                  <c:pt idx="93">
                    <c:v>94.00</c:v>
                  </c:pt>
                  <c:pt idx="94">
                    <c:v>145.00</c:v>
                  </c:pt>
                  <c:pt idx="95">
                    <c:v>136.00</c:v>
                  </c:pt>
                  <c:pt idx="96">
                    <c:v>180.00</c:v>
                  </c:pt>
                  <c:pt idx="97">
                    <c:v>95.00</c:v>
                  </c:pt>
                </c:lvl>
                <c:lvl>
                  <c:pt idx="0">
                    <c:v>193.00</c:v>
                  </c:pt>
                  <c:pt idx="1">
                    <c:v>144.00</c:v>
                  </c:pt>
                  <c:pt idx="2">
                    <c:v>206.00</c:v>
                  </c:pt>
                  <c:pt idx="3">
                    <c:v>252.00</c:v>
                  </c:pt>
                  <c:pt idx="4">
                    <c:v>215.00</c:v>
                  </c:pt>
                  <c:pt idx="5">
                    <c:v>191.00</c:v>
                  </c:pt>
                  <c:pt idx="6">
                    <c:v>26.00</c:v>
                  </c:pt>
                  <c:pt idx="7">
                    <c:v>238.00</c:v>
                  </c:pt>
                  <c:pt idx="8">
                    <c:v>199.00</c:v>
                  </c:pt>
                  <c:pt idx="9">
                    <c:v>11.00</c:v>
                  </c:pt>
                  <c:pt idx="10">
                    <c:v>188.00</c:v>
                  </c:pt>
                  <c:pt idx="11">
                    <c:v>36.00</c:v>
                  </c:pt>
                  <c:pt idx="12">
                    <c:v>147.00</c:v>
                  </c:pt>
                  <c:pt idx="13">
                    <c:v>49.00</c:v>
                  </c:pt>
                  <c:pt idx="14">
                    <c:v>67.00</c:v>
                  </c:pt>
                  <c:pt idx="15">
                    <c:v>294.00</c:v>
                  </c:pt>
                  <c:pt idx="16">
                    <c:v>60.00</c:v>
                  </c:pt>
                  <c:pt idx="17">
                    <c:v>86.00</c:v>
                  </c:pt>
                  <c:pt idx="18">
                    <c:v>124.00</c:v>
                  </c:pt>
                  <c:pt idx="19">
                    <c:v>232.00</c:v>
                  </c:pt>
                  <c:pt idx="20">
                    <c:v>17.00</c:v>
                  </c:pt>
                  <c:pt idx="21">
                    <c:v>263.00</c:v>
                  </c:pt>
                  <c:pt idx="22">
                    <c:v>139.00</c:v>
                  </c:pt>
                  <c:pt idx="23">
                    <c:v>8.00</c:v>
                  </c:pt>
                  <c:pt idx="24">
                    <c:v>288.00</c:v>
                  </c:pt>
                  <c:pt idx="25">
                    <c:v>150.00</c:v>
                  </c:pt>
                  <c:pt idx="26">
                    <c:v>124.00</c:v>
                  </c:pt>
                  <c:pt idx="27">
                    <c:v>16.00</c:v>
                  </c:pt>
                  <c:pt idx="28">
                    <c:v>91.00</c:v>
                  </c:pt>
                  <c:pt idx="29">
                    <c:v>177.00</c:v>
                  </c:pt>
                  <c:pt idx="30">
                    <c:v>270.00</c:v>
                  </c:pt>
                  <c:pt idx="31">
                    <c:v>260.00</c:v>
                  </c:pt>
                  <c:pt idx="32">
                    <c:v>146.00</c:v>
                  </c:pt>
                  <c:pt idx="33">
                    <c:v>192.00</c:v>
                  </c:pt>
                  <c:pt idx="34">
                    <c:v>146.00</c:v>
                  </c:pt>
                  <c:pt idx="35">
                    <c:v>142.00</c:v>
                  </c:pt>
                  <c:pt idx="36">
                    <c:v>105.00</c:v>
                  </c:pt>
                  <c:pt idx="37">
                    <c:v>216.00</c:v>
                  </c:pt>
                  <c:pt idx="38">
                    <c:v>186.00</c:v>
                  </c:pt>
                  <c:pt idx="39">
                    <c:v>95.00</c:v>
                  </c:pt>
                  <c:pt idx="40">
                    <c:v>150.00</c:v>
                  </c:pt>
                  <c:pt idx="41">
                    <c:v>69.00</c:v>
                  </c:pt>
                  <c:pt idx="42">
                    <c:v>4.00</c:v>
                  </c:pt>
                  <c:pt idx="43">
                    <c:v>126.00</c:v>
                  </c:pt>
                  <c:pt idx="44">
                    <c:v>279.00</c:v>
                  </c:pt>
                  <c:pt idx="45">
                    <c:v>201.00</c:v>
                  </c:pt>
                  <c:pt idx="46">
                    <c:v>194.00</c:v>
                  </c:pt>
                  <c:pt idx="47">
                    <c:v>29.00</c:v>
                  </c:pt>
                  <c:pt idx="48">
                    <c:v>17.00</c:v>
                  </c:pt>
                  <c:pt idx="49">
                    <c:v>286.00</c:v>
                  </c:pt>
                  <c:pt idx="50">
                    <c:v>81.00</c:v>
                  </c:pt>
                  <c:pt idx="51">
                    <c:v>60.00</c:v>
                  </c:pt>
                  <c:pt idx="52">
                    <c:v>170.00</c:v>
                  </c:pt>
                  <c:pt idx="53">
                    <c:v>193.00</c:v>
                  </c:pt>
                  <c:pt idx="54">
                    <c:v>127.00</c:v>
                  </c:pt>
                  <c:pt idx="55">
                    <c:v>77.00</c:v>
                  </c:pt>
                  <c:pt idx="56">
                    <c:v>153.00</c:v>
                  </c:pt>
                  <c:pt idx="57">
                    <c:v>280.00</c:v>
                  </c:pt>
                  <c:pt idx="58">
                    <c:v>89.00</c:v>
                  </c:pt>
                  <c:pt idx="59">
                    <c:v>135.00</c:v>
                  </c:pt>
                  <c:pt idx="60">
                    <c:v>59.00</c:v>
                  </c:pt>
                  <c:pt idx="61">
                    <c:v>44.00</c:v>
                  </c:pt>
                  <c:pt idx="62">
                    <c:v>124.00</c:v>
                  </c:pt>
                  <c:pt idx="63">
                    <c:v>59.00</c:v>
                  </c:pt>
                  <c:pt idx="64">
                    <c:v>2.00</c:v>
                  </c:pt>
                  <c:pt idx="65">
                    <c:v>38.00</c:v>
                  </c:pt>
                  <c:pt idx="66">
                    <c:v>156.00</c:v>
                  </c:pt>
                  <c:pt idx="67">
                    <c:v>77.00</c:v>
                  </c:pt>
                  <c:pt idx="68">
                    <c:v>283.00</c:v>
                  </c:pt>
                  <c:pt idx="69">
                    <c:v>265.00</c:v>
                  </c:pt>
                  <c:pt idx="70">
                    <c:v>248.00</c:v>
                  </c:pt>
                  <c:pt idx="71">
                    <c:v>87.00</c:v>
                  </c:pt>
                  <c:pt idx="72">
                    <c:v>215.00</c:v>
                  </c:pt>
                  <c:pt idx="73">
                    <c:v>54.00</c:v>
                  </c:pt>
                  <c:pt idx="74">
                    <c:v>81.00</c:v>
                  </c:pt>
                  <c:pt idx="75">
                    <c:v>24.00</c:v>
                  </c:pt>
                  <c:pt idx="76">
                    <c:v>204.00</c:v>
                  </c:pt>
                  <c:pt idx="77">
                    <c:v>73.00</c:v>
                  </c:pt>
                  <c:pt idx="78">
                    <c:v>17.00</c:v>
                  </c:pt>
                  <c:pt idx="79">
                    <c:v>214.00</c:v>
                  </c:pt>
                  <c:pt idx="80">
                    <c:v>119.00</c:v>
                  </c:pt>
                  <c:pt idx="81">
                    <c:v>242.00</c:v>
                  </c:pt>
                  <c:pt idx="82">
                    <c:v>234.00</c:v>
                  </c:pt>
                  <c:pt idx="83">
                    <c:v>166.00</c:v>
                  </c:pt>
                  <c:pt idx="84">
                    <c:v>142.00</c:v>
                  </c:pt>
                  <c:pt idx="85">
                    <c:v>235.00</c:v>
                  </c:pt>
                  <c:pt idx="86">
                    <c:v>0.00</c:v>
                  </c:pt>
                  <c:pt idx="87">
                    <c:v>69.00</c:v>
                  </c:pt>
                  <c:pt idx="88">
                    <c:v>170.00</c:v>
                  </c:pt>
                  <c:pt idx="89">
                    <c:v>228.00</c:v>
                  </c:pt>
                  <c:pt idx="90">
                    <c:v>130.00</c:v>
                  </c:pt>
                  <c:pt idx="91">
                    <c:v>171.00</c:v>
                  </c:pt>
                  <c:pt idx="92">
                    <c:v>224.00</c:v>
                  </c:pt>
                  <c:pt idx="93">
                    <c:v>172.00</c:v>
                  </c:pt>
                  <c:pt idx="94">
                    <c:v>8.00</c:v>
                  </c:pt>
                  <c:pt idx="95">
                    <c:v>177.00</c:v>
                  </c:pt>
                  <c:pt idx="96">
                    <c:v>230.00</c:v>
                  </c:pt>
                  <c:pt idx="97">
                    <c:v>224.00</c:v>
                  </c:pt>
                </c:lvl>
                <c:lvl>
                  <c:pt idx="0">
                    <c:v>1665.00</c:v>
                  </c:pt>
                  <c:pt idx="1">
                    <c:v>1022.00</c:v>
                  </c:pt>
                  <c:pt idx="2">
                    <c:v>1797.00</c:v>
                  </c:pt>
                  <c:pt idx="3">
                    <c:v>1999.00</c:v>
                  </c:pt>
                  <c:pt idx="4">
                    <c:v>1171.00</c:v>
                  </c:pt>
                  <c:pt idx="5">
                    <c:v>1057.00</c:v>
                  </c:pt>
                  <c:pt idx="6">
                    <c:v>1063.00</c:v>
                  </c:pt>
                  <c:pt idx="7">
                    <c:v>1147.00</c:v>
                  </c:pt>
                  <c:pt idx="8">
                    <c:v>1538.00</c:v>
                  </c:pt>
                  <c:pt idx="9">
                    <c:v>840.00</c:v>
                  </c:pt>
                  <c:pt idx="10">
                    <c:v>1580.00</c:v>
                  </c:pt>
                  <c:pt idx="11">
                    <c:v>1883.00</c:v>
                  </c:pt>
                  <c:pt idx="12">
                    <c:v>996.00</c:v>
                  </c:pt>
                  <c:pt idx="13">
                    <c:v>1091.00</c:v>
                  </c:pt>
                  <c:pt idx="14">
                    <c:v>1554.00</c:v>
                  </c:pt>
                  <c:pt idx="15">
                    <c:v>1763.00</c:v>
                  </c:pt>
                  <c:pt idx="16">
                    <c:v>1237.00</c:v>
                  </c:pt>
                  <c:pt idx="17">
                    <c:v>1650.00</c:v>
                  </c:pt>
                  <c:pt idx="18">
                    <c:v>944.00</c:v>
                  </c:pt>
                  <c:pt idx="19">
                    <c:v>899.00</c:v>
                  </c:pt>
                  <c:pt idx="20">
                    <c:v>904.00</c:v>
                  </c:pt>
                  <c:pt idx="21">
                    <c:v>1285.00</c:v>
                  </c:pt>
                  <c:pt idx="22">
                    <c:v>1194.00</c:v>
                  </c:pt>
                  <c:pt idx="23">
                    <c:v>1954.00</c:v>
                  </c:pt>
                  <c:pt idx="24">
                    <c:v>1330.00</c:v>
                  </c:pt>
                  <c:pt idx="25">
                    <c:v>1637.00</c:v>
                  </c:pt>
                  <c:pt idx="26">
                    <c:v>1701.00</c:v>
                  </c:pt>
                  <c:pt idx="27">
                    <c:v>1922.00</c:v>
                  </c:pt>
                  <c:pt idx="28">
                    <c:v>928.00</c:v>
                  </c:pt>
                  <c:pt idx="29">
                    <c:v>1436.00</c:v>
                  </c:pt>
                  <c:pt idx="30">
                    <c:v>1274.00</c:v>
                  </c:pt>
                  <c:pt idx="31">
                    <c:v>1824.00</c:v>
                  </c:pt>
                  <c:pt idx="32">
                    <c:v>951.00</c:v>
                  </c:pt>
                  <c:pt idx="33">
                    <c:v>1010.00</c:v>
                  </c:pt>
                  <c:pt idx="34">
                    <c:v>1654.00</c:v>
                  </c:pt>
                  <c:pt idx="35">
                    <c:v>1985.00</c:v>
                  </c:pt>
                  <c:pt idx="36">
                    <c:v>1399.00</c:v>
                  </c:pt>
                  <c:pt idx="37">
                    <c:v>1841.00</c:v>
                  </c:pt>
                  <c:pt idx="38">
                    <c:v>1692.00</c:v>
                  </c:pt>
                  <c:pt idx="39">
                    <c:v>1133.00</c:v>
                  </c:pt>
                  <c:pt idx="40">
                    <c:v>824.00</c:v>
                  </c:pt>
                  <c:pt idx="41">
                    <c:v>1032.00</c:v>
                  </c:pt>
                  <c:pt idx="42">
                    <c:v>1875.00</c:v>
                  </c:pt>
                  <c:pt idx="43">
                    <c:v>1967.00</c:v>
                  </c:pt>
                  <c:pt idx="44">
                    <c:v>1187.00</c:v>
                  </c:pt>
                  <c:pt idx="45">
                    <c:v>1334.00</c:v>
                  </c:pt>
                  <c:pt idx="46">
                    <c:v>862.00</c:v>
                  </c:pt>
                  <c:pt idx="47">
                    <c:v>1244.00</c:v>
                  </c:pt>
                  <c:pt idx="48">
                    <c:v>1429.00</c:v>
                  </c:pt>
                  <c:pt idx="49">
                    <c:v>1912.00</c:v>
                  </c:pt>
                  <c:pt idx="50">
                    <c:v>855.00</c:v>
                  </c:pt>
                  <c:pt idx="51">
                    <c:v>1234.00</c:v>
                  </c:pt>
                  <c:pt idx="52">
                    <c:v>1875.00</c:v>
                  </c:pt>
                  <c:pt idx="53">
                    <c:v>1842.00</c:v>
                  </c:pt>
                  <c:pt idx="54">
                    <c:v>1343.00</c:v>
                  </c:pt>
                  <c:pt idx="55">
                    <c:v>1300.00</c:v>
                  </c:pt>
                  <c:pt idx="56">
                    <c:v>1550.00</c:v>
                  </c:pt>
                  <c:pt idx="57">
                    <c:v>991.00</c:v>
                  </c:pt>
                  <c:pt idx="58">
                    <c:v>1615.00</c:v>
                  </c:pt>
                  <c:pt idx="59">
                    <c:v>1603.00</c:v>
                  </c:pt>
                  <c:pt idx="60">
                    <c:v>843.00</c:v>
                  </c:pt>
                  <c:pt idx="61">
                    <c:v>1359.00</c:v>
                  </c:pt>
                  <c:pt idx="62">
                    <c:v>1903.00</c:v>
                  </c:pt>
                  <c:pt idx="63">
                    <c:v>1600.00</c:v>
                  </c:pt>
                  <c:pt idx="64">
                    <c:v>1873.00</c:v>
                  </c:pt>
                  <c:pt idx="65">
                    <c:v>1015.00</c:v>
                  </c:pt>
                  <c:pt idx="66">
                    <c:v>869.00</c:v>
                  </c:pt>
                  <c:pt idx="67">
                    <c:v>1704.00</c:v>
                  </c:pt>
                  <c:pt idx="68">
                    <c:v>1951.00</c:v>
                  </c:pt>
                  <c:pt idx="69">
                    <c:v>1670.00</c:v>
                  </c:pt>
                  <c:pt idx="70">
                    <c:v>1971.00</c:v>
                  </c:pt>
                  <c:pt idx="71">
                    <c:v>1501.00</c:v>
                  </c:pt>
                  <c:pt idx="72">
                    <c:v>813.00</c:v>
                  </c:pt>
                  <c:pt idx="73">
                    <c:v>922.00</c:v>
                  </c:pt>
                  <c:pt idx="74">
                    <c:v>1963.00</c:v>
                  </c:pt>
                  <c:pt idx="75">
                    <c:v>1674.00</c:v>
                  </c:pt>
                  <c:pt idx="76">
                    <c:v>1384.00</c:v>
                  </c:pt>
                  <c:pt idx="77">
                    <c:v>1396.00</c:v>
                  </c:pt>
                  <c:pt idx="78">
                    <c:v>1280.00</c:v>
                  </c:pt>
                  <c:pt idx="79">
                    <c:v>846.00</c:v>
                  </c:pt>
                  <c:pt idx="80">
                    <c:v>980.00</c:v>
                  </c:pt>
                  <c:pt idx="81">
                    <c:v>1073.00</c:v>
                  </c:pt>
                  <c:pt idx="82">
                    <c:v>1881.00</c:v>
                  </c:pt>
                  <c:pt idx="83">
                    <c:v>1437.00</c:v>
                  </c:pt>
                  <c:pt idx="84">
                    <c:v>961.00</c:v>
                  </c:pt>
                  <c:pt idx="85">
                    <c:v>1057.00</c:v>
                  </c:pt>
                  <c:pt idx="86">
                    <c:v>1160.00</c:v>
                  </c:pt>
                  <c:pt idx="87">
                    <c:v>1996.00</c:v>
                  </c:pt>
                  <c:pt idx="88">
                    <c:v>995.00</c:v>
                  </c:pt>
                  <c:pt idx="89">
                    <c:v>1447.00</c:v>
                  </c:pt>
                  <c:pt idx="90">
                    <c:v>1135.00</c:v>
                  </c:pt>
                  <c:pt idx="91">
                    <c:v>1861.00</c:v>
                  </c:pt>
                  <c:pt idx="92">
                    <c:v>958.00</c:v>
                  </c:pt>
                  <c:pt idx="93">
                    <c:v>1275.00</c:v>
                  </c:pt>
                  <c:pt idx="94">
                    <c:v>1474.00</c:v>
                  </c:pt>
                  <c:pt idx="95">
                    <c:v>1695.00</c:v>
                  </c:pt>
                  <c:pt idx="96">
                    <c:v>1693.00</c:v>
                  </c:pt>
                  <c:pt idx="97">
                    <c:v>1084.00</c:v>
                  </c:pt>
                </c:lvl>
                <c:lvl>
                  <c:pt idx="0">
                    <c:v>FOC</c:v>
                  </c:pt>
                  <c:pt idx="1">
                    <c:v>FOC</c:v>
                  </c:pt>
                  <c:pt idx="2">
                    <c:v>FOC</c:v>
                  </c:pt>
                  <c:pt idx="3">
                    <c:v>FOC</c:v>
                  </c:pt>
                  <c:pt idx="4">
                    <c:v>FOC</c:v>
                  </c:pt>
                  <c:pt idx="5">
                    <c:v>FOC</c:v>
                  </c:pt>
                  <c:pt idx="6">
                    <c:v>FOC</c:v>
                  </c:pt>
                  <c:pt idx="7">
                    <c:v>FOC</c:v>
                  </c:pt>
                  <c:pt idx="8">
                    <c:v>FOC</c:v>
                  </c:pt>
                  <c:pt idx="9">
                    <c:v>FOC</c:v>
                  </c:pt>
                  <c:pt idx="10">
                    <c:v>FOC</c:v>
                  </c:pt>
                  <c:pt idx="11">
                    <c:v>FOC</c:v>
                  </c:pt>
                  <c:pt idx="12">
                    <c:v>FOC</c:v>
                  </c:pt>
                  <c:pt idx="13">
                    <c:v>FOC</c:v>
                  </c:pt>
                  <c:pt idx="14">
                    <c:v>FOC</c:v>
                  </c:pt>
                  <c:pt idx="15">
                    <c:v>FOC</c:v>
                  </c:pt>
                  <c:pt idx="16">
                    <c:v>FOC</c:v>
                  </c:pt>
                  <c:pt idx="17">
                    <c:v>FOC</c:v>
                  </c:pt>
                  <c:pt idx="18">
                    <c:v>FOC</c:v>
                  </c:pt>
                  <c:pt idx="19">
                    <c:v>FOC</c:v>
                  </c:pt>
                  <c:pt idx="20">
                    <c:v>FOC</c:v>
                  </c:pt>
                  <c:pt idx="21">
                    <c:v>FOC</c:v>
                  </c:pt>
                  <c:pt idx="22">
                    <c:v>FOC</c:v>
                  </c:pt>
                  <c:pt idx="23">
                    <c:v>FOC</c:v>
                  </c:pt>
                  <c:pt idx="24">
                    <c:v>FOC</c:v>
                  </c:pt>
                  <c:pt idx="25">
                    <c:v>FOC</c:v>
                  </c:pt>
                  <c:pt idx="26">
                    <c:v>FOC</c:v>
                  </c:pt>
                  <c:pt idx="27">
                    <c:v>FOC</c:v>
                  </c:pt>
                  <c:pt idx="28">
                    <c:v>FOC</c:v>
                  </c:pt>
                  <c:pt idx="29">
                    <c:v>FOC</c:v>
                  </c:pt>
                  <c:pt idx="30">
                    <c:v>FOC</c:v>
                  </c:pt>
                  <c:pt idx="31">
                    <c:v>FOC</c:v>
                  </c:pt>
                  <c:pt idx="32">
                    <c:v>FOC</c:v>
                  </c:pt>
                  <c:pt idx="33">
                    <c:v>FOC</c:v>
                  </c:pt>
                  <c:pt idx="34">
                    <c:v>FOC</c:v>
                  </c:pt>
                  <c:pt idx="35">
                    <c:v>FOC</c:v>
                  </c:pt>
                  <c:pt idx="36">
                    <c:v>FOC</c:v>
                  </c:pt>
                  <c:pt idx="37">
                    <c:v>FOC</c:v>
                  </c:pt>
                  <c:pt idx="38">
                    <c:v>FOC</c:v>
                  </c:pt>
                  <c:pt idx="39">
                    <c:v>FOC</c:v>
                  </c:pt>
                  <c:pt idx="40">
                    <c:v>FOC</c:v>
                  </c:pt>
                  <c:pt idx="41">
                    <c:v>FOC</c:v>
                  </c:pt>
                  <c:pt idx="42">
                    <c:v>FOC</c:v>
                  </c:pt>
                  <c:pt idx="43">
                    <c:v>FOC</c:v>
                  </c:pt>
                  <c:pt idx="44">
                    <c:v>FOC</c:v>
                  </c:pt>
                  <c:pt idx="45">
                    <c:v>FOC</c:v>
                  </c:pt>
                  <c:pt idx="46">
                    <c:v>FOC</c:v>
                  </c:pt>
                  <c:pt idx="47">
                    <c:v>FOC</c:v>
                  </c:pt>
                  <c:pt idx="48">
                    <c:v>FOC</c:v>
                  </c:pt>
                  <c:pt idx="49">
                    <c:v>FOC</c:v>
                  </c:pt>
                  <c:pt idx="50">
                    <c:v>FOC</c:v>
                  </c:pt>
                  <c:pt idx="51">
                    <c:v>FOC</c:v>
                  </c:pt>
                  <c:pt idx="52">
                    <c:v>FOC</c:v>
                  </c:pt>
                  <c:pt idx="53">
                    <c:v>FOC</c:v>
                  </c:pt>
                  <c:pt idx="54">
                    <c:v>FOC</c:v>
                  </c:pt>
                  <c:pt idx="55">
                    <c:v>FOC</c:v>
                  </c:pt>
                  <c:pt idx="56">
                    <c:v>FOC</c:v>
                  </c:pt>
                  <c:pt idx="57">
                    <c:v>FOC</c:v>
                  </c:pt>
                  <c:pt idx="58">
                    <c:v>FOC</c:v>
                  </c:pt>
                  <c:pt idx="59">
                    <c:v>FOC</c:v>
                  </c:pt>
                  <c:pt idx="60">
                    <c:v>FOC</c:v>
                  </c:pt>
                  <c:pt idx="61">
                    <c:v>FOC</c:v>
                  </c:pt>
                  <c:pt idx="62">
                    <c:v>FOC</c:v>
                  </c:pt>
                  <c:pt idx="63">
                    <c:v>FOC</c:v>
                  </c:pt>
                  <c:pt idx="64">
                    <c:v>FOC</c:v>
                  </c:pt>
                  <c:pt idx="65">
                    <c:v>FOC</c:v>
                  </c:pt>
                  <c:pt idx="66">
                    <c:v>FOC</c:v>
                  </c:pt>
                  <c:pt idx="67">
                    <c:v>FOC</c:v>
                  </c:pt>
                  <c:pt idx="68">
                    <c:v>FOC</c:v>
                  </c:pt>
                  <c:pt idx="69">
                    <c:v>FOC</c:v>
                  </c:pt>
                  <c:pt idx="70">
                    <c:v>FOC</c:v>
                  </c:pt>
                  <c:pt idx="71">
                    <c:v>FOC</c:v>
                  </c:pt>
                  <c:pt idx="72">
                    <c:v>FOC</c:v>
                  </c:pt>
                  <c:pt idx="73">
                    <c:v>FOC</c:v>
                  </c:pt>
                  <c:pt idx="74">
                    <c:v>FOC</c:v>
                  </c:pt>
                  <c:pt idx="75">
                    <c:v>FOC</c:v>
                  </c:pt>
                  <c:pt idx="76">
                    <c:v>FOC</c:v>
                  </c:pt>
                  <c:pt idx="77">
                    <c:v>FOC</c:v>
                  </c:pt>
                  <c:pt idx="78">
                    <c:v>FOC</c:v>
                  </c:pt>
                  <c:pt idx="79">
                    <c:v>FOC</c:v>
                  </c:pt>
                  <c:pt idx="80">
                    <c:v>FOC</c:v>
                  </c:pt>
                  <c:pt idx="81">
                    <c:v>FOC</c:v>
                  </c:pt>
                  <c:pt idx="82">
                    <c:v>FOC</c:v>
                  </c:pt>
                  <c:pt idx="83">
                    <c:v>FOC</c:v>
                  </c:pt>
                  <c:pt idx="84">
                    <c:v>FOC</c:v>
                  </c:pt>
                  <c:pt idx="85">
                    <c:v>FOC</c:v>
                  </c:pt>
                  <c:pt idx="86">
                    <c:v>FOC</c:v>
                  </c:pt>
                  <c:pt idx="87">
                    <c:v>FOC</c:v>
                  </c:pt>
                  <c:pt idx="88">
                    <c:v>FOC</c:v>
                  </c:pt>
                  <c:pt idx="89">
                    <c:v>FOC</c:v>
                  </c:pt>
                  <c:pt idx="90">
                    <c:v>FOC</c:v>
                  </c:pt>
                  <c:pt idx="91">
                    <c:v>FOC</c:v>
                  </c:pt>
                  <c:pt idx="92">
                    <c:v>FOC</c:v>
                  </c:pt>
                  <c:pt idx="93">
                    <c:v>FOC</c:v>
                  </c:pt>
                  <c:pt idx="94">
                    <c:v>FOC</c:v>
                  </c:pt>
                  <c:pt idx="95">
                    <c:v>FOC</c:v>
                  </c:pt>
                  <c:pt idx="96">
                    <c:v>FOC</c:v>
                  </c:pt>
                  <c:pt idx="97">
                    <c:v>FOC</c:v>
                  </c:pt>
                </c:lvl>
                <c:lvl>
                  <c:pt idx="0">
                    <c:v>142.00</c:v>
                  </c:pt>
                  <c:pt idx="1">
                    <c:v>166.00</c:v>
                  </c:pt>
                  <c:pt idx="2">
                    <c:v>171.00</c:v>
                  </c:pt>
                  <c:pt idx="3">
                    <c:v>144.00</c:v>
                  </c:pt>
                  <c:pt idx="4">
                    <c:v>139.00</c:v>
                  </c:pt>
                  <c:pt idx="5">
                    <c:v>161.00</c:v>
                  </c:pt>
                  <c:pt idx="6">
                    <c:v>171.00</c:v>
                  </c:pt>
                  <c:pt idx="7">
                    <c:v>60.00</c:v>
                  </c:pt>
                  <c:pt idx="8">
                    <c:v>174.00</c:v>
                  </c:pt>
                  <c:pt idx="9">
                    <c:v>110.00</c:v>
                  </c:pt>
                  <c:pt idx="10">
                    <c:v>99.00</c:v>
                  </c:pt>
                  <c:pt idx="11">
                    <c:v>54.00</c:v>
                  </c:pt>
                  <c:pt idx="12">
                    <c:v>75.00</c:v>
                  </c:pt>
                  <c:pt idx="13">
                    <c:v>148.00</c:v>
                  </c:pt>
                  <c:pt idx="14">
                    <c:v>19.00</c:v>
                  </c:pt>
                  <c:pt idx="15">
                    <c:v>196.00</c:v>
                  </c:pt>
                  <c:pt idx="16">
                    <c:v>20.00</c:v>
                  </c:pt>
                  <c:pt idx="17">
                    <c:v>132.00</c:v>
                  </c:pt>
                  <c:pt idx="18">
                    <c:v>33.00</c:v>
                  </c:pt>
                  <c:pt idx="19">
                    <c:v>57.00</c:v>
                  </c:pt>
                  <c:pt idx="20">
                    <c:v>192.00</c:v>
                  </c:pt>
                  <c:pt idx="21">
                    <c:v>180.00</c:v>
                  </c:pt>
                  <c:pt idx="22">
                    <c:v>130.00</c:v>
                  </c:pt>
                  <c:pt idx="23">
                    <c:v>196.00</c:v>
                  </c:pt>
                  <c:pt idx="24">
                    <c:v>179.00</c:v>
                  </c:pt>
                  <c:pt idx="25">
                    <c:v>192.00</c:v>
                  </c:pt>
                  <c:pt idx="26">
                    <c:v>171.00</c:v>
                  </c:pt>
                  <c:pt idx="27">
                    <c:v>67.00</c:v>
                  </c:pt>
                  <c:pt idx="28">
                    <c:v>61.00</c:v>
                  </c:pt>
                  <c:pt idx="29">
                    <c:v>135.00</c:v>
                  </c:pt>
                  <c:pt idx="30">
                    <c:v>58.00</c:v>
                  </c:pt>
                  <c:pt idx="31">
                    <c:v>130.00</c:v>
                  </c:pt>
                  <c:pt idx="32">
                    <c:v>41.00</c:v>
                  </c:pt>
                  <c:pt idx="33">
                    <c:v>72.00</c:v>
                  </c:pt>
                  <c:pt idx="34">
                    <c:v>65.00</c:v>
                  </c:pt>
                  <c:pt idx="35">
                    <c:v>190.00</c:v>
                  </c:pt>
                  <c:pt idx="36">
                    <c:v>36.00</c:v>
                  </c:pt>
                  <c:pt idx="37">
                    <c:v>67.00</c:v>
                  </c:pt>
                  <c:pt idx="38">
                    <c:v>185.00</c:v>
                  </c:pt>
                  <c:pt idx="39">
                    <c:v>122.00</c:v>
                  </c:pt>
                  <c:pt idx="40">
                    <c:v>148.00</c:v>
                  </c:pt>
                  <c:pt idx="41">
                    <c:v>182.00</c:v>
                  </c:pt>
                  <c:pt idx="42">
                    <c:v>93.00</c:v>
                  </c:pt>
                  <c:pt idx="43">
                    <c:v>99.00</c:v>
                  </c:pt>
                  <c:pt idx="44">
                    <c:v>42.00</c:v>
                  </c:pt>
                  <c:pt idx="45">
                    <c:v>175.00</c:v>
                  </c:pt>
                  <c:pt idx="46">
                    <c:v>134.00</c:v>
                  </c:pt>
                  <c:pt idx="47">
                    <c:v>117.00</c:v>
                  </c:pt>
                  <c:pt idx="48">
                    <c:v>191.00</c:v>
                  </c:pt>
                  <c:pt idx="49">
                    <c:v>54.00</c:v>
                  </c:pt>
                  <c:pt idx="50">
                    <c:v>43.00</c:v>
                  </c:pt>
                  <c:pt idx="51">
                    <c:v>29.00</c:v>
                  </c:pt>
                  <c:pt idx="52">
                    <c:v>109.00</c:v>
                  </c:pt>
                  <c:pt idx="53">
                    <c:v>64.00</c:v>
                  </c:pt>
                  <c:pt idx="54">
                    <c:v>105.00</c:v>
                  </c:pt>
                  <c:pt idx="55">
                    <c:v>149.00</c:v>
                  </c:pt>
                  <c:pt idx="56">
                    <c:v>102.00</c:v>
                  </c:pt>
                  <c:pt idx="57">
                    <c:v>172.00</c:v>
                  </c:pt>
                  <c:pt idx="58">
                    <c:v>91.00</c:v>
                  </c:pt>
                  <c:pt idx="59">
                    <c:v>121.00</c:v>
                  </c:pt>
                  <c:pt idx="60">
                    <c:v>167.00</c:v>
                  </c:pt>
                  <c:pt idx="61">
                    <c:v>1.00</c:v>
                  </c:pt>
                  <c:pt idx="62">
                    <c:v>63.00</c:v>
                  </c:pt>
                  <c:pt idx="63">
                    <c:v>166.00</c:v>
                  </c:pt>
                  <c:pt idx="64">
                    <c:v>62.00</c:v>
                  </c:pt>
                  <c:pt idx="65">
                    <c:v>27.00</c:v>
                  </c:pt>
                  <c:pt idx="66">
                    <c:v>121.00</c:v>
                  </c:pt>
                  <c:pt idx="67">
                    <c:v>183.00</c:v>
                  </c:pt>
                  <c:pt idx="68">
                    <c:v>157.00</c:v>
                  </c:pt>
                  <c:pt idx="69">
                    <c:v>94.00</c:v>
                  </c:pt>
                  <c:pt idx="70">
                    <c:v>19.00</c:v>
                  </c:pt>
                  <c:pt idx="71">
                    <c:v>69.00</c:v>
                  </c:pt>
                  <c:pt idx="72">
                    <c:v>109.00</c:v>
                  </c:pt>
                  <c:pt idx="73">
                    <c:v>32.00</c:v>
                  </c:pt>
                  <c:pt idx="74">
                    <c:v>150.00</c:v>
                  </c:pt>
                  <c:pt idx="75">
                    <c:v>195.00</c:v>
                  </c:pt>
                  <c:pt idx="76">
                    <c:v>88.00</c:v>
                  </c:pt>
                  <c:pt idx="77">
                    <c:v>112.00</c:v>
                  </c:pt>
                  <c:pt idx="78">
                    <c:v>181.00</c:v>
                  </c:pt>
                  <c:pt idx="79">
                    <c:v>94.00</c:v>
                  </c:pt>
                  <c:pt idx="80">
                    <c:v>145.00</c:v>
                  </c:pt>
                  <c:pt idx="81">
                    <c:v>81.00</c:v>
                  </c:pt>
                  <c:pt idx="82">
                    <c:v>108.00</c:v>
                  </c:pt>
                  <c:pt idx="83">
                    <c:v>12.00</c:v>
                  </c:pt>
                  <c:pt idx="84">
                    <c:v>9.00</c:v>
                  </c:pt>
                  <c:pt idx="85">
                    <c:v>193.00</c:v>
                  </c:pt>
                  <c:pt idx="86">
                    <c:v>122.00</c:v>
                  </c:pt>
                  <c:pt idx="87">
                    <c:v>27.00</c:v>
                  </c:pt>
                  <c:pt idx="88">
                    <c:v>79.00</c:v>
                  </c:pt>
                  <c:pt idx="89">
                    <c:v>9.00</c:v>
                  </c:pt>
                  <c:pt idx="90">
                    <c:v>162.00</c:v>
                  </c:pt>
                  <c:pt idx="91">
                    <c:v>6.00</c:v>
                  </c:pt>
                  <c:pt idx="92">
                    <c:v>139.00</c:v>
                  </c:pt>
                  <c:pt idx="93">
                    <c:v>153.00</c:v>
                  </c:pt>
                  <c:pt idx="94">
                    <c:v>135.00</c:v>
                  </c:pt>
                  <c:pt idx="95">
                    <c:v>196.00</c:v>
                  </c:pt>
                  <c:pt idx="96">
                    <c:v>99.00</c:v>
                  </c:pt>
                  <c:pt idx="97">
                    <c:v>96.00</c:v>
                  </c:pt>
                </c:lvl>
                <c:lvl>
                  <c:pt idx="0">
                    <c:v>7486.00</c:v>
                  </c:pt>
                  <c:pt idx="1">
                    <c:v>10223.00</c:v>
                  </c:pt>
                  <c:pt idx="2">
                    <c:v>8958.00</c:v>
                  </c:pt>
                  <c:pt idx="3">
                    <c:v>9813.00</c:v>
                  </c:pt>
                  <c:pt idx="4">
                    <c:v>10329.00</c:v>
                  </c:pt>
                  <c:pt idx="5">
                    <c:v>5581.00</c:v>
                  </c:pt>
                  <c:pt idx="6">
                    <c:v>9575.00</c:v>
                  </c:pt>
                  <c:pt idx="7">
                    <c:v>9015.00</c:v>
                  </c:pt>
                  <c:pt idx="8">
                    <c:v>11413.00</c:v>
                  </c:pt>
                  <c:pt idx="9">
                    <c:v>5774.00</c:v>
                  </c:pt>
                  <c:pt idx="10">
                    <c:v>6301.00</c:v>
                  </c:pt>
                  <c:pt idx="11">
                    <c:v>11005.00</c:v>
                  </c:pt>
                  <c:pt idx="12">
                    <c:v>7087.00</c:v>
                  </c:pt>
                  <c:pt idx="13">
                    <c:v>11856.00</c:v>
                  </c:pt>
                  <c:pt idx="14">
                    <c:v>11735.00</c:v>
                  </c:pt>
                  <c:pt idx="15">
                    <c:v>11720.00</c:v>
                  </c:pt>
                  <c:pt idx="16">
                    <c:v>11786.00</c:v>
                  </c:pt>
                  <c:pt idx="17">
                    <c:v>8065.00</c:v>
                  </c:pt>
                  <c:pt idx="18">
                    <c:v>8345.00</c:v>
                  </c:pt>
                  <c:pt idx="19">
                    <c:v>7351.00</c:v>
                  </c:pt>
                  <c:pt idx="20">
                    <c:v>8526.00</c:v>
                  </c:pt>
                  <c:pt idx="21">
                    <c:v>6526.00</c:v>
                  </c:pt>
                  <c:pt idx="22">
                    <c:v>10946.00</c:v>
                  </c:pt>
                  <c:pt idx="23">
                    <c:v>6257.00</c:v>
                  </c:pt>
                  <c:pt idx="24">
                    <c:v>10528.00</c:v>
                  </c:pt>
                  <c:pt idx="25">
                    <c:v>5520.00</c:v>
                  </c:pt>
                  <c:pt idx="26">
                    <c:v>7946.00</c:v>
                  </c:pt>
                  <c:pt idx="27">
                    <c:v>9522.00</c:v>
                  </c:pt>
                  <c:pt idx="28">
                    <c:v>8211.00</c:v>
                  </c:pt>
                  <c:pt idx="29">
                    <c:v>5697.00</c:v>
                  </c:pt>
                  <c:pt idx="30">
                    <c:v>6605.00</c:v>
                  </c:pt>
                  <c:pt idx="31">
                    <c:v>6471.00</c:v>
                  </c:pt>
                  <c:pt idx="32">
                    <c:v>7469.00</c:v>
                  </c:pt>
                  <c:pt idx="33">
                    <c:v>7079.00</c:v>
                  </c:pt>
                  <c:pt idx="34">
                    <c:v>11614.00</c:v>
                  </c:pt>
                  <c:pt idx="35">
                    <c:v>6813.00</c:v>
                  </c:pt>
                  <c:pt idx="36">
                    <c:v>9753.00</c:v>
                  </c:pt>
                  <c:pt idx="37">
                    <c:v>11029.00</c:v>
                  </c:pt>
                  <c:pt idx="38">
                    <c:v>5891.00</c:v>
                  </c:pt>
                  <c:pt idx="39">
                    <c:v>6875.00</c:v>
                  </c:pt>
                  <c:pt idx="40">
                    <c:v>7240.00</c:v>
                  </c:pt>
                  <c:pt idx="41">
                    <c:v>5462.00</c:v>
                  </c:pt>
                  <c:pt idx="42">
                    <c:v>6170.00</c:v>
                  </c:pt>
                  <c:pt idx="43">
                    <c:v>11277.00</c:v>
                  </c:pt>
                  <c:pt idx="44">
                    <c:v>11997.00</c:v>
                  </c:pt>
                  <c:pt idx="45">
                    <c:v>11772.00</c:v>
                  </c:pt>
                  <c:pt idx="46">
                    <c:v>8269.00</c:v>
                  </c:pt>
                  <c:pt idx="47">
                    <c:v>7620.00</c:v>
                  </c:pt>
                  <c:pt idx="48">
                    <c:v>9227.00</c:v>
                  </c:pt>
                  <c:pt idx="49">
                    <c:v>8266.00</c:v>
                  </c:pt>
                  <c:pt idx="50">
                    <c:v>5613.00</c:v>
                  </c:pt>
                  <c:pt idx="51">
                    <c:v>7359.00</c:v>
                  </c:pt>
                  <c:pt idx="52">
                    <c:v>8784.00</c:v>
                  </c:pt>
                  <c:pt idx="53">
                    <c:v>10371.00</c:v>
                  </c:pt>
                  <c:pt idx="54">
                    <c:v>9893.00</c:v>
                  </c:pt>
                  <c:pt idx="55">
                    <c:v>10609.00</c:v>
                  </c:pt>
                  <c:pt idx="56">
                    <c:v>7697.00</c:v>
                  </c:pt>
                  <c:pt idx="57">
                    <c:v>10593.00</c:v>
                  </c:pt>
                  <c:pt idx="58">
                    <c:v>11362.00</c:v>
                  </c:pt>
                  <c:pt idx="59">
                    <c:v>11469.00</c:v>
                  </c:pt>
                  <c:pt idx="60">
                    <c:v>8483.00</c:v>
                  </c:pt>
                  <c:pt idx="61">
                    <c:v>8673.00</c:v>
                  </c:pt>
                  <c:pt idx="62">
                    <c:v>9466.00</c:v>
                  </c:pt>
                  <c:pt idx="63">
                    <c:v>9004.00</c:v>
                  </c:pt>
                  <c:pt idx="64">
                    <c:v>8373.00</c:v>
                  </c:pt>
                  <c:pt idx="65">
                    <c:v>5722.00</c:v>
                  </c:pt>
                  <c:pt idx="66">
                    <c:v>8653.00</c:v>
                  </c:pt>
                  <c:pt idx="67">
                    <c:v>10404.00</c:v>
                  </c:pt>
                  <c:pt idx="68">
                    <c:v>5329.00</c:v>
                  </c:pt>
                  <c:pt idx="69">
                    <c:v>5708.00</c:v>
                  </c:pt>
                  <c:pt idx="70">
                    <c:v>9623.00</c:v>
                  </c:pt>
                  <c:pt idx="71">
                    <c:v>9523.00</c:v>
                  </c:pt>
                  <c:pt idx="72">
                    <c:v>7776.00</c:v>
                  </c:pt>
                  <c:pt idx="73">
                    <c:v>6922.00</c:v>
                  </c:pt>
                  <c:pt idx="74">
                    <c:v>5698.00</c:v>
                  </c:pt>
                  <c:pt idx="75">
                    <c:v>10202.00</c:v>
                  </c:pt>
                  <c:pt idx="76">
                    <c:v>6307.00</c:v>
                  </c:pt>
                  <c:pt idx="77">
                    <c:v>10362.00</c:v>
                  </c:pt>
                  <c:pt idx="78">
                    <c:v>6951.00</c:v>
                  </c:pt>
                  <c:pt idx="79">
                    <c:v>8973.00</c:v>
                  </c:pt>
                  <c:pt idx="80">
                    <c:v>8626.00</c:v>
                  </c:pt>
                  <c:pt idx="81">
                    <c:v>7462.00</c:v>
                  </c:pt>
                  <c:pt idx="82">
                    <c:v>10583.00</c:v>
                  </c:pt>
                  <c:pt idx="83">
                    <c:v>9353.00</c:v>
                  </c:pt>
                  <c:pt idx="84">
                    <c:v>5940.00</c:v>
                  </c:pt>
                  <c:pt idx="85">
                    <c:v>6323.00</c:v>
                  </c:pt>
                  <c:pt idx="86">
                    <c:v>8924.00</c:v>
                  </c:pt>
                  <c:pt idx="87">
                    <c:v>11133.00</c:v>
                  </c:pt>
                  <c:pt idx="88">
                    <c:v>7088.00</c:v>
                  </c:pt>
                  <c:pt idx="89">
                    <c:v>5957.00</c:v>
                  </c:pt>
                  <c:pt idx="90">
                    <c:v>6043.00</c:v>
                  </c:pt>
                  <c:pt idx="91">
                    <c:v>8933.00</c:v>
                  </c:pt>
                  <c:pt idx="92">
                    <c:v>10163.00</c:v>
                  </c:pt>
                  <c:pt idx="93">
                    <c:v>8701.00</c:v>
                  </c:pt>
                  <c:pt idx="94">
                    <c:v>6822.00</c:v>
                  </c:pt>
                  <c:pt idx="95">
                    <c:v>9290.00</c:v>
                  </c:pt>
                  <c:pt idx="96">
                    <c:v>8985.00</c:v>
                  </c:pt>
                  <c:pt idx="97">
                    <c:v>5074.00</c:v>
                  </c:pt>
                </c:lvl>
                <c:lvl>
                  <c:pt idx="0">
                    <c:v>stevet</c:v>
                  </c:pt>
                  <c:pt idx="1">
                    <c:v>stevet</c:v>
                  </c:pt>
                  <c:pt idx="2">
                    <c:v>stevet</c:v>
                  </c:pt>
                  <c:pt idx="3">
                    <c:v>stevet</c:v>
                  </c:pt>
                  <c:pt idx="4">
                    <c:v>stevet</c:v>
                  </c:pt>
                  <c:pt idx="5">
                    <c:v>stevet</c:v>
                  </c:pt>
                  <c:pt idx="6">
                    <c:v>stevet</c:v>
                  </c:pt>
                  <c:pt idx="7">
                    <c:v>stevet</c:v>
                  </c:pt>
                  <c:pt idx="8">
                    <c:v>stevet</c:v>
                  </c:pt>
                  <c:pt idx="9">
                    <c:v>stevet</c:v>
                  </c:pt>
                  <c:pt idx="10">
                    <c:v>stevet</c:v>
                  </c:pt>
                  <c:pt idx="11">
                    <c:v>stevet</c:v>
                  </c:pt>
                  <c:pt idx="12">
                    <c:v>stevet</c:v>
                  </c:pt>
                  <c:pt idx="13">
                    <c:v>stevet</c:v>
                  </c:pt>
                  <c:pt idx="14">
                    <c:v>stevet</c:v>
                  </c:pt>
                  <c:pt idx="15">
                    <c:v>stevet</c:v>
                  </c:pt>
                  <c:pt idx="16">
                    <c:v>stevet</c:v>
                  </c:pt>
                  <c:pt idx="17">
                    <c:v>stevet</c:v>
                  </c:pt>
                  <c:pt idx="18">
                    <c:v>stevet</c:v>
                  </c:pt>
                  <c:pt idx="19">
                    <c:v>stevet</c:v>
                  </c:pt>
                  <c:pt idx="20">
                    <c:v>stevet</c:v>
                  </c:pt>
                  <c:pt idx="21">
                    <c:v>stevet</c:v>
                  </c:pt>
                  <c:pt idx="22">
                    <c:v>stevet</c:v>
                  </c:pt>
                  <c:pt idx="23">
                    <c:v>stevet</c:v>
                  </c:pt>
                  <c:pt idx="24">
                    <c:v>stevet</c:v>
                  </c:pt>
                  <c:pt idx="25">
                    <c:v>stevet</c:v>
                  </c:pt>
                  <c:pt idx="26">
                    <c:v>stevet</c:v>
                  </c:pt>
                  <c:pt idx="27">
                    <c:v>stevet</c:v>
                  </c:pt>
                  <c:pt idx="28">
                    <c:v>stevet</c:v>
                  </c:pt>
                  <c:pt idx="29">
                    <c:v>stevet</c:v>
                  </c:pt>
                  <c:pt idx="30">
                    <c:v>stevet</c:v>
                  </c:pt>
                  <c:pt idx="31">
                    <c:v>stevet</c:v>
                  </c:pt>
                  <c:pt idx="32">
                    <c:v>stevet</c:v>
                  </c:pt>
                  <c:pt idx="33">
                    <c:v>stevet</c:v>
                  </c:pt>
                  <c:pt idx="34">
                    <c:v>stevet</c:v>
                  </c:pt>
                  <c:pt idx="35">
                    <c:v>stevet</c:v>
                  </c:pt>
                  <c:pt idx="36">
                    <c:v>stevet</c:v>
                  </c:pt>
                  <c:pt idx="37">
                    <c:v>stevet</c:v>
                  </c:pt>
                  <c:pt idx="38">
                    <c:v>stevet</c:v>
                  </c:pt>
                  <c:pt idx="39">
                    <c:v>stevet</c:v>
                  </c:pt>
                  <c:pt idx="40">
                    <c:v>stevet</c:v>
                  </c:pt>
                  <c:pt idx="41">
                    <c:v>stevet</c:v>
                  </c:pt>
                  <c:pt idx="42">
                    <c:v>stevet</c:v>
                  </c:pt>
                  <c:pt idx="43">
                    <c:v>stevet</c:v>
                  </c:pt>
                  <c:pt idx="44">
                    <c:v>stevet</c:v>
                  </c:pt>
                  <c:pt idx="45">
                    <c:v>stevet</c:v>
                  </c:pt>
                  <c:pt idx="46">
                    <c:v>stevet</c:v>
                  </c:pt>
                  <c:pt idx="47">
                    <c:v>stevet</c:v>
                  </c:pt>
                  <c:pt idx="48">
                    <c:v>stevet</c:v>
                  </c:pt>
                  <c:pt idx="49">
                    <c:v>stevet</c:v>
                  </c:pt>
                  <c:pt idx="50">
                    <c:v>stevet</c:v>
                  </c:pt>
                  <c:pt idx="51">
                    <c:v>stevet</c:v>
                  </c:pt>
                  <c:pt idx="52">
                    <c:v>stevet</c:v>
                  </c:pt>
                  <c:pt idx="53">
                    <c:v>stevet</c:v>
                  </c:pt>
                  <c:pt idx="54">
                    <c:v>stevet</c:v>
                  </c:pt>
                  <c:pt idx="55">
                    <c:v>stevet</c:v>
                  </c:pt>
                  <c:pt idx="56">
                    <c:v>stevet</c:v>
                  </c:pt>
                  <c:pt idx="57">
                    <c:v>stevet</c:v>
                  </c:pt>
                  <c:pt idx="58">
                    <c:v>stevet</c:v>
                  </c:pt>
                  <c:pt idx="59">
                    <c:v>stevet</c:v>
                  </c:pt>
                  <c:pt idx="60">
                    <c:v>stevet</c:v>
                  </c:pt>
                  <c:pt idx="61">
                    <c:v>stevet</c:v>
                  </c:pt>
                  <c:pt idx="62">
                    <c:v>stevet</c:v>
                  </c:pt>
                  <c:pt idx="63">
                    <c:v>stevet</c:v>
                  </c:pt>
                  <c:pt idx="64">
                    <c:v>stevet</c:v>
                  </c:pt>
                  <c:pt idx="65">
                    <c:v>stevet</c:v>
                  </c:pt>
                  <c:pt idx="66">
                    <c:v>stevet</c:v>
                  </c:pt>
                  <c:pt idx="67">
                    <c:v>stevet</c:v>
                  </c:pt>
                  <c:pt idx="68">
                    <c:v>stevet</c:v>
                  </c:pt>
                  <c:pt idx="69">
                    <c:v>stevet</c:v>
                  </c:pt>
                  <c:pt idx="70">
                    <c:v>stevet</c:v>
                  </c:pt>
                  <c:pt idx="71">
                    <c:v>stevet</c:v>
                  </c:pt>
                  <c:pt idx="72">
                    <c:v>stevet</c:v>
                  </c:pt>
                  <c:pt idx="73">
                    <c:v>stevet</c:v>
                  </c:pt>
                  <c:pt idx="74">
                    <c:v>stevet</c:v>
                  </c:pt>
                  <c:pt idx="75">
                    <c:v>stevet</c:v>
                  </c:pt>
                  <c:pt idx="76">
                    <c:v>stevet</c:v>
                  </c:pt>
                  <c:pt idx="77">
                    <c:v>stevet</c:v>
                  </c:pt>
                  <c:pt idx="78">
                    <c:v>stevet</c:v>
                  </c:pt>
                  <c:pt idx="79">
                    <c:v>stevet</c:v>
                  </c:pt>
                  <c:pt idx="80">
                    <c:v>stevet</c:v>
                  </c:pt>
                  <c:pt idx="81">
                    <c:v>stevet</c:v>
                  </c:pt>
                  <c:pt idx="82">
                    <c:v>stevet</c:v>
                  </c:pt>
                  <c:pt idx="83">
                    <c:v>stevet</c:v>
                  </c:pt>
                  <c:pt idx="84">
                    <c:v>stevet</c:v>
                  </c:pt>
                  <c:pt idx="85">
                    <c:v>stevet</c:v>
                  </c:pt>
                  <c:pt idx="86">
                    <c:v>stevet</c:v>
                  </c:pt>
                  <c:pt idx="87">
                    <c:v>stevet</c:v>
                  </c:pt>
                  <c:pt idx="88">
                    <c:v>stevet</c:v>
                  </c:pt>
                  <c:pt idx="89">
                    <c:v>stevet</c:v>
                  </c:pt>
                  <c:pt idx="90">
                    <c:v>stevet</c:v>
                  </c:pt>
                  <c:pt idx="91">
                    <c:v>stevet</c:v>
                  </c:pt>
                  <c:pt idx="92">
                    <c:v>stevet</c:v>
                  </c:pt>
                  <c:pt idx="93">
                    <c:v>stevet</c:v>
                  </c:pt>
                  <c:pt idx="94">
                    <c:v>stevet</c:v>
                  </c:pt>
                  <c:pt idx="95">
                    <c:v>stevet</c:v>
                  </c:pt>
                  <c:pt idx="96">
                    <c:v>stevet</c:v>
                  </c:pt>
                  <c:pt idx="97">
                    <c:v>stevet</c:v>
                  </c:pt>
                </c:lvl>
                <c:lvl>
                  <c:pt idx="0">
                    <c:v>Ford</c:v>
                  </c:pt>
                  <c:pt idx="1">
                    <c:v>VW</c:v>
                  </c:pt>
                  <c:pt idx="2">
                    <c:v>Mercades</c:v>
                  </c:pt>
                  <c:pt idx="3">
                    <c:v>VW</c:v>
                  </c:pt>
                  <c:pt idx="4">
                    <c:v>VW</c:v>
                  </c:pt>
                  <c:pt idx="5">
                    <c:v>VW</c:v>
                  </c:pt>
                  <c:pt idx="6">
                    <c:v>Mercades</c:v>
                  </c:pt>
                  <c:pt idx="7">
                    <c:v>Mercades</c:v>
                  </c:pt>
                  <c:pt idx="8">
                    <c:v>Nissan</c:v>
                  </c:pt>
                  <c:pt idx="9">
                    <c:v>VW</c:v>
                  </c:pt>
                  <c:pt idx="10">
                    <c:v>Mercades</c:v>
                  </c:pt>
                  <c:pt idx="11">
                    <c:v>Nissan</c:v>
                  </c:pt>
                  <c:pt idx="12">
                    <c:v>Nissan</c:v>
                  </c:pt>
                  <c:pt idx="13">
                    <c:v>VW</c:v>
                  </c:pt>
                  <c:pt idx="14">
                    <c:v>Nissan</c:v>
                  </c:pt>
                  <c:pt idx="15">
                    <c:v>VW</c:v>
                  </c:pt>
                  <c:pt idx="16">
                    <c:v>Nissan</c:v>
                  </c:pt>
                  <c:pt idx="17">
                    <c:v>Mercades</c:v>
                  </c:pt>
                  <c:pt idx="18">
                    <c:v>VW</c:v>
                  </c:pt>
                  <c:pt idx="19">
                    <c:v>VW</c:v>
                  </c:pt>
                  <c:pt idx="20">
                    <c:v>Ford</c:v>
                  </c:pt>
                  <c:pt idx="21">
                    <c:v>Ford</c:v>
                  </c:pt>
                  <c:pt idx="22">
                    <c:v>Nissan</c:v>
                  </c:pt>
                  <c:pt idx="23">
                    <c:v>Mercades</c:v>
                  </c:pt>
                  <c:pt idx="24">
                    <c:v>Nissan</c:v>
                  </c:pt>
                  <c:pt idx="25">
                    <c:v>Mercades</c:v>
                  </c:pt>
                  <c:pt idx="26">
                    <c:v>Ford</c:v>
                  </c:pt>
                  <c:pt idx="27">
                    <c:v>Mercades</c:v>
                  </c:pt>
                  <c:pt idx="28">
                    <c:v>VW</c:v>
                  </c:pt>
                  <c:pt idx="29">
                    <c:v>VW</c:v>
                  </c:pt>
                  <c:pt idx="30">
                    <c:v>Ford</c:v>
                  </c:pt>
                  <c:pt idx="31">
                    <c:v>Ford</c:v>
                  </c:pt>
                  <c:pt idx="32">
                    <c:v>Ford</c:v>
                  </c:pt>
                  <c:pt idx="33">
                    <c:v>Mercades</c:v>
                  </c:pt>
                  <c:pt idx="34">
                    <c:v>Ford</c:v>
                  </c:pt>
                  <c:pt idx="35">
                    <c:v>Mercades</c:v>
                  </c:pt>
                  <c:pt idx="36">
                    <c:v>Nissan</c:v>
                  </c:pt>
                  <c:pt idx="37">
                    <c:v>VW</c:v>
                  </c:pt>
                  <c:pt idx="38">
                    <c:v>Ford</c:v>
                  </c:pt>
                  <c:pt idx="39">
                    <c:v>Mercades</c:v>
                  </c:pt>
                  <c:pt idx="40">
                    <c:v>Mercades</c:v>
                  </c:pt>
                  <c:pt idx="41">
                    <c:v>VW</c:v>
                  </c:pt>
                  <c:pt idx="42">
                    <c:v>Mercades</c:v>
                  </c:pt>
                  <c:pt idx="43">
                    <c:v>Nissan</c:v>
                  </c:pt>
                  <c:pt idx="44">
                    <c:v>Mercades</c:v>
                  </c:pt>
                  <c:pt idx="45">
                    <c:v>Nissan</c:v>
                  </c:pt>
                  <c:pt idx="46">
                    <c:v>Ford</c:v>
                  </c:pt>
                  <c:pt idx="47">
                    <c:v>Ford</c:v>
                  </c:pt>
                  <c:pt idx="48">
                    <c:v>Mercades</c:v>
                  </c:pt>
                  <c:pt idx="49">
                    <c:v>Ford</c:v>
                  </c:pt>
                  <c:pt idx="50">
                    <c:v>Mercades</c:v>
                  </c:pt>
                  <c:pt idx="51">
                    <c:v>Ford</c:v>
                  </c:pt>
                  <c:pt idx="52">
                    <c:v>Mercades</c:v>
                  </c:pt>
                  <c:pt idx="53">
                    <c:v>Ford</c:v>
                  </c:pt>
                  <c:pt idx="54">
                    <c:v>Ford</c:v>
                  </c:pt>
                  <c:pt idx="55">
                    <c:v>Mercades</c:v>
                  </c:pt>
                  <c:pt idx="56">
                    <c:v>Mercades</c:v>
                  </c:pt>
                  <c:pt idx="57">
                    <c:v>Mercades</c:v>
                  </c:pt>
                  <c:pt idx="58">
                    <c:v>Ford</c:v>
                  </c:pt>
                  <c:pt idx="59">
                    <c:v>Ford</c:v>
                  </c:pt>
                  <c:pt idx="60">
                    <c:v>Nissan</c:v>
                  </c:pt>
                  <c:pt idx="61">
                    <c:v>Nissan</c:v>
                  </c:pt>
                  <c:pt idx="62">
                    <c:v>Nissan</c:v>
                  </c:pt>
                  <c:pt idx="63">
                    <c:v>Mercades</c:v>
                  </c:pt>
                  <c:pt idx="64">
                    <c:v>VW</c:v>
                  </c:pt>
                  <c:pt idx="65">
                    <c:v>Mercades</c:v>
                  </c:pt>
                  <c:pt idx="66">
                    <c:v>Mercades</c:v>
                  </c:pt>
                  <c:pt idx="67">
                    <c:v>Mercades</c:v>
                  </c:pt>
                  <c:pt idx="68">
                    <c:v>Ford</c:v>
                  </c:pt>
                  <c:pt idx="69">
                    <c:v>Ford</c:v>
                  </c:pt>
                  <c:pt idx="70">
                    <c:v>Ford</c:v>
                  </c:pt>
                  <c:pt idx="71">
                    <c:v>Ford</c:v>
                  </c:pt>
                  <c:pt idx="72">
                    <c:v>Ford</c:v>
                  </c:pt>
                  <c:pt idx="73">
                    <c:v>Mercades</c:v>
                  </c:pt>
                  <c:pt idx="74">
                    <c:v>Mercades</c:v>
                  </c:pt>
                  <c:pt idx="75">
                    <c:v>VW</c:v>
                  </c:pt>
                  <c:pt idx="76">
                    <c:v>VW</c:v>
                  </c:pt>
                  <c:pt idx="77">
                    <c:v>Mercades</c:v>
                  </c:pt>
                  <c:pt idx="78">
                    <c:v>VW</c:v>
                  </c:pt>
                  <c:pt idx="79">
                    <c:v>Nissan</c:v>
                  </c:pt>
                  <c:pt idx="80">
                    <c:v>VW</c:v>
                  </c:pt>
                  <c:pt idx="81">
                    <c:v>Ford</c:v>
                  </c:pt>
                  <c:pt idx="82">
                    <c:v>Mercades</c:v>
                  </c:pt>
                  <c:pt idx="83">
                    <c:v>VW</c:v>
                  </c:pt>
                  <c:pt idx="84">
                    <c:v>Mercades</c:v>
                  </c:pt>
                  <c:pt idx="85">
                    <c:v>Ford</c:v>
                  </c:pt>
                  <c:pt idx="86">
                    <c:v>Ford</c:v>
                  </c:pt>
                  <c:pt idx="87">
                    <c:v>Ford</c:v>
                  </c:pt>
                  <c:pt idx="88">
                    <c:v>VW</c:v>
                  </c:pt>
                  <c:pt idx="89">
                    <c:v>VW</c:v>
                  </c:pt>
                  <c:pt idx="90">
                    <c:v>Nissan</c:v>
                  </c:pt>
                  <c:pt idx="91">
                    <c:v>VW</c:v>
                  </c:pt>
                  <c:pt idx="92">
                    <c:v>Nissan</c:v>
                  </c:pt>
                  <c:pt idx="93">
                    <c:v>VW</c:v>
                  </c:pt>
                  <c:pt idx="94">
                    <c:v>Nissan</c:v>
                  </c:pt>
                  <c:pt idx="95">
                    <c:v>VW</c:v>
                  </c:pt>
                  <c:pt idx="96">
                    <c:v>Nissan</c:v>
                  </c:pt>
                  <c:pt idx="97">
                    <c:v>Ford</c:v>
                  </c:pt>
                </c:lvl>
                <c:lvl>
                  <c:pt idx="0">
                    <c:v>30/09/2019</c:v>
                  </c:pt>
                  <c:pt idx="1">
                    <c:v>23/07/2019</c:v>
                  </c:pt>
                  <c:pt idx="2">
                    <c:v>18/08/2019</c:v>
                  </c:pt>
                  <c:pt idx="3">
                    <c:v>04/11/2019</c:v>
                  </c:pt>
                  <c:pt idx="4">
                    <c:v>11/01/2020</c:v>
                  </c:pt>
                  <c:pt idx="5">
                    <c:v>04/06/2019</c:v>
                  </c:pt>
                  <c:pt idx="6">
                    <c:v>21/03/2019</c:v>
                  </c:pt>
                  <c:pt idx="7">
                    <c:v>08/12/2019</c:v>
                  </c:pt>
                  <c:pt idx="8">
                    <c:v>13/03/2019</c:v>
                  </c:pt>
                  <c:pt idx="9">
                    <c:v>14/06/2019</c:v>
                  </c:pt>
                  <c:pt idx="10">
                    <c:v>19/09/2019</c:v>
                  </c:pt>
                  <c:pt idx="11">
                    <c:v>31/01/2019</c:v>
                  </c:pt>
                  <c:pt idx="12">
                    <c:v>29/03/2019</c:v>
                  </c:pt>
                  <c:pt idx="13">
                    <c:v>05/04/2019</c:v>
                  </c:pt>
                  <c:pt idx="14">
                    <c:v>17/01/2020</c:v>
                  </c:pt>
                  <c:pt idx="15">
                    <c:v>25/01/2019</c:v>
                  </c:pt>
                  <c:pt idx="16">
                    <c:v>08/06/2019</c:v>
                  </c:pt>
                  <c:pt idx="17">
                    <c:v>11/06/2019</c:v>
                  </c:pt>
                  <c:pt idx="18">
                    <c:v>11/03/2020</c:v>
                  </c:pt>
                  <c:pt idx="19">
                    <c:v>01/12/2019</c:v>
                  </c:pt>
                  <c:pt idx="20">
                    <c:v>24/10/2019</c:v>
                  </c:pt>
                  <c:pt idx="21">
                    <c:v>17/02/2020</c:v>
                  </c:pt>
                  <c:pt idx="22">
                    <c:v>01/04/2019</c:v>
                  </c:pt>
                  <c:pt idx="23">
                    <c:v>27/10/2019</c:v>
                  </c:pt>
                  <c:pt idx="24">
                    <c:v>29/04/2019</c:v>
                  </c:pt>
                  <c:pt idx="25">
                    <c:v>15/01/2020</c:v>
                  </c:pt>
                  <c:pt idx="26">
                    <c:v>07/06/2019</c:v>
                  </c:pt>
                  <c:pt idx="27">
                    <c:v>18/02/2019</c:v>
                  </c:pt>
                  <c:pt idx="28">
                    <c:v>08/11/2019</c:v>
                  </c:pt>
                  <c:pt idx="29">
                    <c:v>04/03/2019</c:v>
                  </c:pt>
                  <c:pt idx="30">
                    <c:v>06/01/2019</c:v>
                  </c:pt>
                  <c:pt idx="31">
                    <c:v>17/09/2019</c:v>
                  </c:pt>
                  <c:pt idx="32">
                    <c:v>17/03/2019</c:v>
                  </c:pt>
                  <c:pt idx="33">
                    <c:v>13/11/2019</c:v>
                  </c:pt>
                  <c:pt idx="34">
                    <c:v>08/08/2019</c:v>
                  </c:pt>
                  <c:pt idx="35">
                    <c:v>27/11/2019</c:v>
                  </c:pt>
                  <c:pt idx="36">
                    <c:v>01/10/2019</c:v>
                  </c:pt>
                  <c:pt idx="37">
                    <c:v>23/09/2019</c:v>
                  </c:pt>
                  <c:pt idx="38">
                    <c:v>09/11/2019</c:v>
                  </c:pt>
                  <c:pt idx="39">
                    <c:v>21/01/2020</c:v>
                  </c:pt>
                  <c:pt idx="40">
                    <c:v>28/05/2019</c:v>
                  </c:pt>
                  <c:pt idx="41">
                    <c:v>25/08/2019</c:v>
                  </c:pt>
                  <c:pt idx="42">
                    <c:v>08/02/2019</c:v>
                  </c:pt>
                  <c:pt idx="43">
                    <c:v>12/02/2019</c:v>
                  </c:pt>
                  <c:pt idx="44">
                    <c:v>24/02/2019</c:v>
                  </c:pt>
                  <c:pt idx="45">
                    <c:v>16/08/2019</c:v>
                  </c:pt>
                  <c:pt idx="46">
                    <c:v>18/03/2020</c:v>
                  </c:pt>
                  <c:pt idx="47">
                    <c:v>04/01/2019</c:v>
                  </c:pt>
                  <c:pt idx="48">
                    <c:v>18/01/2019</c:v>
                  </c:pt>
                  <c:pt idx="49">
                    <c:v>15/09/2019</c:v>
                  </c:pt>
                  <c:pt idx="50">
                    <c:v>25/12/2019</c:v>
                  </c:pt>
                  <c:pt idx="51">
                    <c:v>30/03/2019</c:v>
                  </c:pt>
                  <c:pt idx="52">
                    <c:v>14/04/2019</c:v>
                  </c:pt>
                  <c:pt idx="53">
                    <c:v>31/08/2019</c:v>
                  </c:pt>
                  <c:pt idx="54">
                    <c:v>04/02/2019</c:v>
                  </c:pt>
                  <c:pt idx="55">
                    <c:v>29/09/2019</c:v>
                  </c:pt>
                  <c:pt idx="56">
                    <c:v>30/08/2019</c:v>
                  </c:pt>
                  <c:pt idx="57">
                    <c:v>05/04/2019</c:v>
                  </c:pt>
                  <c:pt idx="58">
                    <c:v>31/08/2019</c:v>
                  </c:pt>
                  <c:pt idx="59">
                    <c:v>17/03/2020</c:v>
                  </c:pt>
                  <c:pt idx="60">
                    <c:v>15/09/2019</c:v>
                  </c:pt>
                  <c:pt idx="61">
                    <c:v>02/04/2019</c:v>
                  </c:pt>
                  <c:pt idx="62">
                    <c:v>16/12/2019</c:v>
                  </c:pt>
                  <c:pt idx="63">
                    <c:v>21/12/2019</c:v>
                  </c:pt>
                  <c:pt idx="64">
                    <c:v>26/09/2019</c:v>
                  </c:pt>
                  <c:pt idx="65">
                    <c:v>11/03/2020</c:v>
                  </c:pt>
                  <c:pt idx="66">
                    <c:v>09/01/2019</c:v>
                  </c:pt>
                  <c:pt idx="67">
                    <c:v>22/11/2019</c:v>
                  </c:pt>
                  <c:pt idx="68">
                    <c:v>15/05/2019</c:v>
                  </c:pt>
                  <c:pt idx="69">
                    <c:v>27/03/2020</c:v>
                  </c:pt>
                  <c:pt idx="70">
                    <c:v>08/10/2019</c:v>
                  </c:pt>
                  <c:pt idx="71">
                    <c:v>31/08/2019</c:v>
                  </c:pt>
                  <c:pt idx="72">
                    <c:v>01/06/2019</c:v>
                  </c:pt>
                  <c:pt idx="73">
                    <c:v>02/12/2019</c:v>
                  </c:pt>
                  <c:pt idx="74">
                    <c:v>10/12/2019</c:v>
                  </c:pt>
                  <c:pt idx="75">
                    <c:v>16/08/2019</c:v>
                  </c:pt>
                  <c:pt idx="76">
                    <c:v>19/09/2019</c:v>
                  </c:pt>
                  <c:pt idx="77">
                    <c:v>02/06/2019</c:v>
                  </c:pt>
                  <c:pt idx="78">
                    <c:v>19/01/2019</c:v>
                  </c:pt>
                  <c:pt idx="79">
                    <c:v>07/01/2020</c:v>
                  </c:pt>
                  <c:pt idx="80">
                    <c:v>30/01/2019</c:v>
                  </c:pt>
                  <c:pt idx="81">
                    <c:v>26/02/2019</c:v>
                  </c:pt>
                  <c:pt idx="82">
                    <c:v>30/01/2020</c:v>
                  </c:pt>
                  <c:pt idx="83">
                    <c:v>30/10/2019</c:v>
                  </c:pt>
                  <c:pt idx="84">
                    <c:v>25/05/2019</c:v>
                  </c:pt>
                  <c:pt idx="85">
                    <c:v>05/10/2019</c:v>
                  </c:pt>
                  <c:pt idx="86">
                    <c:v>26/05/2019</c:v>
                  </c:pt>
                  <c:pt idx="87">
                    <c:v>02/02/2019</c:v>
                  </c:pt>
                  <c:pt idx="88">
                    <c:v>08/11/2019</c:v>
                  </c:pt>
                  <c:pt idx="89">
                    <c:v>20/02/2020</c:v>
                  </c:pt>
                  <c:pt idx="90">
                    <c:v>29/01/2019</c:v>
                  </c:pt>
                  <c:pt idx="91">
                    <c:v>26/02/2019</c:v>
                  </c:pt>
                  <c:pt idx="92">
                    <c:v>07/03/2019</c:v>
                  </c:pt>
                  <c:pt idx="93">
                    <c:v>30/03/2019</c:v>
                  </c:pt>
                  <c:pt idx="94">
                    <c:v>20/03/2019</c:v>
                  </c:pt>
                  <c:pt idx="95">
                    <c:v>18/02/2019</c:v>
                  </c:pt>
                  <c:pt idx="96">
                    <c:v>11/03/2019</c:v>
                  </c:pt>
                  <c:pt idx="97">
                    <c:v>20/12/2019</c:v>
                  </c:pt>
                </c:lvl>
                <c:lvl>
                  <c:pt idx="0">
                    <c:v>Q2766</c:v>
                  </c:pt>
                  <c:pt idx="1">
                    <c:v>Q7403</c:v>
                  </c:pt>
                  <c:pt idx="2">
                    <c:v>Q8723</c:v>
                  </c:pt>
                  <c:pt idx="3">
                    <c:v>Q9257</c:v>
                  </c:pt>
                  <c:pt idx="4">
                    <c:v>Q2008</c:v>
                  </c:pt>
                  <c:pt idx="5">
                    <c:v>Q1542</c:v>
                  </c:pt>
                  <c:pt idx="6">
                    <c:v>Q1494</c:v>
                  </c:pt>
                  <c:pt idx="7">
                    <c:v>Q8262</c:v>
                  </c:pt>
                  <c:pt idx="8">
                    <c:v>Q7837</c:v>
                  </c:pt>
                  <c:pt idx="9">
                    <c:v>Q6602</c:v>
                  </c:pt>
                  <c:pt idx="10">
                    <c:v>Q5744</c:v>
                  </c:pt>
                  <c:pt idx="11">
                    <c:v>Q8306</c:v>
                  </c:pt>
                  <c:pt idx="12">
                    <c:v>Q1963</c:v>
                  </c:pt>
                  <c:pt idx="13">
                    <c:v>Q8195</c:v>
                  </c:pt>
                  <c:pt idx="14">
                    <c:v>Q9462</c:v>
                  </c:pt>
                  <c:pt idx="15">
                    <c:v>Q5562</c:v>
                  </c:pt>
                  <c:pt idx="16">
                    <c:v>Q2226</c:v>
                  </c:pt>
                  <c:pt idx="17">
                    <c:v>Q5507</c:v>
                  </c:pt>
                  <c:pt idx="18">
                    <c:v>Q3256</c:v>
                  </c:pt>
                  <c:pt idx="19">
                    <c:v>Q2120</c:v>
                  </c:pt>
                  <c:pt idx="20">
                    <c:v>Q1569</c:v>
                  </c:pt>
                  <c:pt idx="21">
                    <c:v>Q2348</c:v>
                  </c:pt>
                  <c:pt idx="22">
                    <c:v>Q5604</c:v>
                  </c:pt>
                  <c:pt idx="23">
                    <c:v>Q3773</c:v>
                  </c:pt>
                  <c:pt idx="24">
                    <c:v>Q4809</c:v>
                  </c:pt>
                  <c:pt idx="25">
                    <c:v>Q5072</c:v>
                  </c:pt>
                  <c:pt idx="26">
                    <c:v>Q7472</c:v>
                  </c:pt>
                  <c:pt idx="27">
                    <c:v>Q1848</c:v>
                  </c:pt>
                  <c:pt idx="28">
                    <c:v>Q6742</c:v>
                  </c:pt>
                  <c:pt idx="29">
                    <c:v>Q5926</c:v>
                  </c:pt>
                  <c:pt idx="30">
                    <c:v>Q2375</c:v>
                  </c:pt>
                  <c:pt idx="31">
                    <c:v>Q1377</c:v>
                  </c:pt>
                  <c:pt idx="32">
                    <c:v>Q6553</c:v>
                  </c:pt>
                  <c:pt idx="33">
                    <c:v>Q3455</c:v>
                  </c:pt>
                  <c:pt idx="34">
                    <c:v>Q1244</c:v>
                  </c:pt>
                  <c:pt idx="35">
                    <c:v>Q2012</c:v>
                  </c:pt>
                  <c:pt idx="36">
                    <c:v>Q3542</c:v>
                  </c:pt>
                  <c:pt idx="37">
                    <c:v>Q9976</c:v>
                  </c:pt>
                  <c:pt idx="38">
                    <c:v>Q7025</c:v>
                  </c:pt>
                  <c:pt idx="39">
                    <c:v>Q2920</c:v>
                  </c:pt>
                  <c:pt idx="40">
                    <c:v>Q7865</c:v>
                  </c:pt>
                  <c:pt idx="41">
                    <c:v>Q1484</c:v>
                  </c:pt>
                  <c:pt idx="42">
                    <c:v>Q7781</c:v>
                  </c:pt>
                  <c:pt idx="43">
                    <c:v>Q5534</c:v>
                  </c:pt>
                  <c:pt idx="44">
                    <c:v>Q5575</c:v>
                  </c:pt>
                  <c:pt idx="45">
                    <c:v>Q3853</c:v>
                  </c:pt>
                  <c:pt idx="46">
                    <c:v>Q6135</c:v>
                  </c:pt>
                  <c:pt idx="47">
                    <c:v>Q1218</c:v>
                  </c:pt>
                  <c:pt idx="48">
                    <c:v>Q9226</c:v>
                  </c:pt>
                  <c:pt idx="49">
                    <c:v>Q3725</c:v>
                  </c:pt>
                  <c:pt idx="50">
                    <c:v>Q9741</c:v>
                  </c:pt>
                  <c:pt idx="51">
                    <c:v>Q9715</c:v>
                  </c:pt>
                  <c:pt idx="52">
                    <c:v>Q3867</c:v>
                  </c:pt>
                  <c:pt idx="53">
                    <c:v>Q9353</c:v>
                  </c:pt>
                  <c:pt idx="54">
                    <c:v>Q2911</c:v>
                  </c:pt>
                  <c:pt idx="55">
                    <c:v>Q5575</c:v>
                  </c:pt>
                  <c:pt idx="56">
                    <c:v>Q2713</c:v>
                  </c:pt>
                  <c:pt idx="57">
                    <c:v>Q9898</c:v>
                  </c:pt>
                  <c:pt idx="58">
                    <c:v>Q4802</c:v>
                  </c:pt>
                  <c:pt idx="59">
                    <c:v>Q1836</c:v>
                  </c:pt>
                  <c:pt idx="60">
                    <c:v>Q8669</c:v>
                  </c:pt>
                  <c:pt idx="61">
                    <c:v>Q3683</c:v>
                  </c:pt>
                  <c:pt idx="62">
                    <c:v>Q9331</c:v>
                  </c:pt>
                  <c:pt idx="63">
                    <c:v>Q1999</c:v>
                  </c:pt>
                  <c:pt idx="64">
                    <c:v>Q7176</c:v>
                  </c:pt>
                  <c:pt idx="65">
                    <c:v>Q9554</c:v>
                  </c:pt>
                  <c:pt idx="66">
                    <c:v>Q6428</c:v>
                  </c:pt>
                  <c:pt idx="67">
                    <c:v>Q5988</c:v>
                  </c:pt>
                  <c:pt idx="68">
                    <c:v>Q3029</c:v>
                  </c:pt>
                  <c:pt idx="69">
                    <c:v>Q8301</c:v>
                  </c:pt>
                  <c:pt idx="70">
                    <c:v>Q3390</c:v>
                  </c:pt>
                  <c:pt idx="71">
                    <c:v>Q7141</c:v>
                  </c:pt>
                  <c:pt idx="72">
                    <c:v>Q4637</c:v>
                  </c:pt>
                  <c:pt idx="73">
                    <c:v>Q9981</c:v>
                  </c:pt>
                  <c:pt idx="74">
                    <c:v>Q9556</c:v>
                  </c:pt>
                  <c:pt idx="75">
                    <c:v>Q9964</c:v>
                  </c:pt>
                  <c:pt idx="76">
                    <c:v>Q8857</c:v>
                  </c:pt>
                  <c:pt idx="77">
                    <c:v>Q6492</c:v>
                  </c:pt>
                  <c:pt idx="78">
                    <c:v>Q9076</c:v>
                  </c:pt>
                  <c:pt idx="79">
                    <c:v>Q6957</c:v>
                  </c:pt>
                  <c:pt idx="80">
                    <c:v>Q9078</c:v>
                  </c:pt>
                  <c:pt idx="81">
                    <c:v>Q5377</c:v>
                  </c:pt>
                  <c:pt idx="82">
                    <c:v>Q5794</c:v>
                  </c:pt>
                  <c:pt idx="83">
                    <c:v>Q9865</c:v>
                  </c:pt>
                  <c:pt idx="84">
                    <c:v>Q1898</c:v>
                  </c:pt>
                  <c:pt idx="85">
                    <c:v>Q5028</c:v>
                  </c:pt>
                  <c:pt idx="86">
                    <c:v>Q9405</c:v>
                  </c:pt>
                  <c:pt idx="87">
                    <c:v>Q6642</c:v>
                  </c:pt>
                  <c:pt idx="88">
                    <c:v>Q1575</c:v>
                  </c:pt>
                  <c:pt idx="89">
                    <c:v>Q5514</c:v>
                  </c:pt>
                  <c:pt idx="90">
                    <c:v>Q1515</c:v>
                  </c:pt>
                  <c:pt idx="91">
                    <c:v>Q6341</c:v>
                  </c:pt>
                  <c:pt idx="92">
                    <c:v>Q7661</c:v>
                  </c:pt>
                  <c:pt idx="93">
                    <c:v>Q6457</c:v>
                  </c:pt>
                  <c:pt idx="94">
                    <c:v>Q8388</c:v>
                  </c:pt>
                  <c:pt idx="95">
                    <c:v>Q6678</c:v>
                  </c:pt>
                  <c:pt idx="96">
                    <c:v>Q4975</c:v>
                  </c:pt>
                  <c:pt idx="97">
                    <c:v>Q7545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</c:lvl>
              </c:multiLvlStrCache>
            </c:multiLvlStrRef>
          </c:cat>
          <c:val>
            <c:numRef>
              <c:f>Sheet1!$AR$5:$AR$102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3E-459F-9EE5-494781B8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678320"/>
        <c:axId val="514690040"/>
      </c:barChart>
      <c:catAx>
        <c:axId val="5146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90040"/>
        <c:crosses val="autoZero"/>
        <c:auto val="1"/>
        <c:lblAlgn val="ctr"/>
        <c:lblOffset val="100"/>
        <c:noMultiLvlLbl val="0"/>
      </c:catAx>
      <c:valAx>
        <c:axId val="5146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200884-503A-4FDC-A9F9-C337F358C4F9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1302F-B195-4E8A-BD9E-B7B0713B73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E892-6F4B-48AF-A9CA-0DD912610B2E}">
  <dimension ref="A2:AR102"/>
  <sheetViews>
    <sheetView tabSelected="1" topLeftCell="Q1" workbookViewId="0">
      <selection activeCell="Z5" sqref="Z5"/>
    </sheetView>
  </sheetViews>
  <sheetFormatPr defaultRowHeight="15" x14ac:dyDescent="0.25"/>
  <cols>
    <col min="2" max="3" width="16.28515625" customWidth="1"/>
    <col min="4" max="4" width="13.28515625" customWidth="1"/>
    <col min="5" max="5" width="17.140625" customWidth="1"/>
    <col min="6" max="6" width="11.7109375" bestFit="1" customWidth="1"/>
    <col min="7" max="7" width="10.140625" bestFit="1" customWidth="1"/>
    <col min="8" max="8" width="15.42578125" customWidth="1"/>
    <col min="11" max="12" width="20" bestFit="1" customWidth="1"/>
    <col min="13" max="13" width="10.140625" bestFit="1" customWidth="1"/>
    <col min="14" max="14" width="11.140625" bestFit="1" customWidth="1"/>
    <col min="16" max="16" width="12.5703125" bestFit="1" customWidth="1"/>
    <col min="17" max="17" width="12.85546875" bestFit="1" customWidth="1"/>
    <col min="18" max="18" width="8" bestFit="1" customWidth="1"/>
    <col min="19" max="19" width="20" bestFit="1" customWidth="1"/>
    <col min="20" max="20" width="15.140625" bestFit="1" customWidth="1"/>
    <col min="21" max="21" width="15.5703125" bestFit="1" customWidth="1"/>
    <col min="22" max="22" width="16.140625" bestFit="1" customWidth="1"/>
    <col min="23" max="23" width="11.42578125" bestFit="1" customWidth="1"/>
    <col min="24" max="24" width="29" bestFit="1" customWidth="1"/>
    <col min="25" max="25" width="21.7109375" bestFit="1" customWidth="1"/>
    <col min="26" max="26" width="26.85546875" bestFit="1" customWidth="1"/>
    <col min="27" max="27" width="10.7109375" bestFit="1" customWidth="1"/>
    <col min="28" max="28" width="22.28515625" bestFit="1" customWidth="1"/>
    <col min="29" max="29" width="27.42578125" bestFit="1" customWidth="1"/>
    <col min="30" max="30" width="31.28515625" bestFit="1" customWidth="1"/>
    <col min="31" max="31" width="19.7109375" bestFit="1" customWidth="1"/>
    <col min="32" max="32" width="15.28515625" bestFit="1" customWidth="1"/>
    <col min="33" max="33" width="19.28515625" bestFit="1" customWidth="1"/>
    <col min="34" max="34" width="27.5703125" bestFit="1" customWidth="1"/>
    <col min="35" max="35" width="18.85546875" bestFit="1" customWidth="1"/>
    <col min="36" max="36" width="27.42578125" bestFit="1" customWidth="1"/>
    <col min="37" max="37" width="27.5703125" customWidth="1"/>
    <col min="38" max="38" width="24.85546875" bestFit="1" customWidth="1"/>
    <col min="39" max="39" width="25.28515625" bestFit="1" customWidth="1"/>
    <col min="40" max="40" width="27.42578125" customWidth="1"/>
    <col min="41" max="41" width="23.28515625" bestFit="1" customWidth="1"/>
    <col min="42" max="42" width="25" bestFit="1" customWidth="1"/>
    <col min="43" max="43" width="25.7109375" bestFit="1" customWidth="1"/>
    <col min="44" max="44" width="34.42578125" bestFit="1" customWidth="1"/>
  </cols>
  <sheetData>
    <row r="2" spans="1:44" x14ac:dyDescent="0.25">
      <c r="B2" t="s">
        <v>115</v>
      </c>
      <c r="C2" t="s">
        <v>116</v>
      </c>
      <c r="D2" t="s">
        <v>117</v>
      </c>
      <c r="E2" t="s">
        <v>118</v>
      </c>
      <c r="S2" t="s">
        <v>119</v>
      </c>
      <c r="V2" t="s">
        <v>122</v>
      </c>
      <c r="AE2" t="s">
        <v>130</v>
      </c>
      <c r="AO2" s="3"/>
    </row>
    <row r="3" spans="1:44" x14ac:dyDescent="0.25">
      <c r="B3" t="s">
        <v>0</v>
      </c>
      <c r="C3" t="s">
        <v>1</v>
      </c>
      <c r="D3" t="s">
        <v>3</v>
      </c>
      <c r="E3" t="s">
        <v>2</v>
      </c>
      <c r="F3" t="s">
        <v>103</v>
      </c>
      <c r="G3" t="s">
        <v>246</v>
      </c>
      <c r="H3" t="s">
        <v>245</v>
      </c>
      <c r="I3" t="s">
        <v>105</v>
      </c>
      <c r="J3" t="s">
        <v>244</v>
      </c>
      <c r="K3" t="s">
        <v>243</v>
      </c>
      <c r="L3" t="s">
        <v>248</v>
      </c>
      <c r="M3" t="s">
        <v>247</v>
      </c>
      <c r="N3" t="s">
        <v>109</v>
      </c>
      <c r="O3" t="s">
        <v>110</v>
      </c>
      <c r="P3" t="s">
        <v>111</v>
      </c>
      <c r="Q3" t="s">
        <v>112</v>
      </c>
      <c r="R3" t="s">
        <v>113</v>
      </c>
      <c r="S3" t="s">
        <v>4</v>
      </c>
      <c r="T3" t="s">
        <v>114</v>
      </c>
      <c r="U3" t="s">
        <v>120</v>
      </c>
      <c r="V3" t="s">
        <v>121</v>
      </c>
      <c r="W3" t="s">
        <v>123</v>
      </c>
      <c r="X3" t="s">
        <v>124</v>
      </c>
      <c r="Y3" t="s">
        <v>125</v>
      </c>
      <c r="Z3" t="s">
        <v>242</v>
      </c>
      <c r="AA3" t="s">
        <v>126</v>
      </c>
      <c r="AB3" t="s">
        <v>127</v>
      </c>
      <c r="AC3" t="s">
        <v>240</v>
      </c>
      <c r="AD3" t="s">
        <v>128</v>
      </c>
      <c r="AE3" t="s">
        <v>107</v>
      </c>
      <c r="AF3" t="s">
        <v>129</v>
      </c>
      <c r="AG3" t="s">
        <v>131</v>
      </c>
      <c r="AH3" t="s">
        <v>132</v>
      </c>
      <c r="AI3" t="s">
        <v>133</v>
      </c>
      <c r="AJ3" t="s">
        <v>134</v>
      </c>
      <c r="AK3" t="s">
        <v>140</v>
      </c>
      <c r="AL3" t="s">
        <v>135</v>
      </c>
      <c r="AM3" t="s">
        <v>136</v>
      </c>
      <c r="AN3" t="s">
        <v>139</v>
      </c>
      <c r="AO3" t="s">
        <v>110</v>
      </c>
      <c r="AP3" t="s">
        <v>241</v>
      </c>
      <c r="AQ3" t="s">
        <v>137</v>
      </c>
      <c r="AR3" t="s">
        <v>138</v>
      </c>
    </row>
    <row r="4" spans="1:44" x14ac:dyDescent="0.25">
      <c r="A4" t="s">
        <v>288</v>
      </c>
      <c r="B4" t="s">
        <v>249</v>
      </c>
      <c r="C4" t="s">
        <v>250</v>
      </c>
      <c r="D4" t="s">
        <v>251</v>
      </c>
      <c r="E4" t="s">
        <v>252</v>
      </c>
      <c r="F4" t="s">
        <v>253</v>
      </c>
      <c r="G4" t="s">
        <v>254</v>
      </c>
      <c r="H4" t="s">
        <v>255</v>
      </c>
      <c r="I4" t="s">
        <v>256</v>
      </c>
      <c r="J4" t="s">
        <v>106</v>
      </c>
      <c r="K4" t="s">
        <v>257</v>
      </c>
      <c r="L4" t="s">
        <v>258</v>
      </c>
      <c r="M4" t="s">
        <v>108</v>
      </c>
      <c r="N4" t="s">
        <v>259</v>
      </c>
      <c r="O4" t="s">
        <v>260</v>
      </c>
      <c r="P4" t="s">
        <v>261</v>
      </c>
      <c r="Q4" t="s">
        <v>262</v>
      </c>
      <c r="R4" t="s">
        <v>263</v>
      </c>
      <c r="S4" t="s">
        <v>264</v>
      </c>
      <c r="T4" t="s">
        <v>265</v>
      </c>
      <c r="U4" t="s">
        <v>266</v>
      </c>
      <c r="V4" t="s">
        <v>267</v>
      </c>
      <c r="W4" t="s">
        <v>268</v>
      </c>
      <c r="X4" t="s">
        <v>269</v>
      </c>
      <c r="Y4" t="s">
        <v>270</v>
      </c>
      <c r="Z4" t="s">
        <v>271</v>
      </c>
      <c r="AA4" t="s">
        <v>126</v>
      </c>
      <c r="AB4" t="s">
        <v>272</v>
      </c>
      <c r="AC4" t="s">
        <v>273</v>
      </c>
      <c r="AD4" t="s">
        <v>274</v>
      </c>
      <c r="AE4" t="s">
        <v>275</v>
      </c>
      <c r="AF4" t="s">
        <v>276</v>
      </c>
      <c r="AG4" t="s">
        <v>277</v>
      </c>
      <c r="AH4" t="s">
        <v>278</v>
      </c>
      <c r="AI4" t="s">
        <v>259</v>
      </c>
      <c r="AJ4" t="s">
        <v>279</v>
      </c>
      <c r="AK4" t="s">
        <v>280</v>
      </c>
      <c r="AL4" t="s">
        <v>281</v>
      </c>
      <c r="AM4" t="s">
        <v>282</v>
      </c>
      <c r="AN4" t="s">
        <v>283</v>
      </c>
      <c r="AO4" t="s">
        <v>284</v>
      </c>
      <c r="AP4" t="s">
        <v>285</v>
      </c>
      <c r="AQ4" t="s">
        <v>286</v>
      </c>
      <c r="AR4" t="s">
        <v>287</v>
      </c>
    </row>
    <row r="5" spans="1:44" x14ac:dyDescent="0.25">
      <c r="A5">
        <v>0</v>
      </c>
      <c r="B5">
        <v>1</v>
      </c>
      <c r="C5" t="str">
        <f ca="1">"Q"&amp;RANDBETWEEN(1000,9999)</f>
        <v>Q2766</v>
      </c>
      <c r="D5" s="1">
        <f ca="1">RANDBETWEEN(DATE(2019,1,1),DATE(2020,3,28))</f>
        <v>43738</v>
      </c>
      <c r="E5" t="str">
        <f ca="1">CHOOSE(RANDBETWEEN(1,4),"Ford","Mercades","Nissan", "VW")</f>
        <v>Ford</v>
      </c>
      <c r="F5" t="s">
        <v>141</v>
      </c>
      <c r="G5" s="5">
        <f ca="1">RANDBETWEEN(5000, 12000)</f>
        <v>7486</v>
      </c>
      <c r="H5" s="5">
        <f ca="1">RANDBETWEEN(0, 200)</f>
        <v>142</v>
      </c>
      <c r="I5" t="s">
        <v>104</v>
      </c>
      <c r="J5" s="5">
        <f ca="1">RANDBETWEEN(800,2000)</f>
        <v>1665</v>
      </c>
      <c r="K5" s="5">
        <f ca="1">RANDBETWEEN(0,300)</f>
        <v>193</v>
      </c>
      <c r="L5" s="5">
        <f ca="1">RANDBETWEEN(0,200)</f>
        <v>173</v>
      </c>
      <c r="M5" s="5">
        <f ca="1">G5+H5+L5</f>
        <v>7801</v>
      </c>
      <c r="N5" s="1" t="str">
        <f ca="1">CHOOSE(RANDBETWEEN(1,2),"",RANDBETWEEN(DATE(2019,1,1),DATE(2020,3,28)))</f>
        <v/>
      </c>
      <c r="O5" s="6">
        <v>0</v>
      </c>
      <c r="P5" t="str">
        <f ca="1">CHOOSE(RANDBETWEEN(1,5),"","red","blue","green","white")</f>
        <v>red</v>
      </c>
      <c r="Q5" t="str">
        <f ca="1">CHOOSE(RANDBETWEEN(1,5),"","red","blue","green","white")</f>
        <v>blue</v>
      </c>
      <c r="S5" s="2" t="s">
        <v>5</v>
      </c>
      <c r="T5" t="str">
        <f ca="1">CHOOSE(RANDBETWEEN(1,5),"Co-op","PwC","Global","Vodafone","McDonalds")</f>
        <v>PwC</v>
      </c>
      <c r="U5" s="4" t="str">
        <f ca="1">"07"&amp;RANDBETWEEN(111111111,999999999)</f>
        <v>07979168242</v>
      </c>
      <c r="V5" t="s">
        <v>142</v>
      </c>
      <c r="W5" t="str">
        <f ca="1">CHOOSE(RANDBETWEEN(1,4), "Global Vans", "Funder1", "Funder2", "Funder3")</f>
        <v>Funder3</v>
      </c>
      <c r="X5" t="str">
        <f>S5&amp;" "&amp;V5</f>
        <v>Bradley Briley BD3 9ED</v>
      </c>
      <c r="Z5" t="str">
        <f ca="1">CHOOSE(RANDBETWEEN(1,1), "new", "awaiting reg", "delivery date requested", "awaiting global confirmation", "confirmed delivery", "awaiting payment", "completed")</f>
        <v>new</v>
      </c>
      <c r="AA5" s="1" t="str">
        <f ca="1">IF(OR(Z5="new",Z5="awaiting reg"),"",RANDBETWEEN(DATE(2020,5,1),DATE(2020,12,30)))</f>
        <v/>
      </c>
      <c r="AB5" t="b">
        <f ca="1">IF(OR(Z5="new",Z5="awaiting reg"), FALSE, CHOOSE(RANDBETWEEN(1,4),TRUE,TRUE,TRUE,FALSE))</f>
        <v>0</v>
      </c>
      <c r="AC5" s="1" t="str">
        <f ca="1">IF(AB5=TRUE, AA5-DATE(0,3,0), "")</f>
        <v/>
      </c>
      <c r="AD5" t="str">
        <f ca="1">IF(AB5=TRUE, CHOOSE(RANDBETWEEN(1,4),"Dave","Mike","Sarah", "Mia"), "")</f>
        <v/>
      </c>
      <c r="AE5" s="4" t="str">
        <f ca="1">IF(NOT(OR(Z5="new",Z5="awaiting reg")),CHAR(RANDBETWEEN(65,90))&amp;CHAR(RANDBETWEEN(65,90))&amp;RANDBETWEEN(0,68)&amp;" "&amp;CHAR(RANDBETWEEN(65,90))&amp;CHAR(RANDBETWEEN(65,90)),"")</f>
        <v/>
      </c>
      <c r="AF5" s="6" t="str">
        <f ca="1">IF(NOT(OR(Z5="new",Z5="awaiting reg")),RANDBETWEEN(1111111111,9999999999),"")</f>
        <v/>
      </c>
      <c r="AG5" s="1" t="str">
        <f ca="1">IF(OR(Z5="new", Z5="awaiting reg", Z5="delivery date requested"),"",AA5+15)</f>
        <v/>
      </c>
      <c r="AH5" t="b">
        <f ca="1">IF(OR(Z5="confirmed delivery",Z5="awaiting payment",Z5="completed"),TRUE,FALSE)</f>
        <v>0</v>
      </c>
      <c r="AI5" s="1" t="str">
        <f ca="1">IF(AK5="styles/assets/preview.pdf", RANDBETWEEN(DATE(2019,1,1),DATE(2020,3,28)),"")</f>
        <v/>
      </c>
      <c r="AJ5" t="b">
        <f ca="1">IF(AK5="styles/assets/preview.pdf",TRUE,FALSE)</f>
        <v>0</v>
      </c>
      <c r="AK5" t="str">
        <f ca="1">IF(OR(Z5="completed",Z5="awaiting payment", Z5="confirmed delivery"),IF(Z5="confirmed delivery",CHOOSE(RANDBETWEEN(1,3),"styles/assets/preview.pdf","",""),"styles/assets/preview.pdf"),"")</f>
        <v/>
      </c>
      <c r="AL5" t="b">
        <f ca="1">IF(AN5="styles/assets/preview.pdf",TRUE,FALSE)</f>
        <v>0</v>
      </c>
      <c r="AM5" t="b">
        <f ca="1">AL5</f>
        <v>0</v>
      </c>
      <c r="AN5" t="str">
        <f ca="1">IF(OR(Z5="completed",Z5="awaiting payment", Z5="confirmed delivery"),IF(Z5="confirmed delivery",CHOOSE(RANDBETWEEN(1,3),"styles/assets/preview.pdf","",""),"styles/assets/preview.pdf"),"")</f>
        <v/>
      </c>
      <c r="AO5" t="str">
        <f ca="1">IF(AP5=TRUE, RANDBETWEEN(0,100),"")</f>
        <v/>
      </c>
      <c r="AP5" t="b">
        <f ca="1">IF(OR(Z5="completed",Z5="awaiting payment", Z5="confirmed delivery"),IF(Z5="confirmed delivery",CHOOSE(RANDBETWEEN(1,3),TRUE,FALSE,FALSE),TRUE),FALSE)</f>
        <v>0</v>
      </c>
      <c r="AQ5" t="str">
        <f ca="1">IF(AP5=TRUE, "styles/assets/preview.pdf","")</f>
        <v/>
      </c>
      <c r="AR5" t="b">
        <f ca="1">IF(OR(AP5=TRUE,AM5=TRUE,AJ5=TRUE), CHOOSE(RANDBETWEEN(1,4),TRUE,FALSE,FALSE,FALSE),FALSE)</f>
        <v>0</v>
      </c>
    </row>
    <row r="6" spans="1:44" x14ac:dyDescent="0.25">
      <c r="A6">
        <f>A5+1</f>
        <v>1</v>
      </c>
      <c r="B6">
        <f>1+B5</f>
        <v>2</v>
      </c>
      <c r="C6" t="str">
        <f t="shared" ref="C6:C69" ca="1" si="0">"Q"&amp;RANDBETWEEN(1000,9999)</f>
        <v>Q7403</v>
      </c>
      <c r="D6" s="1">
        <f ca="1">RANDBETWEEN(DATE(2019,1,1),DATE(2020,3,28))</f>
        <v>43669</v>
      </c>
      <c r="E6" t="str">
        <f t="shared" ref="E6:E69" ca="1" si="1">CHOOSE(RANDBETWEEN(1,4),"Ford","Mercades","Nissan", "VW")</f>
        <v>VW</v>
      </c>
      <c r="F6" t="s">
        <v>141</v>
      </c>
      <c r="G6" s="5">
        <f t="shared" ref="G6:G69" ca="1" si="2">RANDBETWEEN(5000, 12000)</f>
        <v>10223</v>
      </c>
      <c r="H6" s="5">
        <f t="shared" ref="H6:H69" ca="1" si="3">RANDBETWEEN(0, 200)</f>
        <v>166</v>
      </c>
      <c r="I6" t="s">
        <v>104</v>
      </c>
      <c r="J6" s="5">
        <f t="shared" ref="J6:J69" ca="1" si="4">RANDBETWEEN(800,2000)</f>
        <v>1022</v>
      </c>
      <c r="K6" s="5">
        <f t="shared" ref="K6:K69" ca="1" si="5">RANDBETWEEN(0,300)</f>
        <v>144</v>
      </c>
      <c r="L6" s="5">
        <f t="shared" ref="L6:L69" ca="1" si="6">RANDBETWEEN(0,200)</f>
        <v>78</v>
      </c>
      <c r="M6" s="5">
        <f t="shared" ref="M6:M69" ca="1" si="7">G6+H6+L6</f>
        <v>10467</v>
      </c>
      <c r="N6" s="1" t="str">
        <f t="shared" ref="N6:N69" ca="1" si="8">CHOOSE(RANDBETWEEN(1,2),"",RANDBETWEEN(DATE(2019,1,1),DATE(2020,3,28)))</f>
        <v/>
      </c>
      <c r="O6" s="6">
        <v>0</v>
      </c>
      <c r="P6" t="str">
        <f t="shared" ref="P6:Q69" ca="1" si="9">CHOOSE(RANDBETWEEN(1,5),"","red","blue","green","white")</f>
        <v>red</v>
      </c>
      <c r="Q6" t="str">
        <f t="shared" ca="1" si="9"/>
        <v>red</v>
      </c>
      <c r="S6" t="s">
        <v>6</v>
      </c>
      <c r="T6" t="str">
        <f t="shared" ref="T6:T69" ca="1" si="10">CHOOSE(RANDBETWEEN(1,5),"Co-op","PwC","Global","Vodafone","McDonalds")</f>
        <v>Co-op</v>
      </c>
      <c r="U6" s="4" t="str">
        <f t="shared" ref="U6:U69" ca="1" si="11">"07"&amp;RANDBETWEEN(111111111,999999999)</f>
        <v>07396224662</v>
      </c>
      <c r="V6" t="s">
        <v>143</v>
      </c>
      <c r="W6" t="str">
        <f t="shared" ref="W6:W69" ca="1" si="12">CHOOSE(RANDBETWEEN(1,4), "Global Vans", "Funder1", "Funder2", "Funder3")</f>
        <v>Global Vans</v>
      </c>
      <c r="X6" t="str">
        <f t="shared" ref="X6:X69" si="13">S6&amp;" "&amp;V6</f>
        <v>Abel Maravilla PE6 8LW</v>
      </c>
      <c r="Z6" t="str">
        <f t="shared" ref="Z6:Z69" ca="1" si="14">CHOOSE(RANDBETWEEN(1,7), "new", "awaiting reg", "delivery date requested", "awaiting global confirmation", "confirmed delivery", "awaiting payment", "completed")</f>
        <v>confirmed delivery</v>
      </c>
      <c r="AA6" s="1">
        <f t="shared" ref="AA6:AA69" ca="1" si="15">IF(OR(Z6="new",Z6="awaiting reg"),"",RANDBETWEEN(DATE(2020,5,1),DATE(2020,12,30)))</f>
        <v>43979</v>
      </c>
      <c r="AB6" t="b">
        <f t="shared" ref="AB6:AB69" ca="1" si="16">IF(OR(Z6="new",Z6="awaiting reg"), FALSE, CHOOSE(RANDBETWEEN(1,4),TRUE,TRUE,TRUE,FALSE))</f>
        <v>1</v>
      </c>
      <c r="AC6" s="1">
        <f ca="1">IF(AB6=TRUE, AA6-DATE(0,3,0), "")</f>
        <v>43919</v>
      </c>
      <c r="AD6" t="str">
        <f t="shared" ref="AD6:AD69" ca="1" si="17">IF(AB6=TRUE, CHOOSE(RANDBETWEEN(1,4),"Dave","Mike","Sarah", "Mia"), "")</f>
        <v>Mike</v>
      </c>
      <c r="AE6" s="4" t="str">
        <f ca="1">IF(NOT(OR(Z6="new",Z6="awaiting reg")),CHAR(RANDBETWEEN(65,90))&amp;CHAR(RANDBETWEEN(65,90))&amp;RANDBETWEEN(0,68)&amp;" "&amp;CHAR(RANDBETWEEN(65,90))&amp;CHAR(RANDBETWEEN(65,90)),"")</f>
        <v>JU31 AW</v>
      </c>
      <c r="AF6" s="6">
        <f t="shared" ref="AF6:AF69" ca="1" si="18">IF(NOT(OR(Z6="new",Z6="awaiting reg")),RANDBETWEEN(1111111111,9999999999),"")</f>
        <v>7054861808</v>
      </c>
      <c r="AG6" s="1">
        <f t="shared" ref="AG6:AG69" ca="1" si="19">IF(OR(Z6="new", Z6="awaiting reg", Z6="delivery date requested"),"",AA6+15)</f>
        <v>43994</v>
      </c>
      <c r="AH6" t="b">
        <f t="shared" ref="AH6:AH69" ca="1" si="20">IF(OR(Z6="confirmed delivery",Z6="awaiting payment",Z6="completed"),TRUE,FALSE)</f>
        <v>1</v>
      </c>
      <c r="AI6" s="1" t="str">
        <f t="shared" ref="AI6:AI69" ca="1" si="21">IF(AK6="styles/assets/preview.pdf", RANDBETWEEN(DATE(2019,1,1),DATE(2020,3,28)),"")</f>
        <v/>
      </c>
      <c r="AJ6" t="b">
        <f t="shared" ref="AJ6:AJ69" ca="1" si="22">IF(AK6="styles/assets/preview.pdf",TRUE,FALSE)</f>
        <v>0</v>
      </c>
      <c r="AK6" t="str">
        <f t="shared" ref="AK6:AK69" ca="1" si="23">IF(OR(Z6="completed",Z6="awaiting payment", Z6="confirmed delivery"),IF(Z6="confirmed delivery",CHOOSE(RANDBETWEEN(1,3),"styles/assets/preview.pdf","",""),"styles/assets/preview.pdf"),"")</f>
        <v/>
      </c>
      <c r="AL6" t="b">
        <f t="shared" ref="AL6:AL69" ca="1" si="24">IF(AN6="styles/assets/preview.pdf",TRUE,FALSE)</f>
        <v>1</v>
      </c>
      <c r="AM6" t="b">
        <f t="shared" ref="AM6:AM69" ca="1" si="25">AL6</f>
        <v>1</v>
      </c>
      <c r="AN6" t="str">
        <f t="shared" ref="AN6:AN69" ca="1" si="26">IF(OR(Z6="completed",Z6="awaiting payment", Z6="confirmed delivery"),IF(Z6="confirmed delivery",CHOOSE(RANDBETWEEN(1,3),"styles/assets/preview.pdf","",""),"styles/assets/preview.pdf"),"")</f>
        <v>styles/assets/preview.pdf</v>
      </c>
      <c r="AO6" t="str">
        <f t="shared" ref="AO6:AO69" ca="1" si="27">IF(AP6=TRUE, RANDBETWEEN(0,100),"")</f>
        <v/>
      </c>
      <c r="AP6" t="b">
        <f t="shared" ref="AP6:AP69" ca="1" si="28">IF(OR(Z6="completed",Z6="awaiting payment", Z6="confirmed delivery"),IF(Z6="confirmed delivery",CHOOSE(RANDBETWEEN(1,3),TRUE,FALSE,FALSE),TRUE),FALSE)</f>
        <v>0</v>
      </c>
      <c r="AQ6" t="str">
        <f t="shared" ref="AQ6:AQ69" ca="1" si="29">IF(AP6=TRUE, "styles/assets/preview.pdf","")</f>
        <v/>
      </c>
      <c r="AR6" t="b">
        <f t="shared" ref="AR6:AR69" ca="1" si="30">IF(OR(AP6=TRUE,AM6=TRUE,AJ6=TRUE), CHOOSE(RANDBETWEEN(1,4),TRUE,FALSE,FALSE,FALSE),FALSE)</f>
        <v>0</v>
      </c>
    </row>
    <row r="7" spans="1:44" x14ac:dyDescent="0.25">
      <c r="A7">
        <f t="shared" ref="A7:A70" si="31">A6+1</f>
        <v>2</v>
      </c>
      <c r="B7">
        <f t="shared" ref="B7:B70" si="32">1+B6</f>
        <v>3</v>
      </c>
      <c r="C7" t="str">
        <f t="shared" ca="1" si="0"/>
        <v>Q8723</v>
      </c>
      <c r="D7" s="1">
        <f t="shared" ref="D7:D70" ca="1" si="33">RANDBETWEEN(DATE(2019,1,1),DATE(2020,3,28))</f>
        <v>43695</v>
      </c>
      <c r="E7" t="str">
        <f t="shared" ca="1" si="1"/>
        <v>Mercades</v>
      </c>
      <c r="F7" t="s">
        <v>141</v>
      </c>
      <c r="G7" s="5">
        <f t="shared" ca="1" si="2"/>
        <v>8958</v>
      </c>
      <c r="H7" s="5">
        <f t="shared" ca="1" si="3"/>
        <v>171</v>
      </c>
      <c r="I7" t="s">
        <v>104</v>
      </c>
      <c r="J7" s="5">
        <f t="shared" ca="1" si="4"/>
        <v>1797</v>
      </c>
      <c r="K7" s="5">
        <f t="shared" ca="1" si="5"/>
        <v>206</v>
      </c>
      <c r="L7" s="5">
        <f t="shared" ca="1" si="6"/>
        <v>12</v>
      </c>
      <c r="M7" s="5">
        <f t="shared" ca="1" si="7"/>
        <v>9141</v>
      </c>
      <c r="N7" s="1" t="str">
        <f t="shared" ca="1" si="8"/>
        <v/>
      </c>
      <c r="O7" s="6">
        <v>0</v>
      </c>
      <c r="P7" t="str">
        <f t="shared" ca="1" si="9"/>
        <v>red</v>
      </c>
      <c r="Q7" t="str">
        <f t="shared" ca="1" si="9"/>
        <v/>
      </c>
      <c r="S7" t="s">
        <v>7</v>
      </c>
      <c r="T7" t="str">
        <f t="shared" ca="1" si="10"/>
        <v>PwC</v>
      </c>
      <c r="U7" s="4" t="str">
        <f t="shared" ca="1" si="11"/>
        <v>07959052160</v>
      </c>
      <c r="V7" t="s">
        <v>144</v>
      </c>
      <c r="W7" t="str">
        <f t="shared" ca="1" si="12"/>
        <v>Funder2</v>
      </c>
      <c r="X7" t="str">
        <f t="shared" si="13"/>
        <v>Karla Eason TN22 3RT</v>
      </c>
      <c r="Z7" t="str">
        <f t="shared" ca="1" si="14"/>
        <v>new</v>
      </c>
      <c r="AA7" s="1" t="str">
        <f t="shared" ca="1" si="15"/>
        <v/>
      </c>
      <c r="AB7" t="b">
        <f t="shared" ca="1" si="16"/>
        <v>0</v>
      </c>
      <c r="AC7" s="1" t="str">
        <f t="shared" ref="AC7:AC69" ca="1" si="34">IF(AB7=TRUE, AA7-DATE(0,3,0), "")</f>
        <v/>
      </c>
      <c r="AD7" t="str">
        <f t="shared" ca="1" si="17"/>
        <v/>
      </c>
      <c r="AE7" s="4" t="str">
        <f t="shared" ref="AE7:AE70" ca="1" si="35">IF(NOT(OR(Z7="new",Z7="awaiting reg")),CHAR(RANDBETWEEN(65,90))&amp;CHAR(RANDBETWEEN(65,90))&amp;RANDBETWEEN(0,68)&amp;" "&amp;CHAR(RANDBETWEEN(65,90))&amp;CHAR(RANDBETWEEN(65,90)),"")</f>
        <v/>
      </c>
      <c r="AF7" s="6" t="str">
        <f t="shared" ca="1" si="18"/>
        <v/>
      </c>
      <c r="AG7" s="1" t="str">
        <f t="shared" ca="1" si="19"/>
        <v/>
      </c>
      <c r="AH7" t="b">
        <f t="shared" ca="1" si="20"/>
        <v>0</v>
      </c>
      <c r="AI7" s="1" t="str">
        <f t="shared" ca="1" si="21"/>
        <v/>
      </c>
      <c r="AJ7" t="b">
        <f t="shared" ca="1" si="22"/>
        <v>0</v>
      </c>
      <c r="AK7" t="str">
        <f t="shared" ca="1" si="23"/>
        <v/>
      </c>
      <c r="AL7" t="b">
        <f t="shared" ca="1" si="24"/>
        <v>0</v>
      </c>
      <c r="AM7" t="b">
        <f t="shared" ca="1" si="25"/>
        <v>0</v>
      </c>
      <c r="AN7" t="str">
        <f t="shared" ca="1" si="26"/>
        <v/>
      </c>
      <c r="AO7" t="str">
        <f t="shared" ca="1" si="27"/>
        <v/>
      </c>
      <c r="AP7" t="b">
        <f t="shared" ca="1" si="28"/>
        <v>0</v>
      </c>
      <c r="AQ7" t="str">
        <f t="shared" ca="1" si="29"/>
        <v/>
      </c>
      <c r="AR7" t="b">
        <f t="shared" ca="1" si="30"/>
        <v>0</v>
      </c>
    </row>
    <row r="8" spans="1:44" x14ac:dyDescent="0.25">
      <c r="A8">
        <f t="shared" si="31"/>
        <v>3</v>
      </c>
      <c r="B8">
        <f t="shared" si="32"/>
        <v>4</v>
      </c>
      <c r="C8" t="str">
        <f t="shared" ca="1" si="0"/>
        <v>Q9257</v>
      </c>
      <c r="D8" s="1">
        <f t="shared" ca="1" si="33"/>
        <v>43773</v>
      </c>
      <c r="E8" t="str">
        <f t="shared" ca="1" si="1"/>
        <v>VW</v>
      </c>
      <c r="F8" t="s">
        <v>141</v>
      </c>
      <c r="G8" s="5">
        <f t="shared" ca="1" si="2"/>
        <v>9813</v>
      </c>
      <c r="H8" s="5">
        <f t="shared" ca="1" si="3"/>
        <v>144</v>
      </c>
      <c r="I8" t="s">
        <v>104</v>
      </c>
      <c r="J8" s="5">
        <f t="shared" ca="1" si="4"/>
        <v>1999</v>
      </c>
      <c r="K8" s="5">
        <f t="shared" ca="1" si="5"/>
        <v>252</v>
      </c>
      <c r="L8" s="5">
        <f t="shared" ca="1" si="6"/>
        <v>64</v>
      </c>
      <c r="M8" s="5">
        <f t="shared" ca="1" si="7"/>
        <v>10021</v>
      </c>
      <c r="N8" s="1">
        <f t="shared" ca="1" si="8"/>
        <v>43566</v>
      </c>
      <c r="O8" s="6">
        <v>0</v>
      </c>
      <c r="P8" t="str">
        <f t="shared" ca="1" si="9"/>
        <v>green</v>
      </c>
      <c r="Q8" t="str">
        <f t="shared" ca="1" si="9"/>
        <v>red</v>
      </c>
      <c r="S8" t="s">
        <v>8</v>
      </c>
      <c r="T8" t="str">
        <f t="shared" ca="1" si="10"/>
        <v>Vodafone</v>
      </c>
      <c r="U8" s="4" t="str">
        <f t="shared" ca="1" si="11"/>
        <v>07759252825</v>
      </c>
      <c r="V8" t="s">
        <v>145</v>
      </c>
      <c r="W8" t="str">
        <f t="shared" ca="1" si="12"/>
        <v>Funder3</v>
      </c>
      <c r="X8" t="str">
        <f t="shared" si="13"/>
        <v>Paulita Lister SE22 0QW</v>
      </c>
      <c r="Z8" t="str">
        <f t="shared" ca="1" si="14"/>
        <v>new</v>
      </c>
      <c r="AA8" s="1" t="str">
        <f t="shared" ca="1" si="15"/>
        <v/>
      </c>
      <c r="AB8" t="b">
        <f t="shared" ca="1" si="16"/>
        <v>0</v>
      </c>
      <c r="AC8" s="1" t="str">
        <f t="shared" ca="1" si="34"/>
        <v/>
      </c>
      <c r="AD8" t="str">
        <f t="shared" ca="1" si="17"/>
        <v/>
      </c>
      <c r="AE8" s="4" t="str">
        <f t="shared" ca="1" si="35"/>
        <v/>
      </c>
      <c r="AF8" s="6" t="str">
        <f t="shared" ca="1" si="18"/>
        <v/>
      </c>
      <c r="AG8" s="1" t="str">
        <f t="shared" ca="1" si="19"/>
        <v/>
      </c>
      <c r="AH8" t="b">
        <f t="shared" ca="1" si="20"/>
        <v>0</v>
      </c>
      <c r="AI8" s="1" t="str">
        <f t="shared" ca="1" si="21"/>
        <v/>
      </c>
      <c r="AJ8" t="b">
        <f t="shared" ca="1" si="22"/>
        <v>0</v>
      </c>
      <c r="AK8" t="str">
        <f t="shared" ca="1" si="23"/>
        <v/>
      </c>
      <c r="AL8" t="b">
        <f t="shared" ca="1" si="24"/>
        <v>0</v>
      </c>
      <c r="AM8" t="b">
        <f t="shared" ca="1" si="25"/>
        <v>0</v>
      </c>
      <c r="AN8" t="str">
        <f t="shared" ca="1" si="26"/>
        <v/>
      </c>
      <c r="AO8" t="str">
        <f t="shared" ca="1" si="27"/>
        <v/>
      </c>
      <c r="AP8" t="b">
        <f t="shared" ca="1" si="28"/>
        <v>0</v>
      </c>
      <c r="AQ8" t="str">
        <f t="shared" ca="1" si="29"/>
        <v/>
      </c>
      <c r="AR8" t="b">
        <f t="shared" ca="1" si="30"/>
        <v>0</v>
      </c>
    </row>
    <row r="9" spans="1:44" x14ac:dyDescent="0.25">
      <c r="A9">
        <f t="shared" si="31"/>
        <v>4</v>
      </c>
      <c r="B9">
        <f t="shared" si="32"/>
        <v>5</v>
      </c>
      <c r="C9" t="str">
        <f t="shared" ca="1" si="0"/>
        <v>Q2008</v>
      </c>
      <c r="D9" s="1">
        <f t="shared" ca="1" si="33"/>
        <v>43841</v>
      </c>
      <c r="E9" t="str">
        <f t="shared" ca="1" si="1"/>
        <v>VW</v>
      </c>
      <c r="F9" t="s">
        <v>141</v>
      </c>
      <c r="G9" s="5">
        <f t="shared" ca="1" si="2"/>
        <v>10329</v>
      </c>
      <c r="H9" s="5">
        <f t="shared" ca="1" si="3"/>
        <v>139</v>
      </c>
      <c r="I9" t="s">
        <v>104</v>
      </c>
      <c r="J9" s="5">
        <f t="shared" ca="1" si="4"/>
        <v>1171</v>
      </c>
      <c r="K9" s="5">
        <f t="shared" ca="1" si="5"/>
        <v>215</v>
      </c>
      <c r="L9" s="5">
        <f t="shared" ca="1" si="6"/>
        <v>71</v>
      </c>
      <c r="M9" s="5">
        <f t="shared" ca="1" si="7"/>
        <v>10539</v>
      </c>
      <c r="N9" s="1">
        <f t="shared" ca="1" si="8"/>
        <v>43578</v>
      </c>
      <c r="O9" s="6">
        <v>0</v>
      </c>
      <c r="P9" t="str">
        <f t="shared" ca="1" si="9"/>
        <v>white</v>
      </c>
      <c r="Q9" t="str">
        <f t="shared" ca="1" si="9"/>
        <v>red</v>
      </c>
      <c r="S9" t="s">
        <v>9</v>
      </c>
      <c r="T9" t="str">
        <f t="shared" ca="1" si="10"/>
        <v>PwC</v>
      </c>
      <c r="U9" s="4" t="str">
        <f t="shared" ca="1" si="11"/>
        <v>07503206955</v>
      </c>
      <c r="V9" t="s">
        <v>146</v>
      </c>
      <c r="W9" t="str">
        <f t="shared" ca="1" si="12"/>
        <v>Global Vans</v>
      </c>
      <c r="X9" t="str">
        <f t="shared" si="13"/>
        <v>Vania Blomberg DN12 4BZ</v>
      </c>
      <c r="Z9" t="str">
        <f t="shared" ca="1" si="14"/>
        <v>new</v>
      </c>
      <c r="AA9" s="1" t="str">
        <f t="shared" ca="1" si="15"/>
        <v/>
      </c>
      <c r="AB9" t="b">
        <f t="shared" ca="1" si="16"/>
        <v>0</v>
      </c>
      <c r="AC9" s="1" t="str">
        <f t="shared" ca="1" si="34"/>
        <v/>
      </c>
      <c r="AD9" t="str">
        <f t="shared" ca="1" si="17"/>
        <v/>
      </c>
      <c r="AE9" s="4" t="str">
        <f t="shared" ca="1" si="35"/>
        <v/>
      </c>
      <c r="AF9" s="6" t="str">
        <f t="shared" ca="1" si="18"/>
        <v/>
      </c>
      <c r="AG9" s="1" t="str">
        <f t="shared" ca="1" si="19"/>
        <v/>
      </c>
      <c r="AH9" t="b">
        <f t="shared" ca="1" si="20"/>
        <v>0</v>
      </c>
      <c r="AI9" s="1" t="str">
        <f t="shared" ca="1" si="21"/>
        <v/>
      </c>
      <c r="AJ9" t="b">
        <f t="shared" ca="1" si="22"/>
        <v>0</v>
      </c>
      <c r="AK9" t="str">
        <f t="shared" ca="1" si="23"/>
        <v/>
      </c>
      <c r="AL9" t="b">
        <f t="shared" ca="1" si="24"/>
        <v>0</v>
      </c>
      <c r="AM9" t="b">
        <f t="shared" ca="1" si="25"/>
        <v>0</v>
      </c>
      <c r="AN9" t="str">
        <f t="shared" ca="1" si="26"/>
        <v/>
      </c>
      <c r="AO9" t="str">
        <f t="shared" ca="1" si="27"/>
        <v/>
      </c>
      <c r="AP9" t="b">
        <f t="shared" ca="1" si="28"/>
        <v>0</v>
      </c>
      <c r="AQ9" t="str">
        <f t="shared" ca="1" si="29"/>
        <v/>
      </c>
      <c r="AR9" t="b">
        <f t="shared" ca="1" si="30"/>
        <v>0</v>
      </c>
    </row>
    <row r="10" spans="1:44" x14ac:dyDescent="0.25">
      <c r="A10">
        <f t="shared" si="31"/>
        <v>5</v>
      </c>
      <c r="B10">
        <f t="shared" si="32"/>
        <v>6</v>
      </c>
      <c r="C10" t="str">
        <f t="shared" ca="1" si="0"/>
        <v>Q1542</v>
      </c>
      <c r="D10" s="1">
        <f t="shared" ca="1" si="33"/>
        <v>43620</v>
      </c>
      <c r="E10" t="str">
        <f t="shared" ca="1" si="1"/>
        <v>VW</v>
      </c>
      <c r="F10" t="s">
        <v>141</v>
      </c>
      <c r="G10" s="5">
        <f t="shared" ca="1" si="2"/>
        <v>5581</v>
      </c>
      <c r="H10" s="5">
        <f t="shared" ca="1" si="3"/>
        <v>161</v>
      </c>
      <c r="I10" t="s">
        <v>104</v>
      </c>
      <c r="J10" s="5">
        <f t="shared" ca="1" si="4"/>
        <v>1057</v>
      </c>
      <c r="K10" s="5">
        <f t="shared" ca="1" si="5"/>
        <v>191</v>
      </c>
      <c r="L10" s="5">
        <f t="shared" ca="1" si="6"/>
        <v>192</v>
      </c>
      <c r="M10" s="5">
        <f t="shared" ca="1" si="7"/>
        <v>5934</v>
      </c>
      <c r="N10" s="1" t="str">
        <f t="shared" ca="1" si="8"/>
        <v/>
      </c>
      <c r="O10" s="6">
        <v>0</v>
      </c>
      <c r="P10" t="str">
        <f t="shared" ca="1" si="9"/>
        <v>green</v>
      </c>
      <c r="Q10" t="str">
        <f t="shared" ca="1" si="9"/>
        <v>green</v>
      </c>
      <c r="S10" t="s">
        <v>10</v>
      </c>
      <c r="T10" t="str">
        <f t="shared" ca="1" si="10"/>
        <v>Global</v>
      </c>
      <c r="U10" s="4" t="str">
        <f t="shared" ca="1" si="11"/>
        <v>07283167663</v>
      </c>
      <c r="V10" t="s">
        <v>147</v>
      </c>
      <c r="W10" t="str">
        <f t="shared" ca="1" si="12"/>
        <v>Funder2</v>
      </c>
      <c r="X10" t="str">
        <f t="shared" si="13"/>
        <v>Hannelore Wenz CB1 2NJ</v>
      </c>
      <c r="Z10" t="str">
        <f t="shared" ca="1" si="14"/>
        <v>awaiting global confirmation</v>
      </c>
      <c r="AA10" s="1">
        <f t="shared" ca="1" si="15"/>
        <v>44097</v>
      </c>
      <c r="AB10" t="b">
        <f t="shared" ca="1" si="16"/>
        <v>1</v>
      </c>
      <c r="AC10" s="1">
        <f t="shared" ca="1" si="34"/>
        <v>44037</v>
      </c>
      <c r="AD10" t="str">
        <f t="shared" ca="1" si="17"/>
        <v>Mia</v>
      </c>
      <c r="AE10" s="4" t="str">
        <f t="shared" ca="1" si="35"/>
        <v>ZR7 TV</v>
      </c>
      <c r="AF10" s="6">
        <f t="shared" ca="1" si="18"/>
        <v>8390932393</v>
      </c>
      <c r="AG10" s="1">
        <f t="shared" ca="1" si="19"/>
        <v>44112</v>
      </c>
      <c r="AH10" t="b">
        <f t="shared" ca="1" si="20"/>
        <v>0</v>
      </c>
      <c r="AI10" s="1" t="str">
        <f t="shared" ca="1" si="21"/>
        <v/>
      </c>
      <c r="AJ10" t="b">
        <f t="shared" ca="1" si="22"/>
        <v>0</v>
      </c>
      <c r="AK10" t="str">
        <f t="shared" ca="1" si="23"/>
        <v/>
      </c>
      <c r="AL10" t="b">
        <f t="shared" ca="1" si="24"/>
        <v>0</v>
      </c>
      <c r="AM10" t="b">
        <f t="shared" ca="1" si="25"/>
        <v>0</v>
      </c>
      <c r="AN10" t="str">
        <f t="shared" ca="1" si="26"/>
        <v/>
      </c>
      <c r="AO10" t="str">
        <f t="shared" ca="1" si="27"/>
        <v/>
      </c>
      <c r="AP10" t="b">
        <f t="shared" ca="1" si="28"/>
        <v>0</v>
      </c>
      <c r="AQ10" t="str">
        <f t="shared" ca="1" si="29"/>
        <v/>
      </c>
      <c r="AR10" t="b">
        <f t="shared" ca="1" si="30"/>
        <v>0</v>
      </c>
    </row>
    <row r="11" spans="1:44" x14ac:dyDescent="0.25">
      <c r="A11">
        <f t="shared" si="31"/>
        <v>6</v>
      </c>
      <c r="B11">
        <f t="shared" si="32"/>
        <v>7</v>
      </c>
      <c r="C11" t="str">
        <f t="shared" ca="1" si="0"/>
        <v>Q1494</v>
      </c>
      <c r="D11" s="1">
        <f t="shared" ca="1" si="33"/>
        <v>43545</v>
      </c>
      <c r="E11" t="str">
        <f t="shared" ca="1" si="1"/>
        <v>Mercades</v>
      </c>
      <c r="F11" t="s">
        <v>141</v>
      </c>
      <c r="G11" s="5">
        <f t="shared" ca="1" si="2"/>
        <v>9575</v>
      </c>
      <c r="H11" s="5">
        <f t="shared" ca="1" si="3"/>
        <v>171</v>
      </c>
      <c r="I11" t="s">
        <v>104</v>
      </c>
      <c r="J11" s="5">
        <f t="shared" ca="1" si="4"/>
        <v>1063</v>
      </c>
      <c r="K11" s="5">
        <f t="shared" ca="1" si="5"/>
        <v>26</v>
      </c>
      <c r="L11" s="5">
        <f t="shared" ca="1" si="6"/>
        <v>167</v>
      </c>
      <c r="M11" s="5">
        <f t="shared" ca="1" si="7"/>
        <v>9913</v>
      </c>
      <c r="N11" s="1">
        <f t="shared" ca="1" si="8"/>
        <v>43477</v>
      </c>
      <c r="O11" s="6">
        <v>0</v>
      </c>
      <c r="P11" t="str">
        <f t="shared" ca="1" si="9"/>
        <v>white</v>
      </c>
      <c r="Q11" t="str">
        <f t="shared" ca="1" si="9"/>
        <v>white</v>
      </c>
      <c r="S11" t="s">
        <v>11</v>
      </c>
      <c r="T11" t="str">
        <f t="shared" ca="1" si="10"/>
        <v>Global</v>
      </c>
      <c r="U11" s="4" t="str">
        <f t="shared" ca="1" si="11"/>
        <v>07868526802</v>
      </c>
      <c r="V11" t="s">
        <v>148</v>
      </c>
      <c r="W11" t="str">
        <f t="shared" ca="1" si="12"/>
        <v>Global Vans</v>
      </c>
      <c r="X11" t="str">
        <f t="shared" si="13"/>
        <v>Brandi Eshleman SN14 6XW</v>
      </c>
      <c r="Z11" t="str">
        <f t="shared" ca="1" si="14"/>
        <v>delivery date requested</v>
      </c>
      <c r="AA11" s="1">
        <f t="shared" ca="1" si="15"/>
        <v>43983</v>
      </c>
      <c r="AB11" t="b">
        <f t="shared" ca="1" si="16"/>
        <v>1</v>
      </c>
      <c r="AC11" s="1">
        <f t="shared" ca="1" si="34"/>
        <v>43923</v>
      </c>
      <c r="AD11" t="str">
        <f t="shared" ca="1" si="17"/>
        <v>Mike</v>
      </c>
      <c r="AE11" s="4" t="str">
        <f t="shared" ca="1" si="35"/>
        <v>GI59 RW</v>
      </c>
      <c r="AF11" s="6">
        <f t="shared" ca="1" si="18"/>
        <v>9256573407</v>
      </c>
      <c r="AG11" s="1" t="str">
        <f t="shared" ca="1" si="19"/>
        <v/>
      </c>
      <c r="AH11" t="b">
        <f t="shared" ca="1" si="20"/>
        <v>0</v>
      </c>
      <c r="AI11" s="1" t="str">
        <f t="shared" ca="1" si="21"/>
        <v/>
      </c>
      <c r="AJ11" t="b">
        <f t="shared" ca="1" si="22"/>
        <v>0</v>
      </c>
      <c r="AK11" t="str">
        <f t="shared" ca="1" si="23"/>
        <v/>
      </c>
      <c r="AL11" t="b">
        <f t="shared" ca="1" si="24"/>
        <v>0</v>
      </c>
      <c r="AM11" t="b">
        <f t="shared" ca="1" si="25"/>
        <v>0</v>
      </c>
      <c r="AN11" t="str">
        <f t="shared" ca="1" si="26"/>
        <v/>
      </c>
      <c r="AO11" t="str">
        <f t="shared" ca="1" si="27"/>
        <v/>
      </c>
      <c r="AP11" t="b">
        <f t="shared" ca="1" si="28"/>
        <v>0</v>
      </c>
      <c r="AQ11" t="str">
        <f t="shared" ca="1" si="29"/>
        <v/>
      </c>
      <c r="AR11" t="b">
        <f t="shared" ca="1" si="30"/>
        <v>0</v>
      </c>
    </row>
    <row r="12" spans="1:44" x14ac:dyDescent="0.25">
      <c r="A12">
        <f t="shared" si="31"/>
        <v>7</v>
      </c>
      <c r="B12">
        <f t="shared" si="32"/>
        <v>8</v>
      </c>
      <c r="C12" t="str">
        <f t="shared" ca="1" si="0"/>
        <v>Q8262</v>
      </c>
      <c r="D12" s="1">
        <f t="shared" ca="1" si="33"/>
        <v>43807</v>
      </c>
      <c r="E12" t="str">
        <f t="shared" ca="1" si="1"/>
        <v>Mercades</v>
      </c>
      <c r="F12" t="s">
        <v>141</v>
      </c>
      <c r="G12" s="5">
        <f t="shared" ca="1" si="2"/>
        <v>9015</v>
      </c>
      <c r="H12" s="5">
        <f t="shared" ca="1" si="3"/>
        <v>60</v>
      </c>
      <c r="I12" t="s">
        <v>104</v>
      </c>
      <c r="J12" s="5">
        <f t="shared" ca="1" si="4"/>
        <v>1147</v>
      </c>
      <c r="K12" s="5">
        <f t="shared" ca="1" si="5"/>
        <v>238</v>
      </c>
      <c r="L12" s="5">
        <f t="shared" ca="1" si="6"/>
        <v>150</v>
      </c>
      <c r="M12" s="5">
        <f t="shared" ca="1" si="7"/>
        <v>9225</v>
      </c>
      <c r="N12" s="1" t="str">
        <f t="shared" ca="1" si="8"/>
        <v/>
      </c>
      <c r="O12" s="6">
        <v>0</v>
      </c>
      <c r="P12" t="str">
        <f t="shared" ca="1" si="9"/>
        <v>red</v>
      </c>
      <c r="Q12" t="str">
        <f t="shared" ca="1" si="9"/>
        <v>white</v>
      </c>
      <c r="S12" t="s">
        <v>12</v>
      </c>
      <c r="T12" t="str">
        <f t="shared" ca="1" si="10"/>
        <v>Vodafone</v>
      </c>
      <c r="U12" s="4" t="str">
        <f t="shared" ca="1" si="11"/>
        <v>07836890168</v>
      </c>
      <c r="V12" t="s">
        <v>149</v>
      </c>
      <c r="W12" t="str">
        <f t="shared" ca="1" si="12"/>
        <v>Funder3</v>
      </c>
      <c r="X12" t="str">
        <f t="shared" si="13"/>
        <v>Mistie Uselton NR20 3RD</v>
      </c>
      <c r="Z12" t="str">
        <f t="shared" ca="1" si="14"/>
        <v>awaiting payment</v>
      </c>
      <c r="AA12" s="1">
        <f t="shared" ca="1" si="15"/>
        <v>43965</v>
      </c>
      <c r="AB12" t="b">
        <f t="shared" ca="1" si="16"/>
        <v>1</v>
      </c>
      <c r="AC12" s="1">
        <f t="shared" ca="1" si="34"/>
        <v>43905</v>
      </c>
      <c r="AD12" t="str">
        <f t="shared" ca="1" si="17"/>
        <v>Mia</v>
      </c>
      <c r="AE12" s="4" t="str">
        <f t="shared" ca="1" si="35"/>
        <v>RL18 YI</v>
      </c>
      <c r="AF12" s="6">
        <f t="shared" ca="1" si="18"/>
        <v>8747811633</v>
      </c>
      <c r="AG12" s="1">
        <f t="shared" ca="1" si="19"/>
        <v>43980</v>
      </c>
      <c r="AH12" t="b">
        <f t="shared" ca="1" si="20"/>
        <v>1</v>
      </c>
      <c r="AI12" s="1">
        <f t="shared" ca="1" si="21"/>
        <v>43533</v>
      </c>
      <c r="AJ12" t="b">
        <f t="shared" ca="1" si="22"/>
        <v>1</v>
      </c>
      <c r="AK12" t="str">
        <f t="shared" ca="1" si="23"/>
        <v>styles/assets/preview.pdf</v>
      </c>
      <c r="AL12" t="b">
        <f t="shared" ca="1" si="24"/>
        <v>1</v>
      </c>
      <c r="AM12" t="b">
        <f t="shared" ca="1" si="25"/>
        <v>1</v>
      </c>
      <c r="AN12" t="str">
        <f t="shared" ca="1" si="26"/>
        <v>styles/assets/preview.pdf</v>
      </c>
      <c r="AO12">
        <f t="shared" ca="1" si="27"/>
        <v>95</v>
      </c>
      <c r="AP12" t="b">
        <f t="shared" ca="1" si="28"/>
        <v>1</v>
      </c>
      <c r="AQ12" t="str">
        <f t="shared" ca="1" si="29"/>
        <v>styles/assets/preview.pdf</v>
      </c>
      <c r="AR12" t="b">
        <f t="shared" ca="1" si="30"/>
        <v>0</v>
      </c>
    </row>
    <row r="13" spans="1:44" x14ac:dyDescent="0.25">
      <c r="A13">
        <f t="shared" si="31"/>
        <v>8</v>
      </c>
      <c r="B13">
        <f t="shared" si="32"/>
        <v>9</v>
      </c>
      <c r="C13" t="str">
        <f t="shared" ca="1" si="0"/>
        <v>Q7837</v>
      </c>
      <c r="D13" s="1">
        <f t="shared" ca="1" si="33"/>
        <v>43537</v>
      </c>
      <c r="E13" t="str">
        <f t="shared" ca="1" si="1"/>
        <v>Nissan</v>
      </c>
      <c r="F13" t="s">
        <v>141</v>
      </c>
      <c r="G13" s="5">
        <f t="shared" ca="1" si="2"/>
        <v>11413</v>
      </c>
      <c r="H13" s="5">
        <f t="shared" ca="1" si="3"/>
        <v>174</v>
      </c>
      <c r="I13" t="s">
        <v>104</v>
      </c>
      <c r="J13" s="5">
        <f t="shared" ca="1" si="4"/>
        <v>1538</v>
      </c>
      <c r="K13" s="5">
        <f t="shared" ca="1" si="5"/>
        <v>199</v>
      </c>
      <c r="L13" s="5">
        <f t="shared" ca="1" si="6"/>
        <v>130</v>
      </c>
      <c r="M13" s="5">
        <f t="shared" ca="1" si="7"/>
        <v>11717</v>
      </c>
      <c r="N13" s="1">
        <f t="shared" ca="1" si="8"/>
        <v>43863</v>
      </c>
      <c r="O13" s="6">
        <v>0</v>
      </c>
      <c r="P13" t="str">
        <f t="shared" ca="1" si="9"/>
        <v>red</v>
      </c>
      <c r="Q13" t="str">
        <f t="shared" ca="1" si="9"/>
        <v/>
      </c>
      <c r="S13" t="s">
        <v>13</v>
      </c>
      <c r="T13" t="str">
        <f t="shared" ca="1" si="10"/>
        <v>Vodafone</v>
      </c>
      <c r="U13" s="4" t="str">
        <f t="shared" ca="1" si="11"/>
        <v>07598471591</v>
      </c>
      <c r="V13" t="s">
        <v>150</v>
      </c>
      <c r="W13" t="str">
        <f t="shared" ca="1" si="12"/>
        <v>Funder3</v>
      </c>
      <c r="X13" t="str">
        <f t="shared" si="13"/>
        <v>Caridad Enders DT1 2EL</v>
      </c>
      <c r="Z13" t="str">
        <f t="shared" ca="1" si="14"/>
        <v>awaiting reg</v>
      </c>
      <c r="AA13" s="1" t="str">
        <f t="shared" ca="1" si="15"/>
        <v/>
      </c>
      <c r="AB13" t="b">
        <f t="shared" ca="1" si="16"/>
        <v>0</v>
      </c>
      <c r="AC13" s="1" t="str">
        <f t="shared" ca="1" si="34"/>
        <v/>
      </c>
      <c r="AD13" t="str">
        <f t="shared" ca="1" si="17"/>
        <v/>
      </c>
      <c r="AE13" s="4" t="str">
        <f t="shared" ca="1" si="35"/>
        <v/>
      </c>
      <c r="AF13" s="6" t="str">
        <f t="shared" ca="1" si="18"/>
        <v/>
      </c>
      <c r="AG13" s="1" t="str">
        <f t="shared" ca="1" si="19"/>
        <v/>
      </c>
      <c r="AH13" t="b">
        <f t="shared" ca="1" si="20"/>
        <v>0</v>
      </c>
      <c r="AI13" s="1" t="str">
        <f t="shared" ca="1" si="21"/>
        <v/>
      </c>
      <c r="AJ13" t="b">
        <f t="shared" ca="1" si="22"/>
        <v>0</v>
      </c>
      <c r="AK13" t="str">
        <f t="shared" ca="1" si="23"/>
        <v/>
      </c>
      <c r="AL13" t="b">
        <f t="shared" ca="1" si="24"/>
        <v>0</v>
      </c>
      <c r="AM13" t="b">
        <f t="shared" ca="1" si="25"/>
        <v>0</v>
      </c>
      <c r="AN13" t="str">
        <f t="shared" ca="1" si="26"/>
        <v/>
      </c>
      <c r="AO13" t="str">
        <f t="shared" ca="1" si="27"/>
        <v/>
      </c>
      <c r="AP13" t="b">
        <f t="shared" ca="1" si="28"/>
        <v>0</v>
      </c>
      <c r="AQ13" t="str">
        <f t="shared" ca="1" si="29"/>
        <v/>
      </c>
      <c r="AR13" t="b">
        <f t="shared" ca="1" si="30"/>
        <v>0</v>
      </c>
    </row>
    <row r="14" spans="1:44" x14ac:dyDescent="0.25">
      <c r="A14">
        <f t="shared" si="31"/>
        <v>9</v>
      </c>
      <c r="B14">
        <f t="shared" si="32"/>
        <v>10</v>
      </c>
      <c r="C14" t="str">
        <f t="shared" ca="1" si="0"/>
        <v>Q6602</v>
      </c>
      <c r="D14" s="1">
        <f t="shared" ca="1" si="33"/>
        <v>43630</v>
      </c>
      <c r="E14" t="str">
        <f t="shared" ca="1" si="1"/>
        <v>VW</v>
      </c>
      <c r="F14" t="s">
        <v>141</v>
      </c>
      <c r="G14" s="5">
        <f t="shared" ca="1" si="2"/>
        <v>5774</v>
      </c>
      <c r="H14" s="5">
        <f t="shared" ca="1" si="3"/>
        <v>110</v>
      </c>
      <c r="I14" t="s">
        <v>104</v>
      </c>
      <c r="J14" s="5">
        <f t="shared" ca="1" si="4"/>
        <v>840</v>
      </c>
      <c r="K14" s="5">
        <f t="shared" ca="1" si="5"/>
        <v>11</v>
      </c>
      <c r="L14" s="5">
        <f t="shared" ca="1" si="6"/>
        <v>158</v>
      </c>
      <c r="M14" s="5">
        <f t="shared" ca="1" si="7"/>
        <v>6042</v>
      </c>
      <c r="N14" s="1" t="str">
        <f t="shared" ca="1" si="8"/>
        <v/>
      </c>
      <c r="O14" s="6">
        <v>0</v>
      </c>
      <c r="P14" t="str">
        <f t="shared" ca="1" si="9"/>
        <v>red</v>
      </c>
      <c r="Q14" t="str">
        <f t="shared" ca="1" si="9"/>
        <v/>
      </c>
      <c r="S14" t="s">
        <v>14</v>
      </c>
      <c r="T14" t="str">
        <f t="shared" ca="1" si="10"/>
        <v>Vodafone</v>
      </c>
      <c r="U14" s="4" t="str">
        <f t="shared" ca="1" si="11"/>
        <v>07628031634</v>
      </c>
      <c r="V14" t="s">
        <v>151</v>
      </c>
      <c r="W14" t="str">
        <f t="shared" ca="1" si="12"/>
        <v>Funder2</v>
      </c>
      <c r="X14" t="str">
        <f t="shared" si="13"/>
        <v>Diedra Croff EX35 6PB</v>
      </c>
      <c r="Z14" t="str">
        <f t="shared" ca="1" si="14"/>
        <v>delivery date requested</v>
      </c>
      <c r="AA14" s="1">
        <f t="shared" ca="1" si="15"/>
        <v>44058</v>
      </c>
      <c r="AB14" t="b">
        <f t="shared" ca="1" si="16"/>
        <v>1</v>
      </c>
      <c r="AC14" s="1">
        <f t="shared" ca="1" si="34"/>
        <v>43998</v>
      </c>
      <c r="AD14" t="str">
        <f t="shared" ca="1" si="17"/>
        <v>Mia</v>
      </c>
      <c r="AE14" s="4" t="str">
        <f t="shared" ca="1" si="35"/>
        <v>PX11 EO</v>
      </c>
      <c r="AF14" s="6">
        <f t="shared" ca="1" si="18"/>
        <v>9312266081</v>
      </c>
      <c r="AG14" s="1" t="str">
        <f t="shared" ca="1" si="19"/>
        <v/>
      </c>
      <c r="AH14" t="b">
        <f t="shared" ca="1" si="20"/>
        <v>0</v>
      </c>
      <c r="AI14" s="1" t="str">
        <f t="shared" ca="1" si="21"/>
        <v/>
      </c>
      <c r="AJ14" t="b">
        <f t="shared" ca="1" si="22"/>
        <v>0</v>
      </c>
      <c r="AK14" t="str">
        <f t="shared" ca="1" si="23"/>
        <v/>
      </c>
      <c r="AL14" t="b">
        <f t="shared" ca="1" si="24"/>
        <v>0</v>
      </c>
      <c r="AM14" t="b">
        <f t="shared" ca="1" si="25"/>
        <v>0</v>
      </c>
      <c r="AN14" t="str">
        <f t="shared" ca="1" si="26"/>
        <v/>
      </c>
      <c r="AO14" t="str">
        <f t="shared" ca="1" si="27"/>
        <v/>
      </c>
      <c r="AP14" t="b">
        <f t="shared" ca="1" si="28"/>
        <v>0</v>
      </c>
      <c r="AQ14" t="str">
        <f t="shared" ca="1" si="29"/>
        <v/>
      </c>
      <c r="AR14" t="b">
        <f t="shared" ca="1" si="30"/>
        <v>0</v>
      </c>
    </row>
    <row r="15" spans="1:44" x14ac:dyDescent="0.25">
      <c r="A15">
        <f t="shared" si="31"/>
        <v>10</v>
      </c>
      <c r="B15">
        <f t="shared" si="32"/>
        <v>11</v>
      </c>
      <c r="C15" t="str">
        <f t="shared" ca="1" si="0"/>
        <v>Q5744</v>
      </c>
      <c r="D15" s="1">
        <f t="shared" ca="1" si="33"/>
        <v>43727</v>
      </c>
      <c r="E15" t="str">
        <f t="shared" ca="1" si="1"/>
        <v>Mercades</v>
      </c>
      <c r="F15" t="s">
        <v>141</v>
      </c>
      <c r="G15" s="5">
        <f t="shared" ca="1" si="2"/>
        <v>6301</v>
      </c>
      <c r="H15" s="5">
        <f t="shared" ca="1" si="3"/>
        <v>99</v>
      </c>
      <c r="I15" t="s">
        <v>104</v>
      </c>
      <c r="J15" s="5">
        <f t="shared" ca="1" si="4"/>
        <v>1580</v>
      </c>
      <c r="K15" s="5">
        <f t="shared" ca="1" si="5"/>
        <v>188</v>
      </c>
      <c r="L15" s="5">
        <f t="shared" ca="1" si="6"/>
        <v>111</v>
      </c>
      <c r="M15" s="5">
        <f t="shared" ca="1" si="7"/>
        <v>6511</v>
      </c>
      <c r="N15" s="1">
        <f t="shared" ca="1" si="8"/>
        <v>43692</v>
      </c>
      <c r="O15" s="6">
        <v>0</v>
      </c>
      <c r="P15" t="str">
        <f t="shared" ca="1" si="9"/>
        <v>red</v>
      </c>
      <c r="Q15" t="str">
        <f t="shared" ca="1" si="9"/>
        <v/>
      </c>
      <c r="S15" t="s">
        <v>15</v>
      </c>
      <c r="T15" t="str">
        <f t="shared" ca="1" si="10"/>
        <v>McDonalds</v>
      </c>
      <c r="U15" s="4" t="str">
        <f t="shared" ca="1" si="11"/>
        <v>07711059107</v>
      </c>
      <c r="V15" t="s">
        <v>152</v>
      </c>
      <c r="W15" t="str">
        <f t="shared" ca="1" si="12"/>
        <v>Funder3</v>
      </c>
      <c r="X15" t="str">
        <f t="shared" si="13"/>
        <v>Dovie Ostrander DH9 9PB</v>
      </c>
      <c r="Z15" t="str">
        <f t="shared" ca="1" si="14"/>
        <v>delivery date requested</v>
      </c>
      <c r="AA15" s="1">
        <f t="shared" ca="1" si="15"/>
        <v>44032</v>
      </c>
      <c r="AB15" t="b">
        <f t="shared" ca="1" si="16"/>
        <v>0</v>
      </c>
      <c r="AC15" s="1" t="str">
        <f t="shared" ca="1" si="34"/>
        <v/>
      </c>
      <c r="AD15" t="str">
        <f t="shared" ca="1" si="17"/>
        <v/>
      </c>
      <c r="AE15" s="4" t="str">
        <f t="shared" ca="1" si="35"/>
        <v>DU19 MN</v>
      </c>
      <c r="AF15" s="6">
        <f t="shared" ca="1" si="18"/>
        <v>7983768508</v>
      </c>
      <c r="AG15" s="1" t="str">
        <f t="shared" ca="1" si="19"/>
        <v/>
      </c>
      <c r="AH15" t="b">
        <f t="shared" ca="1" si="20"/>
        <v>0</v>
      </c>
      <c r="AI15" s="1" t="str">
        <f t="shared" ca="1" si="21"/>
        <v/>
      </c>
      <c r="AJ15" t="b">
        <f t="shared" ca="1" si="22"/>
        <v>0</v>
      </c>
      <c r="AK15" t="str">
        <f t="shared" ca="1" si="23"/>
        <v/>
      </c>
      <c r="AL15" t="b">
        <f t="shared" ca="1" si="24"/>
        <v>0</v>
      </c>
      <c r="AM15" t="b">
        <f t="shared" ca="1" si="25"/>
        <v>0</v>
      </c>
      <c r="AN15" t="str">
        <f t="shared" ca="1" si="26"/>
        <v/>
      </c>
      <c r="AO15" t="str">
        <f t="shared" ca="1" si="27"/>
        <v/>
      </c>
      <c r="AP15" t="b">
        <f t="shared" ca="1" si="28"/>
        <v>0</v>
      </c>
      <c r="AQ15" t="str">
        <f t="shared" ca="1" si="29"/>
        <v/>
      </c>
      <c r="AR15" t="b">
        <f t="shared" ca="1" si="30"/>
        <v>0</v>
      </c>
    </row>
    <row r="16" spans="1:44" x14ac:dyDescent="0.25">
      <c r="A16">
        <f t="shared" si="31"/>
        <v>11</v>
      </c>
      <c r="B16">
        <f t="shared" si="32"/>
        <v>12</v>
      </c>
      <c r="C16" t="str">
        <f t="shared" ca="1" si="0"/>
        <v>Q8306</v>
      </c>
      <c r="D16" s="1">
        <f t="shared" ca="1" si="33"/>
        <v>43496</v>
      </c>
      <c r="E16" t="str">
        <f t="shared" ca="1" si="1"/>
        <v>Nissan</v>
      </c>
      <c r="F16" t="s">
        <v>141</v>
      </c>
      <c r="G16" s="5">
        <f t="shared" ca="1" si="2"/>
        <v>11005</v>
      </c>
      <c r="H16" s="5">
        <f t="shared" ca="1" si="3"/>
        <v>54</v>
      </c>
      <c r="I16" t="s">
        <v>104</v>
      </c>
      <c r="J16" s="5">
        <f t="shared" ca="1" si="4"/>
        <v>1883</v>
      </c>
      <c r="K16" s="5">
        <f t="shared" ca="1" si="5"/>
        <v>36</v>
      </c>
      <c r="L16" s="5">
        <f t="shared" ca="1" si="6"/>
        <v>145</v>
      </c>
      <c r="M16" s="5">
        <f t="shared" ca="1" si="7"/>
        <v>11204</v>
      </c>
      <c r="N16" s="1" t="str">
        <f t="shared" ca="1" si="8"/>
        <v/>
      </c>
      <c r="O16" s="6">
        <v>0</v>
      </c>
      <c r="P16" t="str">
        <f t="shared" ca="1" si="9"/>
        <v/>
      </c>
      <c r="Q16" t="str">
        <f t="shared" ca="1" si="9"/>
        <v/>
      </c>
      <c r="S16" t="s">
        <v>16</v>
      </c>
      <c r="T16" t="str">
        <f t="shared" ca="1" si="10"/>
        <v>PwC</v>
      </c>
      <c r="U16" s="4" t="str">
        <f t="shared" ca="1" si="11"/>
        <v>07662591568</v>
      </c>
      <c r="V16" t="s">
        <v>153</v>
      </c>
      <c r="W16" t="str">
        <f t="shared" ca="1" si="12"/>
        <v>Funder3</v>
      </c>
      <c r="X16" t="str">
        <f t="shared" si="13"/>
        <v>Marguerite Whigham NN16 9UJ</v>
      </c>
      <c r="Z16" t="str">
        <f t="shared" ca="1" si="14"/>
        <v>completed</v>
      </c>
      <c r="AA16" s="1">
        <f t="shared" ca="1" si="15"/>
        <v>44082</v>
      </c>
      <c r="AB16" t="b">
        <f t="shared" ca="1" si="16"/>
        <v>1</v>
      </c>
      <c r="AC16" s="1">
        <f t="shared" ca="1" si="34"/>
        <v>44022</v>
      </c>
      <c r="AD16" t="str">
        <f t="shared" ca="1" si="17"/>
        <v>Mike</v>
      </c>
      <c r="AE16" s="4" t="str">
        <f t="shared" ca="1" si="35"/>
        <v>ZJ66 PJ</v>
      </c>
      <c r="AF16" s="6">
        <f t="shared" ca="1" si="18"/>
        <v>3879744621</v>
      </c>
      <c r="AG16" s="1">
        <f t="shared" ca="1" si="19"/>
        <v>44097</v>
      </c>
      <c r="AH16" t="b">
        <f t="shared" ca="1" si="20"/>
        <v>1</v>
      </c>
      <c r="AI16" s="1">
        <f t="shared" ca="1" si="21"/>
        <v>43835</v>
      </c>
      <c r="AJ16" t="b">
        <f t="shared" ca="1" si="22"/>
        <v>1</v>
      </c>
      <c r="AK16" t="str">
        <f t="shared" ca="1" si="23"/>
        <v>styles/assets/preview.pdf</v>
      </c>
      <c r="AL16" t="b">
        <f t="shared" ca="1" si="24"/>
        <v>1</v>
      </c>
      <c r="AM16" t="b">
        <f t="shared" ca="1" si="25"/>
        <v>1</v>
      </c>
      <c r="AN16" t="str">
        <f t="shared" ca="1" si="26"/>
        <v>styles/assets/preview.pdf</v>
      </c>
      <c r="AO16">
        <f t="shared" ca="1" si="27"/>
        <v>32</v>
      </c>
      <c r="AP16" t="b">
        <f t="shared" ca="1" si="28"/>
        <v>1</v>
      </c>
      <c r="AQ16" t="str">
        <f t="shared" ca="1" si="29"/>
        <v>styles/assets/preview.pdf</v>
      </c>
      <c r="AR16" t="b">
        <f t="shared" ca="1" si="30"/>
        <v>0</v>
      </c>
    </row>
    <row r="17" spans="1:44" x14ac:dyDescent="0.25">
      <c r="A17">
        <f t="shared" si="31"/>
        <v>12</v>
      </c>
      <c r="B17">
        <f t="shared" si="32"/>
        <v>13</v>
      </c>
      <c r="C17" t="str">
        <f t="shared" ca="1" si="0"/>
        <v>Q1963</v>
      </c>
      <c r="D17" s="1">
        <f t="shared" ca="1" si="33"/>
        <v>43553</v>
      </c>
      <c r="E17" t="str">
        <f t="shared" ca="1" si="1"/>
        <v>Nissan</v>
      </c>
      <c r="F17" t="s">
        <v>141</v>
      </c>
      <c r="G17" s="5">
        <f t="shared" ca="1" si="2"/>
        <v>7087</v>
      </c>
      <c r="H17" s="5">
        <f t="shared" ca="1" si="3"/>
        <v>75</v>
      </c>
      <c r="I17" t="s">
        <v>104</v>
      </c>
      <c r="J17" s="5">
        <f t="shared" ca="1" si="4"/>
        <v>996</v>
      </c>
      <c r="K17" s="5">
        <f t="shared" ca="1" si="5"/>
        <v>147</v>
      </c>
      <c r="L17" s="5">
        <f t="shared" ca="1" si="6"/>
        <v>48</v>
      </c>
      <c r="M17" s="5">
        <f t="shared" ca="1" si="7"/>
        <v>7210</v>
      </c>
      <c r="N17" s="1">
        <f t="shared" ca="1" si="8"/>
        <v>43858</v>
      </c>
      <c r="O17" s="6">
        <v>0</v>
      </c>
      <c r="P17" t="str">
        <f t="shared" ca="1" si="9"/>
        <v>red</v>
      </c>
      <c r="Q17" t="str">
        <f t="shared" ca="1" si="9"/>
        <v/>
      </c>
      <c r="S17" t="s">
        <v>17</v>
      </c>
      <c r="T17" t="str">
        <f t="shared" ca="1" si="10"/>
        <v>PwC</v>
      </c>
      <c r="U17" s="4" t="str">
        <f t="shared" ca="1" si="11"/>
        <v>07789215263</v>
      </c>
      <c r="V17" t="s">
        <v>154</v>
      </c>
      <c r="W17" t="str">
        <f t="shared" ca="1" si="12"/>
        <v>Funder2</v>
      </c>
      <c r="X17" t="str">
        <f t="shared" si="13"/>
        <v>Pasquale Lytton SG8 7JZ</v>
      </c>
      <c r="Z17" t="str">
        <f t="shared" ca="1" si="14"/>
        <v>awaiting reg</v>
      </c>
      <c r="AA17" s="1" t="str">
        <f t="shared" ca="1" si="15"/>
        <v/>
      </c>
      <c r="AB17" t="b">
        <f t="shared" ca="1" si="16"/>
        <v>0</v>
      </c>
      <c r="AC17" s="1" t="str">
        <f t="shared" ca="1" si="34"/>
        <v/>
      </c>
      <c r="AD17" t="str">
        <f t="shared" ca="1" si="17"/>
        <v/>
      </c>
      <c r="AE17" s="4" t="str">
        <f t="shared" ca="1" si="35"/>
        <v/>
      </c>
      <c r="AF17" s="6" t="str">
        <f t="shared" ca="1" si="18"/>
        <v/>
      </c>
      <c r="AG17" s="1" t="str">
        <f t="shared" ca="1" si="19"/>
        <v/>
      </c>
      <c r="AH17" t="b">
        <f t="shared" ca="1" si="20"/>
        <v>0</v>
      </c>
      <c r="AI17" s="1" t="str">
        <f t="shared" ca="1" si="21"/>
        <v/>
      </c>
      <c r="AJ17" t="b">
        <f t="shared" ca="1" si="22"/>
        <v>0</v>
      </c>
      <c r="AK17" t="str">
        <f t="shared" ca="1" si="23"/>
        <v/>
      </c>
      <c r="AL17" t="b">
        <f t="shared" ca="1" si="24"/>
        <v>0</v>
      </c>
      <c r="AM17" t="b">
        <f t="shared" ca="1" si="25"/>
        <v>0</v>
      </c>
      <c r="AN17" t="str">
        <f t="shared" ca="1" si="26"/>
        <v/>
      </c>
      <c r="AO17" t="str">
        <f t="shared" ca="1" si="27"/>
        <v/>
      </c>
      <c r="AP17" t="b">
        <f t="shared" ca="1" si="28"/>
        <v>0</v>
      </c>
      <c r="AQ17" t="str">
        <f t="shared" ca="1" si="29"/>
        <v/>
      </c>
      <c r="AR17" t="b">
        <f t="shared" ca="1" si="30"/>
        <v>0</v>
      </c>
    </row>
    <row r="18" spans="1:44" x14ac:dyDescent="0.25">
      <c r="A18">
        <f t="shared" si="31"/>
        <v>13</v>
      </c>
      <c r="B18">
        <f t="shared" si="32"/>
        <v>14</v>
      </c>
      <c r="C18" t="str">
        <f t="shared" ca="1" si="0"/>
        <v>Q8195</v>
      </c>
      <c r="D18" s="1">
        <f t="shared" ca="1" si="33"/>
        <v>43560</v>
      </c>
      <c r="E18" t="str">
        <f t="shared" ca="1" si="1"/>
        <v>VW</v>
      </c>
      <c r="F18" t="s">
        <v>141</v>
      </c>
      <c r="G18" s="5">
        <f t="shared" ca="1" si="2"/>
        <v>11856</v>
      </c>
      <c r="H18" s="5">
        <f t="shared" ca="1" si="3"/>
        <v>148</v>
      </c>
      <c r="I18" t="s">
        <v>104</v>
      </c>
      <c r="J18" s="5">
        <f t="shared" ca="1" si="4"/>
        <v>1091</v>
      </c>
      <c r="K18" s="5">
        <f t="shared" ca="1" si="5"/>
        <v>49</v>
      </c>
      <c r="L18" s="5">
        <f t="shared" ca="1" si="6"/>
        <v>69</v>
      </c>
      <c r="M18" s="5">
        <f t="shared" ca="1" si="7"/>
        <v>12073</v>
      </c>
      <c r="N18" s="1">
        <f t="shared" ca="1" si="8"/>
        <v>43480</v>
      </c>
      <c r="O18" s="6">
        <v>0</v>
      </c>
      <c r="P18" t="str">
        <f t="shared" ca="1" si="9"/>
        <v>blue</v>
      </c>
      <c r="Q18" t="str">
        <f t="shared" ca="1" si="9"/>
        <v>blue</v>
      </c>
      <c r="S18" t="s">
        <v>18</v>
      </c>
      <c r="T18" t="str">
        <f t="shared" ca="1" si="10"/>
        <v>Global</v>
      </c>
      <c r="U18" s="4" t="str">
        <f t="shared" ca="1" si="11"/>
        <v>07179986037</v>
      </c>
      <c r="V18" t="s">
        <v>155</v>
      </c>
      <c r="W18" t="str">
        <f t="shared" ca="1" si="12"/>
        <v>Funder3</v>
      </c>
      <c r="X18" t="str">
        <f t="shared" si="13"/>
        <v>Natasha Sandridge HD6 2DP</v>
      </c>
      <c r="Z18" t="str">
        <f t="shared" ca="1" si="14"/>
        <v>awaiting reg</v>
      </c>
      <c r="AA18" s="1" t="str">
        <f t="shared" ca="1" si="15"/>
        <v/>
      </c>
      <c r="AB18" t="b">
        <f t="shared" ca="1" si="16"/>
        <v>0</v>
      </c>
      <c r="AC18" s="1" t="str">
        <f t="shared" ca="1" si="34"/>
        <v/>
      </c>
      <c r="AD18" t="str">
        <f t="shared" ca="1" si="17"/>
        <v/>
      </c>
      <c r="AE18" s="4" t="str">
        <f t="shared" ca="1" si="35"/>
        <v/>
      </c>
      <c r="AF18" s="6" t="str">
        <f t="shared" ca="1" si="18"/>
        <v/>
      </c>
      <c r="AG18" s="1" t="str">
        <f t="shared" ca="1" si="19"/>
        <v/>
      </c>
      <c r="AH18" t="b">
        <f t="shared" ca="1" si="20"/>
        <v>0</v>
      </c>
      <c r="AI18" s="1" t="str">
        <f t="shared" ca="1" si="21"/>
        <v/>
      </c>
      <c r="AJ18" t="b">
        <f t="shared" ca="1" si="22"/>
        <v>0</v>
      </c>
      <c r="AK18" t="str">
        <f t="shared" ca="1" si="23"/>
        <v/>
      </c>
      <c r="AL18" t="b">
        <f t="shared" ca="1" si="24"/>
        <v>0</v>
      </c>
      <c r="AM18" t="b">
        <f t="shared" ca="1" si="25"/>
        <v>0</v>
      </c>
      <c r="AN18" t="str">
        <f t="shared" ca="1" si="26"/>
        <v/>
      </c>
      <c r="AO18" t="str">
        <f t="shared" ca="1" si="27"/>
        <v/>
      </c>
      <c r="AP18" t="b">
        <f t="shared" ca="1" si="28"/>
        <v>0</v>
      </c>
      <c r="AQ18" t="str">
        <f t="shared" ca="1" si="29"/>
        <v/>
      </c>
      <c r="AR18" t="b">
        <f t="shared" ca="1" si="30"/>
        <v>0</v>
      </c>
    </row>
    <row r="19" spans="1:44" x14ac:dyDescent="0.25">
      <c r="A19">
        <f t="shared" si="31"/>
        <v>14</v>
      </c>
      <c r="B19">
        <f t="shared" si="32"/>
        <v>15</v>
      </c>
      <c r="C19" t="str">
        <f t="shared" ca="1" si="0"/>
        <v>Q9462</v>
      </c>
      <c r="D19" s="1">
        <f t="shared" ca="1" si="33"/>
        <v>43847</v>
      </c>
      <c r="E19" t="str">
        <f t="shared" ca="1" si="1"/>
        <v>Nissan</v>
      </c>
      <c r="F19" t="s">
        <v>141</v>
      </c>
      <c r="G19" s="5">
        <f t="shared" ca="1" si="2"/>
        <v>11735</v>
      </c>
      <c r="H19" s="5">
        <f t="shared" ca="1" si="3"/>
        <v>19</v>
      </c>
      <c r="I19" t="s">
        <v>104</v>
      </c>
      <c r="J19" s="5">
        <f t="shared" ca="1" si="4"/>
        <v>1554</v>
      </c>
      <c r="K19" s="5">
        <f t="shared" ca="1" si="5"/>
        <v>67</v>
      </c>
      <c r="L19" s="5">
        <f t="shared" ca="1" si="6"/>
        <v>19</v>
      </c>
      <c r="M19" s="5">
        <f t="shared" ca="1" si="7"/>
        <v>11773</v>
      </c>
      <c r="N19" s="1" t="str">
        <f t="shared" ca="1" si="8"/>
        <v/>
      </c>
      <c r="O19" s="6">
        <v>0</v>
      </c>
      <c r="P19" t="str">
        <f t="shared" ca="1" si="9"/>
        <v>red</v>
      </c>
      <c r="Q19" t="str">
        <f t="shared" ca="1" si="9"/>
        <v/>
      </c>
      <c r="S19" t="s">
        <v>19</v>
      </c>
      <c r="T19" t="str">
        <f t="shared" ca="1" si="10"/>
        <v>Global</v>
      </c>
      <c r="U19" s="4" t="str">
        <f t="shared" ca="1" si="11"/>
        <v>07174678062</v>
      </c>
      <c r="V19" t="s">
        <v>156</v>
      </c>
      <c r="W19" t="str">
        <f t="shared" ca="1" si="12"/>
        <v>Funder1</v>
      </c>
      <c r="X19" t="str">
        <f t="shared" si="13"/>
        <v>Lesha Bourgeois AB10 7AS</v>
      </c>
      <c r="Z19" t="str">
        <f t="shared" ca="1" si="14"/>
        <v>confirmed delivery</v>
      </c>
      <c r="AA19" s="1">
        <f t="shared" ca="1" si="15"/>
        <v>44063</v>
      </c>
      <c r="AB19" t="b">
        <f t="shared" ca="1" si="16"/>
        <v>1</v>
      </c>
      <c r="AC19" s="1">
        <f t="shared" ca="1" si="34"/>
        <v>44003</v>
      </c>
      <c r="AD19" t="str">
        <f t="shared" ca="1" si="17"/>
        <v>Mike</v>
      </c>
      <c r="AE19" s="4" t="str">
        <f t="shared" ca="1" si="35"/>
        <v>RP18 TS</v>
      </c>
      <c r="AF19" s="6">
        <f t="shared" ca="1" si="18"/>
        <v>2050983742</v>
      </c>
      <c r="AG19" s="1">
        <f t="shared" ca="1" si="19"/>
        <v>44078</v>
      </c>
      <c r="AH19" t="b">
        <f t="shared" ca="1" si="20"/>
        <v>1</v>
      </c>
      <c r="AI19" s="1" t="str">
        <f t="shared" ca="1" si="21"/>
        <v/>
      </c>
      <c r="AJ19" t="b">
        <f t="shared" ca="1" si="22"/>
        <v>0</v>
      </c>
      <c r="AK19" t="str">
        <f t="shared" ca="1" si="23"/>
        <v/>
      </c>
      <c r="AL19" t="b">
        <f t="shared" ca="1" si="24"/>
        <v>1</v>
      </c>
      <c r="AM19" t="b">
        <f t="shared" ca="1" si="25"/>
        <v>1</v>
      </c>
      <c r="AN19" t="str">
        <f t="shared" ca="1" si="26"/>
        <v>styles/assets/preview.pdf</v>
      </c>
      <c r="AO19" t="str">
        <f t="shared" ca="1" si="27"/>
        <v/>
      </c>
      <c r="AP19" t="b">
        <f t="shared" ca="1" si="28"/>
        <v>0</v>
      </c>
      <c r="AQ19" t="str">
        <f t="shared" ca="1" si="29"/>
        <v/>
      </c>
      <c r="AR19" t="b">
        <f t="shared" ca="1" si="30"/>
        <v>0</v>
      </c>
    </row>
    <row r="20" spans="1:44" x14ac:dyDescent="0.25">
      <c r="A20">
        <f t="shared" si="31"/>
        <v>15</v>
      </c>
      <c r="B20">
        <f t="shared" si="32"/>
        <v>16</v>
      </c>
      <c r="C20" t="str">
        <f t="shared" ca="1" si="0"/>
        <v>Q5562</v>
      </c>
      <c r="D20" s="1">
        <f t="shared" ca="1" si="33"/>
        <v>43490</v>
      </c>
      <c r="E20" t="str">
        <f t="shared" ca="1" si="1"/>
        <v>VW</v>
      </c>
      <c r="F20" t="s">
        <v>141</v>
      </c>
      <c r="G20" s="5">
        <f t="shared" ca="1" si="2"/>
        <v>11720</v>
      </c>
      <c r="H20" s="5">
        <f t="shared" ca="1" si="3"/>
        <v>196</v>
      </c>
      <c r="I20" t="s">
        <v>104</v>
      </c>
      <c r="J20" s="5">
        <f t="shared" ca="1" si="4"/>
        <v>1763</v>
      </c>
      <c r="K20" s="5">
        <f t="shared" ca="1" si="5"/>
        <v>294</v>
      </c>
      <c r="L20" s="5">
        <f t="shared" ca="1" si="6"/>
        <v>63</v>
      </c>
      <c r="M20" s="5">
        <f t="shared" ca="1" si="7"/>
        <v>11979</v>
      </c>
      <c r="N20" s="1">
        <f t="shared" ca="1" si="8"/>
        <v>43863</v>
      </c>
      <c r="O20" s="6">
        <v>0</v>
      </c>
      <c r="P20" t="str">
        <f t="shared" ca="1" si="9"/>
        <v/>
      </c>
      <c r="Q20" t="str">
        <f t="shared" ca="1" si="9"/>
        <v>white</v>
      </c>
      <c r="S20" t="s">
        <v>20</v>
      </c>
      <c r="T20" t="str">
        <f t="shared" ca="1" si="10"/>
        <v>Co-op</v>
      </c>
      <c r="U20" s="4" t="str">
        <f t="shared" ca="1" si="11"/>
        <v>07209729694</v>
      </c>
      <c r="V20" t="s">
        <v>157</v>
      </c>
      <c r="W20" t="str">
        <f t="shared" ca="1" si="12"/>
        <v>Global Vans</v>
      </c>
      <c r="X20" t="str">
        <f t="shared" si="13"/>
        <v>Jermaine Hartlage S6 1WS</v>
      </c>
      <c r="Z20" t="str">
        <f t="shared" ca="1" si="14"/>
        <v>new</v>
      </c>
      <c r="AA20" s="1" t="str">
        <f t="shared" ca="1" si="15"/>
        <v/>
      </c>
      <c r="AB20" t="b">
        <f t="shared" ca="1" si="16"/>
        <v>0</v>
      </c>
      <c r="AC20" s="1" t="str">
        <f t="shared" ca="1" si="34"/>
        <v/>
      </c>
      <c r="AD20" t="str">
        <f t="shared" ca="1" si="17"/>
        <v/>
      </c>
      <c r="AE20" s="4" t="str">
        <f t="shared" ca="1" si="35"/>
        <v/>
      </c>
      <c r="AF20" s="6" t="str">
        <f t="shared" ca="1" si="18"/>
        <v/>
      </c>
      <c r="AG20" s="1" t="str">
        <f t="shared" ca="1" si="19"/>
        <v/>
      </c>
      <c r="AH20" t="b">
        <f t="shared" ca="1" si="20"/>
        <v>0</v>
      </c>
      <c r="AI20" s="1" t="str">
        <f t="shared" ca="1" si="21"/>
        <v/>
      </c>
      <c r="AJ20" t="b">
        <f t="shared" ca="1" si="22"/>
        <v>0</v>
      </c>
      <c r="AK20" t="str">
        <f t="shared" ca="1" si="23"/>
        <v/>
      </c>
      <c r="AL20" t="b">
        <f t="shared" ca="1" si="24"/>
        <v>0</v>
      </c>
      <c r="AM20" t="b">
        <f t="shared" ca="1" si="25"/>
        <v>0</v>
      </c>
      <c r="AN20" t="str">
        <f t="shared" ca="1" si="26"/>
        <v/>
      </c>
      <c r="AO20" t="str">
        <f t="shared" ca="1" si="27"/>
        <v/>
      </c>
      <c r="AP20" t="b">
        <f t="shared" ca="1" si="28"/>
        <v>0</v>
      </c>
      <c r="AQ20" t="str">
        <f t="shared" ca="1" si="29"/>
        <v/>
      </c>
      <c r="AR20" t="b">
        <f t="shared" ca="1" si="30"/>
        <v>0</v>
      </c>
    </row>
    <row r="21" spans="1:44" x14ac:dyDescent="0.25">
      <c r="A21">
        <f t="shared" si="31"/>
        <v>16</v>
      </c>
      <c r="B21">
        <f t="shared" si="32"/>
        <v>17</v>
      </c>
      <c r="C21" t="str">
        <f t="shared" ca="1" si="0"/>
        <v>Q2226</v>
      </c>
      <c r="D21" s="1">
        <f t="shared" ca="1" si="33"/>
        <v>43624</v>
      </c>
      <c r="E21" t="str">
        <f t="shared" ca="1" si="1"/>
        <v>Nissan</v>
      </c>
      <c r="F21" t="s">
        <v>141</v>
      </c>
      <c r="G21" s="5">
        <f t="shared" ca="1" si="2"/>
        <v>11786</v>
      </c>
      <c r="H21" s="5">
        <f t="shared" ca="1" si="3"/>
        <v>20</v>
      </c>
      <c r="I21" t="s">
        <v>104</v>
      </c>
      <c r="J21" s="5">
        <f t="shared" ca="1" si="4"/>
        <v>1237</v>
      </c>
      <c r="K21" s="5">
        <f t="shared" ca="1" si="5"/>
        <v>60</v>
      </c>
      <c r="L21" s="5">
        <f t="shared" ca="1" si="6"/>
        <v>102</v>
      </c>
      <c r="M21" s="5">
        <f t="shared" ca="1" si="7"/>
        <v>11908</v>
      </c>
      <c r="N21" s="1">
        <f t="shared" ca="1" si="8"/>
        <v>43607</v>
      </c>
      <c r="O21" s="6">
        <v>0</v>
      </c>
      <c r="P21" t="str">
        <f t="shared" ca="1" si="9"/>
        <v>red</v>
      </c>
      <c r="Q21" t="str">
        <f t="shared" ca="1" si="9"/>
        <v>white</v>
      </c>
      <c r="S21" t="s">
        <v>21</v>
      </c>
      <c r="T21" t="str">
        <f t="shared" ca="1" si="10"/>
        <v>Vodafone</v>
      </c>
      <c r="U21" s="4" t="str">
        <f t="shared" ca="1" si="11"/>
        <v>07290691212</v>
      </c>
      <c r="V21" t="s">
        <v>158</v>
      </c>
      <c r="W21" t="str">
        <f t="shared" ca="1" si="12"/>
        <v>Funder3</v>
      </c>
      <c r="X21" t="str">
        <f t="shared" si="13"/>
        <v>Ivonne Kampen CF37 2SN</v>
      </c>
      <c r="Z21" t="str">
        <f t="shared" ca="1" si="14"/>
        <v>awaiting reg</v>
      </c>
      <c r="AA21" s="1" t="str">
        <f t="shared" ca="1" si="15"/>
        <v/>
      </c>
      <c r="AB21" t="b">
        <f t="shared" ca="1" si="16"/>
        <v>0</v>
      </c>
      <c r="AC21" s="1" t="str">
        <f t="shared" ca="1" si="34"/>
        <v/>
      </c>
      <c r="AD21" t="str">
        <f t="shared" ca="1" si="17"/>
        <v/>
      </c>
      <c r="AE21" s="4" t="str">
        <f t="shared" ca="1" si="35"/>
        <v/>
      </c>
      <c r="AF21" s="6" t="str">
        <f t="shared" ca="1" si="18"/>
        <v/>
      </c>
      <c r="AG21" s="1" t="str">
        <f t="shared" ca="1" si="19"/>
        <v/>
      </c>
      <c r="AH21" t="b">
        <f t="shared" ca="1" si="20"/>
        <v>0</v>
      </c>
      <c r="AI21" s="1" t="str">
        <f t="shared" ca="1" si="21"/>
        <v/>
      </c>
      <c r="AJ21" t="b">
        <f t="shared" ca="1" si="22"/>
        <v>0</v>
      </c>
      <c r="AK21" t="str">
        <f t="shared" ca="1" si="23"/>
        <v/>
      </c>
      <c r="AL21" t="b">
        <f t="shared" ca="1" si="24"/>
        <v>0</v>
      </c>
      <c r="AM21" t="b">
        <f t="shared" ca="1" si="25"/>
        <v>0</v>
      </c>
      <c r="AN21" t="str">
        <f t="shared" ca="1" si="26"/>
        <v/>
      </c>
      <c r="AO21" t="str">
        <f t="shared" ca="1" si="27"/>
        <v/>
      </c>
      <c r="AP21" t="b">
        <f t="shared" ca="1" si="28"/>
        <v>0</v>
      </c>
      <c r="AQ21" t="str">
        <f t="shared" ca="1" si="29"/>
        <v/>
      </c>
      <c r="AR21" t="b">
        <f t="shared" ca="1" si="30"/>
        <v>0</v>
      </c>
    </row>
    <row r="22" spans="1:44" x14ac:dyDescent="0.25">
      <c r="A22">
        <f t="shared" si="31"/>
        <v>17</v>
      </c>
      <c r="B22">
        <f t="shared" si="32"/>
        <v>18</v>
      </c>
      <c r="C22" t="str">
        <f t="shared" ca="1" si="0"/>
        <v>Q5507</v>
      </c>
      <c r="D22" s="1">
        <f t="shared" ca="1" si="33"/>
        <v>43627</v>
      </c>
      <c r="E22" t="str">
        <f t="shared" ca="1" si="1"/>
        <v>Mercades</v>
      </c>
      <c r="F22" t="s">
        <v>141</v>
      </c>
      <c r="G22" s="5">
        <f t="shared" ca="1" si="2"/>
        <v>8065</v>
      </c>
      <c r="H22" s="5">
        <f t="shared" ca="1" si="3"/>
        <v>132</v>
      </c>
      <c r="I22" t="s">
        <v>104</v>
      </c>
      <c r="J22" s="5">
        <f t="shared" ca="1" si="4"/>
        <v>1650</v>
      </c>
      <c r="K22" s="5">
        <f t="shared" ca="1" si="5"/>
        <v>86</v>
      </c>
      <c r="L22" s="5">
        <f t="shared" ca="1" si="6"/>
        <v>65</v>
      </c>
      <c r="M22" s="5">
        <f t="shared" ca="1" si="7"/>
        <v>8262</v>
      </c>
      <c r="N22" s="1" t="str">
        <f t="shared" ca="1" si="8"/>
        <v/>
      </c>
      <c r="O22" s="6">
        <v>0</v>
      </c>
      <c r="P22" t="str">
        <f t="shared" ca="1" si="9"/>
        <v>white</v>
      </c>
      <c r="Q22" t="str">
        <f t="shared" ca="1" si="9"/>
        <v>red</v>
      </c>
      <c r="S22" t="s">
        <v>22</v>
      </c>
      <c r="T22" t="str">
        <f t="shared" ca="1" si="10"/>
        <v>PwC</v>
      </c>
      <c r="U22" s="4" t="str">
        <f t="shared" ca="1" si="11"/>
        <v>07486281108</v>
      </c>
      <c r="V22" t="s">
        <v>159</v>
      </c>
      <c r="W22" t="str">
        <f t="shared" ca="1" si="12"/>
        <v>Global Vans</v>
      </c>
      <c r="X22" t="str">
        <f t="shared" si="13"/>
        <v>Dorsey Polito IP22 1AQ</v>
      </c>
      <c r="Z22" t="str">
        <f t="shared" ca="1" si="14"/>
        <v>new</v>
      </c>
      <c r="AA22" s="1" t="str">
        <f t="shared" ca="1" si="15"/>
        <v/>
      </c>
      <c r="AB22" t="b">
        <f t="shared" ca="1" si="16"/>
        <v>0</v>
      </c>
      <c r="AC22" s="1" t="str">
        <f t="shared" ca="1" si="34"/>
        <v/>
      </c>
      <c r="AD22" t="str">
        <f t="shared" ca="1" si="17"/>
        <v/>
      </c>
      <c r="AE22" s="4" t="str">
        <f t="shared" ca="1" si="35"/>
        <v/>
      </c>
      <c r="AF22" s="6" t="str">
        <f t="shared" ca="1" si="18"/>
        <v/>
      </c>
      <c r="AG22" s="1" t="str">
        <f t="shared" ca="1" si="19"/>
        <v/>
      </c>
      <c r="AH22" t="b">
        <f t="shared" ca="1" si="20"/>
        <v>0</v>
      </c>
      <c r="AI22" s="1" t="str">
        <f t="shared" ca="1" si="21"/>
        <v/>
      </c>
      <c r="AJ22" t="b">
        <f t="shared" ca="1" si="22"/>
        <v>0</v>
      </c>
      <c r="AK22" t="str">
        <f t="shared" ca="1" si="23"/>
        <v/>
      </c>
      <c r="AL22" t="b">
        <f t="shared" ca="1" si="24"/>
        <v>0</v>
      </c>
      <c r="AM22" t="b">
        <f t="shared" ca="1" si="25"/>
        <v>0</v>
      </c>
      <c r="AN22" t="str">
        <f t="shared" ca="1" si="26"/>
        <v/>
      </c>
      <c r="AO22" t="str">
        <f t="shared" ca="1" si="27"/>
        <v/>
      </c>
      <c r="AP22" t="b">
        <f t="shared" ca="1" si="28"/>
        <v>0</v>
      </c>
      <c r="AQ22" t="str">
        <f t="shared" ca="1" si="29"/>
        <v/>
      </c>
      <c r="AR22" t="b">
        <f t="shared" ca="1" si="30"/>
        <v>0</v>
      </c>
    </row>
    <row r="23" spans="1:44" x14ac:dyDescent="0.25">
      <c r="A23">
        <f t="shared" si="31"/>
        <v>18</v>
      </c>
      <c r="B23">
        <f t="shared" si="32"/>
        <v>19</v>
      </c>
      <c r="C23" t="str">
        <f t="shared" ca="1" si="0"/>
        <v>Q3256</v>
      </c>
      <c r="D23" s="1">
        <f t="shared" ca="1" si="33"/>
        <v>43901</v>
      </c>
      <c r="E23" t="str">
        <f t="shared" ca="1" si="1"/>
        <v>VW</v>
      </c>
      <c r="F23" t="s">
        <v>141</v>
      </c>
      <c r="G23" s="5">
        <f t="shared" ca="1" si="2"/>
        <v>8345</v>
      </c>
      <c r="H23" s="5">
        <f t="shared" ca="1" si="3"/>
        <v>33</v>
      </c>
      <c r="I23" t="s">
        <v>104</v>
      </c>
      <c r="J23" s="5">
        <f t="shared" ca="1" si="4"/>
        <v>944</v>
      </c>
      <c r="K23" s="5">
        <f t="shared" ca="1" si="5"/>
        <v>124</v>
      </c>
      <c r="L23" s="5">
        <f t="shared" ca="1" si="6"/>
        <v>124</v>
      </c>
      <c r="M23" s="5">
        <f t="shared" ca="1" si="7"/>
        <v>8502</v>
      </c>
      <c r="N23" s="1" t="str">
        <f t="shared" ca="1" si="8"/>
        <v/>
      </c>
      <c r="O23" s="6">
        <v>0</v>
      </c>
      <c r="P23" t="str">
        <f t="shared" ca="1" si="9"/>
        <v>green</v>
      </c>
      <c r="Q23" t="str">
        <f t="shared" ca="1" si="9"/>
        <v>blue</v>
      </c>
      <c r="S23" t="s">
        <v>23</v>
      </c>
      <c r="T23" t="str">
        <f t="shared" ca="1" si="10"/>
        <v>McDonalds</v>
      </c>
      <c r="U23" s="4" t="str">
        <f t="shared" ca="1" si="11"/>
        <v>07203834389</v>
      </c>
      <c r="V23" t="s">
        <v>160</v>
      </c>
      <c r="W23" t="str">
        <f t="shared" ca="1" si="12"/>
        <v>Funder2</v>
      </c>
      <c r="X23" t="str">
        <f t="shared" si="13"/>
        <v>Quiana Rachal ML2 7TQ</v>
      </c>
      <c r="Z23" t="str">
        <f t="shared" ca="1" si="14"/>
        <v>awaiting global confirmation</v>
      </c>
      <c r="AA23" s="1">
        <f t="shared" ca="1" si="15"/>
        <v>44055</v>
      </c>
      <c r="AB23" t="b">
        <f t="shared" ca="1" si="16"/>
        <v>1</v>
      </c>
      <c r="AC23" s="1">
        <f t="shared" ca="1" si="34"/>
        <v>43995</v>
      </c>
      <c r="AD23" t="str">
        <f t="shared" ca="1" si="17"/>
        <v>Sarah</v>
      </c>
      <c r="AE23" s="4" t="str">
        <f t="shared" ca="1" si="35"/>
        <v>NC56 YI</v>
      </c>
      <c r="AF23" s="6">
        <f t="shared" ca="1" si="18"/>
        <v>5250749978</v>
      </c>
      <c r="AG23" s="1">
        <f t="shared" ca="1" si="19"/>
        <v>44070</v>
      </c>
      <c r="AH23" t="b">
        <f t="shared" ca="1" si="20"/>
        <v>0</v>
      </c>
      <c r="AI23" s="1" t="str">
        <f t="shared" ca="1" si="21"/>
        <v/>
      </c>
      <c r="AJ23" t="b">
        <f t="shared" ca="1" si="22"/>
        <v>0</v>
      </c>
      <c r="AK23" t="str">
        <f t="shared" ca="1" si="23"/>
        <v/>
      </c>
      <c r="AL23" t="b">
        <f t="shared" ca="1" si="24"/>
        <v>0</v>
      </c>
      <c r="AM23" t="b">
        <f t="shared" ca="1" si="25"/>
        <v>0</v>
      </c>
      <c r="AN23" t="str">
        <f t="shared" ca="1" si="26"/>
        <v/>
      </c>
      <c r="AO23" t="str">
        <f t="shared" ca="1" si="27"/>
        <v/>
      </c>
      <c r="AP23" t="b">
        <f t="shared" ca="1" si="28"/>
        <v>0</v>
      </c>
      <c r="AQ23" t="str">
        <f t="shared" ca="1" si="29"/>
        <v/>
      </c>
      <c r="AR23" t="b">
        <f t="shared" ca="1" si="30"/>
        <v>0</v>
      </c>
    </row>
    <row r="24" spans="1:44" x14ac:dyDescent="0.25">
      <c r="A24">
        <f t="shared" si="31"/>
        <v>19</v>
      </c>
      <c r="B24">
        <f t="shared" si="32"/>
        <v>20</v>
      </c>
      <c r="C24" t="str">
        <f t="shared" ca="1" si="0"/>
        <v>Q2120</v>
      </c>
      <c r="D24" s="1">
        <f t="shared" ca="1" si="33"/>
        <v>43800</v>
      </c>
      <c r="E24" t="str">
        <f t="shared" ca="1" si="1"/>
        <v>VW</v>
      </c>
      <c r="F24" t="s">
        <v>141</v>
      </c>
      <c r="G24" s="5">
        <f t="shared" ca="1" si="2"/>
        <v>7351</v>
      </c>
      <c r="H24" s="5">
        <f t="shared" ca="1" si="3"/>
        <v>57</v>
      </c>
      <c r="I24" t="s">
        <v>104</v>
      </c>
      <c r="J24" s="5">
        <f t="shared" ca="1" si="4"/>
        <v>899</v>
      </c>
      <c r="K24" s="5">
        <f t="shared" ca="1" si="5"/>
        <v>232</v>
      </c>
      <c r="L24" s="5">
        <f t="shared" ca="1" si="6"/>
        <v>151</v>
      </c>
      <c r="M24" s="5">
        <f t="shared" ca="1" si="7"/>
        <v>7559</v>
      </c>
      <c r="N24" s="1">
        <f t="shared" ca="1" si="8"/>
        <v>43776</v>
      </c>
      <c r="O24" s="6">
        <v>0</v>
      </c>
      <c r="P24" t="str">
        <f t="shared" ca="1" si="9"/>
        <v>blue</v>
      </c>
      <c r="Q24" t="str">
        <f t="shared" ca="1" si="9"/>
        <v>white</v>
      </c>
      <c r="S24" t="s">
        <v>24</v>
      </c>
      <c r="T24" t="str">
        <f t="shared" ca="1" si="10"/>
        <v>Vodafone</v>
      </c>
      <c r="U24" s="4" t="str">
        <f t="shared" ca="1" si="11"/>
        <v>07563128942</v>
      </c>
      <c r="V24" t="s">
        <v>161</v>
      </c>
      <c r="W24" t="str">
        <f t="shared" ca="1" si="12"/>
        <v>Global Vans</v>
      </c>
      <c r="X24" t="str">
        <f t="shared" si="13"/>
        <v>Salvatore Saban GU9 0NB</v>
      </c>
      <c r="Z24" t="str">
        <f t="shared" ca="1" si="14"/>
        <v>confirmed delivery</v>
      </c>
      <c r="AA24" s="1">
        <f t="shared" ca="1" si="15"/>
        <v>44133</v>
      </c>
      <c r="AB24" t="b">
        <f t="shared" ca="1" si="16"/>
        <v>1</v>
      </c>
      <c r="AC24" s="1">
        <f t="shared" ca="1" si="34"/>
        <v>44073</v>
      </c>
      <c r="AD24" t="str">
        <f t="shared" ca="1" si="17"/>
        <v>Mike</v>
      </c>
      <c r="AE24" s="4" t="str">
        <f t="shared" ca="1" si="35"/>
        <v>AU7 SZ</v>
      </c>
      <c r="AF24" s="6">
        <f t="shared" ca="1" si="18"/>
        <v>6968649752</v>
      </c>
      <c r="AG24" s="1">
        <f t="shared" ca="1" si="19"/>
        <v>44148</v>
      </c>
      <c r="AH24" t="b">
        <f t="shared" ca="1" si="20"/>
        <v>1</v>
      </c>
      <c r="AI24" s="1">
        <f t="shared" ca="1" si="21"/>
        <v>43837</v>
      </c>
      <c r="AJ24" t="b">
        <f t="shared" ca="1" si="22"/>
        <v>1</v>
      </c>
      <c r="AK24" t="str">
        <f t="shared" ca="1" si="23"/>
        <v>styles/assets/preview.pdf</v>
      </c>
      <c r="AL24" t="b">
        <f t="shared" ca="1" si="24"/>
        <v>0</v>
      </c>
      <c r="AM24" t="b">
        <f t="shared" ca="1" si="25"/>
        <v>0</v>
      </c>
      <c r="AN24" t="str">
        <f t="shared" ca="1" si="26"/>
        <v/>
      </c>
      <c r="AO24" t="str">
        <f t="shared" ca="1" si="27"/>
        <v/>
      </c>
      <c r="AP24" t="b">
        <f t="shared" ca="1" si="28"/>
        <v>0</v>
      </c>
      <c r="AQ24" t="str">
        <f t="shared" ca="1" si="29"/>
        <v/>
      </c>
      <c r="AR24" t="b">
        <f t="shared" ca="1" si="30"/>
        <v>0</v>
      </c>
    </row>
    <row r="25" spans="1:44" x14ac:dyDescent="0.25">
      <c r="A25">
        <f t="shared" si="31"/>
        <v>20</v>
      </c>
      <c r="B25">
        <f t="shared" si="32"/>
        <v>21</v>
      </c>
      <c r="C25" t="str">
        <f t="shared" ca="1" si="0"/>
        <v>Q1569</v>
      </c>
      <c r="D25" s="1">
        <f t="shared" ca="1" si="33"/>
        <v>43762</v>
      </c>
      <c r="E25" t="str">
        <f t="shared" ca="1" si="1"/>
        <v>Ford</v>
      </c>
      <c r="F25" t="s">
        <v>141</v>
      </c>
      <c r="G25" s="5">
        <f t="shared" ca="1" si="2"/>
        <v>8526</v>
      </c>
      <c r="H25" s="5">
        <f t="shared" ca="1" si="3"/>
        <v>192</v>
      </c>
      <c r="I25" t="s">
        <v>104</v>
      </c>
      <c r="J25" s="5">
        <f t="shared" ca="1" si="4"/>
        <v>904</v>
      </c>
      <c r="K25" s="5">
        <f t="shared" ca="1" si="5"/>
        <v>17</v>
      </c>
      <c r="L25" s="5">
        <f t="shared" ca="1" si="6"/>
        <v>91</v>
      </c>
      <c r="M25" s="5">
        <f t="shared" ca="1" si="7"/>
        <v>8809</v>
      </c>
      <c r="N25" s="1">
        <f t="shared" ca="1" si="8"/>
        <v>43747</v>
      </c>
      <c r="O25" s="6">
        <v>0</v>
      </c>
      <c r="P25" t="str">
        <f t="shared" ca="1" si="9"/>
        <v>blue</v>
      </c>
      <c r="Q25" t="str">
        <f t="shared" ca="1" si="9"/>
        <v>blue</v>
      </c>
      <c r="S25" t="s">
        <v>25</v>
      </c>
      <c r="T25" t="str">
        <f t="shared" ca="1" si="10"/>
        <v>PwC</v>
      </c>
      <c r="U25" s="4" t="str">
        <f t="shared" ca="1" si="11"/>
        <v>07668493118</v>
      </c>
      <c r="V25" t="s">
        <v>162</v>
      </c>
      <c r="W25" t="str">
        <f t="shared" ca="1" si="12"/>
        <v>Funder2</v>
      </c>
      <c r="X25" t="str">
        <f t="shared" si="13"/>
        <v>Junko Dowdell BN14 9LP</v>
      </c>
      <c r="Z25" t="str">
        <f t="shared" ca="1" si="14"/>
        <v>awaiting payment</v>
      </c>
      <c r="AA25" s="1">
        <f t="shared" ca="1" si="15"/>
        <v>44023</v>
      </c>
      <c r="AB25" t="b">
        <f t="shared" ca="1" si="16"/>
        <v>1</v>
      </c>
      <c r="AC25" s="1">
        <f t="shared" ca="1" si="34"/>
        <v>43963</v>
      </c>
      <c r="AD25" t="str">
        <f t="shared" ca="1" si="17"/>
        <v>Mia</v>
      </c>
      <c r="AE25" s="4" t="str">
        <f t="shared" ca="1" si="35"/>
        <v>RU45 BK</v>
      </c>
      <c r="AF25" s="6">
        <f t="shared" ca="1" si="18"/>
        <v>4524513906</v>
      </c>
      <c r="AG25" s="1">
        <f t="shared" ca="1" si="19"/>
        <v>44038</v>
      </c>
      <c r="AH25" t="b">
        <f t="shared" ca="1" si="20"/>
        <v>1</v>
      </c>
      <c r="AI25" s="1">
        <f t="shared" ca="1" si="21"/>
        <v>43762</v>
      </c>
      <c r="AJ25" t="b">
        <f t="shared" ca="1" si="22"/>
        <v>1</v>
      </c>
      <c r="AK25" t="str">
        <f t="shared" ca="1" si="23"/>
        <v>styles/assets/preview.pdf</v>
      </c>
      <c r="AL25" t="b">
        <f t="shared" ca="1" si="24"/>
        <v>1</v>
      </c>
      <c r="AM25" t="b">
        <f t="shared" ca="1" si="25"/>
        <v>1</v>
      </c>
      <c r="AN25" t="str">
        <f t="shared" ca="1" si="26"/>
        <v>styles/assets/preview.pdf</v>
      </c>
      <c r="AO25">
        <f t="shared" ca="1" si="27"/>
        <v>91</v>
      </c>
      <c r="AP25" t="b">
        <f t="shared" ca="1" si="28"/>
        <v>1</v>
      </c>
      <c r="AQ25" t="str">
        <f t="shared" ca="1" si="29"/>
        <v>styles/assets/preview.pdf</v>
      </c>
      <c r="AR25" t="b">
        <f t="shared" ca="1" si="30"/>
        <v>0</v>
      </c>
    </row>
    <row r="26" spans="1:44" x14ac:dyDescent="0.25">
      <c r="A26">
        <f t="shared" si="31"/>
        <v>21</v>
      </c>
      <c r="B26">
        <f t="shared" si="32"/>
        <v>22</v>
      </c>
      <c r="C26" t="str">
        <f t="shared" ca="1" si="0"/>
        <v>Q2348</v>
      </c>
      <c r="D26" s="1">
        <f t="shared" ca="1" si="33"/>
        <v>43878</v>
      </c>
      <c r="E26" t="str">
        <f t="shared" ca="1" si="1"/>
        <v>Ford</v>
      </c>
      <c r="F26" t="s">
        <v>141</v>
      </c>
      <c r="G26" s="5">
        <f t="shared" ca="1" si="2"/>
        <v>6526</v>
      </c>
      <c r="H26" s="5">
        <f t="shared" ca="1" si="3"/>
        <v>180</v>
      </c>
      <c r="I26" t="s">
        <v>104</v>
      </c>
      <c r="J26" s="5">
        <f t="shared" ca="1" si="4"/>
        <v>1285</v>
      </c>
      <c r="K26" s="5">
        <f t="shared" ca="1" si="5"/>
        <v>263</v>
      </c>
      <c r="L26" s="5">
        <f t="shared" ca="1" si="6"/>
        <v>175</v>
      </c>
      <c r="M26" s="5">
        <f t="shared" ca="1" si="7"/>
        <v>6881</v>
      </c>
      <c r="N26" s="1">
        <f t="shared" ca="1" si="8"/>
        <v>43832</v>
      </c>
      <c r="O26" s="6">
        <v>0</v>
      </c>
      <c r="P26" t="str">
        <f t="shared" ca="1" si="9"/>
        <v>green</v>
      </c>
      <c r="Q26" t="str">
        <f t="shared" ca="1" si="9"/>
        <v>green</v>
      </c>
      <c r="S26" t="s">
        <v>26</v>
      </c>
      <c r="T26" t="str">
        <f t="shared" ca="1" si="10"/>
        <v>Vodafone</v>
      </c>
      <c r="U26" s="4" t="str">
        <f t="shared" ca="1" si="11"/>
        <v>07559082789</v>
      </c>
      <c r="V26" t="s">
        <v>163</v>
      </c>
      <c r="W26" t="str">
        <f t="shared" ca="1" si="12"/>
        <v>Funder2</v>
      </c>
      <c r="X26" t="str">
        <f t="shared" si="13"/>
        <v>Trey Trimm TD9 8PL</v>
      </c>
      <c r="Z26" t="str">
        <f t="shared" ca="1" si="14"/>
        <v>new</v>
      </c>
      <c r="AA26" s="1" t="str">
        <f t="shared" ca="1" si="15"/>
        <v/>
      </c>
      <c r="AB26" t="b">
        <f t="shared" ca="1" si="16"/>
        <v>0</v>
      </c>
      <c r="AC26" s="1" t="str">
        <f t="shared" ca="1" si="34"/>
        <v/>
      </c>
      <c r="AD26" t="str">
        <f t="shared" ca="1" si="17"/>
        <v/>
      </c>
      <c r="AE26" s="4" t="str">
        <f t="shared" ca="1" si="35"/>
        <v/>
      </c>
      <c r="AF26" s="6" t="str">
        <f t="shared" ca="1" si="18"/>
        <v/>
      </c>
      <c r="AG26" s="1" t="str">
        <f t="shared" ca="1" si="19"/>
        <v/>
      </c>
      <c r="AH26" t="b">
        <f t="shared" ca="1" si="20"/>
        <v>0</v>
      </c>
      <c r="AI26" s="1" t="str">
        <f t="shared" ca="1" si="21"/>
        <v/>
      </c>
      <c r="AJ26" t="b">
        <f t="shared" ca="1" si="22"/>
        <v>0</v>
      </c>
      <c r="AK26" t="str">
        <f t="shared" ca="1" si="23"/>
        <v/>
      </c>
      <c r="AL26" t="b">
        <f t="shared" ca="1" si="24"/>
        <v>0</v>
      </c>
      <c r="AM26" t="b">
        <f t="shared" ca="1" si="25"/>
        <v>0</v>
      </c>
      <c r="AN26" t="str">
        <f t="shared" ca="1" si="26"/>
        <v/>
      </c>
      <c r="AO26" t="str">
        <f t="shared" ca="1" si="27"/>
        <v/>
      </c>
      <c r="AP26" t="b">
        <f t="shared" ca="1" si="28"/>
        <v>0</v>
      </c>
      <c r="AQ26" t="str">
        <f t="shared" ca="1" si="29"/>
        <v/>
      </c>
      <c r="AR26" t="b">
        <f t="shared" ca="1" si="30"/>
        <v>0</v>
      </c>
    </row>
    <row r="27" spans="1:44" x14ac:dyDescent="0.25">
      <c r="A27">
        <f t="shared" si="31"/>
        <v>22</v>
      </c>
      <c r="B27">
        <f t="shared" si="32"/>
        <v>23</v>
      </c>
      <c r="C27" t="str">
        <f t="shared" ca="1" si="0"/>
        <v>Q5604</v>
      </c>
      <c r="D27" s="1">
        <f t="shared" ca="1" si="33"/>
        <v>43556</v>
      </c>
      <c r="E27" t="str">
        <f t="shared" ca="1" si="1"/>
        <v>Nissan</v>
      </c>
      <c r="F27" t="s">
        <v>141</v>
      </c>
      <c r="G27" s="5">
        <f t="shared" ca="1" si="2"/>
        <v>10946</v>
      </c>
      <c r="H27" s="5">
        <f t="shared" ca="1" si="3"/>
        <v>130</v>
      </c>
      <c r="I27" t="s">
        <v>104</v>
      </c>
      <c r="J27" s="5">
        <f t="shared" ca="1" si="4"/>
        <v>1194</v>
      </c>
      <c r="K27" s="5">
        <f t="shared" ca="1" si="5"/>
        <v>139</v>
      </c>
      <c r="L27" s="5">
        <f t="shared" ca="1" si="6"/>
        <v>165</v>
      </c>
      <c r="M27" s="5">
        <f t="shared" ca="1" si="7"/>
        <v>11241</v>
      </c>
      <c r="N27" s="1">
        <f t="shared" ca="1" si="8"/>
        <v>43558</v>
      </c>
      <c r="O27" s="6">
        <v>0</v>
      </c>
      <c r="P27" t="str">
        <f t="shared" ca="1" si="9"/>
        <v>red</v>
      </c>
      <c r="Q27" t="str">
        <f t="shared" ca="1" si="9"/>
        <v>white</v>
      </c>
      <c r="S27" t="s">
        <v>27</v>
      </c>
      <c r="T27" t="str">
        <f t="shared" ca="1" si="10"/>
        <v>PwC</v>
      </c>
      <c r="U27" s="4" t="str">
        <f t="shared" ca="1" si="11"/>
        <v>07247636965</v>
      </c>
      <c r="V27" t="s">
        <v>164</v>
      </c>
      <c r="W27" t="str">
        <f t="shared" ca="1" si="12"/>
        <v>Global Vans</v>
      </c>
      <c r="X27" t="str">
        <f t="shared" si="13"/>
        <v>Lieselotte Bair BL5 3AG</v>
      </c>
      <c r="Z27" t="str">
        <f t="shared" ca="1" si="14"/>
        <v>awaiting payment</v>
      </c>
      <c r="AA27" s="1">
        <f t="shared" ca="1" si="15"/>
        <v>44126</v>
      </c>
      <c r="AB27" t="b">
        <f t="shared" ca="1" si="16"/>
        <v>1</v>
      </c>
      <c r="AC27" s="1">
        <f t="shared" ca="1" si="34"/>
        <v>44066</v>
      </c>
      <c r="AD27" t="str">
        <f t="shared" ca="1" si="17"/>
        <v>Mia</v>
      </c>
      <c r="AE27" s="4" t="str">
        <f t="shared" ca="1" si="35"/>
        <v>YB24 OI</v>
      </c>
      <c r="AF27" s="6">
        <f t="shared" ca="1" si="18"/>
        <v>1482721502</v>
      </c>
      <c r="AG27" s="1">
        <f t="shared" ca="1" si="19"/>
        <v>44141</v>
      </c>
      <c r="AH27" t="b">
        <f t="shared" ca="1" si="20"/>
        <v>1</v>
      </c>
      <c r="AI27" s="1">
        <f t="shared" ca="1" si="21"/>
        <v>43540</v>
      </c>
      <c r="AJ27" t="b">
        <f t="shared" ca="1" si="22"/>
        <v>1</v>
      </c>
      <c r="AK27" t="str">
        <f t="shared" ca="1" si="23"/>
        <v>styles/assets/preview.pdf</v>
      </c>
      <c r="AL27" t="b">
        <f t="shared" ca="1" si="24"/>
        <v>1</v>
      </c>
      <c r="AM27" t="b">
        <f t="shared" ca="1" si="25"/>
        <v>1</v>
      </c>
      <c r="AN27" t="str">
        <f t="shared" ca="1" si="26"/>
        <v>styles/assets/preview.pdf</v>
      </c>
      <c r="AO27">
        <f t="shared" ca="1" si="27"/>
        <v>59</v>
      </c>
      <c r="AP27" t="b">
        <f t="shared" ca="1" si="28"/>
        <v>1</v>
      </c>
      <c r="AQ27" t="str">
        <f t="shared" ca="1" si="29"/>
        <v>styles/assets/preview.pdf</v>
      </c>
      <c r="AR27" t="b">
        <f t="shared" ca="1" si="30"/>
        <v>1</v>
      </c>
    </row>
    <row r="28" spans="1:44" x14ac:dyDescent="0.25">
      <c r="A28">
        <f t="shared" si="31"/>
        <v>23</v>
      </c>
      <c r="B28">
        <f t="shared" si="32"/>
        <v>24</v>
      </c>
      <c r="C28" t="str">
        <f t="shared" ca="1" si="0"/>
        <v>Q3773</v>
      </c>
      <c r="D28" s="1">
        <f t="shared" ca="1" si="33"/>
        <v>43765</v>
      </c>
      <c r="E28" t="str">
        <f t="shared" ca="1" si="1"/>
        <v>Mercades</v>
      </c>
      <c r="F28" t="s">
        <v>141</v>
      </c>
      <c r="G28" s="5">
        <f t="shared" ca="1" si="2"/>
        <v>6257</v>
      </c>
      <c r="H28" s="5">
        <f t="shared" ca="1" si="3"/>
        <v>196</v>
      </c>
      <c r="I28" t="s">
        <v>104</v>
      </c>
      <c r="J28" s="5">
        <f t="shared" ca="1" si="4"/>
        <v>1954</v>
      </c>
      <c r="K28" s="5">
        <f t="shared" ca="1" si="5"/>
        <v>8</v>
      </c>
      <c r="L28" s="5">
        <f t="shared" ca="1" si="6"/>
        <v>158</v>
      </c>
      <c r="M28" s="5">
        <f t="shared" ca="1" si="7"/>
        <v>6611</v>
      </c>
      <c r="N28" s="1" t="str">
        <f t="shared" ca="1" si="8"/>
        <v/>
      </c>
      <c r="O28" s="6">
        <v>0</v>
      </c>
      <c r="P28" t="str">
        <f t="shared" ca="1" si="9"/>
        <v>red</v>
      </c>
      <c r="Q28" t="str">
        <f t="shared" ca="1" si="9"/>
        <v>green</v>
      </c>
      <c r="S28" t="s">
        <v>28</v>
      </c>
      <c r="T28" t="str">
        <f t="shared" ca="1" si="10"/>
        <v>Co-op</v>
      </c>
      <c r="U28" s="4" t="str">
        <f t="shared" ca="1" si="11"/>
        <v>07422391004</v>
      </c>
      <c r="V28" t="s">
        <v>165</v>
      </c>
      <c r="W28" t="str">
        <f t="shared" ca="1" si="12"/>
        <v>Global Vans</v>
      </c>
      <c r="X28" t="str">
        <f t="shared" si="13"/>
        <v>Jacquelin Soliman CB8 0EA</v>
      </c>
      <c r="Z28" t="str">
        <f t="shared" ca="1" si="14"/>
        <v>awaiting global confirmation</v>
      </c>
      <c r="AA28" s="1">
        <f t="shared" ca="1" si="15"/>
        <v>43961</v>
      </c>
      <c r="AB28" t="b">
        <f t="shared" ca="1" si="16"/>
        <v>1</v>
      </c>
      <c r="AC28" s="1">
        <f t="shared" ca="1" si="34"/>
        <v>43901</v>
      </c>
      <c r="AD28" t="str">
        <f t="shared" ca="1" si="17"/>
        <v>Mia</v>
      </c>
      <c r="AE28" s="4" t="str">
        <f t="shared" ca="1" si="35"/>
        <v>ZG36 WT</v>
      </c>
      <c r="AF28" s="6">
        <f t="shared" ca="1" si="18"/>
        <v>2038832992</v>
      </c>
      <c r="AG28" s="1">
        <f t="shared" ca="1" si="19"/>
        <v>43976</v>
      </c>
      <c r="AH28" t="b">
        <f t="shared" ca="1" si="20"/>
        <v>0</v>
      </c>
      <c r="AI28" s="1" t="str">
        <f t="shared" ca="1" si="21"/>
        <v/>
      </c>
      <c r="AJ28" t="b">
        <f t="shared" ca="1" si="22"/>
        <v>0</v>
      </c>
      <c r="AK28" t="str">
        <f t="shared" ca="1" si="23"/>
        <v/>
      </c>
      <c r="AL28" t="b">
        <f t="shared" ca="1" si="24"/>
        <v>0</v>
      </c>
      <c r="AM28" t="b">
        <f t="shared" ca="1" si="25"/>
        <v>0</v>
      </c>
      <c r="AN28" t="str">
        <f t="shared" ca="1" si="26"/>
        <v/>
      </c>
      <c r="AO28" t="str">
        <f t="shared" ca="1" si="27"/>
        <v/>
      </c>
      <c r="AP28" t="b">
        <f t="shared" ca="1" si="28"/>
        <v>0</v>
      </c>
      <c r="AQ28" t="str">
        <f t="shared" ca="1" si="29"/>
        <v/>
      </c>
      <c r="AR28" t="b">
        <f t="shared" ca="1" si="30"/>
        <v>0</v>
      </c>
    </row>
    <row r="29" spans="1:44" x14ac:dyDescent="0.25">
      <c r="A29">
        <f t="shared" si="31"/>
        <v>24</v>
      </c>
      <c r="B29">
        <f t="shared" si="32"/>
        <v>25</v>
      </c>
      <c r="C29" t="str">
        <f t="shared" ca="1" si="0"/>
        <v>Q4809</v>
      </c>
      <c r="D29" s="1">
        <f t="shared" ca="1" si="33"/>
        <v>43584</v>
      </c>
      <c r="E29" t="str">
        <f t="shared" ca="1" si="1"/>
        <v>Nissan</v>
      </c>
      <c r="F29" t="s">
        <v>141</v>
      </c>
      <c r="G29" s="5">
        <f t="shared" ca="1" si="2"/>
        <v>10528</v>
      </c>
      <c r="H29" s="5">
        <f t="shared" ca="1" si="3"/>
        <v>179</v>
      </c>
      <c r="I29" t="s">
        <v>104</v>
      </c>
      <c r="J29" s="5">
        <f t="shared" ca="1" si="4"/>
        <v>1330</v>
      </c>
      <c r="K29" s="5">
        <f t="shared" ca="1" si="5"/>
        <v>288</v>
      </c>
      <c r="L29" s="5">
        <f t="shared" ca="1" si="6"/>
        <v>177</v>
      </c>
      <c r="M29" s="5">
        <f t="shared" ca="1" si="7"/>
        <v>10884</v>
      </c>
      <c r="N29" s="1" t="str">
        <f t="shared" ca="1" si="8"/>
        <v/>
      </c>
      <c r="O29" s="6">
        <v>0</v>
      </c>
      <c r="P29" t="str">
        <f t="shared" ca="1" si="9"/>
        <v>green</v>
      </c>
      <c r="Q29" t="str">
        <f t="shared" ca="1" si="9"/>
        <v>green</v>
      </c>
      <c r="S29" t="s">
        <v>29</v>
      </c>
      <c r="T29" t="str">
        <f t="shared" ca="1" si="10"/>
        <v>Co-op</v>
      </c>
      <c r="U29" s="4" t="str">
        <f t="shared" ca="1" si="11"/>
        <v>07452255415</v>
      </c>
      <c r="V29" t="s">
        <v>166</v>
      </c>
      <c r="W29" t="str">
        <f t="shared" ca="1" si="12"/>
        <v>Funder2</v>
      </c>
      <c r="X29" t="str">
        <f t="shared" si="13"/>
        <v>Judy Drager SY3 9EZ</v>
      </c>
      <c r="Z29" t="str">
        <f t="shared" ca="1" si="14"/>
        <v>delivery date requested</v>
      </c>
      <c r="AA29" s="1">
        <f t="shared" ca="1" si="15"/>
        <v>44013</v>
      </c>
      <c r="AB29" t="b">
        <f t="shared" ca="1" si="16"/>
        <v>1</v>
      </c>
      <c r="AC29" s="1">
        <f t="shared" ca="1" si="34"/>
        <v>43953</v>
      </c>
      <c r="AD29" t="str">
        <f t="shared" ca="1" si="17"/>
        <v>Mike</v>
      </c>
      <c r="AE29" s="4" t="str">
        <f t="shared" ca="1" si="35"/>
        <v>YG44 CR</v>
      </c>
      <c r="AF29" s="6">
        <f t="shared" ca="1" si="18"/>
        <v>4970640998</v>
      </c>
      <c r="AG29" s="1" t="str">
        <f t="shared" ca="1" si="19"/>
        <v/>
      </c>
      <c r="AH29" t="b">
        <f t="shared" ca="1" si="20"/>
        <v>0</v>
      </c>
      <c r="AI29" s="1" t="str">
        <f t="shared" ca="1" si="21"/>
        <v/>
      </c>
      <c r="AJ29" t="b">
        <f t="shared" ca="1" si="22"/>
        <v>0</v>
      </c>
      <c r="AK29" t="str">
        <f t="shared" ca="1" si="23"/>
        <v/>
      </c>
      <c r="AL29" t="b">
        <f t="shared" ca="1" si="24"/>
        <v>0</v>
      </c>
      <c r="AM29" t="b">
        <f t="shared" ca="1" si="25"/>
        <v>0</v>
      </c>
      <c r="AN29" t="str">
        <f t="shared" ca="1" si="26"/>
        <v/>
      </c>
      <c r="AO29" t="str">
        <f t="shared" ca="1" si="27"/>
        <v/>
      </c>
      <c r="AP29" t="b">
        <f t="shared" ca="1" si="28"/>
        <v>0</v>
      </c>
      <c r="AQ29" t="str">
        <f t="shared" ca="1" si="29"/>
        <v/>
      </c>
      <c r="AR29" t="b">
        <f t="shared" ca="1" si="30"/>
        <v>0</v>
      </c>
    </row>
    <row r="30" spans="1:44" x14ac:dyDescent="0.25">
      <c r="A30">
        <f t="shared" si="31"/>
        <v>25</v>
      </c>
      <c r="B30">
        <f t="shared" si="32"/>
        <v>26</v>
      </c>
      <c r="C30" t="str">
        <f t="shared" ca="1" si="0"/>
        <v>Q5072</v>
      </c>
      <c r="D30" s="1">
        <f t="shared" ca="1" si="33"/>
        <v>43845</v>
      </c>
      <c r="E30" t="str">
        <f t="shared" ca="1" si="1"/>
        <v>Mercades</v>
      </c>
      <c r="F30" t="s">
        <v>141</v>
      </c>
      <c r="G30" s="5">
        <f t="shared" ca="1" si="2"/>
        <v>5520</v>
      </c>
      <c r="H30" s="5">
        <f t="shared" ca="1" si="3"/>
        <v>192</v>
      </c>
      <c r="I30" t="s">
        <v>104</v>
      </c>
      <c r="J30" s="5">
        <f t="shared" ca="1" si="4"/>
        <v>1637</v>
      </c>
      <c r="K30" s="5">
        <f t="shared" ca="1" si="5"/>
        <v>150</v>
      </c>
      <c r="L30" s="5">
        <f t="shared" ca="1" si="6"/>
        <v>140</v>
      </c>
      <c r="M30" s="5">
        <f t="shared" ca="1" si="7"/>
        <v>5852</v>
      </c>
      <c r="N30" s="1">
        <f t="shared" ca="1" si="8"/>
        <v>43652</v>
      </c>
      <c r="O30" s="6">
        <v>0</v>
      </c>
      <c r="P30" t="str">
        <f t="shared" ca="1" si="9"/>
        <v>white</v>
      </c>
      <c r="Q30" t="str">
        <f t="shared" ca="1" si="9"/>
        <v/>
      </c>
      <c r="S30" t="s">
        <v>30</v>
      </c>
      <c r="T30" t="str">
        <f t="shared" ca="1" si="10"/>
        <v>Global</v>
      </c>
      <c r="U30" s="4" t="str">
        <f t="shared" ca="1" si="11"/>
        <v>07988570106</v>
      </c>
      <c r="V30" t="s">
        <v>167</v>
      </c>
      <c r="W30" t="str">
        <f t="shared" ca="1" si="12"/>
        <v>Funder2</v>
      </c>
      <c r="X30" t="str">
        <f t="shared" si="13"/>
        <v>Kacey Richart ME19 4GB</v>
      </c>
      <c r="Z30" t="str">
        <f t="shared" ca="1" si="14"/>
        <v>completed</v>
      </c>
      <c r="AA30" s="1">
        <f t="shared" ca="1" si="15"/>
        <v>44140</v>
      </c>
      <c r="AB30" t="b">
        <f t="shared" ca="1" si="16"/>
        <v>0</v>
      </c>
      <c r="AC30" s="1" t="str">
        <f t="shared" ca="1" si="34"/>
        <v/>
      </c>
      <c r="AD30" t="str">
        <f t="shared" ca="1" si="17"/>
        <v/>
      </c>
      <c r="AE30" s="4" t="str">
        <f t="shared" ca="1" si="35"/>
        <v>DZ58 CA</v>
      </c>
      <c r="AF30" s="6">
        <f t="shared" ca="1" si="18"/>
        <v>5700833089</v>
      </c>
      <c r="AG30" s="1">
        <f t="shared" ca="1" si="19"/>
        <v>44155</v>
      </c>
      <c r="AH30" t="b">
        <f t="shared" ca="1" si="20"/>
        <v>1</v>
      </c>
      <c r="AI30" s="1">
        <f t="shared" ca="1" si="21"/>
        <v>43787</v>
      </c>
      <c r="AJ30" t="b">
        <f t="shared" ca="1" si="22"/>
        <v>1</v>
      </c>
      <c r="AK30" t="str">
        <f t="shared" ca="1" si="23"/>
        <v>styles/assets/preview.pdf</v>
      </c>
      <c r="AL30" t="b">
        <f t="shared" ca="1" si="24"/>
        <v>1</v>
      </c>
      <c r="AM30" t="b">
        <f t="shared" ca="1" si="25"/>
        <v>1</v>
      </c>
      <c r="AN30" t="str">
        <f t="shared" ca="1" si="26"/>
        <v>styles/assets/preview.pdf</v>
      </c>
      <c r="AO30">
        <f t="shared" ca="1" si="27"/>
        <v>54</v>
      </c>
      <c r="AP30" t="b">
        <f t="shared" ca="1" si="28"/>
        <v>1</v>
      </c>
      <c r="AQ30" t="str">
        <f t="shared" ca="1" si="29"/>
        <v>styles/assets/preview.pdf</v>
      </c>
      <c r="AR30" t="b">
        <f t="shared" ca="1" si="30"/>
        <v>0</v>
      </c>
    </row>
    <row r="31" spans="1:44" x14ac:dyDescent="0.25">
      <c r="A31">
        <f t="shared" si="31"/>
        <v>26</v>
      </c>
      <c r="B31">
        <f t="shared" si="32"/>
        <v>27</v>
      </c>
      <c r="C31" t="str">
        <f t="shared" ca="1" si="0"/>
        <v>Q7472</v>
      </c>
      <c r="D31" s="1">
        <f t="shared" ca="1" si="33"/>
        <v>43623</v>
      </c>
      <c r="E31" t="str">
        <f t="shared" ca="1" si="1"/>
        <v>Ford</v>
      </c>
      <c r="F31" t="s">
        <v>141</v>
      </c>
      <c r="G31" s="5">
        <f t="shared" ca="1" si="2"/>
        <v>7946</v>
      </c>
      <c r="H31" s="5">
        <f t="shared" ca="1" si="3"/>
        <v>171</v>
      </c>
      <c r="I31" t="s">
        <v>104</v>
      </c>
      <c r="J31" s="5">
        <f t="shared" ca="1" si="4"/>
        <v>1701</v>
      </c>
      <c r="K31" s="5">
        <f t="shared" ca="1" si="5"/>
        <v>124</v>
      </c>
      <c r="L31" s="5">
        <f t="shared" ca="1" si="6"/>
        <v>89</v>
      </c>
      <c r="M31" s="5">
        <f t="shared" ca="1" si="7"/>
        <v>8206</v>
      </c>
      <c r="N31" s="1" t="str">
        <f t="shared" ca="1" si="8"/>
        <v/>
      </c>
      <c r="O31" s="6">
        <v>0</v>
      </c>
      <c r="P31" t="str">
        <f t="shared" ca="1" si="9"/>
        <v/>
      </c>
      <c r="Q31" t="str">
        <f t="shared" ca="1" si="9"/>
        <v>white</v>
      </c>
      <c r="S31" t="s">
        <v>31</v>
      </c>
      <c r="T31" t="str">
        <f t="shared" ca="1" si="10"/>
        <v>Vodafone</v>
      </c>
      <c r="U31" s="4" t="str">
        <f t="shared" ca="1" si="11"/>
        <v>07665528213</v>
      </c>
      <c r="V31" t="s">
        <v>168</v>
      </c>
      <c r="W31" t="str">
        <f t="shared" ca="1" si="12"/>
        <v>Funder1</v>
      </c>
      <c r="X31" t="str">
        <f t="shared" si="13"/>
        <v>Yajaira Talbert DH9 0HS</v>
      </c>
      <c r="Z31" t="str">
        <f t="shared" ca="1" si="14"/>
        <v>delivery date requested</v>
      </c>
      <c r="AA31" s="1">
        <f t="shared" ca="1" si="15"/>
        <v>44024</v>
      </c>
      <c r="AB31" t="b">
        <f t="shared" ca="1" si="16"/>
        <v>0</v>
      </c>
      <c r="AC31" s="1" t="str">
        <f t="shared" ca="1" si="34"/>
        <v/>
      </c>
      <c r="AD31" t="str">
        <f t="shared" ca="1" si="17"/>
        <v/>
      </c>
      <c r="AE31" s="4" t="str">
        <f t="shared" ca="1" si="35"/>
        <v>LB51 WM</v>
      </c>
      <c r="AF31" s="6">
        <f t="shared" ca="1" si="18"/>
        <v>4104479445</v>
      </c>
      <c r="AG31" s="1" t="str">
        <f t="shared" ca="1" si="19"/>
        <v/>
      </c>
      <c r="AH31" t="b">
        <f t="shared" ca="1" si="20"/>
        <v>0</v>
      </c>
      <c r="AI31" s="1" t="str">
        <f t="shared" ca="1" si="21"/>
        <v/>
      </c>
      <c r="AJ31" t="b">
        <f t="shared" ca="1" si="22"/>
        <v>0</v>
      </c>
      <c r="AK31" t="str">
        <f t="shared" ca="1" si="23"/>
        <v/>
      </c>
      <c r="AL31" t="b">
        <f t="shared" ca="1" si="24"/>
        <v>0</v>
      </c>
      <c r="AM31" t="b">
        <f t="shared" ca="1" si="25"/>
        <v>0</v>
      </c>
      <c r="AN31" t="str">
        <f t="shared" ca="1" si="26"/>
        <v/>
      </c>
      <c r="AO31" t="str">
        <f t="shared" ca="1" si="27"/>
        <v/>
      </c>
      <c r="AP31" t="b">
        <f t="shared" ca="1" si="28"/>
        <v>0</v>
      </c>
      <c r="AQ31" t="str">
        <f t="shared" ca="1" si="29"/>
        <v/>
      </c>
      <c r="AR31" t="b">
        <f t="shared" ca="1" si="30"/>
        <v>0</v>
      </c>
    </row>
    <row r="32" spans="1:44" x14ac:dyDescent="0.25">
      <c r="A32">
        <f t="shared" si="31"/>
        <v>27</v>
      </c>
      <c r="B32">
        <f t="shared" si="32"/>
        <v>28</v>
      </c>
      <c r="C32" t="str">
        <f t="shared" ca="1" si="0"/>
        <v>Q1848</v>
      </c>
      <c r="D32" s="1">
        <f t="shared" ca="1" si="33"/>
        <v>43514</v>
      </c>
      <c r="E32" t="str">
        <f t="shared" ca="1" si="1"/>
        <v>Mercades</v>
      </c>
      <c r="F32" t="s">
        <v>141</v>
      </c>
      <c r="G32" s="5">
        <f t="shared" ca="1" si="2"/>
        <v>9522</v>
      </c>
      <c r="H32" s="5">
        <f t="shared" ca="1" si="3"/>
        <v>67</v>
      </c>
      <c r="I32" t="s">
        <v>104</v>
      </c>
      <c r="J32" s="5">
        <f t="shared" ca="1" si="4"/>
        <v>1922</v>
      </c>
      <c r="K32" s="5">
        <f t="shared" ca="1" si="5"/>
        <v>16</v>
      </c>
      <c r="L32" s="5">
        <f t="shared" ca="1" si="6"/>
        <v>97</v>
      </c>
      <c r="M32" s="5">
        <f t="shared" ca="1" si="7"/>
        <v>9686</v>
      </c>
      <c r="N32" s="1">
        <f t="shared" ca="1" si="8"/>
        <v>43759</v>
      </c>
      <c r="O32" s="6">
        <v>0</v>
      </c>
      <c r="P32" t="str">
        <f t="shared" ca="1" si="9"/>
        <v>green</v>
      </c>
      <c r="Q32" t="str">
        <f t="shared" ca="1" si="9"/>
        <v>green</v>
      </c>
      <c r="S32" t="s">
        <v>32</v>
      </c>
      <c r="T32" t="str">
        <f t="shared" ca="1" si="10"/>
        <v>Co-op</v>
      </c>
      <c r="U32" s="4" t="str">
        <f t="shared" ca="1" si="11"/>
        <v>07122645105</v>
      </c>
      <c r="V32" t="s">
        <v>169</v>
      </c>
      <c r="W32" t="str">
        <f t="shared" ca="1" si="12"/>
        <v>Funder1</v>
      </c>
      <c r="X32" t="str">
        <f t="shared" si="13"/>
        <v>Stephany Marguez EX35 6AR</v>
      </c>
      <c r="Z32" t="str">
        <f t="shared" ca="1" si="14"/>
        <v>awaiting reg</v>
      </c>
      <c r="AA32" s="1" t="str">
        <f t="shared" ca="1" si="15"/>
        <v/>
      </c>
      <c r="AB32" t="b">
        <f t="shared" ca="1" si="16"/>
        <v>0</v>
      </c>
      <c r="AC32" s="1" t="str">
        <f t="shared" ca="1" si="34"/>
        <v/>
      </c>
      <c r="AD32" t="str">
        <f t="shared" ca="1" si="17"/>
        <v/>
      </c>
      <c r="AE32" s="4" t="str">
        <f t="shared" ca="1" si="35"/>
        <v/>
      </c>
      <c r="AF32" s="6" t="str">
        <f t="shared" ca="1" si="18"/>
        <v/>
      </c>
      <c r="AG32" s="1" t="str">
        <f t="shared" ca="1" si="19"/>
        <v/>
      </c>
      <c r="AH32" t="b">
        <f t="shared" ca="1" si="20"/>
        <v>0</v>
      </c>
      <c r="AI32" s="1" t="str">
        <f t="shared" ca="1" si="21"/>
        <v/>
      </c>
      <c r="AJ32" t="b">
        <f t="shared" ca="1" si="22"/>
        <v>0</v>
      </c>
      <c r="AK32" t="str">
        <f t="shared" ca="1" si="23"/>
        <v/>
      </c>
      <c r="AL32" t="b">
        <f t="shared" ca="1" si="24"/>
        <v>0</v>
      </c>
      <c r="AM32" t="b">
        <f t="shared" ca="1" si="25"/>
        <v>0</v>
      </c>
      <c r="AN32" t="str">
        <f t="shared" ca="1" si="26"/>
        <v/>
      </c>
      <c r="AO32" t="str">
        <f t="shared" ca="1" si="27"/>
        <v/>
      </c>
      <c r="AP32" t="b">
        <f t="shared" ca="1" si="28"/>
        <v>0</v>
      </c>
      <c r="AQ32" t="str">
        <f t="shared" ca="1" si="29"/>
        <v/>
      </c>
      <c r="AR32" t="b">
        <f t="shared" ca="1" si="30"/>
        <v>0</v>
      </c>
    </row>
    <row r="33" spans="1:44" x14ac:dyDescent="0.25">
      <c r="A33">
        <f t="shared" si="31"/>
        <v>28</v>
      </c>
      <c r="B33">
        <f t="shared" si="32"/>
        <v>29</v>
      </c>
      <c r="C33" t="str">
        <f t="shared" ca="1" si="0"/>
        <v>Q6742</v>
      </c>
      <c r="D33" s="1">
        <f t="shared" ca="1" si="33"/>
        <v>43777</v>
      </c>
      <c r="E33" t="str">
        <f t="shared" ca="1" si="1"/>
        <v>VW</v>
      </c>
      <c r="F33" t="s">
        <v>141</v>
      </c>
      <c r="G33" s="5">
        <f t="shared" ca="1" si="2"/>
        <v>8211</v>
      </c>
      <c r="H33" s="5">
        <f t="shared" ca="1" si="3"/>
        <v>61</v>
      </c>
      <c r="I33" t="s">
        <v>104</v>
      </c>
      <c r="J33" s="5">
        <f t="shared" ca="1" si="4"/>
        <v>928</v>
      </c>
      <c r="K33" s="5">
        <f t="shared" ca="1" si="5"/>
        <v>91</v>
      </c>
      <c r="L33" s="5">
        <f t="shared" ca="1" si="6"/>
        <v>92</v>
      </c>
      <c r="M33" s="5">
        <f t="shared" ca="1" si="7"/>
        <v>8364</v>
      </c>
      <c r="N33" s="1" t="str">
        <f t="shared" ca="1" si="8"/>
        <v/>
      </c>
      <c r="O33" s="6">
        <v>0</v>
      </c>
      <c r="P33" t="str">
        <f t="shared" ca="1" si="9"/>
        <v>green</v>
      </c>
      <c r="Q33" t="str">
        <f t="shared" ca="1" si="9"/>
        <v>white</v>
      </c>
      <c r="S33" t="s">
        <v>33</v>
      </c>
      <c r="T33" t="str">
        <f t="shared" ca="1" si="10"/>
        <v>McDonalds</v>
      </c>
      <c r="U33" s="4" t="str">
        <f t="shared" ca="1" si="11"/>
        <v>07748436875</v>
      </c>
      <c r="V33" t="s">
        <v>170</v>
      </c>
      <c r="W33" t="str">
        <f t="shared" ca="1" si="12"/>
        <v>Global Vans</v>
      </c>
      <c r="X33" t="str">
        <f t="shared" si="13"/>
        <v>Lynda Eilerman DE21 4DS</v>
      </c>
      <c r="Z33" t="str">
        <f t="shared" ca="1" si="14"/>
        <v>awaiting global confirmation</v>
      </c>
      <c r="AA33" s="1">
        <f t="shared" ca="1" si="15"/>
        <v>44178</v>
      </c>
      <c r="AB33" t="b">
        <f t="shared" ca="1" si="16"/>
        <v>1</v>
      </c>
      <c r="AC33" s="1">
        <f t="shared" ca="1" si="34"/>
        <v>44118</v>
      </c>
      <c r="AD33" t="str">
        <f t="shared" ca="1" si="17"/>
        <v>Mike</v>
      </c>
      <c r="AE33" s="4" t="str">
        <f t="shared" ca="1" si="35"/>
        <v>UV14 SF</v>
      </c>
      <c r="AF33" s="6">
        <f t="shared" ca="1" si="18"/>
        <v>2066937857</v>
      </c>
      <c r="AG33" s="1">
        <f t="shared" ca="1" si="19"/>
        <v>44193</v>
      </c>
      <c r="AH33" t="b">
        <f t="shared" ca="1" si="20"/>
        <v>0</v>
      </c>
      <c r="AI33" s="1" t="str">
        <f t="shared" ca="1" si="21"/>
        <v/>
      </c>
      <c r="AJ33" t="b">
        <f t="shared" ca="1" si="22"/>
        <v>0</v>
      </c>
      <c r="AK33" t="str">
        <f t="shared" ca="1" si="23"/>
        <v/>
      </c>
      <c r="AL33" t="b">
        <f t="shared" ca="1" si="24"/>
        <v>0</v>
      </c>
      <c r="AM33" t="b">
        <f t="shared" ca="1" si="25"/>
        <v>0</v>
      </c>
      <c r="AN33" t="str">
        <f t="shared" ca="1" si="26"/>
        <v/>
      </c>
      <c r="AO33" t="str">
        <f t="shared" ca="1" si="27"/>
        <v/>
      </c>
      <c r="AP33" t="b">
        <f t="shared" ca="1" si="28"/>
        <v>0</v>
      </c>
      <c r="AQ33" t="str">
        <f t="shared" ca="1" si="29"/>
        <v/>
      </c>
      <c r="AR33" t="b">
        <f t="shared" ca="1" si="30"/>
        <v>0</v>
      </c>
    </row>
    <row r="34" spans="1:44" x14ac:dyDescent="0.25">
      <c r="A34">
        <f t="shared" si="31"/>
        <v>29</v>
      </c>
      <c r="B34">
        <f t="shared" si="32"/>
        <v>30</v>
      </c>
      <c r="C34" t="str">
        <f t="shared" ca="1" si="0"/>
        <v>Q5926</v>
      </c>
      <c r="D34" s="1">
        <f t="shared" ca="1" si="33"/>
        <v>43528</v>
      </c>
      <c r="E34" t="str">
        <f t="shared" ca="1" si="1"/>
        <v>VW</v>
      </c>
      <c r="F34" t="s">
        <v>141</v>
      </c>
      <c r="G34" s="5">
        <f t="shared" ca="1" si="2"/>
        <v>5697</v>
      </c>
      <c r="H34" s="5">
        <f t="shared" ca="1" si="3"/>
        <v>135</v>
      </c>
      <c r="I34" t="s">
        <v>104</v>
      </c>
      <c r="J34" s="5">
        <f t="shared" ca="1" si="4"/>
        <v>1436</v>
      </c>
      <c r="K34" s="5">
        <f t="shared" ca="1" si="5"/>
        <v>177</v>
      </c>
      <c r="L34" s="5">
        <f t="shared" ca="1" si="6"/>
        <v>169</v>
      </c>
      <c r="M34" s="5">
        <f t="shared" ca="1" si="7"/>
        <v>6001</v>
      </c>
      <c r="N34" s="1">
        <f t="shared" ca="1" si="8"/>
        <v>43632</v>
      </c>
      <c r="O34" s="6">
        <v>0</v>
      </c>
      <c r="P34" t="str">
        <f t="shared" ca="1" si="9"/>
        <v>white</v>
      </c>
      <c r="Q34" t="str">
        <f t="shared" ca="1" si="9"/>
        <v/>
      </c>
      <c r="S34" t="s">
        <v>34</v>
      </c>
      <c r="T34" t="str">
        <f t="shared" ca="1" si="10"/>
        <v>Vodafone</v>
      </c>
      <c r="U34" s="4" t="str">
        <f t="shared" ca="1" si="11"/>
        <v>07128726695</v>
      </c>
      <c r="V34" t="s">
        <v>171</v>
      </c>
      <c r="W34" t="str">
        <f t="shared" ca="1" si="12"/>
        <v>Global Vans</v>
      </c>
      <c r="X34" t="str">
        <f t="shared" si="13"/>
        <v>Sherlyn Mcbay BS15 8AG</v>
      </c>
      <c r="Z34" t="str">
        <f t="shared" ca="1" si="14"/>
        <v>completed</v>
      </c>
      <c r="AA34" s="1">
        <f t="shared" ca="1" si="15"/>
        <v>44115</v>
      </c>
      <c r="AB34" t="b">
        <f t="shared" ca="1" si="16"/>
        <v>0</v>
      </c>
      <c r="AC34" s="1" t="str">
        <f t="shared" ca="1" si="34"/>
        <v/>
      </c>
      <c r="AD34" t="str">
        <f t="shared" ca="1" si="17"/>
        <v/>
      </c>
      <c r="AE34" s="4" t="str">
        <f t="shared" ca="1" si="35"/>
        <v>CG17 OF</v>
      </c>
      <c r="AF34" s="6">
        <f t="shared" ca="1" si="18"/>
        <v>1164294703</v>
      </c>
      <c r="AG34" s="1">
        <f t="shared" ca="1" si="19"/>
        <v>44130</v>
      </c>
      <c r="AH34" t="b">
        <f t="shared" ca="1" si="20"/>
        <v>1</v>
      </c>
      <c r="AI34" s="1">
        <f t="shared" ca="1" si="21"/>
        <v>43520</v>
      </c>
      <c r="AJ34" t="b">
        <f t="shared" ca="1" si="22"/>
        <v>1</v>
      </c>
      <c r="AK34" t="str">
        <f t="shared" ca="1" si="23"/>
        <v>styles/assets/preview.pdf</v>
      </c>
      <c r="AL34" t="b">
        <f t="shared" ca="1" si="24"/>
        <v>1</v>
      </c>
      <c r="AM34" t="b">
        <f t="shared" ca="1" si="25"/>
        <v>1</v>
      </c>
      <c r="AN34" t="str">
        <f t="shared" ca="1" si="26"/>
        <v>styles/assets/preview.pdf</v>
      </c>
      <c r="AO34">
        <f t="shared" ca="1" si="27"/>
        <v>45</v>
      </c>
      <c r="AP34" t="b">
        <f t="shared" ca="1" si="28"/>
        <v>1</v>
      </c>
      <c r="AQ34" t="str">
        <f t="shared" ca="1" si="29"/>
        <v>styles/assets/preview.pdf</v>
      </c>
      <c r="AR34" t="b">
        <f t="shared" ca="1" si="30"/>
        <v>0</v>
      </c>
    </row>
    <row r="35" spans="1:44" x14ac:dyDescent="0.25">
      <c r="A35">
        <f t="shared" si="31"/>
        <v>30</v>
      </c>
      <c r="B35">
        <f t="shared" si="32"/>
        <v>31</v>
      </c>
      <c r="C35" t="str">
        <f t="shared" ca="1" si="0"/>
        <v>Q2375</v>
      </c>
      <c r="D35" s="1">
        <f t="shared" ca="1" si="33"/>
        <v>43471</v>
      </c>
      <c r="E35" t="str">
        <f t="shared" ca="1" si="1"/>
        <v>Ford</v>
      </c>
      <c r="F35" t="s">
        <v>141</v>
      </c>
      <c r="G35" s="5">
        <f t="shared" ca="1" si="2"/>
        <v>6605</v>
      </c>
      <c r="H35" s="5">
        <f t="shared" ca="1" si="3"/>
        <v>58</v>
      </c>
      <c r="I35" t="s">
        <v>104</v>
      </c>
      <c r="J35" s="5">
        <f t="shared" ca="1" si="4"/>
        <v>1274</v>
      </c>
      <c r="K35" s="5">
        <f t="shared" ca="1" si="5"/>
        <v>270</v>
      </c>
      <c r="L35" s="5">
        <f t="shared" ca="1" si="6"/>
        <v>54</v>
      </c>
      <c r="M35" s="5">
        <f t="shared" ca="1" si="7"/>
        <v>6717</v>
      </c>
      <c r="N35" s="1">
        <f t="shared" ca="1" si="8"/>
        <v>43850</v>
      </c>
      <c r="O35" s="6">
        <v>0</v>
      </c>
      <c r="P35" t="str">
        <f t="shared" ca="1" si="9"/>
        <v>blue</v>
      </c>
      <c r="Q35" t="str">
        <f t="shared" ca="1" si="9"/>
        <v/>
      </c>
      <c r="S35" t="s">
        <v>35</v>
      </c>
      <c r="T35" t="str">
        <f t="shared" ca="1" si="10"/>
        <v>Vodafone</v>
      </c>
      <c r="U35" s="4" t="str">
        <f t="shared" ca="1" si="11"/>
        <v>07318891285</v>
      </c>
      <c r="V35" t="s">
        <v>172</v>
      </c>
      <c r="W35" t="str">
        <f t="shared" ca="1" si="12"/>
        <v>Funder2</v>
      </c>
      <c r="X35" t="str">
        <f t="shared" si="13"/>
        <v>Anastacia Hintzen SP1 2FA</v>
      </c>
      <c r="Z35" t="str">
        <f t="shared" ca="1" si="14"/>
        <v>new</v>
      </c>
      <c r="AA35" s="1" t="str">
        <f t="shared" ca="1" si="15"/>
        <v/>
      </c>
      <c r="AB35" t="b">
        <f t="shared" ca="1" si="16"/>
        <v>0</v>
      </c>
      <c r="AC35" s="1" t="str">
        <f t="shared" ca="1" si="34"/>
        <v/>
      </c>
      <c r="AD35" t="str">
        <f t="shared" ca="1" si="17"/>
        <v/>
      </c>
      <c r="AE35" s="4" t="str">
        <f t="shared" ca="1" si="35"/>
        <v/>
      </c>
      <c r="AF35" s="6" t="str">
        <f t="shared" ca="1" si="18"/>
        <v/>
      </c>
      <c r="AG35" s="1" t="str">
        <f t="shared" ca="1" si="19"/>
        <v/>
      </c>
      <c r="AH35" t="b">
        <f t="shared" ca="1" si="20"/>
        <v>0</v>
      </c>
      <c r="AI35" s="1" t="str">
        <f t="shared" ca="1" si="21"/>
        <v/>
      </c>
      <c r="AJ35" t="b">
        <f t="shared" ca="1" si="22"/>
        <v>0</v>
      </c>
      <c r="AK35" t="str">
        <f t="shared" ca="1" si="23"/>
        <v/>
      </c>
      <c r="AL35" t="b">
        <f t="shared" ca="1" si="24"/>
        <v>0</v>
      </c>
      <c r="AM35" t="b">
        <f t="shared" ca="1" si="25"/>
        <v>0</v>
      </c>
      <c r="AN35" t="str">
        <f t="shared" ca="1" si="26"/>
        <v/>
      </c>
      <c r="AO35" t="str">
        <f t="shared" ca="1" si="27"/>
        <v/>
      </c>
      <c r="AP35" t="b">
        <f t="shared" ca="1" si="28"/>
        <v>0</v>
      </c>
      <c r="AQ35" t="str">
        <f t="shared" ca="1" si="29"/>
        <v/>
      </c>
      <c r="AR35" t="b">
        <f t="shared" ca="1" si="30"/>
        <v>0</v>
      </c>
    </row>
    <row r="36" spans="1:44" x14ac:dyDescent="0.25">
      <c r="A36">
        <f t="shared" si="31"/>
        <v>31</v>
      </c>
      <c r="B36">
        <f t="shared" si="32"/>
        <v>32</v>
      </c>
      <c r="C36" t="str">
        <f t="shared" ca="1" si="0"/>
        <v>Q1377</v>
      </c>
      <c r="D36" s="1">
        <f t="shared" ca="1" si="33"/>
        <v>43725</v>
      </c>
      <c r="E36" t="str">
        <f t="shared" ca="1" si="1"/>
        <v>Ford</v>
      </c>
      <c r="F36" t="s">
        <v>141</v>
      </c>
      <c r="G36" s="5">
        <f t="shared" ca="1" si="2"/>
        <v>6471</v>
      </c>
      <c r="H36" s="5">
        <f t="shared" ca="1" si="3"/>
        <v>130</v>
      </c>
      <c r="I36" t="s">
        <v>104</v>
      </c>
      <c r="J36" s="5">
        <f t="shared" ca="1" si="4"/>
        <v>1824</v>
      </c>
      <c r="K36" s="5">
        <f t="shared" ca="1" si="5"/>
        <v>260</v>
      </c>
      <c r="L36" s="5">
        <f t="shared" ca="1" si="6"/>
        <v>69</v>
      </c>
      <c r="M36" s="5">
        <f t="shared" ca="1" si="7"/>
        <v>6670</v>
      </c>
      <c r="N36" s="1">
        <f t="shared" ca="1" si="8"/>
        <v>43731</v>
      </c>
      <c r="O36" s="6">
        <v>0</v>
      </c>
      <c r="P36" t="str">
        <f t="shared" ca="1" si="9"/>
        <v/>
      </c>
      <c r="Q36" t="str">
        <f t="shared" ca="1" si="9"/>
        <v>white</v>
      </c>
      <c r="S36" t="s">
        <v>36</v>
      </c>
      <c r="T36" t="str">
        <f t="shared" ca="1" si="10"/>
        <v>McDonalds</v>
      </c>
      <c r="U36" s="4" t="str">
        <f t="shared" ca="1" si="11"/>
        <v>07655852694</v>
      </c>
      <c r="V36" t="s">
        <v>173</v>
      </c>
      <c r="W36" t="str">
        <f t="shared" ca="1" si="12"/>
        <v>Global Vans</v>
      </c>
      <c r="X36" t="str">
        <f t="shared" si="13"/>
        <v>Consuela Evans SK10 5RS</v>
      </c>
      <c r="Z36" t="str">
        <f t="shared" ca="1" si="14"/>
        <v>awaiting global confirmation</v>
      </c>
      <c r="AA36" s="1">
        <f t="shared" ca="1" si="15"/>
        <v>43986</v>
      </c>
      <c r="AB36" t="b">
        <f t="shared" ca="1" si="16"/>
        <v>1</v>
      </c>
      <c r="AC36" s="1">
        <f t="shared" ca="1" si="34"/>
        <v>43926</v>
      </c>
      <c r="AD36" t="str">
        <f t="shared" ca="1" si="17"/>
        <v>Mia</v>
      </c>
      <c r="AE36" s="4" t="str">
        <f t="shared" ca="1" si="35"/>
        <v>WA13 EQ</v>
      </c>
      <c r="AF36" s="6">
        <f t="shared" ca="1" si="18"/>
        <v>4363002357</v>
      </c>
      <c r="AG36" s="1">
        <f t="shared" ca="1" si="19"/>
        <v>44001</v>
      </c>
      <c r="AH36" t="b">
        <f t="shared" ca="1" si="20"/>
        <v>0</v>
      </c>
      <c r="AI36" s="1" t="str">
        <f t="shared" ca="1" si="21"/>
        <v/>
      </c>
      <c r="AJ36" t="b">
        <f t="shared" ca="1" si="22"/>
        <v>0</v>
      </c>
      <c r="AK36" t="str">
        <f t="shared" ca="1" si="23"/>
        <v/>
      </c>
      <c r="AL36" t="b">
        <f t="shared" ca="1" si="24"/>
        <v>0</v>
      </c>
      <c r="AM36" t="b">
        <f t="shared" ca="1" si="25"/>
        <v>0</v>
      </c>
      <c r="AN36" t="str">
        <f t="shared" ca="1" si="26"/>
        <v/>
      </c>
      <c r="AO36" t="str">
        <f t="shared" ca="1" si="27"/>
        <v/>
      </c>
      <c r="AP36" t="b">
        <f t="shared" ca="1" si="28"/>
        <v>0</v>
      </c>
      <c r="AQ36" t="str">
        <f t="shared" ca="1" si="29"/>
        <v/>
      </c>
      <c r="AR36" t="b">
        <f t="shared" ca="1" si="30"/>
        <v>0</v>
      </c>
    </row>
    <row r="37" spans="1:44" x14ac:dyDescent="0.25">
      <c r="A37">
        <f t="shared" si="31"/>
        <v>32</v>
      </c>
      <c r="B37">
        <f t="shared" si="32"/>
        <v>33</v>
      </c>
      <c r="C37" t="str">
        <f t="shared" ca="1" si="0"/>
        <v>Q6553</v>
      </c>
      <c r="D37" s="1">
        <f t="shared" ca="1" si="33"/>
        <v>43541</v>
      </c>
      <c r="E37" t="str">
        <f t="shared" ca="1" si="1"/>
        <v>Ford</v>
      </c>
      <c r="F37" t="s">
        <v>141</v>
      </c>
      <c r="G37" s="5">
        <f t="shared" ca="1" si="2"/>
        <v>7469</v>
      </c>
      <c r="H37" s="5">
        <f t="shared" ca="1" si="3"/>
        <v>41</v>
      </c>
      <c r="I37" t="s">
        <v>104</v>
      </c>
      <c r="J37" s="5">
        <f t="shared" ca="1" si="4"/>
        <v>951</v>
      </c>
      <c r="K37" s="5">
        <f t="shared" ca="1" si="5"/>
        <v>146</v>
      </c>
      <c r="L37" s="5">
        <f t="shared" ca="1" si="6"/>
        <v>156</v>
      </c>
      <c r="M37" s="5">
        <f t="shared" ca="1" si="7"/>
        <v>7666</v>
      </c>
      <c r="N37" s="1" t="str">
        <f t="shared" ca="1" si="8"/>
        <v/>
      </c>
      <c r="O37" s="6">
        <v>0</v>
      </c>
      <c r="P37" t="str">
        <f t="shared" ca="1" si="9"/>
        <v>red</v>
      </c>
      <c r="Q37" t="str">
        <f t="shared" ca="1" si="9"/>
        <v>red</v>
      </c>
      <c r="S37" t="s">
        <v>37</v>
      </c>
      <c r="T37" t="str">
        <f t="shared" ca="1" si="10"/>
        <v>Global</v>
      </c>
      <c r="U37" s="4" t="str">
        <f t="shared" ca="1" si="11"/>
        <v>07421949889</v>
      </c>
      <c r="V37" t="s">
        <v>174</v>
      </c>
      <c r="W37" t="str">
        <f t="shared" ca="1" si="12"/>
        <v>Funder3</v>
      </c>
      <c r="X37" t="str">
        <f t="shared" si="13"/>
        <v>Maren Bagnall TW13 5NR</v>
      </c>
      <c r="Z37" t="str">
        <f t="shared" ca="1" si="14"/>
        <v>awaiting global confirmation</v>
      </c>
      <c r="AA37" s="1">
        <f t="shared" ca="1" si="15"/>
        <v>43997</v>
      </c>
      <c r="AB37" t="b">
        <f t="shared" ca="1" si="16"/>
        <v>1</v>
      </c>
      <c r="AC37" s="1">
        <f t="shared" ca="1" si="34"/>
        <v>43937</v>
      </c>
      <c r="AD37" t="str">
        <f t="shared" ca="1" si="17"/>
        <v>Mike</v>
      </c>
      <c r="AE37" s="4" t="str">
        <f t="shared" ca="1" si="35"/>
        <v>JB1 ZK</v>
      </c>
      <c r="AF37" s="6">
        <f t="shared" ca="1" si="18"/>
        <v>4885597411</v>
      </c>
      <c r="AG37" s="1">
        <f t="shared" ca="1" si="19"/>
        <v>44012</v>
      </c>
      <c r="AH37" t="b">
        <f t="shared" ca="1" si="20"/>
        <v>0</v>
      </c>
      <c r="AI37" s="1" t="str">
        <f t="shared" ca="1" si="21"/>
        <v/>
      </c>
      <c r="AJ37" t="b">
        <f t="shared" ca="1" si="22"/>
        <v>0</v>
      </c>
      <c r="AK37" t="str">
        <f t="shared" ca="1" si="23"/>
        <v/>
      </c>
      <c r="AL37" t="b">
        <f t="shared" ca="1" si="24"/>
        <v>0</v>
      </c>
      <c r="AM37" t="b">
        <f t="shared" ca="1" si="25"/>
        <v>0</v>
      </c>
      <c r="AN37" t="str">
        <f t="shared" ca="1" si="26"/>
        <v/>
      </c>
      <c r="AO37" t="str">
        <f t="shared" ca="1" si="27"/>
        <v/>
      </c>
      <c r="AP37" t="b">
        <f t="shared" ca="1" si="28"/>
        <v>0</v>
      </c>
      <c r="AQ37" t="str">
        <f t="shared" ca="1" si="29"/>
        <v/>
      </c>
      <c r="AR37" t="b">
        <f t="shared" ca="1" si="30"/>
        <v>0</v>
      </c>
    </row>
    <row r="38" spans="1:44" x14ac:dyDescent="0.25">
      <c r="A38">
        <f t="shared" si="31"/>
        <v>33</v>
      </c>
      <c r="B38">
        <f t="shared" si="32"/>
        <v>34</v>
      </c>
      <c r="C38" t="str">
        <f t="shared" ca="1" si="0"/>
        <v>Q3455</v>
      </c>
      <c r="D38" s="1">
        <f t="shared" ca="1" si="33"/>
        <v>43782</v>
      </c>
      <c r="E38" t="str">
        <f t="shared" ca="1" si="1"/>
        <v>Mercades</v>
      </c>
      <c r="F38" t="s">
        <v>141</v>
      </c>
      <c r="G38" s="5">
        <f t="shared" ca="1" si="2"/>
        <v>7079</v>
      </c>
      <c r="H38" s="5">
        <f t="shared" ca="1" si="3"/>
        <v>72</v>
      </c>
      <c r="I38" t="s">
        <v>104</v>
      </c>
      <c r="J38" s="5">
        <f t="shared" ca="1" si="4"/>
        <v>1010</v>
      </c>
      <c r="K38" s="5">
        <f t="shared" ca="1" si="5"/>
        <v>192</v>
      </c>
      <c r="L38" s="5">
        <f t="shared" ca="1" si="6"/>
        <v>82</v>
      </c>
      <c r="M38" s="5">
        <f t="shared" ca="1" si="7"/>
        <v>7233</v>
      </c>
      <c r="N38" s="1">
        <f t="shared" ca="1" si="8"/>
        <v>43891</v>
      </c>
      <c r="O38" s="6">
        <v>0</v>
      </c>
      <c r="P38" t="str">
        <f t="shared" ca="1" si="9"/>
        <v>red</v>
      </c>
      <c r="Q38" t="str">
        <f t="shared" ca="1" si="9"/>
        <v>red</v>
      </c>
      <c r="S38" t="s">
        <v>38</v>
      </c>
      <c r="T38" t="str">
        <f t="shared" ca="1" si="10"/>
        <v>McDonalds</v>
      </c>
      <c r="U38" s="4" t="str">
        <f t="shared" ca="1" si="11"/>
        <v>07162901883</v>
      </c>
      <c r="V38" t="s">
        <v>175</v>
      </c>
      <c r="W38" t="str">
        <f t="shared" ca="1" si="12"/>
        <v>Global Vans</v>
      </c>
      <c r="X38" t="str">
        <f t="shared" si="13"/>
        <v>Jennie Helms CO3 9AH</v>
      </c>
      <c r="Z38" t="str">
        <f t="shared" ca="1" si="14"/>
        <v>new</v>
      </c>
      <c r="AA38" s="1" t="str">
        <f t="shared" ca="1" si="15"/>
        <v/>
      </c>
      <c r="AB38" t="b">
        <f t="shared" ca="1" si="16"/>
        <v>0</v>
      </c>
      <c r="AC38" s="1" t="str">
        <f t="shared" ca="1" si="34"/>
        <v/>
      </c>
      <c r="AD38" t="str">
        <f t="shared" ca="1" si="17"/>
        <v/>
      </c>
      <c r="AE38" s="4" t="str">
        <f t="shared" ca="1" si="35"/>
        <v/>
      </c>
      <c r="AF38" s="6" t="str">
        <f t="shared" ca="1" si="18"/>
        <v/>
      </c>
      <c r="AG38" s="1" t="str">
        <f t="shared" ca="1" si="19"/>
        <v/>
      </c>
      <c r="AH38" t="b">
        <f t="shared" ca="1" si="20"/>
        <v>0</v>
      </c>
      <c r="AI38" s="1" t="str">
        <f t="shared" ca="1" si="21"/>
        <v/>
      </c>
      <c r="AJ38" t="b">
        <f t="shared" ca="1" si="22"/>
        <v>0</v>
      </c>
      <c r="AK38" t="str">
        <f t="shared" ca="1" si="23"/>
        <v/>
      </c>
      <c r="AL38" t="b">
        <f t="shared" ca="1" si="24"/>
        <v>0</v>
      </c>
      <c r="AM38" t="b">
        <f t="shared" ca="1" si="25"/>
        <v>0</v>
      </c>
      <c r="AN38" t="str">
        <f t="shared" ca="1" si="26"/>
        <v/>
      </c>
      <c r="AO38" t="str">
        <f t="shared" ca="1" si="27"/>
        <v/>
      </c>
      <c r="AP38" t="b">
        <f t="shared" ca="1" si="28"/>
        <v>0</v>
      </c>
      <c r="AQ38" t="str">
        <f t="shared" ca="1" si="29"/>
        <v/>
      </c>
      <c r="AR38" t="b">
        <f t="shared" ca="1" si="30"/>
        <v>0</v>
      </c>
    </row>
    <row r="39" spans="1:44" x14ac:dyDescent="0.25">
      <c r="A39">
        <f t="shared" si="31"/>
        <v>34</v>
      </c>
      <c r="B39">
        <f t="shared" si="32"/>
        <v>35</v>
      </c>
      <c r="C39" t="str">
        <f t="shared" ca="1" si="0"/>
        <v>Q1244</v>
      </c>
      <c r="D39" s="1">
        <f t="shared" ca="1" si="33"/>
        <v>43685</v>
      </c>
      <c r="E39" t="str">
        <f t="shared" ca="1" si="1"/>
        <v>Ford</v>
      </c>
      <c r="F39" t="s">
        <v>141</v>
      </c>
      <c r="G39" s="5">
        <f t="shared" ca="1" si="2"/>
        <v>11614</v>
      </c>
      <c r="H39" s="5">
        <f t="shared" ca="1" si="3"/>
        <v>65</v>
      </c>
      <c r="I39" t="s">
        <v>104</v>
      </c>
      <c r="J39" s="5">
        <f t="shared" ca="1" si="4"/>
        <v>1654</v>
      </c>
      <c r="K39" s="5">
        <f t="shared" ca="1" si="5"/>
        <v>146</v>
      </c>
      <c r="L39" s="5">
        <f t="shared" ca="1" si="6"/>
        <v>53</v>
      </c>
      <c r="M39" s="5">
        <f t="shared" ca="1" si="7"/>
        <v>11732</v>
      </c>
      <c r="N39" s="1" t="str">
        <f t="shared" ca="1" si="8"/>
        <v/>
      </c>
      <c r="O39" s="6">
        <v>0</v>
      </c>
      <c r="P39" t="str">
        <f t="shared" ca="1" si="9"/>
        <v/>
      </c>
      <c r="Q39" t="str">
        <f t="shared" ca="1" si="9"/>
        <v/>
      </c>
      <c r="S39" t="s">
        <v>39</v>
      </c>
      <c r="T39" t="str">
        <f t="shared" ca="1" si="10"/>
        <v>McDonalds</v>
      </c>
      <c r="U39" s="4" t="str">
        <f t="shared" ca="1" si="11"/>
        <v>07154442041</v>
      </c>
      <c r="V39" t="s">
        <v>176</v>
      </c>
      <c r="W39" t="str">
        <f t="shared" ca="1" si="12"/>
        <v>Funder1</v>
      </c>
      <c r="X39" t="str">
        <f t="shared" si="13"/>
        <v>Danyell Bains SY14 8JT</v>
      </c>
      <c r="Z39" t="str">
        <f t="shared" ca="1" si="14"/>
        <v>new</v>
      </c>
      <c r="AA39" s="1" t="str">
        <f t="shared" ca="1" si="15"/>
        <v/>
      </c>
      <c r="AB39" t="b">
        <f t="shared" ca="1" si="16"/>
        <v>0</v>
      </c>
      <c r="AC39" s="1" t="str">
        <f t="shared" ca="1" si="34"/>
        <v/>
      </c>
      <c r="AD39" t="str">
        <f t="shared" ca="1" si="17"/>
        <v/>
      </c>
      <c r="AE39" s="4" t="str">
        <f t="shared" ca="1" si="35"/>
        <v/>
      </c>
      <c r="AF39" s="6" t="str">
        <f t="shared" ca="1" si="18"/>
        <v/>
      </c>
      <c r="AG39" s="1" t="str">
        <f t="shared" ca="1" si="19"/>
        <v/>
      </c>
      <c r="AH39" t="b">
        <f t="shared" ca="1" si="20"/>
        <v>0</v>
      </c>
      <c r="AI39" s="1" t="str">
        <f t="shared" ca="1" si="21"/>
        <v/>
      </c>
      <c r="AJ39" t="b">
        <f t="shared" ca="1" si="22"/>
        <v>0</v>
      </c>
      <c r="AK39" t="str">
        <f t="shared" ca="1" si="23"/>
        <v/>
      </c>
      <c r="AL39" t="b">
        <f t="shared" ca="1" si="24"/>
        <v>0</v>
      </c>
      <c r="AM39" t="b">
        <f t="shared" ca="1" si="25"/>
        <v>0</v>
      </c>
      <c r="AN39" t="str">
        <f t="shared" ca="1" si="26"/>
        <v/>
      </c>
      <c r="AO39" t="str">
        <f t="shared" ca="1" si="27"/>
        <v/>
      </c>
      <c r="AP39" t="b">
        <f t="shared" ca="1" si="28"/>
        <v>0</v>
      </c>
      <c r="AQ39" t="str">
        <f t="shared" ca="1" si="29"/>
        <v/>
      </c>
      <c r="AR39" t="b">
        <f t="shared" ca="1" si="30"/>
        <v>0</v>
      </c>
    </row>
    <row r="40" spans="1:44" x14ac:dyDescent="0.25">
      <c r="A40">
        <f t="shared" si="31"/>
        <v>35</v>
      </c>
      <c r="B40">
        <f t="shared" si="32"/>
        <v>36</v>
      </c>
      <c r="C40" t="str">
        <f t="shared" ca="1" si="0"/>
        <v>Q2012</v>
      </c>
      <c r="D40" s="1">
        <f t="shared" ca="1" si="33"/>
        <v>43796</v>
      </c>
      <c r="E40" t="str">
        <f t="shared" ca="1" si="1"/>
        <v>Mercades</v>
      </c>
      <c r="F40" t="s">
        <v>141</v>
      </c>
      <c r="G40" s="5">
        <f t="shared" ca="1" si="2"/>
        <v>6813</v>
      </c>
      <c r="H40" s="5">
        <f t="shared" ca="1" si="3"/>
        <v>190</v>
      </c>
      <c r="I40" t="s">
        <v>104</v>
      </c>
      <c r="J40" s="5">
        <f t="shared" ca="1" si="4"/>
        <v>1985</v>
      </c>
      <c r="K40" s="5">
        <f t="shared" ca="1" si="5"/>
        <v>142</v>
      </c>
      <c r="L40" s="5">
        <f t="shared" ca="1" si="6"/>
        <v>88</v>
      </c>
      <c r="M40" s="5">
        <f t="shared" ca="1" si="7"/>
        <v>7091</v>
      </c>
      <c r="N40" s="1">
        <f t="shared" ca="1" si="8"/>
        <v>43656</v>
      </c>
      <c r="O40" s="6">
        <v>0</v>
      </c>
      <c r="P40" t="str">
        <f t="shared" ca="1" si="9"/>
        <v>red</v>
      </c>
      <c r="Q40" t="str">
        <f t="shared" ca="1" si="9"/>
        <v>green</v>
      </c>
      <c r="S40" t="s">
        <v>40</v>
      </c>
      <c r="T40" t="str">
        <f t="shared" ca="1" si="10"/>
        <v>Vodafone</v>
      </c>
      <c r="U40" s="4" t="str">
        <f t="shared" ca="1" si="11"/>
        <v>07266771866</v>
      </c>
      <c r="V40" t="s">
        <v>177</v>
      </c>
      <c r="W40" t="str">
        <f t="shared" ca="1" si="12"/>
        <v>Funder1</v>
      </c>
      <c r="X40" t="str">
        <f t="shared" si="13"/>
        <v>Angelina Brunt SG18 0HT</v>
      </c>
      <c r="Z40" t="str">
        <f t="shared" ca="1" si="14"/>
        <v>awaiting payment</v>
      </c>
      <c r="AA40" s="1">
        <f t="shared" ca="1" si="15"/>
        <v>44175</v>
      </c>
      <c r="AB40" t="b">
        <f t="shared" ca="1" si="16"/>
        <v>1</v>
      </c>
      <c r="AC40" s="1">
        <f t="shared" ca="1" si="34"/>
        <v>44115</v>
      </c>
      <c r="AD40" t="str">
        <f t="shared" ca="1" si="17"/>
        <v>Dave</v>
      </c>
      <c r="AE40" s="4" t="str">
        <f t="shared" ca="1" si="35"/>
        <v>EY49 CK</v>
      </c>
      <c r="AF40" s="6">
        <f t="shared" ca="1" si="18"/>
        <v>1276254506</v>
      </c>
      <c r="AG40" s="1">
        <f t="shared" ca="1" si="19"/>
        <v>44190</v>
      </c>
      <c r="AH40" t="b">
        <f t="shared" ca="1" si="20"/>
        <v>1</v>
      </c>
      <c r="AI40" s="1">
        <f t="shared" ca="1" si="21"/>
        <v>43570</v>
      </c>
      <c r="AJ40" t="b">
        <f t="shared" ca="1" si="22"/>
        <v>1</v>
      </c>
      <c r="AK40" t="str">
        <f t="shared" ca="1" si="23"/>
        <v>styles/assets/preview.pdf</v>
      </c>
      <c r="AL40" t="b">
        <f t="shared" ca="1" si="24"/>
        <v>1</v>
      </c>
      <c r="AM40" t="b">
        <f t="shared" ca="1" si="25"/>
        <v>1</v>
      </c>
      <c r="AN40" t="str">
        <f t="shared" ca="1" si="26"/>
        <v>styles/assets/preview.pdf</v>
      </c>
      <c r="AO40">
        <f t="shared" ca="1" si="27"/>
        <v>29</v>
      </c>
      <c r="AP40" t="b">
        <f t="shared" ca="1" si="28"/>
        <v>1</v>
      </c>
      <c r="AQ40" t="str">
        <f t="shared" ca="1" si="29"/>
        <v>styles/assets/preview.pdf</v>
      </c>
      <c r="AR40" t="b">
        <f t="shared" ca="1" si="30"/>
        <v>1</v>
      </c>
    </row>
    <row r="41" spans="1:44" x14ac:dyDescent="0.25">
      <c r="A41">
        <f t="shared" si="31"/>
        <v>36</v>
      </c>
      <c r="B41">
        <f t="shared" si="32"/>
        <v>37</v>
      </c>
      <c r="C41" t="str">
        <f t="shared" ca="1" si="0"/>
        <v>Q3542</v>
      </c>
      <c r="D41" s="1">
        <f t="shared" ca="1" si="33"/>
        <v>43739</v>
      </c>
      <c r="E41" t="str">
        <f t="shared" ca="1" si="1"/>
        <v>Nissan</v>
      </c>
      <c r="F41" t="s">
        <v>141</v>
      </c>
      <c r="G41" s="5">
        <f t="shared" ca="1" si="2"/>
        <v>9753</v>
      </c>
      <c r="H41" s="5">
        <f t="shared" ca="1" si="3"/>
        <v>36</v>
      </c>
      <c r="I41" t="s">
        <v>104</v>
      </c>
      <c r="J41" s="5">
        <f t="shared" ca="1" si="4"/>
        <v>1399</v>
      </c>
      <c r="K41" s="5">
        <f t="shared" ca="1" si="5"/>
        <v>105</v>
      </c>
      <c r="L41" s="5">
        <f t="shared" ca="1" si="6"/>
        <v>158</v>
      </c>
      <c r="M41" s="5">
        <f t="shared" ca="1" si="7"/>
        <v>9947</v>
      </c>
      <c r="N41" s="1" t="str">
        <f t="shared" ca="1" si="8"/>
        <v/>
      </c>
      <c r="O41" s="6">
        <v>0</v>
      </c>
      <c r="P41" t="str">
        <f t="shared" ca="1" si="9"/>
        <v>red</v>
      </c>
      <c r="Q41" t="str">
        <f t="shared" ca="1" si="9"/>
        <v>red</v>
      </c>
      <c r="S41" t="s">
        <v>41</v>
      </c>
      <c r="T41" t="str">
        <f t="shared" ca="1" si="10"/>
        <v>PwC</v>
      </c>
      <c r="U41" s="4" t="str">
        <f t="shared" ca="1" si="11"/>
        <v>07706148577</v>
      </c>
      <c r="V41" t="s">
        <v>178</v>
      </c>
      <c r="W41" t="str">
        <f t="shared" ca="1" si="12"/>
        <v>Funder2</v>
      </c>
      <c r="X41" t="str">
        <f t="shared" si="13"/>
        <v>Lurline Orear BT17 9PX</v>
      </c>
      <c r="Z41" t="str">
        <f t="shared" ca="1" si="14"/>
        <v>new</v>
      </c>
      <c r="AA41" s="1" t="str">
        <f t="shared" ca="1" si="15"/>
        <v/>
      </c>
      <c r="AB41" t="b">
        <f t="shared" ca="1" si="16"/>
        <v>0</v>
      </c>
      <c r="AC41" s="1" t="str">
        <f t="shared" ca="1" si="34"/>
        <v/>
      </c>
      <c r="AD41" t="str">
        <f t="shared" ca="1" si="17"/>
        <v/>
      </c>
      <c r="AE41" s="4" t="str">
        <f t="shared" ca="1" si="35"/>
        <v/>
      </c>
      <c r="AF41" s="6" t="str">
        <f t="shared" ca="1" si="18"/>
        <v/>
      </c>
      <c r="AG41" s="1" t="str">
        <f t="shared" ca="1" si="19"/>
        <v/>
      </c>
      <c r="AH41" t="b">
        <f t="shared" ca="1" si="20"/>
        <v>0</v>
      </c>
      <c r="AI41" s="1" t="str">
        <f t="shared" ca="1" si="21"/>
        <v/>
      </c>
      <c r="AJ41" t="b">
        <f t="shared" ca="1" si="22"/>
        <v>0</v>
      </c>
      <c r="AK41" t="str">
        <f t="shared" ca="1" si="23"/>
        <v/>
      </c>
      <c r="AL41" t="b">
        <f t="shared" ca="1" si="24"/>
        <v>0</v>
      </c>
      <c r="AM41" t="b">
        <f t="shared" ca="1" si="25"/>
        <v>0</v>
      </c>
      <c r="AN41" t="str">
        <f t="shared" ca="1" si="26"/>
        <v/>
      </c>
      <c r="AO41" t="str">
        <f t="shared" ca="1" si="27"/>
        <v/>
      </c>
      <c r="AP41" t="b">
        <f t="shared" ca="1" si="28"/>
        <v>0</v>
      </c>
      <c r="AQ41" t="str">
        <f t="shared" ca="1" si="29"/>
        <v/>
      </c>
      <c r="AR41" t="b">
        <f t="shared" ca="1" si="30"/>
        <v>0</v>
      </c>
    </row>
    <row r="42" spans="1:44" x14ac:dyDescent="0.25">
      <c r="A42">
        <f t="shared" si="31"/>
        <v>37</v>
      </c>
      <c r="B42">
        <f t="shared" si="32"/>
        <v>38</v>
      </c>
      <c r="C42" t="str">
        <f t="shared" ca="1" si="0"/>
        <v>Q9976</v>
      </c>
      <c r="D42" s="1">
        <f t="shared" ca="1" si="33"/>
        <v>43731</v>
      </c>
      <c r="E42" t="str">
        <f t="shared" ca="1" si="1"/>
        <v>VW</v>
      </c>
      <c r="F42" t="s">
        <v>141</v>
      </c>
      <c r="G42" s="5">
        <f t="shared" ca="1" si="2"/>
        <v>11029</v>
      </c>
      <c r="H42" s="5">
        <f t="shared" ca="1" si="3"/>
        <v>67</v>
      </c>
      <c r="I42" t="s">
        <v>104</v>
      </c>
      <c r="J42" s="5">
        <f t="shared" ca="1" si="4"/>
        <v>1841</v>
      </c>
      <c r="K42" s="5">
        <f t="shared" ca="1" si="5"/>
        <v>216</v>
      </c>
      <c r="L42" s="5">
        <f t="shared" ca="1" si="6"/>
        <v>20</v>
      </c>
      <c r="M42" s="5">
        <f t="shared" ca="1" si="7"/>
        <v>11116</v>
      </c>
      <c r="N42" s="1">
        <f t="shared" ca="1" si="8"/>
        <v>43531</v>
      </c>
      <c r="O42" s="6">
        <v>0</v>
      </c>
      <c r="P42" t="str">
        <f t="shared" ca="1" si="9"/>
        <v>green</v>
      </c>
      <c r="Q42" t="str">
        <f t="shared" ca="1" si="9"/>
        <v>red</v>
      </c>
      <c r="S42" t="s">
        <v>42</v>
      </c>
      <c r="T42" t="str">
        <f t="shared" ca="1" si="10"/>
        <v>Global</v>
      </c>
      <c r="U42" s="4" t="str">
        <f t="shared" ca="1" si="11"/>
        <v>07912097365</v>
      </c>
      <c r="V42" t="s">
        <v>179</v>
      </c>
      <c r="W42" t="str">
        <f t="shared" ca="1" si="12"/>
        <v>Global Vans</v>
      </c>
      <c r="X42" t="str">
        <f t="shared" si="13"/>
        <v>Iris Dellinger NG15 6EQ</v>
      </c>
      <c r="Z42" t="str">
        <f t="shared" ca="1" si="14"/>
        <v>new</v>
      </c>
      <c r="AA42" s="1" t="str">
        <f t="shared" ca="1" si="15"/>
        <v/>
      </c>
      <c r="AB42" t="b">
        <f t="shared" ca="1" si="16"/>
        <v>0</v>
      </c>
      <c r="AC42" s="1" t="str">
        <f t="shared" ca="1" si="34"/>
        <v/>
      </c>
      <c r="AD42" t="str">
        <f t="shared" ca="1" si="17"/>
        <v/>
      </c>
      <c r="AE42" s="4" t="str">
        <f t="shared" ca="1" si="35"/>
        <v/>
      </c>
      <c r="AF42" s="6" t="str">
        <f t="shared" ca="1" si="18"/>
        <v/>
      </c>
      <c r="AG42" s="1" t="str">
        <f t="shared" ca="1" si="19"/>
        <v/>
      </c>
      <c r="AH42" t="b">
        <f t="shared" ca="1" si="20"/>
        <v>0</v>
      </c>
      <c r="AI42" s="1" t="str">
        <f t="shared" ca="1" si="21"/>
        <v/>
      </c>
      <c r="AJ42" t="b">
        <f t="shared" ca="1" si="22"/>
        <v>0</v>
      </c>
      <c r="AK42" t="str">
        <f t="shared" ca="1" si="23"/>
        <v/>
      </c>
      <c r="AL42" t="b">
        <f t="shared" ca="1" si="24"/>
        <v>0</v>
      </c>
      <c r="AM42" t="b">
        <f t="shared" ca="1" si="25"/>
        <v>0</v>
      </c>
      <c r="AN42" t="str">
        <f t="shared" ca="1" si="26"/>
        <v/>
      </c>
      <c r="AO42" t="str">
        <f t="shared" ca="1" si="27"/>
        <v/>
      </c>
      <c r="AP42" t="b">
        <f t="shared" ca="1" si="28"/>
        <v>0</v>
      </c>
      <c r="AQ42" t="str">
        <f t="shared" ca="1" si="29"/>
        <v/>
      </c>
      <c r="AR42" t="b">
        <f t="shared" ca="1" si="30"/>
        <v>0</v>
      </c>
    </row>
    <row r="43" spans="1:44" x14ac:dyDescent="0.25">
      <c r="A43">
        <f t="shared" si="31"/>
        <v>38</v>
      </c>
      <c r="B43">
        <f t="shared" si="32"/>
        <v>39</v>
      </c>
      <c r="C43" t="str">
        <f t="shared" ca="1" si="0"/>
        <v>Q7025</v>
      </c>
      <c r="D43" s="1">
        <f t="shared" ca="1" si="33"/>
        <v>43778</v>
      </c>
      <c r="E43" t="str">
        <f t="shared" ca="1" si="1"/>
        <v>Ford</v>
      </c>
      <c r="F43" t="s">
        <v>141</v>
      </c>
      <c r="G43" s="5">
        <f t="shared" ca="1" si="2"/>
        <v>5891</v>
      </c>
      <c r="H43" s="5">
        <f t="shared" ca="1" si="3"/>
        <v>185</v>
      </c>
      <c r="I43" t="s">
        <v>104</v>
      </c>
      <c r="J43" s="5">
        <f t="shared" ca="1" si="4"/>
        <v>1692</v>
      </c>
      <c r="K43" s="5">
        <f t="shared" ca="1" si="5"/>
        <v>186</v>
      </c>
      <c r="L43" s="5">
        <f t="shared" ca="1" si="6"/>
        <v>161</v>
      </c>
      <c r="M43" s="5">
        <f t="shared" ca="1" si="7"/>
        <v>6237</v>
      </c>
      <c r="N43" s="1" t="str">
        <f t="shared" ca="1" si="8"/>
        <v/>
      </c>
      <c r="O43" s="6">
        <v>0</v>
      </c>
      <c r="P43" t="str">
        <f t="shared" ca="1" si="9"/>
        <v>blue</v>
      </c>
      <c r="Q43" t="str">
        <f t="shared" ca="1" si="9"/>
        <v>red</v>
      </c>
      <c r="S43" t="s">
        <v>43</v>
      </c>
      <c r="T43" t="str">
        <f t="shared" ca="1" si="10"/>
        <v>Vodafone</v>
      </c>
      <c r="U43" s="4" t="str">
        <f t="shared" ca="1" si="11"/>
        <v>07526488957</v>
      </c>
      <c r="V43" t="s">
        <v>180</v>
      </c>
      <c r="W43" t="str">
        <f t="shared" ca="1" si="12"/>
        <v>Funder2</v>
      </c>
      <c r="X43" t="str">
        <f t="shared" si="13"/>
        <v>Adeline Rubalcava HA0 2RP</v>
      </c>
      <c r="Z43" t="str">
        <f t="shared" ca="1" si="14"/>
        <v>awaiting reg</v>
      </c>
      <c r="AA43" s="1" t="str">
        <f t="shared" ca="1" si="15"/>
        <v/>
      </c>
      <c r="AB43" t="b">
        <f t="shared" ca="1" si="16"/>
        <v>0</v>
      </c>
      <c r="AC43" s="1" t="str">
        <f t="shared" ca="1" si="34"/>
        <v/>
      </c>
      <c r="AD43" t="str">
        <f t="shared" ca="1" si="17"/>
        <v/>
      </c>
      <c r="AE43" s="4" t="str">
        <f t="shared" ca="1" si="35"/>
        <v/>
      </c>
      <c r="AF43" s="6" t="str">
        <f t="shared" ca="1" si="18"/>
        <v/>
      </c>
      <c r="AG43" s="1" t="str">
        <f t="shared" ca="1" si="19"/>
        <v/>
      </c>
      <c r="AH43" t="b">
        <f t="shared" ca="1" si="20"/>
        <v>0</v>
      </c>
      <c r="AI43" s="1" t="str">
        <f t="shared" ca="1" si="21"/>
        <v/>
      </c>
      <c r="AJ43" t="b">
        <f t="shared" ca="1" si="22"/>
        <v>0</v>
      </c>
      <c r="AK43" t="str">
        <f t="shared" ca="1" si="23"/>
        <v/>
      </c>
      <c r="AL43" t="b">
        <f t="shared" ca="1" si="24"/>
        <v>0</v>
      </c>
      <c r="AM43" t="b">
        <f t="shared" ca="1" si="25"/>
        <v>0</v>
      </c>
      <c r="AN43" t="str">
        <f t="shared" ca="1" si="26"/>
        <v/>
      </c>
      <c r="AO43" t="str">
        <f t="shared" ca="1" si="27"/>
        <v/>
      </c>
      <c r="AP43" t="b">
        <f t="shared" ca="1" si="28"/>
        <v>0</v>
      </c>
      <c r="AQ43" t="str">
        <f t="shared" ca="1" si="29"/>
        <v/>
      </c>
      <c r="AR43" t="b">
        <f t="shared" ca="1" si="30"/>
        <v>0</v>
      </c>
    </row>
    <row r="44" spans="1:44" x14ac:dyDescent="0.25">
      <c r="A44">
        <f t="shared" si="31"/>
        <v>39</v>
      </c>
      <c r="B44">
        <f t="shared" si="32"/>
        <v>40</v>
      </c>
      <c r="C44" t="str">
        <f t="shared" ca="1" si="0"/>
        <v>Q2920</v>
      </c>
      <c r="D44" s="1">
        <f t="shared" ca="1" si="33"/>
        <v>43851</v>
      </c>
      <c r="E44" t="str">
        <f t="shared" ca="1" si="1"/>
        <v>Mercades</v>
      </c>
      <c r="F44" t="s">
        <v>141</v>
      </c>
      <c r="G44" s="5">
        <f t="shared" ca="1" si="2"/>
        <v>6875</v>
      </c>
      <c r="H44" s="5">
        <f t="shared" ca="1" si="3"/>
        <v>122</v>
      </c>
      <c r="I44" t="s">
        <v>104</v>
      </c>
      <c r="J44" s="5">
        <f t="shared" ca="1" si="4"/>
        <v>1133</v>
      </c>
      <c r="K44" s="5">
        <f t="shared" ca="1" si="5"/>
        <v>95</v>
      </c>
      <c r="L44" s="5">
        <f t="shared" ca="1" si="6"/>
        <v>20</v>
      </c>
      <c r="M44" s="5">
        <f t="shared" ca="1" si="7"/>
        <v>7017</v>
      </c>
      <c r="N44" s="1" t="str">
        <f t="shared" ca="1" si="8"/>
        <v/>
      </c>
      <c r="O44" s="6">
        <v>0</v>
      </c>
      <c r="P44" t="str">
        <f t="shared" ca="1" si="9"/>
        <v>green</v>
      </c>
      <c r="Q44" t="str">
        <f t="shared" ca="1" si="9"/>
        <v/>
      </c>
      <c r="S44" t="s">
        <v>44</v>
      </c>
      <c r="T44" t="str">
        <f t="shared" ca="1" si="10"/>
        <v>Global</v>
      </c>
      <c r="U44" s="4" t="str">
        <f t="shared" ca="1" si="11"/>
        <v>07255223663</v>
      </c>
      <c r="V44" t="s">
        <v>181</v>
      </c>
      <c r="W44" t="str">
        <f t="shared" ca="1" si="12"/>
        <v>Funder3</v>
      </c>
      <c r="X44" t="str">
        <f t="shared" si="13"/>
        <v>Keila Yocum N16 8LP</v>
      </c>
      <c r="Z44" t="str">
        <f t="shared" ca="1" si="14"/>
        <v>awaiting reg</v>
      </c>
      <c r="AA44" s="1" t="str">
        <f t="shared" ca="1" si="15"/>
        <v/>
      </c>
      <c r="AB44" t="b">
        <f t="shared" ca="1" si="16"/>
        <v>0</v>
      </c>
      <c r="AC44" s="1" t="str">
        <f t="shared" ca="1" si="34"/>
        <v/>
      </c>
      <c r="AD44" t="str">
        <f t="shared" ca="1" si="17"/>
        <v/>
      </c>
      <c r="AE44" s="4" t="str">
        <f t="shared" ca="1" si="35"/>
        <v/>
      </c>
      <c r="AF44" s="6" t="str">
        <f t="shared" ca="1" si="18"/>
        <v/>
      </c>
      <c r="AG44" s="1" t="str">
        <f t="shared" ca="1" si="19"/>
        <v/>
      </c>
      <c r="AH44" t="b">
        <f t="shared" ca="1" si="20"/>
        <v>0</v>
      </c>
      <c r="AI44" s="1" t="str">
        <f t="shared" ca="1" si="21"/>
        <v/>
      </c>
      <c r="AJ44" t="b">
        <f t="shared" ca="1" si="22"/>
        <v>0</v>
      </c>
      <c r="AK44" t="str">
        <f t="shared" ca="1" si="23"/>
        <v/>
      </c>
      <c r="AL44" t="b">
        <f t="shared" ca="1" si="24"/>
        <v>0</v>
      </c>
      <c r="AM44" t="b">
        <f t="shared" ca="1" si="25"/>
        <v>0</v>
      </c>
      <c r="AN44" t="str">
        <f t="shared" ca="1" si="26"/>
        <v/>
      </c>
      <c r="AO44" t="str">
        <f t="shared" ca="1" si="27"/>
        <v/>
      </c>
      <c r="AP44" t="b">
        <f t="shared" ca="1" si="28"/>
        <v>0</v>
      </c>
      <c r="AQ44" t="str">
        <f t="shared" ca="1" si="29"/>
        <v/>
      </c>
      <c r="AR44" t="b">
        <f t="shared" ca="1" si="30"/>
        <v>0</v>
      </c>
    </row>
    <row r="45" spans="1:44" x14ac:dyDescent="0.25">
      <c r="A45">
        <f t="shared" si="31"/>
        <v>40</v>
      </c>
      <c r="B45">
        <f t="shared" si="32"/>
        <v>41</v>
      </c>
      <c r="C45" t="str">
        <f t="shared" ca="1" si="0"/>
        <v>Q7865</v>
      </c>
      <c r="D45" s="1">
        <f t="shared" ca="1" si="33"/>
        <v>43613</v>
      </c>
      <c r="E45" t="str">
        <f t="shared" ca="1" si="1"/>
        <v>Mercades</v>
      </c>
      <c r="F45" t="s">
        <v>141</v>
      </c>
      <c r="G45" s="5">
        <f t="shared" ca="1" si="2"/>
        <v>7240</v>
      </c>
      <c r="H45" s="5">
        <f t="shared" ca="1" si="3"/>
        <v>148</v>
      </c>
      <c r="I45" t="s">
        <v>104</v>
      </c>
      <c r="J45" s="5">
        <f t="shared" ca="1" si="4"/>
        <v>824</v>
      </c>
      <c r="K45" s="5">
        <f t="shared" ca="1" si="5"/>
        <v>150</v>
      </c>
      <c r="L45" s="5">
        <f t="shared" ca="1" si="6"/>
        <v>106</v>
      </c>
      <c r="M45" s="5">
        <f t="shared" ca="1" si="7"/>
        <v>7494</v>
      </c>
      <c r="N45" s="1">
        <f t="shared" ca="1" si="8"/>
        <v>43814</v>
      </c>
      <c r="O45" s="6">
        <v>0</v>
      </c>
      <c r="P45" t="str">
        <f t="shared" ca="1" si="9"/>
        <v/>
      </c>
      <c r="Q45" t="str">
        <f t="shared" ca="1" si="9"/>
        <v>green</v>
      </c>
      <c r="S45" t="s">
        <v>45</v>
      </c>
      <c r="T45" t="str">
        <f t="shared" ca="1" si="10"/>
        <v>Global</v>
      </c>
      <c r="U45" s="4" t="str">
        <f t="shared" ca="1" si="11"/>
        <v>07349006053</v>
      </c>
      <c r="V45" t="s">
        <v>182</v>
      </c>
      <c r="W45" t="str">
        <f t="shared" ca="1" si="12"/>
        <v>Funder2</v>
      </c>
      <c r="X45" t="str">
        <f t="shared" si="13"/>
        <v>Lashonda Fregoso M24 5RZ</v>
      </c>
      <c r="Z45" t="str">
        <f t="shared" ca="1" si="14"/>
        <v>awaiting payment</v>
      </c>
      <c r="AA45" s="1">
        <f t="shared" ca="1" si="15"/>
        <v>44184</v>
      </c>
      <c r="AB45" t="b">
        <f t="shared" ca="1" si="16"/>
        <v>1</v>
      </c>
      <c r="AC45" s="1">
        <f t="shared" ca="1" si="34"/>
        <v>44124</v>
      </c>
      <c r="AD45" t="str">
        <f t="shared" ca="1" si="17"/>
        <v>Mia</v>
      </c>
      <c r="AE45" s="4" t="str">
        <f t="shared" ca="1" si="35"/>
        <v>JO13 JA</v>
      </c>
      <c r="AF45" s="6">
        <f t="shared" ca="1" si="18"/>
        <v>9959828263</v>
      </c>
      <c r="AG45" s="1">
        <f t="shared" ca="1" si="19"/>
        <v>44199</v>
      </c>
      <c r="AH45" t="b">
        <f t="shared" ca="1" si="20"/>
        <v>1</v>
      </c>
      <c r="AI45" s="1">
        <f t="shared" ca="1" si="21"/>
        <v>43716</v>
      </c>
      <c r="AJ45" t="b">
        <f t="shared" ca="1" si="22"/>
        <v>1</v>
      </c>
      <c r="AK45" t="str">
        <f t="shared" ca="1" si="23"/>
        <v>styles/assets/preview.pdf</v>
      </c>
      <c r="AL45" t="b">
        <f t="shared" ca="1" si="24"/>
        <v>1</v>
      </c>
      <c r="AM45" t="b">
        <f t="shared" ca="1" si="25"/>
        <v>1</v>
      </c>
      <c r="AN45" t="str">
        <f t="shared" ca="1" si="26"/>
        <v>styles/assets/preview.pdf</v>
      </c>
      <c r="AO45">
        <f t="shared" ca="1" si="27"/>
        <v>12</v>
      </c>
      <c r="AP45" t="b">
        <f t="shared" ca="1" si="28"/>
        <v>1</v>
      </c>
      <c r="AQ45" t="str">
        <f t="shared" ca="1" si="29"/>
        <v>styles/assets/preview.pdf</v>
      </c>
      <c r="AR45" t="b">
        <f t="shared" ca="1" si="30"/>
        <v>0</v>
      </c>
    </row>
    <row r="46" spans="1:44" x14ac:dyDescent="0.25">
      <c r="A46">
        <f t="shared" si="31"/>
        <v>41</v>
      </c>
      <c r="B46">
        <f t="shared" si="32"/>
        <v>42</v>
      </c>
      <c r="C46" t="str">
        <f t="shared" ca="1" si="0"/>
        <v>Q1484</v>
      </c>
      <c r="D46" s="1">
        <f t="shared" ca="1" si="33"/>
        <v>43702</v>
      </c>
      <c r="E46" t="str">
        <f t="shared" ca="1" si="1"/>
        <v>VW</v>
      </c>
      <c r="F46" t="s">
        <v>141</v>
      </c>
      <c r="G46" s="5">
        <f t="shared" ca="1" si="2"/>
        <v>5462</v>
      </c>
      <c r="H46" s="5">
        <f t="shared" ca="1" si="3"/>
        <v>182</v>
      </c>
      <c r="I46" t="s">
        <v>104</v>
      </c>
      <c r="J46" s="5">
        <f t="shared" ca="1" si="4"/>
        <v>1032</v>
      </c>
      <c r="K46" s="5">
        <f t="shared" ca="1" si="5"/>
        <v>69</v>
      </c>
      <c r="L46" s="5">
        <f t="shared" ca="1" si="6"/>
        <v>5</v>
      </c>
      <c r="M46" s="5">
        <f t="shared" ca="1" si="7"/>
        <v>5649</v>
      </c>
      <c r="N46" s="1" t="str">
        <f t="shared" ca="1" si="8"/>
        <v/>
      </c>
      <c r="O46" s="6">
        <v>0</v>
      </c>
      <c r="P46" t="str">
        <f t="shared" ca="1" si="9"/>
        <v>blue</v>
      </c>
      <c r="Q46" t="str">
        <f t="shared" ca="1" si="9"/>
        <v>green</v>
      </c>
      <c r="S46" t="s">
        <v>46</v>
      </c>
      <c r="T46" t="str">
        <f t="shared" ca="1" si="10"/>
        <v>Co-op</v>
      </c>
      <c r="U46" s="4" t="str">
        <f t="shared" ca="1" si="11"/>
        <v>07333200973</v>
      </c>
      <c r="V46" t="s">
        <v>183</v>
      </c>
      <c r="W46" t="str">
        <f t="shared" ca="1" si="12"/>
        <v>Global Vans</v>
      </c>
      <c r="X46" t="str">
        <f t="shared" si="13"/>
        <v>Trinh Meunier BB12 9EX</v>
      </c>
      <c r="Z46" t="str">
        <f t="shared" ca="1" si="14"/>
        <v>awaiting reg</v>
      </c>
      <c r="AA46" s="1" t="str">
        <f t="shared" ca="1" si="15"/>
        <v/>
      </c>
      <c r="AB46" t="b">
        <f t="shared" ca="1" si="16"/>
        <v>0</v>
      </c>
      <c r="AC46" s="1" t="str">
        <f t="shared" ca="1" si="34"/>
        <v/>
      </c>
      <c r="AD46" t="str">
        <f t="shared" ca="1" si="17"/>
        <v/>
      </c>
      <c r="AE46" s="4" t="str">
        <f t="shared" ca="1" si="35"/>
        <v/>
      </c>
      <c r="AF46" s="6" t="str">
        <f t="shared" ca="1" si="18"/>
        <v/>
      </c>
      <c r="AG46" s="1" t="str">
        <f t="shared" ca="1" si="19"/>
        <v/>
      </c>
      <c r="AH46" t="b">
        <f t="shared" ca="1" si="20"/>
        <v>0</v>
      </c>
      <c r="AI46" s="1" t="str">
        <f t="shared" ca="1" si="21"/>
        <v/>
      </c>
      <c r="AJ46" t="b">
        <f t="shared" ca="1" si="22"/>
        <v>0</v>
      </c>
      <c r="AK46" t="str">
        <f t="shared" ca="1" si="23"/>
        <v/>
      </c>
      <c r="AL46" t="b">
        <f t="shared" ca="1" si="24"/>
        <v>0</v>
      </c>
      <c r="AM46" t="b">
        <f t="shared" ca="1" si="25"/>
        <v>0</v>
      </c>
      <c r="AN46" t="str">
        <f t="shared" ca="1" si="26"/>
        <v/>
      </c>
      <c r="AO46" t="str">
        <f t="shared" ca="1" si="27"/>
        <v/>
      </c>
      <c r="AP46" t="b">
        <f t="shared" ca="1" si="28"/>
        <v>0</v>
      </c>
      <c r="AQ46" t="str">
        <f t="shared" ca="1" si="29"/>
        <v/>
      </c>
      <c r="AR46" t="b">
        <f t="shared" ca="1" si="30"/>
        <v>0</v>
      </c>
    </row>
    <row r="47" spans="1:44" x14ac:dyDescent="0.25">
      <c r="A47">
        <f t="shared" si="31"/>
        <v>42</v>
      </c>
      <c r="B47">
        <f t="shared" si="32"/>
        <v>43</v>
      </c>
      <c r="C47" t="str">
        <f t="shared" ca="1" si="0"/>
        <v>Q7781</v>
      </c>
      <c r="D47" s="1">
        <f t="shared" ca="1" si="33"/>
        <v>43504</v>
      </c>
      <c r="E47" t="str">
        <f t="shared" ca="1" si="1"/>
        <v>Mercades</v>
      </c>
      <c r="F47" t="s">
        <v>141</v>
      </c>
      <c r="G47" s="5">
        <f t="shared" ca="1" si="2"/>
        <v>6170</v>
      </c>
      <c r="H47" s="5">
        <f t="shared" ca="1" si="3"/>
        <v>93</v>
      </c>
      <c r="I47" t="s">
        <v>104</v>
      </c>
      <c r="J47" s="5">
        <f t="shared" ca="1" si="4"/>
        <v>1875</v>
      </c>
      <c r="K47" s="5">
        <f t="shared" ca="1" si="5"/>
        <v>4</v>
      </c>
      <c r="L47" s="5">
        <f t="shared" ca="1" si="6"/>
        <v>96</v>
      </c>
      <c r="M47" s="5">
        <f t="shared" ca="1" si="7"/>
        <v>6359</v>
      </c>
      <c r="N47" s="1">
        <f t="shared" ca="1" si="8"/>
        <v>43682</v>
      </c>
      <c r="O47" s="6">
        <v>0</v>
      </c>
      <c r="P47" t="str">
        <f t="shared" ca="1" si="9"/>
        <v>blue</v>
      </c>
      <c r="Q47" t="str">
        <f t="shared" ca="1" si="9"/>
        <v>blue</v>
      </c>
      <c r="S47" t="s">
        <v>47</v>
      </c>
      <c r="T47" t="str">
        <f t="shared" ca="1" si="10"/>
        <v>Co-op</v>
      </c>
      <c r="U47" s="4" t="str">
        <f t="shared" ca="1" si="11"/>
        <v>07323903939</v>
      </c>
      <c r="V47" t="s">
        <v>184</v>
      </c>
      <c r="W47" t="str">
        <f t="shared" ca="1" si="12"/>
        <v>Global Vans</v>
      </c>
      <c r="X47" t="str">
        <f t="shared" si="13"/>
        <v>Irene Guynn G42 0NG</v>
      </c>
      <c r="Z47" t="str">
        <f t="shared" ca="1" si="14"/>
        <v>awaiting payment</v>
      </c>
      <c r="AA47" s="1">
        <f t="shared" ca="1" si="15"/>
        <v>44002</v>
      </c>
      <c r="AB47" t="b">
        <f t="shared" ca="1" si="16"/>
        <v>1</v>
      </c>
      <c r="AC47" s="1">
        <f t="shared" ca="1" si="34"/>
        <v>43942</v>
      </c>
      <c r="AD47" t="str">
        <f t="shared" ca="1" si="17"/>
        <v>Sarah</v>
      </c>
      <c r="AE47" s="4" t="str">
        <f t="shared" ca="1" si="35"/>
        <v>CU2 EH</v>
      </c>
      <c r="AF47" s="6">
        <f t="shared" ca="1" si="18"/>
        <v>7870788600</v>
      </c>
      <c r="AG47" s="1">
        <f t="shared" ca="1" si="19"/>
        <v>44017</v>
      </c>
      <c r="AH47" t="b">
        <f t="shared" ca="1" si="20"/>
        <v>1</v>
      </c>
      <c r="AI47" s="1">
        <f t="shared" ca="1" si="21"/>
        <v>43911</v>
      </c>
      <c r="AJ47" t="b">
        <f t="shared" ca="1" si="22"/>
        <v>1</v>
      </c>
      <c r="AK47" t="str">
        <f t="shared" ca="1" si="23"/>
        <v>styles/assets/preview.pdf</v>
      </c>
      <c r="AL47" t="b">
        <f t="shared" ca="1" si="24"/>
        <v>1</v>
      </c>
      <c r="AM47" t="b">
        <f t="shared" ca="1" si="25"/>
        <v>1</v>
      </c>
      <c r="AN47" t="str">
        <f t="shared" ca="1" si="26"/>
        <v>styles/assets/preview.pdf</v>
      </c>
      <c r="AO47">
        <f t="shared" ca="1" si="27"/>
        <v>37</v>
      </c>
      <c r="AP47" t="b">
        <f t="shared" ca="1" si="28"/>
        <v>1</v>
      </c>
      <c r="AQ47" t="str">
        <f t="shared" ca="1" si="29"/>
        <v>styles/assets/preview.pdf</v>
      </c>
      <c r="AR47" t="b">
        <f t="shared" ca="1" si="30"/>
        <v>0</v>
      </c>
    </row>
    <row r="48" spans="1:44" x14ac:dyDescent="0.25">
      <c r="A48">
        <f t="shared" si="31"/>
        <v>43</v>
      </c>
      <c r="B48">
        <f t="shared" si="32"/>
        <v>44</v>
      </c>
      <c r="C48" t="str">
        <f t="shared" ca="1" si="0"/>
        <v>Q5534</v>
      </c>
      <c r="D48" s="1">
        <f t="shared" ca="1" si="33"/>
        <v>43508</v>
      </c>
      <c r="E48" t="str">
        <f t="shared" ca="1" si="1"/>
        <v>Nissan</v>
      </c>
      <c r="F48" t="s">
        <v>141</v>
      </c>
      <c r="G48" s="5">
        <f t="shared" ca="1" si="2"/>
        <v>11277</v>
      </c>
      <c r="H48" s="5">
        <f t="shared" ca="1" si="3"/>
        <v>99</v>
      </c>
      <c r="I48" t="s">
        <v>104</v>
      </c>
      <c r="J48" s="5">
        <f t="shared" ca="1" si="4"/>
        <v>1967</v>
      </c>
      <c r="K48" s="5">
        <f t="shared" ca="1" si="5"/>
        <v>126</v>
      </c>
      <c r="L48" s="5">
        <f t="shared" ca="1" si="6"/>
        <v>60</v>
      </c>
      <c r="M48" s="5">
        <f t="shared" ca="1" si="7"/>
        <v>11436</v>
      </c>
      <c r="N48" s="1">
        <f t="shared" ca="1" si="8"/>
        <v>43790</v>
      </c>
      <c r="O48" s="6">
        <v>0</v>
      </c>
      <c r="P48" t="str">
        <f t="shared" ca="1" si="9"/>
        <v/>
      </c>
      <c r="Q48" t="str">
        <f t="shared" ca="1" si="9"/>
        <v>red</v>
      </c>
      <c r="S48" t="s">
        <v>48</v>
      </c>
      <c r="T48" t="str">
        <f t="shared" ca="1" si="10"/>
        <v>PwC</v>
      </c>
      <c r="U48" s="4" t="str">
        <f t="shared" ca="1" si="11"/>
        <v>07900253409</v>
      </c>
      <c r="V48" t="s">
        <v>185</v>
      </c>
      <c r="W48" t="str">
        <f t="shared" ca="1" si="12"/>
        <v>Global Vans</v>
      </c>
      <c r="X48" t="str">
        <f t="shared" si="13"/>
        <v>Zofia Strobel DE12 7DB</v>
      </c>
      <c r="Z48" t="str">
        <f t="shared" ca="1" si="14"/>
        <v>delivery date requested</v>
      </c>
      <c r="AA48" s="1">
        <f t="shared" ca="1" si="15"/>
        <v>44000</v>
      </c>
      <c r="AB48" t="b">
        <f t="shared" ca="1" si="16"/>
        <v>1</v>
      </c>
      <c r="AC48" s="1">
        <f t="shared" ca="1" si="34"/>
        <v>43940</v>
      </c>
      <c r="AD48" t="str">
        <f t="shared" ca="1" si="17"/>
        <v>Sarah</v>
      </c>
      <c r="AE48" s="4" t="str">
        <f t="shared" ca="1" si="35"/>
        <v>VF30 BV</v>
      </c>
      <c r="AF48" s="6">
        <f t="shared" ca="1" si="18"/>
        <v>8150988979</v>
      </c>
      <c r="AG48" s="1" t="str">
        <f t="shared" ca="1" si="19"/>
        <v/>
      </c>
      <c r="AH48" t="b">
        <f t="shared" ca="1" si="20"/>
        <v>0</v>
      </c>
      <c r="AI48" s="1" t="str">
        <f t="shared" ca="1" si="21"/>
        <v/>
      </c>
      <c r="AJ48" t="b">
        <f t="shared" ca="1" si="22"/>
        <v>0</v>
      </c>
      <c r="AK48" t="str">
        <f t="shared" ca="1" si="23"/>
        <v/>
      </c>
      <c r="AL48" t="b">
        <f t="shared" ca="1" si="24"/>
        <v>0</v>
      </c>
      <c r="AM48" t="b">
        <f t="shared" ca="1" si="25"/>
        <v>0</v>
      </c>
      <c r="AN48" t="str">
        <f t="shared" ca="1" si="26"/>
        <v/>
      </c>
      <c r="AO48" t="str">
        <f t="shared" ca="1" si="27"/>
        <v/>
      </c>
      <c r="AP48" t="b">
        <f t="shared" ca="1" si="28"/>
        <v>0</v>
      </c>
      <c r="AQ48" t="str">
        <f t="shared" ca="1" si="29"/>
        <v/>
      </c>
      <c r="AR48" t="b">
        <f t="shared" ca="1" si="30"/>
        <v>0</v>
      </c>
    </row>
    <row r="49" spans="1:44" x14ac:dyDescent="0.25">
      <c r="A49">
        <f t="shared" si="31"/>
        <v>44</v>
      </c>
      <c r="B49">
        <f t="shared" si="32"/>
        <v>45</v>
      </c>
      <c r="C49" t="str">
        <f t="shared" ca="1" si="0"/>
        <v>Q5575</v>
      </c>
      <c r="D49" s="1">
        <f t="shared" ca="1" si="33"/>
        <v>43520</v>
      </c>
      <c r="E49" t="str">
        <f t="shared" ca="1" si="1"/>
        <v>Mercades</v>
      </c>
      <c r="F49" t="s">
        <v>141</v>
      </c>
      <c r="G49" s="5">
        <f t="shared" ca="1" si="2"/>
        <v>11997</v>
      </c>
      <c r="H49" s="5">
        <f t="shared" ca="1" si="3"/>
        <v>42</v>
      </c>
      <c r="I49" t="s">
        <v>104</v>
      </c>
      <c r="J49" s="5">
        <f t="shared" ca="1" si="4"/>
        <v>1187</v>
      </c>
      <c r="K49" s="5">
        <f t="shared" ca="1" si="5"/>
        <v>279</v>
      </c>
      <c r="L49" s="5">
        <f t="shared" ca="1" si="6"/>
        <v>37</v>
      </c>
      <c r="M49" s="5">
        <f t="shared" ca="1" si="7"/>
        <v>12076</v>
      </c>
      <c r="N49" s="1">
        <f t="shared" ca="1" si="8"/>
        <v>43564</v>
      </c>
      <c r="O49" s="6">
        <v>0</v>
      </c>
      <c r="P49" t="str">
        <f t="shared" ca="1" si="9"/>
        <v>white</v>
      </c>
      <c r="Q49" t="str">
        <f t="shared" ca="1" si="9"/>
        <v/>
      </c>
      <c r="S49" t="s">
        <v>49</v>
      </c>
      <c r="T49" t="str">
        <f t="shared" ca="1" si="10"/>
        <v>PwC</v>
      </c>
      <c r="U49" s="4" t="str">
        <f t="shared" ca="1" si="11"/>
        <v>07123213042</v>
      </c>
      <c r="V49" t="s">
        <v>186</v>
      </c>
      <c r="W49" t="str">
        <f t="shared" ca="1" si="12"/>
        <v>Global Vans</v>
      </c>
      <c r="X49" t="str">
        <f t="shared" si="13"/>
        <v>Milda Holsey CM0 7NU</v>
      </c>
      <c r="Z49" t="str">
        <f t="shared" ca="1" si="14"/>
        <v>confirmed delivery</v>
      </c>
      <c r="AA49" s="1">
        <f t="shared" ca="1" si="15"/>
        <v>44078</v>
      </c>
      <c r="AB49" t="b">
        <f t="shared" ca="1" si="16"/>
        <v>1</v>
      </c>
      <c r="AC49" s="1">
        <f t="shared" ca="1" si="34"/>
        <v>44018</v>
      </c>
      <c r="AD49" t="str">
        <f t="shared" ca="1" si="17"/>
        <v>Sarah</v>
      </c>
      <c r="AE49" s="4" t="str">
        <f t="shared" ca="1" si="35"/>
        <v>DU63 AI</v>
      </c>
      <c r="AF49" s="6">
        <f t="shared" ca="1" si="18"/>
        <v>6924341379</v>
      </c>
      <c r="AG49" s="1">
        <f t="shared" ca="1" si="19"/>
        <v>44093</v>
      </c>
      <c r="AH49" t="b">
        <f t="shared" ca="1" si="20"/>
        <v>1</v>
      </c>
      <c r="AI49" s="1" t="str">
        <f t="shared" ca="1" si="21"/>
        <v/>
      </c>
      <c r="AJ49" t="b">
        <f t="shared" ca="1" si="22"/>
        <v>0</v>
      </c>
      <c r="AK49" t="str">
        <f t="shared" ca="1" si="23"/>
        <v/>
      </c>
      <c r="AL49" t="b">
        <f t="shared" ca="1" si="24"/>
        <v>1</v>
      </c>
      <c r="AM49" t="b">
        <f t="shared" ca="1" si="25"/>
        <v>1</v>
      </c>
      <c r="AN49" t="str">
        <f t="shared" ca="1" si="26"/>
        <v>styles/assets/preview.pdf</v>
      </c>
      <c r="AO49" t="str">
        <f t="shared" ca="1" si="27"/>
        <v/>
      </c>
      <c r="AP49" t="b">
        <f t="shared" ca="1" si="28"/>
        <v>0</v>
      </c>
      <c r="AQ49" t="str">
        <f t="shared" ca="1" si="29"/>
        <v/>
      </c>
      <c r="AR49" t="b">
        <f t="shared" ca="1" si="30"/>
        <v>0</v>
      </c>
    </row>
    <row r="50" spans="1:44" x14ac:dyDescent="0.25">
      <c r="A50">
        <f t="shared" si="31"/>
        <v>45</v>
      </c>
      <c r="B50">
        <f t="shared" si="32"/>
        <v>46</v>
      </c>
      <c r="C50" t="str">
        <f t="shared" ca="1" si="0"/>
        <v>Q3853</v>
      </c>
      <c r="D50" s="1">
        <f t="shared" ca="1" si="33"/>
        <v>43693</v>
      </c>
      <c r="E50" t="str">
        <f t="shared" ca="1" si="1"/>
        <v>Nissan</v>
      </c>
      <c r="F50" t="s">
        <v>141</v>
      </c>
      <c r="G50" s="5">
        <f t="shared" ca="1" si="2"/>
        <v>11772</v>
      </c>
      <c r="H50" s="5">
        <f t="shared" ca="1" si="3"/>
        <v>175</v>
      </c>
      <c r="I50" t="s">
        <v>104</v>
      </c>
      <c r="J50" s="5">
        <f t="shared" ca="1" si="4"/>
        <v>1334</v>
      </c>
      <c r="K50" s="5">
        <f t="shared" ca="1" si="5"/>
        <v>201</v>
      </c>
      <c r="L50" s="5">
        <f t="shared" ca="1" si="6"/>
        <v>25</v>
      </c>
      <c r="M50" s="5">
        <f t="shared" ca="1" si="7"/>
        <v>11972</v>
      </c>
      <c r="N50" s="1">
        <f t="shared" ca="1" si="8"/>
        <v>43863</v>
      </c>
      <c r="O50" s="6">
        <v>0</v>
      </c>
      <c r="P50" t="str">
        <f t="shared" ca="1" si="9"/>
        <v>green</v>
      </c>
      <c r="Q50" t="str">
        <f t="shared" ca="1" si="9"/>
        <v>white</v>
      </c>
      <c r="S50" t="s">
        <v>50</v>
      </c>
      <c r="T50" t="str">
        <f t="shared" ca="1" si="10"/>
        <v>PwC</v>
      </c>
      <c r="U50" s="4" t="str">
        <f t="shared" ca="1" si="11"/>
        <v>07535734403</v>
      </c>
      <c r="V50" t="s">
        <v>187</v>
      </c>
      <c r="W50" t="str">
        <f t="shared" ca="1" si="12"/>
        <v>Funder1</v>
      </c>
      <c r="X50" t="str">
        <f t="shared" si="13"/>
        <v>Tracee Dahlen DL13 5NQ</v>
      </c>
      <c r="Z50" t="str">
        <f t="shared" ca="1" si="14"/>
        <v>delivery date requested</v>
      </c>
      <c r="AA50" s="1">
        <f t="shared" ca="1" si="15"/>
        <v>44093</v>
      </c>
      <c r="AB50" t="b">
        <f t="shared" ca="1" si="16"/>
        <v>0</v>
      </c>
      <c r="AC50" s="1" t="str">
        <f t="shared" ca="1" si="34"/>
        <v/>
      </c>
      <c r="AD50" t="str">
        <f t="shared" ca="1" si="17"/>
        <v/>
      </c>
      <c r="AE50" s="4" t="str">
        <f t="shared" ca="1" si="35"/>
        <v>NE35 FD</v>
      </c>
      <c r="AF50" s="6">
        <f t="shared" ca="1" si="18"/>
        <v>3118354732</v>
      </c>
      <c r="AG50" s="1" t="str">
        <f t="shared" ca="1" si="19"/>
        <v/>
      </c>
      <c r="AH50" t="b">
        <f t="shared" ca="1" si="20"/>
        <v>0</v>
      </c>
      <c r="AI50" s="1" t="str">
        <f t="shared" ca="1" si="21"/>
        <v/>
      </c>
      <c r="AJ50" t="b">
        <f t="shared" ca="1" si="22"/>
        <v>0</v>
      </c>
      <c r="AK50" t="str">
        <f t="shared" ca="1" si="23"/>
        <v/>
      </c>
      <c r="AL50" t="b">
        <f t="shared" ca="1" si="24"/>
        <v>0</v>
      </c>
      <c r="AM50" t="b">
        <f t="shared" ca="1" si="25"/>
        <v>0</v>
      </c>
      <c r="AN50" t="str">
        <f t="shared" ca="1" si="26"/>
        <v/>
      </c>
      <c r="AO50" t="str">
        <f t="shared" ca="1" si="27"/>
        <v/>
      </c>
      <c r="AP50" t="b">
        <f t="shared" ca="1" si="28"/>
        <v>0</v>
      </c>
      <c r="AQ50" t="str">
        <f t="shared" ca="1" si="29"/>
        <v/>
      </c>
      <c r="AR50" t="b">
        <f t="shared" ca="1" si="30"/>
        <v>0</v>
      </c>
    </row>
    <row r="51" spans="1:44" x14ac:dyDescent="0.25">
      <c r="A51">
        <f t="shared" si="31"/>
        <v>46</v>
      </c>
      <c r="B51">
        <f t="shared" si="32"/>
        <v>47</v>
      </c>
      <c r="C51" t="str">
        <f t="shared" ca="1" si="0"/>
        <v>Q6135</v>
      </c>
      <c r="D51" s="1">
        <f t="shared" ca="1" si="33"/>
        <v>43908</v>
      </c>
      <c r="E51" t="str">
        <f t="shared" ca="1" si="1"/>
        <v>Ford</v>
      </c>
      <c r="F51" t="s">
        <v>141</v>
      </c>
      <c r="G51" s="5">
        <f t="shared" ca="1" si="2"/>
        <v>8269</v>
      </c>
      <c r="H51" s="5">
        <f t="shared" ca="1" si="3"/>
        <v>134</v>
      </c>
      <c r="I51" t="s">
        <v>104</v>
      </c>
      <c r="J51" s="5">
        <f t="shared" ca="1" si="4"/>
        <v>862</v>
      </c>
      <c r="K51" s="5">
        <f t="shared" ca="1" si="5"/>
        <v>194</v>
      </c>
      <c r="L51" s="5">
        <f t="shared" ca="1" si="6"/>
        <v>58</v>
      </c>
      <c r="M51" s="5">
        <f t="shared" ca="1" si="7"/>
        <v>8461</v>
      </c>
      <c r="N51" s="1" t="str">
        <f t="shared" ca="1" si="8"/>
        <v/>
      </c>
      <c r="O51" s="6">
        <v>0</v>
      </c>
      <c r="P51" t="str">
        <f t="shared" ca="1" si="9"/>
        <v>red</v>
      </c>
      <c r="Q51" t="str">
        <f t="shared" ca="1" si="9"/>
        <v>white</v>
      </c>
      <c r="S51" t="s">
        <v>51</v>
      </c>
      <c r="T51" t="str">
        <f t="shared" ca="1" si="10"/>
        <v>Global</v>
      </c>
      <c r="U51" s="4" t="str">
        <f t="shared" ca="1" si="11"/>
        <v>07884861233</v>
      </c>
      <c r="V51" t="s">
        <v>188</v>
      </c>
      <c r="W51" t="str">
        <f t="shared" ca="1" si="12"/>
        <v>Funder1</v>
      </c>
      <c r="X51" t="str">
        <f t="shared" si="13"/>
        <v>Lorena Pringle N22 7UG</v>
      </c>
      <c r="Z51" t="str">
        <f t="shared" ca="1" si="14"/>
        <v>completed</v>
      </c>
      <c r="AA51" s="1">
        <f t="shared" ca="1" si="15"/>
        <v>44073</v>
      </c>
      <c r="AB51" t="b">
        <f t="shared" ca="1" si="16"/>
        <v>0</v>
      </c>
      <c r="AC51" s="1" t="str">
        <f t="shared" ca="1" si="34"/>
        <v/>
      </c>
      <c r="AD51" t="str">
        <f t="shared" ca="1" si="17"/>
        <v/>
      </c>
      <c r="AE51" s="4" t="str">
        <f t="shared" ca="1" si="35"/>
        <v>FC2 PT</v>
      </c>
      <c r="AF51" s="6">
        <f t="shared" ca="1" si="18"/>
        <v>5253146761</v>
      </c>
      <c r="AG51" s="1">
        <f t="shared" ca="1" si="19"/>
        <v>44088</v>
      </c>
      <c r="AH51" t="b">
        <f t="shared" ca="1" si="20"/>
        <v>1</v>
      </c>
      <c r="AI51" s="1">
        <f t="shared" ca="1" si="21"/>
        <v>43548</v>
      </c>
      <c r="AJ51" t="b">
        <f t="shared" ca="1" si="22"/>
        <v>1</v>
      </c>
      <c r="AK51" t="str">
        <f t="shared" ca="1" si="23"/>
        <v>styles/assets/preview.pdf</v>
      </c>
      <c r="AL51" t="b">
        <f t="shared" ca="1" si="24"/>
        <v>1</v>
      </c>
      <c r="AM51" t="b">
        <f t="shared" ca="1" si="25"/>
        <v>1</v>
      </c>
      <c r="AN51" t="str">
        <f t="shared" ca="1" si="26"/>
        <v>styles/assets/preview.pdf</v>
      </c>
      <c r="AO51">
        <f t="shared" ca="1" si="27"/>
        <v>6</v>
      </c>
      <c r="AP51" t="b">
        <f t="shared" ca="1" si="28"/>
        <v>1</v>
      </c>
      <c r="AQ51" t="str">
        <f t="shared" ca="1" si="29"/>
        <v>styles/assets/preview.pdf</v>
      </c>
      <c r="AR51" t="b">
        <f t="shared" ca="1" si="30"/>
        <v>0</v>
      </c>
    </row>
    <row r="52" spans="1:44" x14ac:dyDescent="0.25">
      <c r="A52">
        <f t="shared" si="31"/>
        <v>47</v>
      </c>
      <c r="B52">
        <f t="shared" si="32"/>
        <v>48</v>
      </c>
      <c r="C52" t="str">
        <f t="shared" ca="1" si="0"/>
        <v>Q1218</v>
      </c>
      <c r="D52" s="1">
        <f t="shared" ca="1" si="33"/>
        <v>43469</v>
      </c>
      <c r="E52" t="str">
        <f t="shared" ca="1" si="1"/>
        <v>Ford</v>
      </c>
      <c r="F52" t="s">
        <v>141</v>
      </c>
      <c r="G52" s="5">
        <f t="shared" ca="1" si="2"/>
        <v>7620</v>
      </c>
      <c r="H52" s="5">
        <f t="shared" ca="1" si="3"/>
        <v>117</v>
      </c>
      <c r="I52" t="s">
        <v>104</v>
      </c>
      <c r="J52" s="5">
        <f t="shared" ca="1" si="4"/>
        <v>1244</v>
      </c>
      <c r="K52" s="5">
        <f t="shared" ca="1" si="5"/>
        <v>29</v>
      </c>
      <c r="L52" s="5">
        <f t="shared" ca="1" si="6"/>
        <v>9</v>
      </c>
      <c r="M52" s="5">
        <f t="shared" ca="1" si="7"/>
        <v>7746</v>
      </c>
      <c r="N52" s="1">
        <f t="shared" ca="1" si="8"/>
        <v>43874</v>
      </c>
      <c r="O52" s="6">
        <v>0</v>
      </c>
      <c r="P52" t="str">
        <f t="shared" ca="1" si="9"/>
        <v>red</v>
      </c>
      <c r="Q52" t="str">
        <f t="shared" ca="1" si="9"/>
        <v>white</v>
      </c>
      <c r="S52" t="s">
        <v>52</v>
      </c>
      <c r="T52" t="str">
        <f t="shared" ca="1" si="10"/>
        <v>Co-op</v>
      </c>
      <c r="U52" s="4" t="str">
        <f t="shared" ca="1" si="11"/>
        <v>07279072266</v>
      </c>
      <c r="V52" t="s">
        <v>189</v>
      </c>
      <c r="W52" t="str">
        <f t="shared" ca="1" si="12"/>
        <v>Funder2</v>
      </c>
      <c r="X52" t="str">
        <f t="shared" si="13"/>
        <v>Kirsten Yokley BB5 1PY</v>
      </c>
      <c r="Z52" t="str">
        <f t="shared" ca="1" si="14"/>
        <v>awaiting global confirmation</v>
      </c>
      <c r="AA52" s="1">
        <f t="shared" ca="1" si="15"/>
        <v>44051</v>
      </c>
      <c r="AB52" t="b">
        <f t="shared" ca="1" si="16"/>
        <v>0</v>
      </c>
      <c r="AC52" s="1" t="str">
        <f t="shared" ca="1" si="34"/>
        <v/>
      </c>
      <c r="AD52" t="str">
        <f t="shared" ca="1" si="17"/>
        <v/>
      </c>
      <c r="AE52" s="4" t="str">
        <f t="shared" ca="1" si="35"/>
        <v>XY31 DE</v>
      </c>
      <c r="AF52" s="6">
        <f t="shared" ca="1" si="18"/>
        <v>1353189156</v>
      </c>
      <c r="AG52" s="1">
        <f t="shared" ca="1" si="19"/>
        <v>44066</v>
      </c>
      <c r="AH52" t="b">
        <f t="shared" ca="1" si="20"/>
        <v>0</v>
      </c>
      <c r="AI52" s="1" t="str">
        <f t="shared" ca="1" si="21"/>
        <v/>
      </c>
      <c r="AJ52" t="b">
        <f t="shared" ca="1" si="22"/>
        <v>0</v>
      </c>
      <c r="AK52" t="str">
        <f t="shared" ca="1" si="23"/>
        <v/>
      </c>
      <c r="AL52" t="b">
        <f t="shared" ca="1" si="24"/>
        <v>0</v>
      </c>
      <c r="AM52" t="b">
        <f t="shared" ca="1" si="25"/>
        <v>0</v>
      </c>
      <c r="AN52" t="str">
        <f t="shared" ca="1" si="26"/>
        <v/>
      </c>
      <c r="AO52" t="str">
        <f t="shared" ca="1" si="27"/>
        <v/>
      </c>
      <c r="AP52" t="b">
        <f t="shared" ca="1" si="28"/>
        <v>0</v>
      </c>
      <c r="AQ52" t="str">
        <f t="shared" ca="1" si="29"/>
        <v/>
      </c>
      <c r="AR52" t="b">
        <f t="shared" ca="1" si="30"/>
        <v>0</v>
      </c>
    </row>
    <row r="53" spans="1:44" x14ac:dyDescent="0.25">
      <c r="A53">
        <f t="shared" si="31"/>
        <v>48</v>
      </c>
      <c r="B53">
        <f t="shared" si="32"/>
        <v>49</v>
      </c>
      <c r="C53" t="str">
        <f t="shared" ca="1" si="0"/>
        <v>Q9226</v>
      </c>
      <c r="D53" s="1">
        <f t="shared" ca="1" si="33"/>
        <v>43483</v>
      </c>
      <c r="E53" t="str">
        <f t="shared" ca="1" si="1"/>
        <v>Mercades</v>
      </c>
      <c r="F53" t="s">
        <v>141</v>
      </c>
      <c r="G53" s="5">
        <f t="shared" ca="1" si="2"/>
        <v>9227</v>
      </c>
      <c r="H53" s="5">
        <f t="shared" ca="1" si="3"/>
        <v>191</v>
      </c>
      <c r="I53" t="s">
        <v>104</v>
      </c>
      <c r="J53" s="5">
        <f t="shared" ca="1" si="4"/>
        <v>1429</v>
      </c>
      <c r="K53" s="5">
        <f t="shared" ca="1" si="5"/>
        <v>17</v>
      </c>
      <c r="L53" s="5">
        <f t="shared" ca="1" si="6"/>
        <v>34</v>
      </c>
      <c r="M53" s="5">
        <f t="shared" ca="1" si="7"/>
        <v>9452</v>
      </c>
      <c r="N53" s="1" t="str">
        <f t="shared" ca="1" si="8"/>
        <v/>
      </c>
      <c r="O53" s="6">
        <v>0</v>
      </c>
      <c r="P53" t="str">
        <f t="shared" ca="1" si="9"/>
        <v>blue</v>
      </c>
      <c r="Q53" t="str">
        <f t="shared" ca="1" si="9"/>
        <v>green</v>
      </c>
      <c r="S53" t="s">
        <v>53</v>
      </c>
      <c r="T53" t="str">
        <f t="shared" ca="1" si="10"/>
        <v>Vodafone</v>
      </c>
      <c r="U53" s="4" t="str">
        <f t="shared" ca="1" si="11"/>
        <v>07748957666</v>
      </c>
      <c r="V53" t="s">
        <v>190</v>
      </c>
      <c r="W53" t="str">
        <f t="shared" ca="1" si="12"/>
        <v>Funder1</v>
      </c>
      <c r="X53" t="str">
        <f t="shared" si="13"/>
        <v>Santina Scheff CW9 5RN</v>
      </c>
      <c r="Z53" t="str">
        <f t="shared" ca="1" si="14"/>
        <v>awaiting reg</v>
      </c>
      <c r="AA53" s="1" t="str">
        <f t="shared" ca="1" si="15"/>
        <v/>
      </c>
      <c r="AB53" t="b">
        <f t="shared" ca="1" si="16"/>
        <v>0</v>
      </c>
      <c r="AC53" s="1" t="str">
        <f t="shared" ca="1" si="34"/>
        <v/>
      </c>
      <c r="AD53" t="str">
        <f t="shared" ca="1" si="17"/>
        <v/>
      </c>
      <c r="AE53" s="4" t="str">
        <f t="shared" ca="1" si="35"/>
        <v/>
      </c>
      <c r="AF53" s="6" t="str">
        <f t="shared" ca="1" si="18"/>
        <v/>
      </c>
      <c r="AG53" s="1" t="str">
        <f t="shared" ca="1" si="19"/>
        <v/>
      </c>
      <c r="AH53" t="b">
        <f t="shared" ca="1" si="20"/>
        <v>0</v>
      </c>
      <c r="AI53" s="1" t="str">
        <f t="shared" ca="1" si="21"/>
        <v/>
      </c>
      <c r="AJ53" t="b">
        <f t="shared" ca="1" si="22"/>
        <v>0</v>
      </c>
      <c r="AK53" t="str">
        <f t="shared" ca="1" si="23"/>
        <v/>
      </c>
      <c r="AL53" t="b">
        <f t="shared" ca="1" si="24"/>
        <v>0</v>
      </c>
      <c r="AM53" t="b">
        <f t="shared" ca="1" si="25"/>
        <v>0</v>
      </c>
      <c r="AN53" t="str">
        <f t="shared" ca="1" si="26"/>
        <v/>
      </c>
      <c r="AO53" t="str">
        <f t="shared" ca="1" si="27"/>
        <v/>
      </c>
      <c r="AP53" t="b">
        <f t="shared" ca="1" si="28"/>
        <v>0</v>
      </c>
      <c r="AQ53" t="str">
        <f t="shared" ca="1" si="29"/>
        <v/>
      </c>
      <c r="AR53" t="b">
        <f t="shared" ca="1" si="30"/>
        <v>0</v>
      </c>
    </row>
    <row r="54" spans="1:44" x14ac:dyDescent="0.25">
      <c r="A54">
        <f t="shared" si="31"/>
        <v>49</v>
      </c>
      <c r="B54">
        <f t="shared" si="32"/>
        <v>50</v>
      </c>
      <c r="C54" t="str">
        <f t="shared" ca="1" si="0"/>
        <v>Q3725</v>
      </c>
      <c r="D54" s="1">
        <f t="shared" ca="1" si="33"/>
        <v>43723</v>
      </c>
      <c r="E54" t="str">
        <f t="shared" ca="1" si="1"/>
        <v>Ford</v>
      </c>
      <c r="F54" t="s">
        <v>141</v>
      </c>
      <c r="G54" s="5">
        <f t="shared" ca="1" si="2"/>
        <v>8266</v>
      </c>
      <c r="H54" s="5">
        <f t="shared" ca="1" si="3"/>
        <v>54</v>
      </c>
      <c r="I54" t="s">
        <v>104</v>
      </c>
      <c r="J54" s="5">
        <f t="shared" ca="1" si="4"/>
        <v>1912</v>
      </c>
      <c r="K54" s="5">
        <f t="shared" ca="1" si="5"/>
        <v>286</v>
      </c>
      <c r="L54" s="5">
        <f t="shared" ca="1" si="6"/>
        <v>89</v>
      </c>
      <c r="M54" s="5">
        <f t="shared" ca="1" si="7"/>
        <v>8409</v>
      </c>
      <c r="N54" s="1">
        <f t="shared" ca="1" si="8"/>
        <v>43737</v>
      </c>
      <c r="O54" s="6">
        <v>0</v>
      </c>
      <c r="P54" t="str">
        <f t="shared" ca="1" si="9"/>
        <v/>
      </c>
      <c r="Q54" t="str">
        <f t="shared" ca="1" si="9"/>
        <v>red</v>
      </c>
      <c r="S54" t="s">
        <v>54</v>
      </c>
      <c r="T54" t="str">
        <f t="shared" ca="1" si="10"/>
        <v>Co-op</v>
      </c>
      <c r="U54" s="4" t="str">
        <f t="shared" ca="1" si="11"/>
        <v>07301613112</v>
      </c>
      <c r="V54" t="s">
        <v>191</v>
      </c>
      <c r="W54" t="str">
        <f t="shared" ca="1" si="12"/>
        <v>Funder1</v>
      </c>
      <c r="X54" t="str">
        <f t="shared" si="13"/>
        <v>Jennell Barber SW9 9PX</v>
      </c>
      <c r="Z54" t="str">
        <f t="shared" ca="1" si="14"/>
        <v>confirmed delivery</v>
      </c>
      <c r="AA54" s="1">
        <f t="shared" ca="1" si="15"/>
        <v>44058</v>
      </c>
      <c r="AB54" t="b">
        <f t="shared" ca="1" si="16"/>
        <v>1</v>
      </c>
      <c r="AC54" s="1">
        <f t="shared" ca="1" si="34"/>
        <v>43998</v>
      </c>
      <c r="AD54" t="str">
        <f t="shared" ca="1" si="17"/>
        <v>Sarah</v>
      </c>
      <c r="AE54" s="4" t="str">
        <f t="shared" ca="1" si="35"/>
        <v>PR3 NP</v>
      </c>
      <c r="AF54" s="6">
        <f t="shared" ca="1" si="18"/>
        <v>3857959822</v>
      </c>
      <c r="AG54" s="1">
        <f t="shared" ca="1" si="19"/>
        <v>44073</v>
      </c>
      <c r="AH54" t="b">
        <f t="shared" ca="1" si="20"/>
        <v>1</v>
      </c>
      <c r="AI54" s="1">
        <f t="shared" ca="1" si="21"/>
        <v>43810</v>
      </c>
      <c r="AJ54" t="b">
        <f t="shared" ca="1" si="22"/>
        <v>1</v>
      </c>
      <c r="AK54" t="str">
        <f t="shared" ca="1" si="23"/>
        <v>styles/assets/preview.pdf</v>
      </c>
      <c r="AL54" t="b">
        <f t="shared" ca="1" si="24"/>
        <v>0</v>
      </c>
      <c r="AM54" t="b">
        <f t="shared" ca="1" si="25"/>
        <v>0</v>
      </c>
      <c r="AN54" t="str">
        <f t="shared" ca="1" si="26"/>
        <v/>
      </c>
      <c r="AO54" t="str">
        <f t="shared" ca="1" si="27"/>
        <v/>
      </c>
      <c r="AP54" t="b">
        <f t="shared" ca="1" si="28"/>
        <v>0</v>
      </c>
      <c r="AQ54" t="str">
        <f t="shared" ca="1" si="29"/>
        <v/>
      </c>
      <c r="AR54" t="b">
        <f t="shared" ca="1" si="30"/>
        <v>0</v>
      </c>
    </row>
    <row r="55" spans="1:44" x14ac:dyDescent="0.25">
      <c r="A55">
        <f t="shared" si="31"/>
        <v>50</v>
      </c>
      <c r="B55">
        <f t="shared" si="32"/>
        <v>51</v>
      </c>
      <c r="C55" t="str">
        <f t="shared" ca="1" si="0"/>
        <v>Q9741</v>
      </c>
      <c r="D55" s="1">
        <f t="shared" ca="1" si="33"/>
        <v>43824</v>
      </c>
      <c r="E55" t="str">
        <f t="shared" ca="1" si="1"/>
        <v>Mercades</v>
      </c>
      <c r="F55" t="s">
        <v>141</v>
      </c>
      <c r="G55" s="5">
        <f t="shared" ca="1" si="2"/>
        <v>5613</v>
      </c>
      <c r="H55" s="5">
        <f t="shared" ca="1" si="3"/>
        <v>43</v>
      </c>
      <c r="I55" t="s">
        <v>104</v>
      </c>
      <c r="J55" s="5">
        <f t="shared" ca="1" si="4"/>
        <v>855</v>
      </c>
      <c r="K55" s="5">
        <f t="shared" ca="1" si="5"/>
        <v>81</v>
      </c>
      <c r="L55" s="5">
        <f t="shared" ca="1" si="6"/>
        <v>183</v>
      </c>
      <c r="M55" s="5">
        <f t="shared" ca="1" si="7"/>
        <v>5839</v>
      </c>
      <c r="N55" s="1">
        <f t="shared" ca="1" si="8"/>
        <v>43591</v>
      </c>
      <c r="O55" s="6">
        <v>0</v>
      </c>
      <c r="P55" t="str">
        <f t="shared" ca="1" si="9"/>
        <v>white</v>
      </c>
      <c r="Q55" t="str">
        <f t="shared" ca="1" si="9"/>
        <v/>
      </c>
      <c r="S55" t="s">
        <v>55</v>
      </c>
      <c r="T55" t="str">
        <f t="shared" ca="1" si="10"/>
        <v>Global</v>
      </c>
      <c r="U55" s="4" t="str">
        <f t="shared" ca="1" si="11"/>
        <v>07878576331</v>
      </c>
      <c r="V55" t="s">
        <v>192</v>
      </c>
      <c r="W55" t="str">
        <f t="shared" ca="1" si="12"/>
        <v>Global Vans</v>
      </c>
      <c r="X55" t="str">
        <f t="shared" si="13"/>
        <v>Isis Wrede WC2N 4LL</v>
      </c>
      <c r="Z55" t="str">
        <f t="shared" ca="1" si="14"/>
        <v>awaiting global confirmation</v>
      </c>
      <c r="AA55" s="1">
        <f t="shared" ca="1" si="15"/>
        <v>44101</v>
      </c>
      <c r="AB55" t="b">
        <f t="shared" ca="1" si="16"/>
        <v>1</v>
      </c>
      <c r="AC55" s="1">
        <f t="shared" ca="1" si="34"/>
        <v>44041</v>
      </c>
      <c r="AD55" t="str">
        <f t="shared" ca="1" si="17"/>
        <v>Sarah</v>
      </c>
      <c r="AE55" s="4" t="str">
        <f t="shared" ca="1" si="35"/>
        <v>YK51 GY</v>
      </c>
      <c r="AF55" s="6">
        <f t="shared" ca="1" si="18"/>
        <v>1165114667</v>
      </c>
      <c r="AG55" s="1">
        <f t="shared" ca="1" si="19"/>
        <v>44116</v>
      </c>
      <c r="AH55" t="b">
        <f t="shared" ca="1" si="20"/>
        <v>0</v>
      </c>
      <c r="AI55" s="1" t="str">
        <f t="shared" ca="1" si="21"/>
        <v/>
      </c>
      <c r="AJ55" t="b">
        <f t="shared" ca="1" si="22"/>
        <v>0</v>
      </c>
      <c r="AK55" t="str">
        <f t="shared" ca="1" si="23"/>
        <v/>
      </c>
      <c r="AL55" t="b">
        <f t="shared" ca="1" si="24"/>
        <v>0</v>
      </c>
      <c r="AM55" t="b">
        <f t="shared" ca="1" si="25"/>
        <v>0</v>
      </c>
      <c r="AN55" t="str">
        <f t="shared" ca="1" si="26"/>
        <v/>
      </c>
      <c r="AO55" t="str">
        <f t="shared" ca="1" si="27"/>
        <v/>
      </c>
      <c r="AP55" t="b">
        <f t="shared" ca="1" si="28"/>
        <v>0</v>
      </c>
      <c r="AQ55" t="str">
        <f t="shared" ca="1" si="29"/>
        <v/>
      </c>
      <c r="AR55" t="b">
        <f t="shared" ca="1" si="30"/>
        <v>0</v>
      </c>
    </row>
    <row r="56" spans="1:44" x14ac:dyDescent="0.25">
      <c r="A56">
        <f t="shared" si="31"/>
        <v>51</v>
      </c>
      <c r="B56">
        <f t="shared" si="32"/>
        <v>52</v>
      </c>
      <c r="C56" t="str">
        <f t="shared" ca="1" si="0"/>
        <v>Q9715</v>
      </c>
      <c r="D56" s="1">
        <f t="shared" ca="1" si="33"/>
        <v>43554</v>
      </c>
      <c r="E56" t="str">
        <f t="shared" ca="1" si="1"/>
        <v>Ford</v>
      </c>
      <c r="F56" t="s">
        <v>141</v>
      </c>
      <c r="G56" s="5">
        <f t="shared" ca="1" si="2"/>
        <v>7359</v>
      </c>
      <c r="H56" s="5">
        <f t="shared" ca="1" si="3"/>
        <v>29</v>
      </c>
      <c r="I56" t="s">
        <v>104</v>
      </c>
      <c r="J56" s="5">
        <f t="shared" ca="1" si="4"/>
        <v>1234</v>
      </c>
      <c r="K56" s="5">
        <f t="shared" ca="1" si="5"/>
        <v>60</v>
      </c>
      <c r="L56" s="5">
        <f t="shared" ca="1" si="6"/>
        <v>154</v>
      </c>
      <c r="M56" s="5">
        <f t="shared" ca="1" si="7"/>
        <v>7542</v>
      </c>
      <c r="N56" s="1" t="str">
        <f t="shared" ca="1" si="8"/>
        <v/>
      </c>
      <c r="O56" s="6">
        <v>0</v>
      </c>
      <c r="P56" t="str">
        <f t="shared" ca="1" si="9"/>
        <v>white</v>
      </c>
      <c r="Q56" t="str">
        <f t="shared" ca="1" si="9"/>
        <v>blue</v>
      </c>
      <c r="S56" t="s">
        <v>56</v>
      </c>
      <c r="T56" t="str">
        <f t="shared" ca="1" si="10"/>
        <v>PwC</v>
      </c>
      <c r="U56" s="4" t="str">
        <f t="shared" ca="1" si="11"/>
        <v>07210046341</v>
      </c>
      <c r="V56" t="s">
        <v>193</v>
      </c>
      <c r="W56" t="str">
        <f t="shared" ca="1" si="12"/>
        <v>Funder2</v>
      </c>
      <c r="X56" t="str">
        <f t="shared" si="13"/>
        <v>Verona Glanton LS22 6AG</v>
      </c>
      <c r="Z56" t="str">
        <f t="shared" ca="1" si="14"/>
        <v>new</v>
      </c>
      <c r="AA56" s="1" t="str">
        <f t="shared" ca="1" si="15"/>
        <v/>
      </c>
      <c r="AB56" t="b">
        <f t="shared" ca="1" si="16"/>
        <v>0</v>
      </c>
      <c r="AC56" s="1" t="str">
        <f t="shared" ca="1" si="34"/>
        <v/>
      </c>
      <c r="AD56" t="str">
        <f t="shared" ca="1" si="17"/>
        <v/>
      </c>
      <c r="AE56" s="4" t="str">
        <f t="shared" ca="1" si="35"/>
        <v/>
      </c>
      <c r="AF56" s="6" t="str">
        <f t="shared" ca="1" si="18"/>
        <v/>
      </c>
      <c r="AG56" s="1" t="str">
        <f t="shared" ca="1" si="19"/>
        <v/>
      </c>
      <c r="AH56" t="b">
        <f t="shared" ca="1" si="20"/>
        <v>0</v>
      </c>
      <c r="AI56" s="1" t="str">
        <f t="shared" ca="1" si="21"/>
        <v/>
      </c>
      <c r="AJ56" t="b">
        <f t="shared" ca="1" si="22"/>
        <v>0</v>
      </c>
      <c r="AK56" t="str">
        <f t="shared" ca="1" si="23"/>
        <v/>
      </c>
      <c r="AL56" t="b">
        <f t="shared" ca="1" si="24"/>
        <v>0</v>
      </c>
      <c r="AM56" t="b">
        <f t="shared" ca="1" si="25"/>
        <v>0</v>
      </c>
      <c r="AN56" t="str">
        <f t="shared" ca="1" si="26"/>
        <v/>
      </c>
      <c r="AO56" t="str">
        <f t="shared" ca="1" si="27"/>
        <v/>
      </c>
      <c r="AP56" t="b">
        <f t="shared" ca="1" si="28"/>
        <v>0</v>
      </c>
      <c r="AQ56" t="str">
        <f t="shared" ca="1" si="29"/>
        <v/>
      </c>
      <c r="AR56" t="b">
        <f t="shared" ca="1" si="30"/>
        <v>0</v>
      </c>
    </row>
    <row r="57" spans="1:44" x14ac:dyDescent="0.25">
      <c r="A57">
        <f t="shared" si="31"/>
        <v>52</v>
      </c>
      <c r="B57">
        <f t="shared" si="32"/>
        <v>53</v>
      </c>
      <c r="C57" t="str">
        <f t="shared" ca="1" si="0"/>
        <v>Q3867</v>
      </c>
      <c r="D57" s="1">
        <f t="shared" ca="1" si="33"/>
        <v>43569</v>
      </c>
      <c r="E57" t="str">
        <f t="shared" ca="1" si="1"/>
        <v>Mercades</v>
      </c>
      <c r="F57" t="s">
        <v>141</v>
      </c>
      <c r="G57" s="5">
        <f t="shared" ca="1" si="2"/>
        <v>8784</v>
      </c>
      <c r="H57" s="5">
        <f t="shared" ca="1" si="3"/>
        <v>109</v>
      </c>
      <c r="I57" t="s">
        <v>104</v>
      </c>
      <c r="J57" s="5">
        <f t="shared" ca="1" si="4"/>
        <v>1875</v>
      </c>
      <c r="K57" s="5">
        <f t="shared" ca="1" si="5"/>
        <v>170</v>
      </c>
      <c r="L57" s="5">
        <f t="shared" ca="1" si="6"/>
        <v>141</v>
      </c>
      <c r="M57" s="5">
        <f t="shared" ca="1" si="7"/>
        <v>9034</v>
      </c>
      <c r="N57" s="1">
        <f t="shared" ca="1" si="8"/>
        <v>43473</v>
      </c>
      <c r="O57" s="6">
        <v>0</v>
      </c>
      <c r="P57" t="str">
        <f t="shared" ca="1" si="9"/>
        <v>red</v>
      </c>
      <c r="Q57" t="str">
        <f t="shared" ca="1" si="9"/>
        <v>green</v>
      </c>
      <c r="S57" t="s">
        <v>57</v>
      </c>
      <c r="T57" t="str">
        <f t="shared" ca="1" si="10"/>
        <v>Co-op</v>
      </c>
      <c r="U57" s="4" t="str">
        <f t="shared" ca="1" si="11"/>
        <v>07507294288</v>
      </c>
      <c r="V57" t="s">
        <v>194</v>
      </c>
      <c r="W57" t="str">
        <f t="shared" ca="1" si="12"/>
        <v>Funder2</v>
      </c>
      <c r="X57" t="str">
        <f t="shared" si="13"/>
        <v>Maggie Vieyra CB22 4RD</v>
      </c>
      <c r="Z57" t="str">
        <f t="shared" ca="1" si="14"/>
        <v>awaiting global confirmation</v>
      </c>
      <c r="AA57" s="1">
        <f t="shared" ca="1" si="15"/>
        <v>44122</v>
      </c>
      <c r="AB57" t="b">
        <f t="shared" ca="1" si="16"/>
        <v>0</v>
      </c>
      <c r="AC57" s="1" t="str">
        <f t="shared" ca="1" si="34"/>
        <v/>
      </c>
      <c r="AD57" t="str">
        <f t="shared" ca="1" si="17"/>
        <v/>
      </c>
      <c r="AE57" s="4" t="str">
        <f t="shared" ca="1" si="35"/>
        <v>GD45 FJ</v>
      </c>
      <c r="AF57" s="6">
        <f t="shared" ca="1" si="18"/>
        <v>1490912082</v>
      </c>
      <c r="AG57" s="1">
        <f t="shared" ca="1" si="19"/>
        <v>44137</v>
      </c>
      <c r="AH57" t="b">
        <f t="shared" ca="1" si="20"/>
        <v>0</v>
      </c>
      <c r="AI57" s="1" t="str">
        <f t="shared" ca="1" si="21"/>
        <v/>
      </c>
      <c r="AJ57" t="b">
        <f t="shared" ca="1" si="22"/>
        <v>0</v>
      </c>
      <c r="AK57" t="str">
        <f t="shared" ca="1" si="23"/>
        <v/>
      </c>
      <c r="AL57" t="b">
        <f t="shared" ca="1" si="24"/>
        <v>0</v>
      </c>
      <c r="AM57" t="b">
        <f t="shared" ca="1" si="25"/>
        <v>0</v>
      </c>
      <c r="AN57" t="str">
        <f t="shared" ca="1" si="26"/>
        <v/>
      </c>
      <c r="AO57" t="str">
        <f t="shared" ca="1" si="27"/>
        <v/>
      </c>
      <c r="AP57" t="b">
        <f t="shared" ca="1" si="28"/>
        <v>0</v>
      </c>
      <c r="AQ57" t="str">
        <f t="shared" ca="1" si="29"/>
        <v/>
      </c>
      <c r="AR57" t="b">
        <f t="shared" ca="1" si="30"/>
        <v>0</v>
      </c>
    </row>
    <row r="58" spans="1:44" x14ac:dyDescent="0.25">
      <c r="A58">
        <f t="shared" si="31"/>
        <v>53</v>
      </c>
      <c r="B58">
        <f t="shared" si="32"/>
        <v>54</v>
      </c>
      <c r="C58" t="str">
        <f t="shared" ca="1" si="0"/>
        <v>Q9353</v>
      </c>
      <c r="D58" s="1">
        <f t="shared" ca="1" si="33"/>
        <v>43708</v>
      </c>
      <c r="E58" t="str">
        <f t="shared" ca="1" si="1"/>
        <v>Ford</v>
      </c>
      <c r="F58" t="s">
        <v>141</v>
      </c>
      <c r="G58" s="5">
        <f t="shared" ca="1" si="2"/>
        <v>10371</v>
      </c>
      <c r="H58" s="5">
        <f t="shared" ca="1" si="3"/>
        <v>64</v>
      </c>
      <c r="I58" t="s">
        <v>104</v>
      </c>
      <c r="J58" s="5">
        <f t="shared" ca="1" si="4"/>
        <v>1842</v>
      </c>
      <c r="K58" s="5">
        <f t="shared" ca="1" si="5"/>
        <v>193</v>
      </c>
      <c r="L58" s="5">
        <f t="shared" ca="1" si="6"/>
        <v>89</v>
      </c>
      <c r="M58" s="5">
        <f t="shared" ca="1" si="7"/>
        <v>10524</v>
      </c>
      <c r="N58" s="1" t="str">
        <f t="shared" ca="1" si="8"/>
        <v/>
      </c>
      <c r="O58" s="6">
        <v>0</v>
      </c>
      <c r="P58" t="str">
        <f t="shared" ca="1" si="9"/>
        <v>blue</v>
      </c>
      <c r="Q58" t="str">
        <f t="shared" ca="1" si="9"/>
        <v>green</v>
      </c>
      <c r="S58" t="s">
        <v>58</v>
      </c>
      <c r="T58" t="str">
        <f t="shared" ca="1" si="10"/>
        <v>Vodafone</v>
      </c>
      <c r="U58" s="4" t="str">
        <f t="shared" ca="1" si="11"/>
        <v>07817357371</v>
      </c>
      <c r="V58" t="s">
        <v>195</v>
      </c>
      <c r="W58" t="str">
        <f t="shared" ca="1" si="12"/>
        <v>Funder2</v>
      </c>
      <c r="X58" t="str">
        <f t="shared" si="13"/>
        <v>Elyse Edie CO5 9UG</v>
      </c>
      <c r="Z58" t="str">
        <f t="shared" ca="1" si="14"/>
        <v>new</v>
      </c>
      <c r="AA58" s="1" t="str">
        <f t="shared" ca="1" si="15"/>
        <v/>
      </c>
      <c r="AB58" t="b">
        <f t="shared" ca="1" si="16"/>
        <v>0</v>
      </c>
      <c r="AC58" s="1" t="str">
        <f t="shared" ca="1" si="34"/>
        <v/>
      </c>
      <c r="AD58" t="str">
        <f t="shared" ca="1" si="17"/>
        <v/>
      </c>
      <c r="AE58" s="4" t="str">
        <f t="shared" ca="1" si="35"/>
        <v/>
      </c>
      <c r="AF58" s="6" t="str">
        <f t="shared" ca="1" si="18"/>
        <v/>
      </c>
      <c r="AG58" s="1" t="str">
        <f t="shared" ca="1" si="19"/>
        <v/>
      </c>
      <c r="AH58" t="b">
        <f t="shared" ca="1" si="20"/>
        <v>0</v>
      </c>
      <c r="AI58" s="1" t="str">
        <f t="shared" ca="1" si="21"/>
        <v/>
      </c>
      <c r="AJ58" t="b">
        <f t="shared" ca="1" si="22"/>
        <v>0</v>
      </c>
      <c r="AK58" t="str">
        <f t="shared" ca="1" si="23"/>
        <v/>
      </c>
      <c r="AL58" t="b">
        <f t="shared" ca="1" si="24"/>
        <v>0</v>
      </c>
      <c r="AM58" t="b">
        <f t="shared" ca="1" si="25"/>
        <v>0</v>
      </c>
      <c r="AN58" t="str">
        <f t="shared" ca="1" si="26"/>
        <v/>
      </c>
      <c r="AO58" t="str">
        <f t="shared" ca="1" si="27"/>
        <v/>
      </c>
      <c r="AP58" t="b">
        <f t="shared" ca="1" si="28"/>
        <v>0</v>
      </c>
      <c r="AQ58" t="str">
        <f t="shared" ca="1" si="29"/>
        <v/>
      </c>
      <c r="AR58" t="b">
        <f t="shared" ca="1" si="30"/>
        <v>0</v>
      </c>
    </row>
    <row r="59" spans="1:44" x14ac:dyDescent="0.25">
      <c r="A59">
        <f t="shared" si="31"/>
        <v>54</v>
      </c>
      <c r="B59">
        <f t="shared" si="32"/>
        <v>55</v>
      </c>
      <c r="C59" t="str">
        <f t="shared" ca="1" si="0"/>
        <v>Q2911</v>
      </c>
      <c r="D59" s="1">
        <f t="shared" ca="1" si="33"/>
        <v>43500</v>
      </c>
      <c r="E59" t="str">
        <f t="shared" ca="1" si="1"/>
        <v>Ford</v>
      </c>
      <c r="F59" t="s">
        <v>141</v>
      </c>
      <c r="G59" s="5">
        <f t="shared" ca="1" si="2"/>
        <v>9893</v>
      </c>
      <c r="H59" s="5">
        <f t="shared" ca="1" si="3"/>
        <v>105</v>
      </c>
      <c r="I59" t="s">
        <v>104</v>
      </c>
      <c r="J59" s="5">
        <f t="shared" ca="1" si="4"/>
        <v>1343</v>
      </c>
      <c r="K59" s="5">
        <f t="shared" ca="1" si="5"/>
        <v>127</v>
      </c>
      <c r="L59" s="5">
        <f t="shared" ca="1" si="6"/>
        <v>145</v>
      </c>
      <c r="M59" s="5">
        <f t="shared" ca="1" si="7"/>
        <v>10143</v>
      </c>
      <c r="N59" s="1" t="str">
        <f t="shared" ca="1" si="8"/>
        <v/>
      </c>
      <c r="O59" s="6">
        <v>0</v>
      </c>
      <c r="P59" t="str">
        <f t="shared" ca="1" si="9"/>
        <v/>
      </c>
      <c r="Q59" t="str">
        <f t="shared" ca="1" si="9"/>
        <v>white</v>
      </c>
      <c r="S59" t="s">
        <v>59</v>
      </c>
      <c r="T59" t="str">
        <f t="shared" ca="1" si="10"/>
        <v>PwC</v>
      </c>
      <c r="U59" s="4" t="str">
        <f t="shared" ca="1" si="11"/>
        <v>07291888622</v>
      </c>
      <c r="V59" t="s">
        <v>196</v>
      </c>
      <c r="W59" t="str">
        <f t="shared" ca="1" si="12"/>
        <v>Global Vans</v>
      </c>
      <c r="X59" t="str">
        <f t="shared" si="13"/>
        <v>Marcene Huck RG8 8NL</v>
      </c>
      <c r="Z59" t="str">
        <f t="shared" ca="1" si="14"/>
        <v>new</v>
      </c>
      <c r="AA59" s="1" t="str">
        <f t="shared" ca="1" si="15"/>
        <v/>
      </c>
      <c r="AB59" t="b">
        <f t="shared" ca="1" si="16"/>
        <v>0</v>
      </c>
      <c r="AC59" s="1" t="str">
        <f t="shared" ca="1" si="34"/>
        <v/>
      </c>
      <c r="AD59" t="str">
        <f t="shared" ca="1" si="17"/>
        <v/>
      </c>
      <c r="AE59" s="4" t="str">
        <f t="shared" ca="1" si="35"/>
        <v/>
      </c>
      <c r="AF59" s="6" t="str">
        <f t="shared" ca="1" si="18"/>
        <v/>
      </c>
      <c r="AG59" s="1" t="str">
        <f t="shared" ca="1" si="19"/>
        <v/>
      </c>
      <c r="AH59" t="b">
        <f t="shared" ca="1" si="20"/>
        <v>0</v>
      </c>
      <c r="AI59" s="1" t="str">
        <f t="shared" ca="1" si="21"/>
        <v/>
      </c>
      <c r="AJ59" t="b">
        <f t="shared" ca="1" si="22"/>
        <v>0</v>
      </c>
      <c r="AK59" t="str">
        <f t="shared" ca="1" si="23"/>
        <v/>
      </c>
      <c r="AL59" t="b">
        <f t="shared" ca="1" si="24"/>
        <v>0</v>
      </c>
      <c r="AM59" t="b">
        <f t="shared" ca="1" si="25"/>
        <v>0</v>
      </c>
      <c r="AN59" t="str">
        <f t="shared" ca="1" si="26"/>
        <v/>
      </c>
      <c r="AO59" t="str">
        <f t="shared" ca="1" si="27"/>
        <v/>
      </c>
      <c r="AP59" t="b">
        <f t="shared" ca="1" si="28"/>
        <v>0</v>
      </c>
      <c r="AQ59" t="str">
        <f t="shared" ca="1" si="29"/>
        <v/>
      </c>
      <c r="AR59" t="b">
        <f t="shared" ca="1" si="30"/>
        <v>0</v>
      </c>
    </row>
    <row r="60" spans="1:44" x14ac:dyDescent="0.25">
      <c r="A60">
        <f t="shared" si="31"/>
        <v>55</v>
      </c>
      <c r="B60">
        <f t="shared" si="32"/>
        <v>56</v>
      </c>
      <c r="C60" t="str">
        <f t="shared" ca="1" si="0"/>
        <v>Q5575</v>
      </c>
      <c r="D60" s="1">
        <f t="shared" ca="1" si="33"/>
        <v>43737</v>
      </c>
      <c r="E60" t="str">
        <f t="shared" ca="1" si="1"/>
        <v>Mercades</v>
      </c>
      <c r="F60" t="s">
        <v>141</v>
      </c>
      <c r="G60" s="5">
        <f t="shared" ca="1" si="2"/>
        <v>10609</v>
      </c>
      <c r="H60" s="5">
        <f t="shared" ca="1" si="3"/>
        <v>149</v>
      </c>
      <c r="I60" t="s">
        <v>104</v>
      </c>
      <c r="J60" s="5">
        <f t="shared" ca="1" si="4"/>
        <v>1300</v>
      </c>
      <c r="K60" s="5">
        <f t="shared" ca="1" si="5"/>
        <v>77</v>
      </c>
      <c r="L60" s="5">
        <f t="shared" ca="1" si="6"/>
        <v>164</v>
      </c>
      <c r="M60" s="5">
        <f t="shared" ca="1" si="7"/>
        <v>10922</v>
      </c>
      <c r="N60" s="1" t="str">
        <f t="shared" ca="1" si="8"/>
        <v/>
      </c>
      <c r="O60" s="6">
        <v>0</v>
      </c>
      <c r="P60" t="str">
        <f t="shared" ca="1" si="9"/>
        <v>blue</v>
      </c>
      <c r="Q60" t="str">
        <f t="shared" ca="1" si="9"/>
        <v/>
      </c>
      <c r="S60" t="s">
        <v>60</v>
      </c>
      <c r="T60" t="str">
        <f t="shared" ca="1" si="10"/>
        <v>Global</v>
      </c>
      <c r="U60" s="4" t="str">
        <f t="shared" ca="1" si="11"/>
        <v>07498216957</v>
      </c>
      <c r="V60" t="s">
        <v>197</v>
      </c>
      <c r="W60" t="str">
        <f t="shared" ca="1" si="12"/>
        <v>Funder3</v>
      </c>
      <c r="X60" t="str">
        <f t="shared" si="13"/>
        <v>Hortense Vreeland S44 6EU</v>
      </c>
      <c r="Z60" t="str">
        <f t="shared" ca="1" si="14"/>
        <v>confirmed delivery</v>
      </c>
      <c r="AA60" s="1">
        <f t="shared" ca="1" si="15"/>
        <v>44053</v>
      </c>
      <c r="AB60" t="b">
        <f t="shared" ca="1" si="16"/>
        <v>1</v>
      </c>
      <c r="AC60" s="1">
        <f t="shared" ca="1" si="34"/>
        <v>43993</v>
      </c>
      <c r="AD60" t="str">
        <f t="shared" ca="1" si="17"/>
        <v>Sarah</v>
      </c>
      <c r="AE60" s="4" t="str">
        <f t="shared" ca="1" si="35"/>
        <v>IZ39 QU</v>
      </c>
      <c r="AF60" s="6">
        <f t="shared" ca="1" si="18"/>
        <v>9404284832</v>
      </c>
      <c r="AG60" s="1">
        <f t="shared" ca="1" si="19"/>
        <v>44068</v>
      </c>
      <c r="AH60" t="b">
        <f t="shared" ca="1" si="20"/>
        <v>1</v>
      </c>
      <c r="AI60" s="1" t="str">
        <f t="shared" ca="1" si="21"/>
        <v/>
      </c>
      <c r="AJ60" t="b">
        <f t="shared" ca="1" si="22"/>
        <v>0</v>
      </c>
      <c r="AK60" t="str">
        <f t="shared" ca="1" si="23"/>
        <v/>
      </c>
      <c r="AL60" t="b">
        <f t="shared" ca="1" si="24"/>
        <v>0</v>
      </c>
      <c r="AM60" t="b">
        <f t="shared" ca="1" si="25"/>
        <v>0</v>
      </c>
      <c r="AN60" t="str">
        <f t="shared" ca="1" si="26"/>
        <v/>
      </c>
      <c r="AO60" t="str">
        <f t="shared" ca="1" si="27"/>
        <v/>
      </c>
      <c r="AP60" t="b">
        <f t="shared" ca="1" si="28"/>
        <v>0</v>
      </c>
      <c r="AQ60" t="str">
        <f t="shared" ca="1" si="29"/>
        <v/>
      </c>
      <c r="AR60" t="b">
        <f t="shared" ca="1" si="30"/>
        <v>0</v>
      </c>
    </row>
    <row r="61" spans="1:44" x14ac:dyDescent="0.25">
      <c r="A61">
        <f t="shared" si="31"/>
        <v>56</v>
      </c>
      <c r="B61">
        <f t="shared" si="32"/>
        <v>57</v>
      </c>
      <c r="C61" t="str">
        <f t="shared" ca="1" si="0"/>
        <v>Q2713</v>
      </c>
      <c r="D61" s="1">
        <f t="shared" ca="1" si="33"/>
        <v>43707</v>
      </c>
      <c r="E61" t="str">
        <f t="shared" ca="1" si="1"/>
        <v>Mercades</v>
      </c>
      <c r="F61" t="s">
        <v>141</v>
      </c>
      <c r="G61" s="5">
        <f t="shared" ca="1" si="2"/>
        <v>7697</v>
      </c>
      <c r="H61" s="5">
        <f t="shared" ca="1" si="3"/>
        <v>102</v>
      </c>
      <c r="I61" t="s">
        <v>104</v>
      </c>
      <c r="J61" s="5">
        <f t="shared" ca="1" si="4"/>
        <v>1550</v>
      </c>
      <c r="K61" s="5">
        <f t="shared" ca="1" si="5"/>
        <v>153</v>
      </c>
      <c r="L61" s="5">
        <f t="shared" ca="1" si="6"/>
        <v>156</v>
      </c>
      <c r="M61" s="5">
        <f t="shared" ca="1" si="7"/>
        <v>7955</v>
      </c>
      <c r="N61" s="1" t="str">
        <f t="shared" ca="1" si="8"/>
        <v/>
      </c>
      <c r="O61" s="6">
        <v>0</v>
      </c>
      <c r="P61" t="str">
        <f t="shared" ca="1" si="9"/>
        <v>red</v>
      </c>
      <c r="Q61" t="str">
        <f t="shared" ca="1" si="9"/>
        <v>blue</v>
      </c>
      <c r="S61" t="s">
        <v>61</v>
      </c>
      <c r="T61" t="str">
        <f t="shared" ca="1" si="10"/>
        <v>McDonalds</v>
      </c>
      <c r="U61" s="4" t="str">
        <f t="shared" ca="1" si="11"/>
        <v>07906444261</v>
      </c>
      <c r="V61" t="s">
        <v>198</v>
      </c>
      <c r="W61" t="str">
        <f t="shared" ca="1" si="12"/>
        <v>Funder2</v>
      </c>
      <c r="X61" t="str">
        <f t="shared" si="13"/>
        <v>Gemma Weddell SL7 1TB</v>
      </c>
      <c r="Z61" t="str">
        <f t="shared" ca="1" si="14"/>
        <v>confirmed delivery</v>
      </c>
      <c r="AA61" s="1">
        <f t="shared" ca="1" si="15"/>
        <v>44155</v>
      </c>
      <c r="AB61" t="b">
        <f t="shared" ca="1" si="16"/>
        <v>1</v>
      </c>
      <c r="AC61" s="1">
        <f t="shared" ca="1" si="34"/>
        <v>44095</v>
      </c>
      <c r="AD61" t="str">
        <f t="shared" ca="1" si="17"/>
        <v>Dave</v>
      </c>
      <c r="AE61" s="4" t="str">
        <f t="shared" ca="1" si="35"/>
        <v>KH64 KK</v>
      </c>
      <c r="AF61" s="6">
        <f t="shared" ca="1" si="18"/>
        <v>3707971692</v>
      </c>
      <c r="AG61" s="1">
        <f t="shared" ca="1" si="19"/>
        <v>44170</v>
      </c>
      <c r="AH61" t="b">
        <f t="shared" ca="1" si="20"/>
        <v>1</v>
      </c>
      <c r="AI61" s="1" t="str">
        <f t="shared" ca="1" si="21"/>
        <v/>
      </c>
      <c r="AJ61" t="b">
        <f t="shared" ca="1" si="22"/>
        <v>0</v>
      </c>
      <c r="AK61" t="str">
        <f t="shared" ca="1" si="23"/>
        <v/>
      </c>
      <c r="AL61" t="b">
        <f t="shared" ca="1" si="24"/>
        <v>1</v>
      </c>
      <c r="AM61" t="b">
        <f t="shared" ca="1" si="25"/>
        <v>1</v>
      </c>
      <c r="AN61" t="str">
        <f t="shared" ca="1" si="26"/>
        <v>styles/assets/preview.pdf</v>
      </c>
      <c r="AO61" t="str">
        <f t="shared" ca="1" si="27"/>
        <v/>
      </c>
      <c r="AP61" t="b">
        <f t="shared" ca="1" si="28"/>
        <v>0</v>
      </c>
      <c r="AQ61" t="str">
        <f t="shared" ca="1" si="29"/>
        <v/>
      </c>
      <c r="AR61" t="b">
        <f t="shared" ca="1" si="30"/>
        <v>0</v>
      </c>
    </row>
    <row r="62" spans="1:44" x14ac:dyDescent="0.25">
      <c r="A62">
        <f t="shared" si="31"/>
        <v>57</v>
      </c>
      <c r="B62">
        <f t="shared" si="32"/>
        <v>58</v>
      </c>
      <c r="C62" t="str">
        <f t="shared" ca="1" si="0"/>
        <v>Q9898</v>
      </c>
      <c r="D62" s="1">
        <f t="shared" ca="1" si="33"/>
        <v>43560</v>
      </c>
      <c r="E62" t="str">
        <f t="shared" ca="1" si="1"/>
        <v>Mercades</v>
      </c>
      <c r="F62" t="s">
        <v>141</v>
      </c>
      <c r="G62" s="5">
        <f t="shared" ca="1" si="2"/>
        <v>10593</v>
      </c>
      <c r="H62" s="5">
        <f t="shared" ca="1" si="3"/>
        <v>172</v>
      </c>
      <c r="I62" t="s">
        <v>104</v>
      </c>
      <c r="J62" s="5">
        <f t="shared" ca="1" si="4"/>
        <v>991</v>
      </c>
      <c r="K62" s="5">
        <f t="shared" ca="1" si="5"/>
        <v>280</v>
      </c>
      <c r="L62" s="5">
        <f t="shared" ca="1" si="6"/>
        <v>2</v>
      </c>
      <c r="M62" s="5">
        <f t="shared" ca="1" si="7"/>
        <v>10767</v>
      </c>
      <c r="N62" s="1">
        <f t="shared" ca="1" si="8"/>
        <v>43787</v>
      </c>
      <c r="O62" s="6">
        <v>0</v>
      </c>
      <c r="P62" t="str">
        <f t="shared" ca="1" si="9"/>
        <v>green</v>
      </c>
      <c r="Q62" t="str">
        <f t="shared" ca="1" si="9"/>
        <v>red</v>
      </c>
      <c r="S62" t="s">
        <v>62</v>
      </c>
      <c r="T62" t="str">
        <f t="shared" ca="1" si="10"/>
        <v>PwC</v>
      </c>
      <c r="U62" s="4" t="str">
        <f t="shared" ca="1" si="11"/>
        <v>07645854144</v>
      </c>
      <c r="V62" t="s">
        <v>199</v>
      </c>
      <c r="W62" t="str">
        <f t="shared" ca="1" si="12"/>
        <v>Funder2</v>
      </c>
      <c r="X62" t="str">
        <f t="shared" si="13"/>
        <v>Breanna Woolston B79 9DB</v>
      </c>
      <c r="Z62" t="str">
        <f t="shared" ca="1" si="14"/>
        <v>completed</v>
      </c>
      <c r="AA62" s="1">
        <f t="shared" ca="1" si="15"/>
        <v>44172</v>
      </c>
      <c r="AB62" t="b">
        <f t="shared" ca="1" si="16"/>
        <v>1</v>
      </c>
      <c r="AC62" s="1">
        <f t="shared" ca="1" si="34"/>
        <v>44112</v>
      </c>
      <c r="AD62" t="str">
        <f t="shared" ca="1" si="17"/>
        <v>Sarah</v>
      </c>
      <c r="AE62" s="4" t="str">
        <f t="shared" ca="1" si="35"/>
        <v>BC53 CP</v>
      </c>
      <c r="AF62" s="6">
        <f t="shared" ca="1" si="18"/>
        <v>9154627780</v>
      </c>
      <c r="AG62" s="1">
        <f t="shared" ca="1" si="19"/>
        <v>44187</v>
      </c>
      <c r="AH62" t="b">
        <f t="shared" ca="1" si="20"/>
        <v>1</v>
      </c>
      <c r="AI62" s="1">
        <f t="shared" ca="1" si="21"/>
        <v>43488</v>
      </c>
      <c r="AJ62" t="b">
        <f t="shared" ca="1" si="22"/>
        <v>1</v>
      </c>
      <c r="AK62" t="str">
        <f t="shared" ca="1" si="23"/>
        <v>styles/assets/preview.pdf</v>
      </c>
      <c r="AL62" t="b">
        <f t="shared" ca="1" si="24"/>
        <v>1</v>
      </c>
      <c r="AM62" t="b">
        <f t="shared" ca="1" si="25"/>
        <v>1</v>
      </c>
      <c r="AN62" t="str">
        <f t="shared" ca="1" si="26"/>
        <v>styles/assets/preview.pdf</v>
      </c>
      <c r="AO62">
        <f t="shared" ca="1" si="27"/>
        <v>52</v>
      </c>
      <c r="AP62" t="b">
        <f t="shared" ca="1" si="28"/>
        <v>1</v>
      </c>
      <c r="AQ62" t="str">
        <f t="shared" ca="1" si="29"/>
        <v>styles/assets/preview.pdf</v>
      </c>
      <c r="AR62" t="b">
        <f t="shared" ca="1" si="30"/>
        <v>0</v>
      </c>
    </row>
    <row r="63" spans="1:44" x14ac:dyDescent="0.25">
      <c r="A63">
        <f t="shared" si="31"/>
        <v>58</v>
      </c>
      <c r="B63">
        <f t="shared" si="32"/>
        <v>59</v>
      </c>
      <c r="C63" t="str">
        <f t="shared" ca="1" si="0"/>
        <v>Q4802</v>
      </c>
      <c r="D63" s="1">
        <f t="shared" ca="1" si="33"/>
        <v>43708</v>
      </c>
      <c r="E63" t="str">
        <f t="shared" ca="1" si="1"/>
        <v>Ford</v>
      </c>
      <c r="F63" t="s">
        <v>141</v>
      </c>
      <c r="G63" s="5">
        <f t="shared" ca="1" si="2"/>
        <v>11362</v>
      </c>
      <c r="H63" s="5">
        <f t="shared" ca="1" si="3"/>
        <v>91</v>
      </c>
      <c r="I63" t="s">
        <v>104</v>
      </c>
      <c r="J63" s="5">
        <f t="shared" ca="1" si="4"/>
        <v>1615</v>
      </c>
      <c r="K63" s="5">
        <f t="shared" ca="1" si="5"/>
        <v>89</v>
      </c>
      <c r="L63" s="5">
        <f t="shared" ca="1" si="6"/>
        <v>136</v>
      </c>
      <c r="M63" s="5">
        <f t="shared" ca="1" si="7"/>
        <v>11589</v>
      </c>
      <c r="N63" s="1" t="str">
        <f t="shared" ca="1" si="8"/>
        <v/>
      </c>
      <c r="O63" s="6">
        <v>0</v>
      </c>
      <c r="P63" t="str">
        <f t="shared" ca="1" si="9"/>
        <v>green</v>
      </c>
      <c r="Q63" t="str">
        <f t="shared" ca="1" si="9"/>
        <v>red</v>
      </c>
      <c r="S63" t="s">
        <v>63</v>
      </c>
      <c r="T63" t="str">
        <f t="shared" ca="1" si="10"/>
        <v>Global</v>
      </c>
      <c r="U63" s="4" t="str">
        <f t="shared" ca="1" si="11"/>
        <v>07255506871</v>
      </c>
      <c r="V63" t="s">
        <v>200</v>
      </c>
      <c r="W63" t="str">
        <f t="shared" ca="1" si="12"/>
        <v>Funder1</v>
      </c>
      <c r="X63" t="str">
        <f t="shared" si="13"/>
        <v>Mariette Pedro G45 0PW</v>
      </c>
      <c r="Z63" t="str">
        <f t="shared" ca="1" si="14"/>
        <v>confirmed delivery</v>
      </c>
      <c r="AA63" s="1">
        <f t="shared" ca="1" si="15"/>
        <v>44139</v>
      </c>
      <c r="AB63" t="b">
        <f t="shared" ca="1" si="16"/>
        <v>1</v>
      </c>
      <c r="AC63" s="1">
        <f t="shared" ca="1" si="34"/>
        <v>44079</v>
      </c>
      <c r="AD63" t="str">
        <f t="shared" ca="1" si="17"/>
        <v>Mike</v>
      </c>
      <c r="AE63" s="4" t="str">
        <f t="shared" ca="1" si="35"/>
        <v>RH7 SZ</v>
      </c>
      <c r="AF63" s="6">
        <f t="shared" ca="1" si="18"/>
        <v>6388818635</v>
      </c>
      <c r="AG63" s="1">
        <f t="shared" ca="1" si="19"/>
        <v>44154</v>
      </c>
      <c r="AH63" t="b">
        <f t="shared" ca="1" si="20"/>
        <v>1</v>
      </c>
      <c r="AI63" s="1">
        <f t="shared" ca="1" si="21"/>
        <v>43632</v>
      </c>
      <c r="AJ63" t="b">
        <f t="shared" ca="1" si="22"/>
        <v>1</v>
      </c>
      <c r="AK63" t="str">
        <f t="shared" ca="1" si="23"/>
        <v>styles/assets/preview.pdf</v>
      </c>
      <c r="AL63" t="b">
        <f t="shared" ca="1" si="24"/>
        <v>0</v>
      </c>
      <c r="AM63" t="b">
        <f t="shared" ca="1" si="25"/>
        <v>0</v>
      </c>
      <c r="AN63" t="str">
        <f t="shared" ca="1" si="26"/>
        <v/>
      </c>
      <c r="AO63">
        <f t="shared" ca="1" si="27"/>
        <v>16</v>
      </c>
      <c r="AP63" t="b">
        <f t="shared" ca="1" si="28"/>
        <v>1</v>
      </c>
      <c r="AQ63" t="str">
        <f t="shared" ca="1" si="29"/>
        <v>styles/assets/preview.pdf</v>
      </c>
      <c r="AR63" t="b">
        <f t="shared" ca="1" si="30"/>
        <v>0</v>
      </c>
    </row>
    <row r="64" spans="1:44" x14ac:dyDescent="0.25">
      <c r="A64">
        <f t="shared" si="31"/>
        <v>59</v>
      </c>
      <c r="B64">
        <f t="shared" si="32"/>
        <v>60</v>
      </c>
      <c r="C64" t="str">
        <f t="shared" ca="1" si="0"/>
        <v>Q1836</v>
      </c>
      <c r="D64" s="1">
        <f t="shared" ca="1" si="33"/>
        <v>43907</v>
      </c>
      <c r="E64" t="str">
        <f t="shared" ca="1" si="1"/>
        <v>Ford</v>
      </c>
      <c r="F64" t="s">
        <v>141</v>
      </c>
      <c r="G64" s="5">
        <f t="shared" ca="1" si="2"/>
        <v>11469</v>
      </c>
      <c r="H64" s="5">
        <f t="shared" ca="1" si="3"/>
        <v>121</v>
      </c>
      <c r="I64" t="s">
        <v>104</v>
      </c>
      <c r="J64" s="5">
        <f t="shared" ca="1" si="4"/>
        <v>1603</v>
      </c>
      <c r="K64" s="5">
        <f t="shared" ca="1" si="5"/>
        <v>135</v>
      </c>
      <c r="L64" s="5">
        <f t="shared" ca="1" si="6"/>
        <v>5</v>
      </c>
      <c r="M64" s="5">
        <f t="shared" ca="1" si="7"/>
        <v>11595</v>
      </c>
      <c r="N64" s="1" t="str">
        <f t="shared" ca="1" si="8"/>
        <v/>
      </c>
      <c r="O64" s="6">
        <v>0</v>
      </c>
      <c r="P64" t="str">
        <f t="shared" ca="1" si="9"/>
        <v>green</v>
      </c>
      <c r="Q64" t="str">
        <f t="shared" ca="1" si="9"/>
        <v>blue</v>
      </c>
      <c r="S64" t="s">
        <v>64</v>
      </c>
      <c r="T64" t="str">
        <f t="shared" ca="1" si="10"/>
        <v>PwC</v>
      </c>
      <c r="U64" s="4" t="str">
        <f t="shared" ca="1" si="11"/>
        <v>07665970075</v>
      </c>
      <c r="V64" t="s">
        <v>201</v>
      </c>
      <c r="W64" t="str">
        <f t="shared" ca="1" si="12"/>
        <v>Funder1</v>
      </c>
      <c r="X64" t="str">
        <f t="shared" si="13"/>
        <v>Erik Gately CM2 8UF</v>
      </c>
      <c r="Z64" t="str">
        <f t="shared" ca="1" si="14"/>
        <v>awaiting reg</v>
      </c>
      <c r="AA64" s="1" t="str">
        <f t="shared" ca="1" si="15"/>
        <v/>
      </c>
      <c r="AB64" t="b">
        <f t="shared" ca="1" si="16"/>
        <v>0</v>
      </c>
      <c r="AC64" s="1" t="str">
        <f t="shared" ca="1" si="34"/>
        <v/>
      </c>
      <c r="AD64" t="str">
        <f t="shared" ca="1" si="17"/>
        <v/>
      </c>
      <c r="AE64" s="4" t="str">
        <f t="shared" ca="1" si="35"/>
        <v/>
      </c>
      <c r="AF64" s="6" t="str">
        <f t="shared" ca="1" si="18"/>
        <v/>
      </c>
      <c r="AG64" s="1" t="str">
        <f t="shared" ca="1" si="19"/>
        <v/>
      </c>
      <c r="AH64" t="b">
        <f t="shared" ca="1" si="20"/>
        <v>0</v>
      </c>
      <c r="AI64" s="1" t="str">
        <f t="shared" ca="1" si="21"/>
        <v/>
      </c>
      <c r="AJ64" t="b">
        <f t="shared" ca="1" si="22"/>
        <v>0</v>
      </c>
      <c r="AK64" t="str">
        <f t="shared" ca="1" si="23"/>
        <v/>
      </c>
      <c r="AL64" t="b">
        <f t="shared" ca="1" si="24"/>
        <v>0</v>
      </c>
      <c r="AM64" t="b">
        <f t="shared" ca="1" si="25"/>
        <v>0</v>
      </c>
      <c r="AN64" t="str">
        <f t="shared" ca="1" si="26"/>
        <v/>
      </c>
      <c r="AO64" t="str">
        <f t="shared" ca="1" si="27"/>
        <v/>
      </c>
      <c r="AP64" t="b">
        <f t="shared" ca="1" si="28"/>
        <v>0</v>
      </c>
      <c r="AQ64" t="str">
        <f t="shared" ca="1" si="29"/>
        <v/>
      </c>
      <c r="AR64" t="b">
        <f t="shared" ca="1" si="30"/>
        <v>0</v>
      </c>
    </row>
    <row r="65" spans="1:44" x14ac:dyDescent="0.25">
      <c r="A65">
        <f t="shared" si="31"/>
        <v>60</v>
      </c>
      <c r="B65">
        <f t="shared" si="32"/>
        <v>61</v>
      </c>
      <c r="C65" t="str">
        <f t="shared" ca="1" si="0"/>
        <v>Q8669</v>
      </c>
      <c r="D65" s="1">
        <f t="shared" ca="1" si="33"/>
        <v>43723</v>
      </c>
      <c r="E65" t="str">
        <f t="shared" ca="1" si="1"/>
        <v>Nissan</v>
      </c>
      <c r="F65" t="s">
        <v>141</v>
      </c>
      <c r="G65" s="5">
        <f t="shared" ca="1" si="2"/>
        <v>8483</v>
      </c>
      <c r="H65" s="5">
        <f t="shared" ca="1" si="3"/>
        <v>167</v>
      </c>
      <c r="I65" t="s">
        <v>104</v>
      </c>
      <c r="J65" s="5">
        <f t="shared" ca="1" si="4"/>
        <v>843</v>
      </c>
      <c r="K65" s="5">
        <f t="shared" ca="1" si="5"/>
        <v>59</v>
      </c>
      <c r="L65" s="5">
        <f t="shared" ca="1" si="6"/>
        <v>155</v>
      </c>
      <c r="M65" s="5">
        <f t="shared" ca="1" si="7"/>
        <v>8805</v>
      </c>
      <c r="N65" s="1" t="str">
        <f t="shared" ca="1" si="8"/>
        <v/>
      </c>
      <c r="O65" s="6">
        <v>0</v>
      </c>
      <c r="P65" t="str">
        <f t="shared" ca="1" si="9"/>
        <v/>
      </c>
      <c r="Q65" t="str">
        <f t="shared" ca="1" si="9"/>
        <v>green</v>
      </c>
      <c r="S65" t="s">
        <v>65</v>
      </c>
      <c r="T65" t="str">
        <f t="shared" ca="1" si="10"/>
        <v>Co-op</v>
      </c>
      <c r="U65" s="4" t="str">
        <f t="shared" ca="1" si="11"/>
        <v>07681986014</v>
      </c>
      <c r="V65" t="s">
        <v>202</v>
      </c>
      <c r="W65" t="str">
        <f t="shared" ca="1" si="12"/>
        <v>Funder1</v>
      </c>
      <c r="X65" t="str">
        <f t="shared" si="13"/>
        <v>Terica Pouliot HU13 0SP</v>
      </c>
      <c r="Z65" t="str">
        <f t="shared" ca="1" si="14"/>
        <v>awaiting reg</v>
      </c>
      <c r="AA65" s="1" t="str">
        <f t="shared" ca="1" si="15"/>
        <v/>
      </c>
      <c r="AB65" t="b">
        <f t="shared" ca="1" si="16"/>
        <v>0</v>
      </c>
      <c r="AC65" s="1" t="str">
        <f t="shared" ca="1" si="34"/>
        <v/>
      </c>
      <c r="AD65" t="str">
        <f t="shared" ca="1" si="17"/>
        <v/>
      </c>
      <c r="AE65" s="4" t="str">
        <f t="shared" ca="1" si="35"/>
        <v/>
      </c>
      <c r="AF65" s="6" t="str">
        <f t="shared" ca="1" si="18"/>
        <v/>
      </c>
      <c r="AG65" s="1" t="str">
        <f t="shared" ca="1" si="19"/>
        <v/>
      </c>
      <c r="AH65" t="b">
        <f t="shared" ca="1" si="20"/>
        <v>0</v>
      </c>
      <c r="AI65" s="1" t="str">
        <f t="shared" ca="1" si="21"/>
        <v/>
      </c>
      <c r="AJ65" t="b">
        <f t="shared" ca="1" si="22"/>
        <v>0</v>
      </c>
      <c r="AK65" t="str">
        <f t="shared" ca="1" si="23"/>
        <v/>
      </c>
      <c r="AL65" t="b">
        <f t="shared" ca="1" si="24"/>
        <v>0</v>
      </c>
      <c r="AM65" t="b">
        <f t="shared" ca="1" si="25"/>
        <v>0</v>
      </c>
      <c r="AN65" t="str">
        <f t="shared" ca="1" si="26"/>
        <v/>
      </c>
      <c r="AO65" t="str">
        <f t="shared" ca="1" si="27"/>
        <v/>
      </c>
      <c r="AP65" t="b">
        <f t="shared" ca="1" si="28"/>
        <v>0</v>
      </c>
      <c r="AQ65" t="str">
        <f t="shared" ca="1" si="29"/>
        <v/>
      </c>
      <c r="AR65" t="b">
        <f t="shared" ca="1" si="30"/>
        <v>0</v>
      </c>
    </row>
    <row r="66" spans="1:44" x14ac:dyDescent="0.25">
      <c r="A66">
        <f t="shared" si="31"/>
        <v>61</v>
      </c>
      <c r="B66">
        <f t="shared" si="32"/>
        <v>62</v>
      </c>
      <c r="C66" t="str">
        <f t="shared" ca="1" si="0"/>
        <v>Q3683</v>
      </c>
      <c r="D66" s="1">
        <f t="shared" ca="1" si="33"/>
        <v>43557</v>
      </c>
      <c r="E66" t="str">
        <f t="shared" ca="1" si="1"/>
        <v>Nissan</v>
      </c>
      <c r="F66" t="s">
        <v>141</v>
      </c>
      <c r="G66" s="5">
        <f t="shared" ca="1" si="2"/>
        <v>8673</v>
      </c>
      <c r="H66" s="5">
        <f t="shared" ca="1" si="3"/>
        <v>1</v>
      </c>
      <c r="I66" t="s">
        <v>104</v>
      </c>
      <c r="J66" s="5">
        <f t="shared" ca="1" si="4"/>
        <v>1359</v>
      </c>
      <c r="K66" s="5">
        <f t="shared" ca="1" si="5"/>
        <v>44</v>
      </c>
      <c r="L66" s="5">
        <f t="shared" ca="1" si="6"/>
        <v>108</v>
      </c>
      <c r="M66" s="5">
        <f t="shared" ca="1" si="7"/>
        <v>8782</v>
      </c>
      <c r="N66" s="1">
        <f t="shared" ca="1" si="8"/>
        <v>43876</v>
      </c>
      <c r="O66" s="6">
        <v>0</v>
      </c>
      <c r="P66" t="str">
        <f t="shared" ca="1" si="9"/>
        <v>white</v>
      </c>
      <c r="Q66" t="str">
        <f t="shared" ca="1" si="9"/>
        <v>red</v>
      </c>
      <c r="S66" t="s">
        <v>66</v>
      </c>
      <c r="T66" t="str">
        <f t="shared" ca="1" si="10"/>
        <v>Co-op</v>
      </c>
      <c r="U66" s="4" t="str">
        <f t="shared" ca="1" si="11"/>
        <v>07587075882</v>
      </c>
      <c r="V66" t="s">
        <v>203</v>
      </c>
      <c r="W66" t="str">
        <f t="shared" ca="1" si="12"/>
        <v>Funder2</v>
      </c>
      <c r="X66" t="str">
        <f t="shared" si="13"/>
        <v>Antonia Fleischmann SA8 4DU</v>
      </c>
      <c r="Z66" t="str">
        <f t="shared" ca="1" si="14"/>
        <v>completed</v>
      </c>
      <c r="AA66" s="1">
        <f t="shared" ca="1" si="15"/>
        <v>44191</v>
      </c>
      <c r="AB66" t="b">
        <f t="shared" ca="1" si="16"/>
        <v>1</v>
      </c>
      <c r="AC66" s="1">
        <f t="shared" ca="1" si="34"/>
        <v>44131</v>
      </c>
      <c r="AD66" t="str">
        <f t="shared" ca="1" si="17"/>
        <v>Mia</v>
      </c>
      <c r="AE66" s="4" t="str">
        <f t="shared" ca="1" si="35"/>
        <v>JU12 YX</v>
      </c>
      <c r="AF66" s="6">
        <f t="shared" ca="1" si="18"/>
        <v>7030874885</v>
      </c>
      <c r="AG66" s="1">
        <f t="shared" ca="1" si="19"/>
        <v>44206</v>
      </c>
      <c r="AH66" t="b">
        <f t="shared" ca="1" si="20"/>
        <v>1</v>
      </c>
      <c r="AI66" s="1">
        <f t="shared" ca="1" si="21"/>
        <v>43761</v>
      </c>
      <c r="AJ66" t="b">
        <f t="shared" ca="1" si="22"/>
        <v>1</v>
      </c>
      <c r="AK66" t="str">
        <f t="shared" ca="1" si="23"/>
        <v>styles/assets/preview.pdf</v>
      </c>
      <c r="AL66" t="b">
        <f t="shared" ca="1" si="24"/>
        <v>1</v>
      </c>
      <c r="AM66" t="b">
        <f t="shared" ca="1" si="25"/>
        <v>1</v>
      </c>
      <c r="AN66" t="str">
        <f t="shared" ca="1" si="26"/>
        <v>styles/assets/preview.pdf</v>
      </c>
      <c r="AO66">
        <f t="shared" ca="1" si="27"/>
        <v>98</v>
      </c>
      <c r="AP66" t="b">
        <f t="shared" ca="1" si="28"/>
        <v>1</v>
      </c>
      <c r="AQ66" t="str">
        <f t="shared" ca="1" si="29"/>
        <v>styles/assets/preview.pdf</v>
      </c>
      <c r="AR66" t="b">
        <f t="shared" ca="1" si="30"/>
        <v>0</v>
      </c>
    </row>
    <row r="67" spans="1:44" x14ac:dyDescent="0.25">
      <c r="A67">
        <f t="shared" si="31"/>
        <v>62</v>
      </c>
      <c r="B67">
        <f t="shared" si="32"/>
        <v>63</v>
      </c>
      <c r="C67" t="str">
        <f t="shared" ca="1" si="0"/>
        <v>Q9331</v>
      </c>
      <c r="D67" s="1">
        <f t="shared" ca="1" si="33"/>
        <v>43815</v>
      </c>
      <c r="E67" t="str">
        <f t="shared" ca="1" si="1"/>
        <v>Nissan</v>
      </c>
      <c r="F67" t="s">
        <v>141</v>
      </c>
      <c r="G67" s="5">
        <f t="shared" ca="1" si="2"/>
        <v>9466</v>
      </c>
      <c r="H67" s="5">
        <f t="shared" ca="1" si="3"/>
        <v>63</v>
      </c>
      <c r="I67" t="s">
        <v>104</v>
      </c>
      <c r="J67" s="5">
        <f t="shared" ca="1" si="4"/>
        <v>1903</v>
      </c>
      <c r="K67" s="5">
        <f t="shared" ca="1" si="5"/>
        <v>124</v>
      </c>
      <c r="L67" s="5">
        <f t="shared" ca="1" si="6"/>
        <v>143</v>
      </c>
      <c r="M67" s="5">
        <f t="shared" ca="1" si="7"/>
        <v>9672</v>
      </c>
      <c r="N67" s="1">
        <f t="shared" ca="1" si="8"/>
        <v>43736</v>
      </c>
      <c r="O67" s="6">
        <v>0</v>
      </c>
      <c r="P67" t="str">
        <f t="shared" ca="1" si="9"/>
        <v>green</v>
      </c>
      <c r="Q67" t="str">
        <f t="shared" ca="1" si="9"/>
        <v>blue</v>
      </c>
      <c r="S67" t="s">
        <v>67</v>
      </c>
      <c r="T67" t="str">
        <f t="shared" ca="1" si="10"/>
        <v>McDonalds</v>
      </c>
      <c r="U67" s="4" t="str">
        <f t="shared" ca="1" si="11"/>
        <v>07601428333</v>
      </c>
      <c r="V67" t="s">
        <v>204</v>
      </c>
      <c r="W67" t="str">
        <f t="shared" ca="1" si="12"/>
        <v>Funder2</v>
      </c>
      <c r="X67" t="str">
        <f t="shared" si="13"/>
        <v>Particia Valls BS35 2AX</v>
      </c>
      <c r="Z67" t="str">
        <f t="shared" ca="1" si="14"/>
        <v>new</v>
      </c>
      <c r="AA67" s="1" t="str">
        <f t="shared" ca="1" si="15"/>
        <v/>
      </c>
      <c r="AB67" t="b">
        <f t="shared" ca="1" si="16"/>
        <v>0</v>
      </c>
      <c r="AC67" s="1" t="str">
        <f t="shared" ca="1" si="34"/>
        <v/>
      </c>
      <c r="AD67" t="str">
        <f t="shared" ca="1" si="17"/>
        <v/>
      </c>
      <c r="AE67" s="4" t="str">
        <f t="shared" ca="1" si="35"/>
        <v/>
      </c>
      <c r="AF67" s="6" t="str">
        <f t="shared" ca="1" si="18"/>
        <v/>
      </c>
      <c r="AG67" s="1" t="str">
        <f t="shared" ca="1" si="19"/>
        <v/>
      </c>
      <c r="AH67" t="b">
        <f t="shared" ca="1" si="20"/>
        <v>0</v>
      </c>
      <c r="AI67" s="1" t="str">
        <f t="shared" ca="1" si="21"/>
        <v/>
      </c>
      <c r="AJ67" t="b">
        <f t="shared" ca="1" si="22"/>
        <v>0</v>
      </c>
      <c r="AK67" t="str">
        <f t="shared" ca="1" si="23"/>
        <v/>
      </c>
      <c r="AL67" t="b">
        <f t="shared" ca="1" si="24"/>
        <v>0</v>
      </c>
      <c r="AM67" t="b">
        <f t="shared" ca="1" si="25"/>
        <v>0</v>
      </c>
      <c r="AN67" t="str">
        <f t="shared" ca="1" si="26"/>
        <v/>
      </c>
      <c r="AO67" t="str">
        <f t="shared" ca="1" si="27"/>
        <v/>
      </c>
      <c r="AP67" t="b">
        <f t="shared" ca="1" si="28"/>
        <v>0</v>
      </c>
      <c r="AQ67" t="str">
        <f t="shared" ca="1" si="29"/>
        <v/>
      </c>
      <c r="AR67" t="b">
        <f t="shared" ca="1" si="30"/>
        <v>0</v>
      </c>
    </row>
    <row r="68" spans="1:44" x14ac:dyDescent="0.25">
      <c r="A68">
        <f t="shared" si="31"/>
        <v>63</v>
      </c>
      <c r="B68">
        <f t="shared" si="32"/>
        <v>64</v>
      </c>
      <c r="C68" t="str">
        <f t="shared" ca="1" si="0"/>
        <v>Q1999</v>
      </c>
      <c r="D68" s="1">
        <f t="shared" ca="1" si="33"/>
        <v>43820</v>
      </c>
      <c r="E68" t="str">
        <f t="shared" ca="1" si="1"/>
        <v>Mercades</v>
      </c>
      <c r="F68" t="s">
        <v>141</v>
      </c>
      <c r="G68" s="5">
        <f t="shared" ca="1" si="2"/>
        <v>9004</v>
      </c>
      <c r="H68" s="5">
        <f t="shared" ca="1" si="3"/>
        <v>166</v>
      </c>
      <c r="I68" t="s">
        <v>104</v>
      </c>
      <c r="J68" s="5">
        <f t="shared" ca="1" si="4"/>
        <v>1600</v>
      </c>
      <c r="K68" s="5">
        <f t="shared" ca="1" si="5"/>
        <v>59</v>
      </c>
      <c r="L68" s="5">
        <f t="shared" ca="1" si="6"/>
        <v>148</v>
      </c>
      <c r="M68" s="5">
        <f t="shared" ca="1" si="7"/>
        <v>9318</v>
      </c>
      <c r="N68" s="1">
        <f t="shared" ca="1" si="8"/>
        <v>43624</v>
      </c>
      <c r="O68" s="6">
        <v>0</v>
      </c>
      <c r="P68" t="str">
        <f t="shared" ca="1" si="9"/>
        <v>white</v>
      </c>
      <c r="Q68" t="str">
        <f t="shared" ca="1" si="9"/>
        <v>red</v>
      </c>
      <c r="S68" t="s">
        <v>68</v>
      </c>
      <c r="T68" t="str">
        <f t="shared" ca="1" si="10"/>
        <v>McDonalds</v>
      </c>
      <c r="U68" s="4" t="str">
        <f t="shared" ca="1" si="11"/>
        <v>07243684581</v>
      </c>
      <c r="V68" t="s">
        <v>205</v>
      </c>
      <c r="W68" t="str">
        <f t="shared" ca="1" si="12"/>
        <v>Funder2</v>
      </c>
      <c r="X68" t="str">
        <f t="shared" si="13"/>
        <v>Savannah Delacerda S60 1HT</v>
      </c>
      <c r="Z68" t="str">
        <f t="shared" ca="1" si="14"/>
        <v>completed</v>
      </c>
      <c r="AA68" s="1">
        <f t="shared" ca="1" si="15"/>
        <v>44086</v>
      </c>
      <c r="AB68" t="b">
        <f t="shared" ca="1" si="16"/>
        <v>1</v>
      </c>
      <c r="AC68" s="1">
        <f t="shared" ca="1" si="34"/>
        <v>44026</v>
      </c>
      <c r="AD68" t="str">
        <f t="shared" ca="1" si="17"/>
        <v>Mike</v>
      </c>
      <c r="AE68" s="4" t="str">
        <f t="shared" ca="1" si="35"/>
        <v>YO32 BJ</v>
      </c>
      <c r="AF68" s="6">
        <f t="shared" ca="1" si="18"/>
        <v>8001980813</v>
      </c>
      <c r="AG68" s="1">
        <f t="shared" ca="1" si="19"/>
        <v>44101</v>
      </c>
      <c r="AH68" t="b">
        <f t="shared" ca="1" si="20"/>
        <v>1</v>
      </c>
      <c r="AI68" s="1">
        <f t="shared" ca="1" si="21"/>
        <v>43532</v>
      </c>
      <c r="AJ68" t="b">
        <f t="shared" ca="1" si="22"/>
        <v>1</v>
      </c>
      <c r="AK68" t="str">
        <f t="shared" ca="1" si="23"/>
        <v>styles/assets/preview.pdf</v>
      </c>
      <c r="AL68" t="b">
        <f t="shared" ca="1" si="24"/>
        <v>1</v>
      </c>
      <c r="AM68" t="b">
        <f t="shared" ca="1" si="25"/>
        <v>1</v>
      </c>
      <c r="AN68" t="str">
        <f t="shared" ca="1" si="26"/>
        <v>styles/assets/preview.pdf</v>
      </c>
      <c r="AO68">
        <f t="shared" ca="1" si="27"/>
        <v>15</v>
      </c>
      <c r="AP68" t="b">
        <f t="shared" ca="1" si="28"/>
        <v>1</v>
      </c>
      <c r="AQ68" t="str">
        <f t="shared" ca="1" si="29"/>
        <v>styles/assets/preview.pdf</v>
      </c>
      <c r="AR68" t="b">
        <f t="shared" ca="1" si="30"/>
        <v>0</v>
      </c>
    </row>
    <row r="69" spans="1:44" x14ac:dyDescent="0.25">
      <c r="A69">
        <f t="shared" si="31"/>
        <v>64</v>
      </c>
      <c r="B69">
        <f t="shared" si="32"/>
        <v>65</v>
      </c>
      <c r="C69" t="str">
        <f t="shared" ca="1" si="0"/>
        <v>Q7176</v>
      </c>
      <c r="D69" s="1">
        <f t="shared" ca="1" si="33"/>
        <v>43734</v>
      </c>
      <c r="E69" t="str">
        <f t="shared" ca="1" si="1"/>
        <v>VW</v>
      </c>
      <c r="F69" t="s">
        <v>141</v>
      </c>
      <c r="G69" s="5">
        <f t="shared" ca="1" si="2"/>
        <v>8373</v>
      </c>
      <c r="H69" s="5">
        <f t="shared" ca="1" si="3"/>
        <v>62</v>
      </c>
      <c r="I69" t="s">
        <v>104</v>
      </c>
      <c r="J69" s="5">
        <f t="shared" ca="1" si="4"/>
        <v>1873</v>
      </c>
      <c r="K69" s="5">
        <f t="shared" ca="1" si="5"/>
        <v>2</v>
      </c>
      <c r="L69" s="5">
        <f t="shared" ca="1" si="6"/>
        <v>39</v>
      </c>
      <c r="M69" s="5">
        <f t="shared" ca="1" si="7"/>
        <v>8474</v>
      </c>
      <c r="N69" s="1" t="str">
        <f t="shared" ca="1" si="8"/>
        <v/>
      </c>
      <c r="O69" s="6">
        <v>0</v>
      </c>
      <c r="P69" t="str">
        <f t="shared" ca="1" si="9"/>
        <v/>
      </c>
      <c r="Q69" t="str">
        <f t="shared" ca="1" si="9"/>
        <v>green</v>
      </c>
      <c r="S69" t="s">
        <v>69</v>
      </c>
      <c r="T69" t="str">
        <f t="shared" ca="1" si="10"/>
        <v>Co-op</v>
      </c>
      <c r="U69" s="4" t="str">
        <f t="shared" ca="1" si="11"/>
        <v>07979204923</v>
      </c>
      <c r="V69" t="s">
        <v>206</v>
      </c>
      <c r="W69" t="str">
        <f t="shared" ca="1" si="12"/>
        <v>Global Vans</v>
      </c>
      <c r="X69" t="str">
        <f t="shared" si="13"/>
        <v>Marcelo Landaverde HD4 5DH</v>
      </c>
      <c r="Z69" t="str">
        <f t="shared" ca="1" si="14"/>
        <v>confirmed delivery</v>
      </c>
      <c r="AA69" s="1">
        <f t="shared" ca="1" si="15"/>
        <v>44075</v>
      </c>
      <c r="AB69" t="b">
        <f t="shared" ca="1" si="16"/>
        <v>0</v>
      </c>
      <c r="AC69" s="1" t="str">
        <f t="shared" ca="1" si="34"/>
        <v/>
      </c>
      <c r="AD69" t="str">
        <f t="shared" ca="1" si="17"/>
        <v/>
      </c>
      <c r="AE69" s="4" t="str">
        <f t="shared" ca="1" si="35"/>
        <v>WJ6 EY</v>
      </c>
      <c r="AF69" s="6">
        <f t="shared" ca="1" si="18"/>
        <v>7616018848</v>
      </c>
      <c r="AG69" s="1">
        <f t="shared" ca="1" si="19"/>
        <v>44090</v>
      </c>
      <c r="AH69" t="b">
        <f t="shared" ca="1" si="20"/>
        <v>1</v>
      </c>
      <c r="AI69" s="1" t="str">
        <f t="shared" ca="1" si="21"/>
        <v/>
      </c>
      <c r="AJ69" t="b">
        <f t="shared" ca="1" si="22"/>
        <v>0</v>
      </c>
      <c r="AK69" t="str">
        <f t="shared" ca="1" si="23"/>
        <v/>
      </c>
      <c r="AL69" t="b">
        <f t="shared" ca="1" si="24"/>
        <v>0</v>
      </c>
      <c r="AM69" t="b">
        <f t="shared" ca="1" si="25"/>
        <v>0</v>
      </c>
      <c r="AN69" t="str">
        <f t="shared" ca="1" si="26"/>
        <v/>
      </c>
      <c r="AO69" t="str">
        <f t="shared" ca="1" si="27"/>
        <v/>
      </c>
      <c r="AP69" t="b">
        <f t="shared" ca="1" si="28"/>
        <v>0</v>
      </c>
      <c r="AQ69" t="str">
        <f t="shared" ca="1" si="29"/>
        <v/>
      </c>
      <c r="AR69" t="b">
        <f t="shared" ca="1" si="30"/>
        <v>0</v>
      </c>
    </row>
    <row r="70" spans="1:44" x14ac:dyDescent="0.25">
      <c r="A70">
        <f t="shared" si="31"/>
        <v>65</v>
      </c>
      <c r="B70">
        <f t="shared" si="32"/>
        <v>66</v>
      </c>
      <c r="C70" t="str">
        <f t="shared" ref="C70:C102" ca="1" si="36">"Q"&amp;RANDBETWEEN(1000,9999)</f>
        <v>Q9554</v>
      </c>
      <c r="D70" s="1">
        <f t="shared" ca="1" si="33"/>
        <v>43901</v>
      </c>
      <c r="E70" t="str">
        <f t="shared" ref="E70:E102" ca="1" si="37">CHOOSE(RANDBETWEEN(1,4),"Ford","Mercades","Nissan", "VW")</f>
        <v>Mercades</v>
      </c>
      <c r="F70" t="s">
        <v>141</v>
      </c>
      <c r="G70" s="5">
        <f t="shared" ref="G70:G102" ca="1" si="38">RANDBETWEEN(5000, 12000)</f>
        <v>5722</v>
      </c>
      <c r="H70" s="5">
        <f t="shared" ref="H70:H102" ca="1" si="39">RANDBETWEEN(0, 200)</f>
        <v>27</v>
      </c>
      <c r="I70" t="s">
        <v>104</v>
      </c>
      <c r="J70" s="5">
        <f t="shared" ref="J70:J102" ca="1" si="40">RANDBETWEEN(800,2000)</f>
        <v>1015</v>
      </c>
      <c r="K70" s="5">
        <f t="shared" ref="K70:K102" ca="1" si="41">RANDBETWEEN(0,300)</f>
        <v>38</v>
      </c>
      <c r="L70" s="5">
        <f t="shared" ref="L70:L102" ca="1" si="42">RANDBETWEEN(0,200)</f>
        <v>125</v>
      </c>
      <c r="M70" s="5">
        <f t="shared" ref="M70:M102" ca="1" si="43">G70+H70+L70</f>
        <v>5874</v>
      </c>
      <c r="N70" s="1">
        <f t="shared" ref="N70:N102" ca="1" si="44">CHOOSE(RANDBETWEEN(1,2),"",RANDBETWEEN(DATE(2019,1,1),DATE(2020,3,28)))</f>
        <v>43579</v>
      </c>
      <c r="O70" s="6">
        <v>0</v>
      </c>
      <c r="P70" t="str">
        <f t="shared" ref="P70:Q102" ca="1" si="45">CHOOSE(RANDBETWEEN(1,5),"","red","blue","green","white")</f>
        <v>red</v>
      </c>
      <c r="Q70" t="str">
        <f t="shared" ca="1" si="45"/>
        <v>white</v>
      </c>
      <c r="S70" t="s">
        <v>70</v>
      </c>
      <c r="T70" t="str">
        <f t="shared" ref="T70:T102" ca="1" si="46">CHOOSE(RANDBETWEEN(1,5),"Co-op","PwC","Global","Vodafone","McDonalds")</f>
        <v>Co-op</v>
      </c>
      <c r="U70" s="4" t="str">
        <f t="shared" ref="U70:U102" ca="1" si="47">"07"&amp;RANDBETWEEN(111111111,999999999)</f>
        <v>07555227343</v>
      </c>
      <c r="V70" t="s">
        <v>207</v>
      </c>
      <c r="W70" t="str">
        <f t="shared" ref="W70:W102" ca="1" si="48">CHOOSE(RANDBETWEEN(1,4), "Global Vans", "Funder1", "Funder2", "Funder3")</f>
        <v>Funder2</v>
      </c>
      <c r="X70" t="str">
        <f t="shared" ref="X70:X102" si="49">S70&amp;" "&amp;V70</f>
        <v>Dwain Ralls SA64 0HP</v>
      </c>
      <c r="Z70" t="str">
        <f t="shared" ref="Z70:Z102" ca="1" si="50">CHOOSE(RANDBETWEEN(1,7), "new", "awaiting reg", "delivery date requested", "awaiting global confirmation", "confirmed delivery", "awaiting payment", "completed")</f>
        <v>confirmed delivery</v>
      </c>
      <c r="AA70" s="1">
        <f t="shared" ref="AA70:AA102" ca="1" si="51">IF(OR(Z70="new",Z70="awaiting reg"),"",RANDBETWEEN(DATE(2020,5,1),DATE(2020,12,30)))</f>
        <v>44044</v>
      </c>
      <c r="AB70" t="b">
        <f t="shared" ref="AB70:AB102" ca="1" si="52">IF(OR(Z70="new",Z70="awaiting reg"), FALSE, CHOOSE(RANDBETWEEN(1,4),TRUE,TRUE,TRUE,FALSE))</f>
        <v>1</v>
      </c>
      <c r="AC70" s="1">
        <f t="shared" ref="AC70:AC102" ca="1" si="53">IF(AB70=TRUE, AA70-DATE(0,3,0), "")</f>
        <v>43984</v>
      </c>
      <c r="AD70" t="str">
        <f t="shared" ref="AD70:AD102" ca="1" si="54">IF(AB70=TRUE, CHOOSE(RANDBETWEEN(1,4),"Dave","Mike","Sarah", "Mia"), "")</f>
        <v>Sarah</v>
      </c>
      <c r="AE70" s="4" t="str">
        <f t="shared" ca="1" si="35"/>
        <v>EX3 IQ</v>
      </c>
      <c r="AF70" s="6">
        <f t="shared" ref="AF70:AF102" ca="1" si="55">IF(NOT(OR(Z70="new",Z70="awaiting reg")),RANDBETWEEN(1111111111,9999999999),"")</f>
        <v>4828430668</v>
      </c>
      <c r="AG70" s="1">
        <f t="shared" ref="AG70:AG102" ca="1" si="56">IF(OR(Z70="new", Z70="awaiting reg", Z70="delivery date requested"),"",AA70+15)</f>
        <v>44059</v>
      </c>
      <c r="AH70" t="b">
        <f t="shared" ref="AH70:AH102" ca="1" si="57">IF(OR(Z70="confirmed delivery",Z70="awaiting payment",Z70="completed"),TRUE,FALSE)</f>
        <v>1</v>
      </c>
      <c r="AI70" s="1" t="str">
        <f t="shared" ref="AI70:AI102" ca="1" si="58">IF(AK70="styles/assets/preview.pdf", RANDBETWEEN(DATE(2019,1,1),DATE(2020,3,28)),"")</f>
        <v/>
      </c>
      <c r="AJ70" t="b">
        <f t="shared" ref="AJ70:AJ102" ca="1" si="59">IF(AK70="styles/assets/preview.pdf",TRUE,FALSE)</f>
        <v>0</v>
      </c>
      <c r="AK70" t="str">
        <f t="shared" ref="AK70:AK102" ca="1" si="60">IF(OR(Z70="completed",Z70="awaiting payment", Z70="confirmed delivery"),IF(Z70="confirmed delivery",CHOOSE(RANDBETWEEN(1,3),"styles/assets/preview.pdf","",""),"styles/assets/preview.pdf"),"")</f>
        <v/>
      </c>
      <c r="AL70" t="b">
        <f t="shared" ref="AL70:AL102" ca="1" si="61">IF(AN70="styles/assets/preview.pdf",TRUE,FALSE)</f>
        <v>1</v>
      </c>
      <c r="AM70" t="b">
        <f t="shared" ref="AM70:AM102" ca="1" si="62">AL70</f>
        <v>1</v>
      </c>
      <c r="AN70" t="str">
        <f t="shared" ref="AN70:AN102" ca="1" si="63">IF(OR(Z70="completed",Z70="awaiting payment", Z70="confirmed delivery"),IF(Z70="confirmed delivery",CHOOSE(RANDBETWEEN(1,3),"styles/assets/preview.pdf","",""),"styles/assets/preview.pdf"),"")</f>
        <v>styles/assets/preview.pdf</v>
      </c>
      <c r="AO70" t="str">
        <f t="shared" ref="AO70:AO102" ca="1" si="64">IF(AP70=TRUE, RANDBETWEEN(0,100),"")</f>
        <v/>
      </c>
      <c r="AP70" t="b">
        <f t="shared" ref="AP70:AP102" ca="1" si="65">IF(OR(Z70="completed",Z70="awaiting payment", Z70="confirmed delivery"),IF(Z70="confirmed delivery",CHOOSE(RANDBETWEEN(1,3),TRUE,FALSE,FALSE),TRUE),FALSE)</f>
        <v>0</v>
      </c>
      <c r="AQ70" t="str">
        <f t="shared" ref="AQ70:AQ102" ca="1" si="66">IF(AP70=TRUE, "styles/assets/preview.pdf","")</f>
        <v/>
      </c>
      <c r="AR70" t="b">
        <f t="shared" ref="AR70:AR102" ca="1" si="67">IF(OR(AP70=TRUE,AM70=TRUE,AJ70=TRUE), CHOOSE(RANDBETWEEN(1,4),TRUE,FALSE,FALSE,FALSE),FALSE)</f>
        <v>0</v>
      </c>
    </row>
    <row r="71" spans="1:44" x14ac:dyDescent="0.25">
      <c r="A71">
        <f t="shared" ref="A71:A102" si="68">A70+1</f>
        <v>66</v>
      </c>
      <c r="B71">
        <f t="shared" ref="B71:B102" si="69">1+B70</f>
        <v>67</v>
      </c>
      <c r="C71" t="str">
        <f t="shared" ca="1" si="36"/>
        <v>Q6428</v>
      </c>
      <c r="D71" s="1">
        <f t="shared" ref="D71:D102" ca="1" si="70">RANDBETWEEN(DATE(2019,1,1),DATE(2020,3,28))</f>
        <v>43474</v>
      </c>
      <c r="E71" t="str">
        <f t="shared" ca="1" si="37"/>
        <v>Mercades</v>
      </c>
      <c r="F71" t="s">
        <v>141</v>
      </c>
      <c r="G71" s="5">
        <f t="shared" ca="1" si="38"/>
        <v>8653</v>
      </c>
      <c r="H71" s="5">
        <f t="shared" ca="1" si="39"/>
        <v>121</v>
      </c>
      <c r="I71" t="s">
        <v>104</v>
      </c>
      <c r="J71" s="5">
        <f t="shared" ca="1" si="40"/>
        <v>869</v>
      </c>
      <c r="K71" s="5">
        <f t="shared" ca="1" si="41"/>
        <v>156</v>
      </c>
      <c r="L71" s="5">
        <f t="shared" ca="1" si="42"/>
        <v>145</v>
      </c>
      <c r="M71" s="5">
        <f t="shared" ca="1" si="43"/>
        <v>8919</v>
      </c>
      <c r="N71" s="1" t="str">
        <f t="shared" ca="1" si="44"/>
        <v/>
      </c>
      <c r="O71" s="6">
        <v>0</v>
      </c>
      <c r="P71" t="str">
        <f t="shared" ca="1" si="45"/>
        <v>blue</v>
      </c>
      <c r="Q71" t="str">
        <f t="shared" ca="1" si="45"/>
        <v/>
      </c>
      <c r="S71" t="s">
        <v>71</v>
      </c>
      <c r="T71" t="str">
        <f t="shared" ca="1" si="46"/>
        <v>Co-op</v>
      </c>
      <c r="U71" s="4" t="str">
        <f t="shared" ca="1" si="47"/>
        <v>07374703987</v>
      </c>
      <c r="V71" t="s">
        <v>208</v>
      </c>
      <c r="W71" t="str">
        <f t="shared" ca="1" si="48"/>
        <v>Funder3</v>
      </c>
      <c r="X71" t="str">
        <f t="shared" si="49"/>
        <v>Janis Gant EN2 7NU</v>
      </c>
      <c r="Z71" t="str">
        <f t="shared" ca="1" si="50"/>
        <v>awaiting payment</v>
      </c>
      <c r="AA71" s="1">
        <f t="shared" ca="1" si="51"/>
        <v>44019</v>
      </c>
      <c r="AB71" t="b">
        <f t="shared" ca="1" si="52"/>
        <v>0</v>
      </c>
      <c r="AC71" s="1" t="str">
        <f t="shared" ca="1" si="53"/>
        <v/>
      </c>
      <c r="AD71" t="str">
        <f t="shared" ca="1" si="54"/>
        <v/>
      </c>
      <c r="AE71" s="4" t="str">
        <f t="shared" ref="AE71:AE102" ca="1" si="71">IF(NOT(OR(Z71="new",Z71="awaiting reg")),CHAR(RANDBETWEEN(65,90))&amp;CHAR(RANDBETWEEN(65,90))&amp;RANDBETWEEN(0,68)&amp;" "&amp;CHAR(RANDBETWEEN(65,90))&amp;CHAR(RANDBETWEEN(65,90)),"")</f>
        <v>KM16 FF</v>
      </c>
      <c r="AF71" s="6">
        <f t="shared" ca="1" si="55"/>
        <v>2051277638</v>
      </c>
      <c r="AG71" s="1">
        <f t="shared" ca="1" si="56"/>
        <v>44034</v>
      </c>
      <c r="AH71" t="b">
        <f t="shared" ca="1" si="57"/>
        <v>1</v>
      </c>
      <c r="AI71" s="1">
        <f t="shared" ca="1" si="58"/>
        <v>43511</v>
      </c>
      <c r="AJ71" t="b">
        <f t="shared" ca="1" si="59"/>
        <v>1</v>
      </c>
      <c r="AK71" t="str">
        <f t="shared" ca="1" si="60"/>
        <v>styles/assets/preview.pdf</v>
      </c>
      <c r="AL71" t="b">
        <f t="shared" ca="1" si="61"/>
        <v>1</v>
      </c>
      <c r="AM71" t="b">
        <f t="shared" ca="1" si="62"/>
        <v>1</v>
      </c>
      <c r="AN71" t="str">
        <f t="shared" ca="1" si="63"/>
        <v>styles/assets/preview.pdf</v>
      </c>
      <c r="AO71">
        <f t="shared" ca="1" si="64"/>
        <v>80</v>
      </c>
      <c r="AP71" t="b">
        <f t="shared" ca="1" si="65"/>
        <v>1</v>
      </c>
      <c r="AQ71" t="str">
        <f t="shared" ca="1" si="66"/>
        <v>styles/assets/preview.pdf</v>
      </c>
      <c r="AR71" t="b">
        <f t="shared" ca="1" si="67"/>
        <v>1</v>
      </c>
    </row>
    <row r="72" spans="1:44" x14ac:dyDescent="0.25">
      <c r="A72">
        <f t="shared" si="68"/>
        <v>67</v>
      </c>
      <c r="B72">
        <f t="shared" si="69"/>
        <v>68</v>
      </c>
      <c r="C72" t="str">
        <f t="shared" ca="1" si="36"/>
        <v>Q5988</v>
      </c>
      <c r="D72" s="1">
        <f t="shared" ca="1" si="70"/>
        <v>43791</v>
      </c>
      <c r="E72" t="str">
        <f t="shared" ca="1" si="37"/>
        <v>Mercades</v>
      </c>
      <c r="F72" t="s">
        <v>141</v>
      </c>
      <c r="G72" s="5">
        <f t="shared" ca="1" si="38"/>
        <v>10404</v>
      </c>
      <c r="H72" s="5">
        <f t="shared" ca="1" si="39"/>
        <v>183</v>
      </c>
      <c r="I72" t="s">
        <v>104</v>
      </c>
      <c r="J72" s="5">
        <f t="shared" ca="1" si="40"/>
        <v>1704</v>
      </c>
      <c r="K72" s="5">
        <f t="shared" ca="1" si="41"/>
        <v>77</v>
      </c>
      <c r="L72" s="5">
        <f t="shared" ca="1" si="42"/>
        <v>169</v>
      </c>
      <c r="M72" s="5">
        <f t="shared" ca="1" si="43"/>
        <v>10756</v>
      </c>
      <c r="N72" s="1" t="str">
        <f t="shared" ca="1" si="44"/>
        <v/>
      </c>
      <c r="O72" s="6">
        <v>0</v>
      </c>
      <c r="P72" t="str">
        <f t="shared" ca="1" si="45"/>
        <v>white</v>
      </c>
      <c r="Q72" t="str">
        <f t="shared" ca="1" si="45"/>
        <v>red</v>
      </c>
      <c r="S72" t="s">
        <v>72</v>
      </c>
      <c r="T72" t="str">
        <f t="shared" ca="1" si="46"/>
        <v>Co-op</v>
      </c>
      <c r="U72" s="4" t="str">
        <f t="shared" ca="1" si="47"/>
        <v>07760277881</v>
      </c>
      <c r="V72" t="s">
        <v>209</v>
      </c>
      <c r="W72" t="str">
        <f t="shared" ca="1" si="48"/>
        <v>Funder2</v>
      </c>
      <c r="X72" t="str">
        <f t="shared" si="49"/>
        <v>Tammie Fane SR3 3SZ</v>
      </c>
      <c r="Z72" t="str">
        <f t="shared" ca="1" si="50"/>
        <v>awaiting global confirmation</v>
      </c>
      <c r="AA72" s="1">
        <f t="shared" ca="1" si="51"/>
        <v>44059</v>
      </c>
      <c r="AB72" t="b">
        <f t="shared" ca="1" si="52"/>
        <v>0</v>
      </c>
      <c r="AC72" s="1" t="str">
        <f t="shared" ca="1" si="53"/>
        <v/>
      </c>
      <c r="AD72" t="str">
        <f t="shared" ca="1" si="54"/>
        <v/>
      </c>
      <c r="AE72" s="4" t="str">
        <f t="shared" ca="1" si="71"/>
        <v>RV5 BW</v>
      </c>
      <c r="AF72" s="6">
        <f t="shared" ca="1" si="55"/>
        <v>7566964954</v>
      </c>
      <c r="AG72" s="1">
        <f t="shared" ca="1" si="56"/>
        <v>44074</v>
      </c>
      <c r="AH72" t="b">
        <f t="shared" ca="1" si="57"/>
        <v>0</v>
      </c>
      <c r="AI72" s="1" t="str">
        <f t="shared" ca="1" si="58"/>
        <v/>
      </c>
      <c r="AJ72" t="b">
        <f t="shared" ca="1" si="59"/>
        <v>0</v>
      </c>
      <c r="AK72" t="str">
        <f t="shared" ca="1" si="60"/>
        <v/>
      </c>
      <c r="AL72" t="b">
        <f t="shared" ca="1" si="61"/>
        <v>0</v>
      </c>
      <c r="AM72" t="b">
        <f t="shared" ca="1" si="62"/>
        <v>0</v>
      </c>
      <c r="AN72" t="str">
        <f t="shared" ca="1" si="63"/>
        <v/>
      </c>
      <c r="AO72" t="str">
        <f t="shared" ca="1" si="64"/>
        <v/>
      </c>
      <c r="AP72" t="b">
        <f t="shared" ca="1" si="65"/>
        <v>0</v>
      </c>
      <c r="AQ72" t="str">
        <f t="shared" ca="1" si="66"/>
        <v/>
      </c>
      <c r="AR72" t="b">
        <f t="shared" ca="1" si="67"/>
        <v>0</v>
      </c>
    </row>
    <row r="73" spans="1:44" x14ac:dyDescent="0.25">
      <c r="A73">
        <f t="shared" si="68"/>
        <v>68</v>
      </c>
      <c r="B73">
        <f t="shared" si="69"/>
        <v>69</v>
      </c>
      <c r="C73" t="str">
        <f t="shared" ca="1" si="36"/>
        <v>Q3029</v>
      </c>
      <c r="D73" s="1">
        <f t="shared" ca="1" si="70"/>
        <v>43600</v>
      </c>
      <c r="E73" t="str">
        <f t="shared" ca="1" si="37"/>
        <v>Ford</v>
      </c>
      <c r="F73" t="s">
        <v>141</v>
      </c>
      <c r="G73" s="5">
        <f t="shared" ca="1" si="38"/>
        <v>5329</v>
      </c>
      <c r="H73" s="5">
        <f t="shared" ca="1" si="39"/>
        <v>157</v>
      </c>
      <c r="I73" t="s">
        <v>104</v>
      </c>
      <c r="J73" s="5">
        <f t="shared" ca="1" si="40"/>
        <v>1951</v>
      </c>
      <c r="K73" s="5">
        <f t="shared" ca="1" si="41"/>
        <v>283</v>
      </c>
      <c r="L73" s="5">
        <f t="shared" ca="1" si="42"/>
        <v>97</v>
      </c>
      <c r="M73" s="5">
        <f t="shared" ca="1" si="43"/>
        <v>5583</v>
      </c>
      <c r="N73" s="1">
        <f t="shared" ca="1" si="44"/>
        <v>43745</v>
      </c>
      <c r="O73" s="6">
        <v>0</v>
      </c>
      <c r="P73" t="str">
        <f t="shared" ca="1" si="45"/>
        <v/>
      </c>
      <c r="Q73" t="str">
        <f t="shared" ca="1" si="45"/>
        <v>white</v>
      </c>
      <c r="S73" t="s">
        <v>73</v>
      </c>
      <c r="T73" t="str">
        <f t="shared" ca="1" si="46"/>
        <v>PwC</v>
      </c>
      <c r="U73" s="4" t="str">
        <f t="shared" ca="1" si="47"/>
        <v>07162718044</v>
      </c>
      <c r="V73" t="s">
        <v>210</v>
      </c>
      <c r="W73" t="str">
        <f t="shared" ca="1" si="48"/>
        <v>Funder1</v>
      </c>
      <c r="X73" t="str">
        <f t="shared" si="49"/>
        <v>Gwyn Milledge BA3 3DH</v>
      </c>
      <c r="Z73" t="str">
        <f t="shared" ca="1" si="50"/>
        <v>awaiting global confirmation</v>
      </c>
      <c r="AA73" s="1">
        <f t="shared" ca="1" si="51"/>
        <v>44069</v>
      </c>
      <c r="AB73" t="b">
        <f t="shared" ca="1" si="52"/>
        <v>1</v>
      </c>
      <c r="AC73" s="1">
        <f t="shared" ca="1" si="53"/>
        <v>44009</v>
      </c>
      <c r="AD73" t="str">
        <f t="shared" ca="1" si="54"/>
        <v>Mike</v>
      </c>
      <c r="AE73" s="4" t="str">
        <f t="shared" ca="1" si="71"/>
        <v>GI40 VF</v>
      </c>
      <c r="AF73" s="6">
        <f t="shared" ca="1" si="55"/>
        <v>8462377068</v>
      </c>
      <c r="AG73" s="1">
        <f t="shared" ca="1" si="56"/>
        <v>44084</v>
      </c>
      <c r="AH73" t="b">
        <f t="shared" ca="1" si="57"/>
        <v>0</v>
      </c>
      <c r="AI73" s="1" t="str">
        <f t="shared" ca="1" si="58"/>
        <v/>
      </c>
      <c r="AJ73" t="b">
        <f t="shared" ca="1" si="59"/>
        <v>0</v>
      </c>
      <c r="AK73" t="str">
        <f t="shared" ca="1" si="60"/>
        <v/>
      </c>
      <c r="AL73" t="b">
        <f t="shared" ca="1" si="61"/>
        <v>0</v>
      </c>
      <c r="AM73" t="b">
        <f t="shared" ca="1" si="62"/>
        <v>0</v>
      </c>
      <c r="AN73" t="str">
        <f t="shared" ca="1" si="63"/>
        <v/>
      </c>
      <c r="AO73" t="str">
        <f t="shared" ca="1" si="64"/>
        <v/>
      </c>
      <c r="AP73" t="b">
        <f t="shared" ca="1" si="65"/>
        <v>0</v>
      </c>
      <c r="AQ73" t="str">
        <f t="shared" ca="1" si="66"/>
        <v/>
      </c>
      <c r="AR73" t="b">
        <f t="shared" ca="1" si="67"/>
        <v>0</v>
      </c>
    </row>
    <row r="74" spans="1:44" x14ac:dyDescent="0.25">
      <c r="A74">
        <f t="shared" si="68"/>
        <v>69</v>
      </c>
      <c r="B74">
        <f t="shared" si="69"/>
        <v>70</v>
      </c>
      <c r="C74" t="str">
        <f t="shared" ca="1" si="36"/>
        <v>Q8301</v>
      </c>
      <c r="D74" s="1">
        <f t="shared" ca="1" si="70"/>
        <v>43917</v>
      </c>
      <c r="E74" t="str">
        <f t="shared" ca="1" si="37"/>
        <v>Ford</v>
      </c>
      <c r="F74" t="s">
        <v>141</v>
      </c>
      <c r="G74" s="5">
        <f t="shared" ca="1" si="38"/>
        <v>5708</v>
      </c>
      <c r="H74" s="5">
        <f t="shared" ca="1" si="39"/>
        <v>94</v>
      </c>
      <c r="I74" t="s">
        <v>104</v>
      </c>
      <c r="J74" s="5">
        <f t="shared" ca="1" si="40"/>
        <v>1670</v>
      </c>
      <c r="K74" s="5">
        <f t="shared" ca="1" si="41"/>
        <v>265</v>
      </c>
      <c r="L74" s="5">
        <f t="shared" ca="1" si="42"/>
        <v>120</v>
      </c>
      <c r="M74" s="5">
        <f t="shared" ca="1" si="43"/>
        <v>5922</v>
      </c>
      <c r="N74" s="1">
        <f t="shared" ca="1" si="44"/>
        <v>43918</v>
      </c>
      <c r="O74" s="6">
        <v>0</v>
      </c>
      <c r="P74" t="str">
        <f t="shared" ca="1" si="45"/>
        <v>blue</v>
      </c>
      <c r="Q74" t="str">
        <f t="shared" ca="1" si="45"/>
        <v>white</v>
      </c>
      <c r="S74" t="s">
        <v>74</v>
      </c>
      <c r="T74" t="str">
        <f t="shared" ca="1" si="46"/>
        <v>Co-op</v>
      </c>
      <c r="U74" s="4" t="str">
        <f t="shared" ca="1" si="47"/>
        <v>07837984569</v>
      </c>
      <c r="V74" t="s">
        <v>211</v>
      </c>
      <c r="W74" t="str">
        <f t="shared" ca="1" si="48"/>
        <v>Funder3</v>
      </c>
      <c r="X74" t="str">
        <f t="shared" si="49"/>
        <v>Fay Feliz GY1 3YU</v>
      </c>
      <c r="Z74" t="str">
        <f t="shared" ca="1" si="50"/>
        <v>awaiting payment</v>
      </c>
      <c r="AA74" s="1">
        <f t="shared" ca="1" si="51"/>
        <v>44170</v>
      </c>
      <c r="AB74" t="b">
        <f t="shared" ca="1" si="52"/>
        <v>1</v>
      </c>
      <c r="AC74" s="1">
        <f t="shared" ca="1" si="53"/>
        <v>44110</v>
      </c>
      <c r="AD74" t="str">
        <f t="shared" ca="1" si="54"/>
        <v>Mike</v>
      </c>
      <c r="AE74" s="4" t="str">
        <f t="shared" ca="1" si="71"/>
        <v>CB23 CX</v>
      </c>
      <c r="AF74" s="6">
        <f t="shared" ca="1" si="55"/>
        <v>9501434526</v>
      </c>
      <c r="AG74" s="1">
        <f t="shared" ca="1" si="56"/>
        <v>44185</v>
      </c>
      <c r="AH74" t="b">
        <f t="shared" ca="1" si="57"/>
        <v>1</v>
      </c>
      <c r="AI74" s="1">
        <f t="shared" ca="1" si="58"/>
        <v>43558</v>
      </c>
      <c r="AJ74" t="b">
        <f t="shared" ca="1" si="59"/>
        <v>1</v>
      </c>
      <c r="AK74" t="str">
        <f t="shared" ca="1" si="60"/>
        <v>styles/assets/preview.pdf</v>
      </c>
      <c r="AL74" t="b">
        <f t="shared" ca="1" si="61"/>
        <v>1</v>
      </c>
      <c r="AM74" t="b">
        <f t="shared" ca="1" si="62"/>
        <v>1</v>
      </c>
      <c r="AN74" t="str">
        <f t="shared" ca="1" si="63"/>
        <v>styles/assets/preview.pdf</v>
      </c>
      <c r="AO74">
        <f t="shared" ca="1" si="64"/>
        <v>84</v>
      </c>
      <c r="AP74" t="b">
        <f t="shared" ca="1" si="65"/>
        <v>1</v>
      </c>
      <c r="AQ74" t="str">
        <f t="shared" ca="1" si="66"/>
        <v>styles/assets/preview.pdf</v>
      </c>
      <c r="AR74" t="b">
        <f t="shared" ca="1" si="67"/>
        <v>0</v>
      </c>
    </row>
    <row r="75" spans="1:44" x14ac:dyDescent="0.25">
      <c r="A75">
        <f t="shared" si="68"/>
        <v>70</v>
      </c>
      <c r="B75">
        <f t="shared" si="69"/>
        <v>71</v>
      </c>
      <c r="C75" t="str">
        <f t="shared" ca="1" si="36"/>
        <v>Q3390</v>
      </c>
      <c r="D75" s="1">
        <f t="shared" ca="1" si="70"/>
        <v>43746</v>
      </c>
      <c r="E75" t="str">
        <f t="shared" ca="1" si="37"/>
        <v>Ford</v>
      </c>
      <c r="F75" t="s">
        <v>141</v>
      </c>
      <c r="G75" s="5">
        <f t="shared" ca="1" si="38"/>
        <v>9623</v>
      </c>
      <c r="H75" s="5">
        <f t="shared" ca="1" si="39"/>
        <v>19</v>
      </c>
      <c r="I75" t="s">
        <v>104</v>
      </c>
      <c r="J75" s="5">
        <f t="shared" ca="1" si="40"/>
        <v>1971</v>
      </c>
      <c r="K75" s="5">
        <f t="shared" ca="1" si="41"/>
        <v>248</v>
      </c>
      <c r="L75" s="5">
        <f t="shared" ca="1" si="42"/>
        <v>136</v>
      </c>
      <c r="M75" s="5">
        <f t="shared" ca="1" si="43"/>
        <v>9778</v>
      </c>
      <c r="N75" s="1">
        <f t="shared" ca="1" si="44"/>
        <v>43738</v>
      </c>
      <c r="O75" s="6">
        <v>0</v>
      </c>
      <c r="P75" t="str">
        <f t="shared" ca="1" si="45"/>
        <v>green</v>
      </c>
      <c r="Q75" t="str">
        <f t="shared" ca="1" si="45"/>
        <v>green</v>
      </c>
      <c r="S75" t="s">
        <v>75</v>
      </c>
      <c r="T75" t="str">
        <f t="shared" ca="1" si="46"/>
        <v>PwC</v>
      </c>
      <c r="U75" s="4" t="str">
        <f t="shared" ca="1" si="47"/>
        <v>07171155788</v>
      </c>
      <c r="V75" t="s">
        <v>212</v>
      </c>
      <c r="W75" t="str">
        <f t="shared" ca="1" si="48"/>
        <v>Global Vans</v>
      </c>
      <c r="X75" t="str">
        <f t="shared" si="49"/>
        <v>Sharlene Ciotti PO15 6HR</v>
      </c>
      <c r="Z75" t="str">
        <f t="shared" ca="1" si="50"/>
        <v>completed</v>
      </c>
      <c r="AA75" s="1">
        <f t="shared" ca="1" si="51"/>
        <v>44047</v>
      </c>
      <c r="AB75" t="b">
        <f t="shared" ca="1" si="52"/>
        <v>1</v>
      </c>
      <c r="AC75" s="1">
        <f t="shared" ca="1" si="53"/>
        <v>43987</v>
      </c>
      <c r="AD75" t="str">
        <f t="shared" ca="1" si="54"/>
        <v>Mike</v>
      </c>
      <c r="AE75" s="4" t="str">
        <f t="shared" ca="1" si="71"/>
        <v>FL64 BB</v>
      </c>
      <c r="AF75" s="6">
        <f t="shared" ca="1" si="55"/>
        <v>2032727230</v>
      </c>
      <c r="AG75" s="1">
        <f t="shared" ca="1" si="56"/>
        <v>44062</v>
      </c>
      <c r="AH75" t="b">
        <f t="shared" ca="1" si="57"/>
        <v>1</v>
      </c>
      <c r="AI75" s="1">
        <f t="shared" ca="1" si="58"/>
        <v>43469</v>
      </c>
      <c r="AJ75" t="b">
        <f t="shared" ca="1" si="59"/>
        <v>1</v>
      </c>
      <c r="AK75" t="str">
        <f t="shared" ca="1" si="60"/>
        <v>styles/assets/preview.pdf</v>
      </c>
      <c r="AL75" t="b">
        <f t="shared" ca="1" si="61"/>
        <v>1</v>
      </c>
      <c r="AM75" t="b">
        <f t="shared" ca="1" si="62"/>
        <v>1</v>
      </c>
      <c r="AN75" t="str">
        <f t="shared" ca="1" si="63"/>
        <v>styles/assets/preview.pdf</v>
      </c>
      <c r="AO75">
        <f t="shared" ca="1" si="64"/>
        <v>13</v>
      </c>
      <c r="AP75" t="b">
        <f t="shared" ca="1" si="65"/>
        <v>1</v>
      </c>
      <c r="AQ75" t="str">
        <f t="shared" ca="1" si="66"/>
        <v>styles/assets/preview.pdf</v>
      </c>
      <c r="AR75" t="b">
        <f t="shared" ca="1" si="67"/>
        <v>0</v>
      </c>
    </row>
    <row r="76" spans="1:44" x14ac:dyDescent="0.25">
      <c r="A76">
        <f t="shared" si="68"/>
        <v>71</v>
      </c>
      <c r="B76">
        <f t="shared" si="69"/>
        <v>72</v>
      </c>
      <c r="C76" t="str">
        <f t="shared" ca="1" si="36"/>
        <v>Q7141</v>
      </c>
      <c r="D76" s="1">
        <f t="shared" ca="1" si="70"/>
        <v>43708</v>
      </c>
      <c r="E76" t="str">
        <f t="shared" ca="1" si="37"/>
        <v>Ford</v>
      </c>
      <c r="F76" t="s">
        <v>141</v>
      </c>
      <c r="G76" s="5">
        <f t="shared" ca="1" si="38"/>
        <v>9523</v>
      </c>
      <c r="H76" s="5">
        <f t="shared" ca="1" si="39"/>
        <v>69</v>
      </c>
      <c r="I76" t="s">
        <v>104</v>
      </c>
      <c r="J76" s="5">
        <f t="shared" ca="1" si="40"/>
        <v>1501</v>
      </c>
      <c r="K76" s="5">
        <f t="shared" ca="1" si="41"/>
        <v>87</v>
      </c>
      <c r="L76" s="5">
        <f t="shared" ca="1" si="42"/>
        <v>29</v>
      </c>
      <c r="M76" s="5">
        <f t="shared" ca="1" si="43"/>
        <v>9621</v>
      </c>
      <c r="N76" s="1" t="str">
        <f t="shared" ca="1" si="44"/>
        <v/>
      </c>
      <c r="O76" s="6">
        <v>0</v>
      </c>
      <c r="P76" t="str">
        <f t="shared" ca="1" si="45"/>
        <v>green</v>
      </c>
      <c r="Q76" t="str">
        <f t="shared" ca="1" si="45"/>
        <v/>
      </c>
      <c r="S76" t="s">
        <v>76</v>
      </c>
      <c r="T76" t="str">
        <f t="shared" ca="1" si="46"/>
        <v>PwC</v>
      </c>
      <c r="U76" s="4" t="str">
        <f t="shared" ca="1" si="47"/>
        <v>07296354417</v>
      </c>
      <c r="V76" t="s">
        <v>213</v>
      </c>
      <c r="W76" t="str">
        <f t="shared" ca="1" si="48"/>
        <v>Funder2</v>
      </c>
      <c r="X76" t="str">
        <f t="shared" si="49"/>
        <v>Deb Kohl IV27 4DP</v>
      </c>
      <c r="Z76" t="str">
        <f t="shared" ca="1" si="50"/>
        <v>awaiting reg</v>
      </c>
      <c r="AA76" s="1" t="str">
        <f t="shared" ca="1" si="51"/>
        <v/>
      </c>
      <c r="AB76" t="b">
        <f t="shared" ca="1" si="52"/>
        <v>0</v>
      </c>
      <c r="AC76" s="1" t="str">
        <f t="shared" ca="1" si="53"/>
        <v/>
      </c>
      <c r="AD76" t="str">
        <f t="shared" ca="1" si="54"/>
        <v/>
      </c>
      <c r="AE76" s="4" t="str">
        <f t="shared" ca="1" si="71"/>
        <v/>
      </c>
      <c r="AF76" s="6" t="str">
        <f t="shared" ca="1" si="55"/>
        <v/>
      </c>
      <c r="AG76" s="1" t="str">
        <f t="shared" ca="1" si="56"/>
        <v/>
      </c>
      <c r="AH76" t="b">
        <f t="shared" ca="1" si="57"/>
        <v>0</v>
      </c>
      <c r="AI76" s="1" t="str">
        <f t="shared" ca="1" si="58"/>
        <v/>
      </c>
      <c r="AJ76" t="b">
        <f t="shared" ca="1" si="59"/>
        <v>0</v>
      </c>
      <c r="AK76" t="str">
        <f t="shared" ca="1" si="60"/>
        <v/>
      </c>
      <c r="AL76" t="b">
        <f t="shared" ca="1" si="61"/>
        <v>0</v>
      </c>
      <c r="AM76" t="b">
        <f t="shared" ca="1" si="62"/>
        <v>0</v>
      </c>
      <c r="AN76" t="str">
        <f t="shared" ca="1" si="63"/>
        <v/>
      </c>
      <c r="AO76" t="str">
        <f t="shared" ca="1" si="64"/>
        <v/>
      </c>
      <c r="AP76" t="b">
        <f t="shared" ca="1" si="65"/>
        <v>0</v>
      </c>
      <c r="AQ76" t="str">
        <f t="shared" ca="1" si="66"/>
        <v/>
      </c>
      <c r="AR76" t="b">
        <f t="shared" ca="1" si="67"/>
        <v>0</v>
      </c>
    </row>
    <row r="77" spans="1:44" x14ac:dyDescent="0.25">
      <c r="A77">
        <f t="shared" si="68"/>
        <v>72</v>
      </c>
      <c r="B77">
        <f t="shared" si="69"/>
        <v>73</v>
      </c>
      <c r="C77" t="str">
        <f t="shared" ca="1" si="36"/>
        <v>Q4637</v>
      </c>
      <c r="D77" s="1">
        <f t="shared" ca="1" si="70"/>
        <v>43617</v>
      </c>
      <c r="E77" t="str">
        <f t="shared" ca="1" si="37"/>
        <v>Ford</v>
      </c>
      <c r="F77" t="s">
        <v>141</v>
      </c>
      <c r="G77" s="5">
        <f t="shared" ca="1" si="38"/>
        <v>7776</v>
      </c>
      <c r="H77" s="5">
        <f t="shared" ca="1" si="39"/>
        <v>109</v>
      </c>
      <c r="I77" t="s">
        <v>104</v>
      </c>
      <c r="J77" s="5">
        <f t="shared" ca="1" si="40"/>
        <v>813</v>
      </c>
      <c r="K77" s="5">
        <f t="shared" ca="1" si="41"/>
        <v>215</v>
      </c>
      <c r="L77" s="5">
        <f t="shared" ca="1" si="42"/>
        <v>22</v>
      </c>
      <c r="M77" s="5">
        <f t="shared" ca="1" si="43"/>
        <v>7907</v>
      </c>
      <c r="N77" s="1" t="str">
        <f t="shared" ca="1" si="44"/>
        <v/>
      </c>
      <c r="O77" s="6">
        <v>0</v>
      </c>
      <c r="P77" t="str">
        <f t="shared" ca="1" si="45"/>
        <v/>
      </c>
      <c r="Q77" t="str">
        <f t="shared" ca="1" si="45"/>
        <v/>
      </c>
      <c r="S77" t="s">
        <v>77</v>
      </c>
      <c r="T77" t="str">
        <f t="shared" ca="1" si="46"/>
        <v>Co-op</v>
      </c>
      <c r="U77" s="4" t="str">
        <f t="shared" ca="1" si="47"/>
        <v>07319274885</v>
      </c>
      <c r="V77" t="s">
        <v>214</v>
      </c>
      <c r="W77" t="str">
        <f t="shared" ca="1" si="48"/>
        <v>Funder1</v>
      </c>
      <c r="X77" t="str">
        <f t="shared" si="49"/>
        <v>Malcom Epling S40 1LW</v>
      </c>
      <c r="Z77" t="str">
        <f t="shared" ca="1" si="50"/>
        <v>awaiting payment</v>
      </c>
      <c r="AA77" s="1">
        <f t="shared" ca="1" si="51"/>
        <v>44186</v>
      </c>
      <c r="AB77" t="b">
        <f t="shared" ca="1" si="52"/>
        <v>1</v>
      </c>
      <c r="AC77" s="1">
        <f t="shared" ca="1" si="53"/>
        <v>44126</v>
      </c>
      <c r="AD77" t="str">
        <f t="shared" ca="1" si="54"/>
        <v>Mike</v>
      </c>
      <c r="AE77" s="4" t="str">
        <f t="shared" ca="1" si="71"/>
        <v>YP52 TY</v>
      </c>
      <c r="AF77" s="6">
        <f t="shared" ca="1" si="55"/>
        <v>5619230114</v>
      </c>
      <c r="AG77" s="1">
        <f t="shared" ca="1" si="56"/>
        <v>44201</v>
      </c>
      <c r="AH77" t="b">
        <f t="shared" ca="1" si="57"/>
        <v>1</v>
      </c>
      <c r="AI77" s="1">
        <f t="shared" ca="1" si="58"/>
        <v>43755</v>
      </c>
      <c r="AJ77" t="b">
        <f t="shared" ca="1" si="59"/>
        <v>1</v>
      </c>
      <c r="AK77" t="str">
        <f t="shared" ca="1" si="60"/>
        <v>styles/assets/preview.pdf</v>
      </c>
      <c r="AL77" t="b">
        <f t="shared" ca="1" si="61"/>
        <v>1</v>
      </c>
      <c r="AM77" t="b">
        <f t="shared" ca="1" si="62"/>
        <v>1</v>
      </c>
      <c r="AN77" t="str">
        <f t="shared" ca="1" si="63"/>
        <v>styles/assets/preview.pdf</v>
      </c>
      <c r="AO77">
        <f t="shared" ca="1" si="64"/>
        <v>93</v>
      </c>
      <c r="AP77" t="b">
        <f t="shared" ca="1" si="65"/>
        <v>1</v>
      </c>
      <c r="AQ77" t="str">
        <f t="shared" ca="1" si="66"/>
        <v>styles/assets/preview.pdf</v>
      </c>
      <c r="AR77" t="b">
        <f t="shared" ca="1" si="67"/>
        <v>0</v>
      </c>
    </row>
    <row r="78" spans="1:44" x14ac:dyDescent="0.25">
      <c r="A78">
        <f t="shared" si="68"/>
        <v>73</v>
      </c>
      <c r="B78">
        <f t="shared" si="69"/>
        <v>74</v>
      </c>
      <c r="C78" t="str">
        <f t="shared" ca="1" si="36"/>
        <v>Q9981</v>
      </c>
      <c r="D78" s="1">
        <f t="shared" ca="1" si="70"/>
        <v>43801</v>
      </c>
      <c r="E78" t="str">
        <f t="shared" ca="1" si="37"/>
        <v>Mercades</v>
      </c>
      <c r="F78" t="s">
        <v>141</v>
      </c>
      <c r="G78" s="5">
        <f t="shared" ca="1" si="38"/>
        <v>6922</v>
      </c>
      <c r="H78" s="5">
        <f t="shared" ca="1" si="39"/>
        <v>32</v>
      </c>
      <c r="I78" t="s">
        <v>104</v>
      </c>
      <c r="J78" s="5">
        <f t="shared" ca="1" si="40"/>
        <v>922</v>
      </c>
      <c r="K78" s="5">
        <f t="shared" ca="1" si="41"/>
        <v>54</v>
      </c>
      <c r="L78" s="5">
        <f t="shared" ca="1" si="42"/>
        <v>157</v>
      </c>
      <c r="M78" s="5">
        <f t="shared" ca="1" si="43"/>
        <v>7111</v>
      </c>
      <c r="N78" s="1" t="str">
        <f t="shared" ca="1" si="44"/>
        <v/>
      </c>
      <c r="O78" s="6">
        <v>0</v>
      </c>
      <c r="P78" t="str">
        <f t="shared" ca="1" si="45"/>
        <v>white</v>
      </c>
      <c r="Q78" t="str">
        <f t="shared" ca="1" si="45"/>
        <v>white</v>
      </c>
      <c r="S78" t="s">
        <v>78</v>
      </c>
      <c r="T78" t="str">
        <f t="shared" ca="1" si="46"/>
        <v>McDonalds</v>
      </c>
      <c r="U78" s="4" t="str">
        <f t="shared" ca="1" si="47"/>
        <v>07848132642</v>
      </c>
      <c r="V78" t="s">
        <v>215</v>
      </c>
      <c r="W78" t="str">
        <f t="shared" ca="1" si="48"/>
        <v>Funder2</v>
      </c>
      <c r="X78" t="str">
        <f t="shared" si="49"/>
        <v>Zada Mccraw S65 3RH</v>
      </c>
      <c r="Z78" t="str">
        <f t="shared" ca="1" si="50"/>
        <v>completed</v>
      </c>
      <c r="AA78" s="1">
        <f t="shared" ca="1" si="51"/>
        <v>44195</v>
      </c>
      <c r="AB78" t="b">
        <f t="shared" ca="1" si="52"/>
        <v>1</v>
      </c>
      <c r="AC78" s="1">
        <f t="shared" ca="1" si="53"/>
        <v>44135</v>
      </c>
      <c r="AD78" t="str">
        <f t="shared" ca="1" si="54"/>
        <v>Sarah</v>
      </c>
      <c r="AE78" s="4" t="str">
        <f t="shared" ca="1" si="71"/>
        <v>YM37 FV</v>
      </c>
      <c r="AF78" s="6">
        <f t="shared" ca="1" si="55"/>
        <v>4404127060</v>
      </c>
      <c r="AG78" s="1">
        <f t="shared" ca="1" si="56"/>
        <v>44210</v>
      </c>
      <c r="AH78" t="b">
        <f t="shared" ca="1" si="57"/>
        <v>1</v>
      </c>
      <c r="AI78" s="1">
        <f t="shared" ca="1" si="58"/>
        <v>43769</v>
      </c>
      <c r="AJ78" t="b">
        <f t="shared" ca="1" si="59"/>
        <v>1</v>
      </c>
      <c r="AK78" t="str">
        <f t="shared" ca="1" si="60"/>
        <v>styles/assets/preview.pdf</v>
      </c>
      <c r="AL78" t="b">
        <f t="shared" ca="1" si="61"/>
        <v>1</v>
      </c>
      <c r="AM78" t="b">
        <f t="shared" ca="1" si="62"/>
        <v>1</v>
      </c>
      <c r="AN78" t="str">
        <f t="shared" ca="1" si="63"/>
        <v>styles/assets/preview.pdf</v>
      </c>
      <c r="AO78">
        <f t="shared" ca="1" si="64"/>
        <v>74</v>
      </c>
      <c r="AP78" t="b">
        <f t="shared" ca="1" si="65"/>
        <v>1</v>
      </c>
      <c r="AQ78" t="str">
        <f t="shared" ca="1" si="66"/>
        <v>styles/assets/preview.pdf</v>
      </c>
      <c r="AR78" t="b">
        <f t="shared" ca="1" si="67"/>
        <v>0</v>
      </c>
    </row>
    <row r="79" spans="1:44" x14ac:dyDescent="0.25">
      <c r="A79">
        <f t="shared" si="68"/>
        <v>74</v>
      </c>
      <c r="B79">
        <f t="shared" si="69"/>
        <v>75</v>
      </c>
      <c r="C79" t="str">
        <f t="shared" ca="1" si="36"/>
        <v>Q9556</v>
      </c>
      <c r="D79" s="1">
        <f t="shared" ca="1" si="70"/>
        <v>43809</v>
      </c>
      <c r="E79" t="str">
        <f t="shared" ca="1" si="37"/>
        <v>Mercades</v>
      </c>
      <c r="F79" t="s">
        <v>141</v>
      </c>
      <c r="G79" s="5">
        <f t="shared" ca="1" si="38"/>
        <v>5698</v>
      </c>
      <c r="H79" s="5">
        <f t="shared" ca="1" si="39"/>
        <v>150</v>
      </c>
      <c r="I79" t="s">
        <v>104</v>
      </c>
      <c r="J79" s="5">
        <f t="shared" ca="1" si="40"/>
        <v>1963</v>
      </c>
      <c r="K79" s="5">
        <f t="shared" ca="1" si="41"/>
        <v>81</v>
      </c>
      <c r="L79" s="5">
        <f t="shared" ca="1" si="42"/>
        <v>117</v>
      </c>
      <c r="M79" s="5">
        <f t="shared" ca="1" si="43"/>
        <v>5965</v>
      </c>
      <c r="N79" s="1">
        <f t="shared" ca="1" si="44"/>
        <v>43909</v>
      </c>
      <c r="O79" s="6">
        <v>0</v>
      </c>
      <c r="P79" t="str">
        <f t="shared" ca="1" si="45"/>
        <v>green</v>
      </c>
      <c r="Q79" t="str">
        <f t="shared" ca="1" si="45"/>
        <v>white</v>
      </c>
      <c r="S79" t="s">
        <v>79</v>
      </c>
      <c r="T79" t="str">
        <f t="shared" ca="1" si="46"/>
        <v>Global</v>
      </c>
      <c r="U79" s="4" t="str">
        <f t="shared" ca="1" si="47"/>
        <v>07208503397</v>
      </c>
      <c r="V79" t="s">
        <v>216</v>
      </c>
      <c r="W79" t="str">
        <f t="shared" ca="1" si="48"/>
        <v>Funder2</v>
      </c>
      <c r="X79" t="str">
        <f t="shared" si="49"/>
        <v>Lucinda Clinard CH66 2JX</v>
      </c>
      <c r="Z79" t="str">
        <f t="shared" ca="1" si="50"/>
        <v>completed</v>
      </c>
      <c r="AA79" s="1">
        <f t="shared" ca="1" si="51"/>
        <v>44072</v>
      </c>
      <c r="AB79" t="b">
        <f t="shared" ca="1" si="52"/>
        <v>1</v>
      </c>
      <c r="AC79" s="1">
        <f t="shared" ca="1" si="53"/>
        <v>44012</v>
      </c>
      <c r="AD79" t="str">
        <f t="shared" ca="1" si="54"/>
        <v>Mia</v>
      </c>
      <c r="AE79" s="4" t="str">
        <f t="shared" ca="1" si="71"/>
        <v>XV2 FH</v>
      </c>
      <c r="AF79" s="6">
        <f t="shared" ca="1" si="55"/>
        <v>9078255454</v>
      </c>
      <c r="AG79" s="1">
        <f t="shared" ca="1" si="56"/>
        <v>44087</v>
      </c>
      <c r="AH79" t="b">
        <f t="shared" ca="1" si="57"/>
        <v>1</v>
      </c>
      <c r="AI79" s="1">
        <f t="shared" ca="1" si="58"/>
        <v>43786</v>
      </c>
      <c r="AJ79" t="b">
        <f t="shared" ca="1" si="59"/>
        <v>1</v>
      </c>
      <c r="AK79" t="str">
        <f t="shared" ca="1" si="60"/>
        <v>styles/assets/preview.pdf</v>
      </c>
      <c r="AL79" t="b">
        <f t="shared" ca="1" si="61"/>
        <v>1</v>
      </c>
      <c r="AM79" t="b">
        <f t="shared" ca="1" si="62"/>
        <v>1</v>
      </c>
      <c r="AN79" t="str">
        <f t="shared" ca="1" si="63"/>
        <v>styles/assets/preview.pdf</v>
      </c>
      <c r="AO79">
        <f t="shared" ca="1" si="64"/>
        <v>20</v>
      </c>
      <c r="AP79" t="b">
        <f t="shared" ca="1" si="65"/>
        <v>1</v>
      </c>
      <c r="AQ79" t="str">
        <f t="shared" ca="1" si="66"/>
        <v>styles/assets/preview.pdf</v>
      </c>
      <c r="AR79" t="b">
        <f t="shared" ca="1" si="67"/>
        <v>1</v>
      </c>
    </row>
    <row r="80" spans="1:44" x14ac:dyDescent="0.25">
      <c r="A80">
        <f t="shared" si="68"/>
        <v>75</v>
      </c>
      <c r="B80">
        <f t="shared" si="69"/>
        <v>76</v>
      </c>
      <c r="C80" t="str">
        <f t="shared" ca="1" si="36"/>
        <v>Q9964</v>
      </c>
      <c r="D80" s="1">
        <f t="shared" ca="1" si="70"/>
        <v>43693</v>
      </c>
      <c r="E80" t="str">
        <f t="shared" ca="1" si="37"/>
        <v>VW</v>
      </c>
      <c r="F80" t="s">
        <v>141</v>
      </c>
      <c r="G80" s="5">
        <f t="shared" ca="1" si="38"/>
        <v>10202</v>
      </c>
      <c r="H80" s="5">
        <f t="shared" ca="1" si="39"/>
        <v>195</v>
      </c>
      <c r="I80" t="s">
        <v>104</v>
      </c>
      <c r="J80" s="5">
        <f t="shared" ca="1" si="40"/>
        <v>1674</v>
      </c>
      <c r="K80" s="5">
        <f t="shared" ca="1" si="41"/>
        <v>24</v>
      </c>
      <c r="L80" s="5">
        <f t="shared" ca="1" si="42"/>
        <v>125</v>
      </c>
      <c r="M80" s="5">
        <f t="shared" ca="1" si="43"/>
        <v>10522</v>
      </c>
      <c r="N80" s="1" t="str">
        <f t="shared" ca="1" si="44"/>
        <v/>
      </c>
      <c r="O80" s="6">
        <v>0</v>
      </c>
      <c r="P80" t="str">
        <f t="shared" ca="1" si="45"/>
        <v/>
      </c>
      <c r="Q80" t="str">
        <f t="shared" ca="1" si="45"/>
        <v/>
      </c>
      <c r="S80" t="s">
        <v>80</v>
      </c>
      <c r="T80" t="str">
        <f t="shared" ca="1" si="46"/>
        <v>Global</v>
      </c>
      <c r="U80" s="4" t="str">
        <f t="shared" ca="1" si="47"/>
        <v>07235187748</v>
      </c>
      <c r="V80" t="s">
        <v>217</v>
      </c>
      <c r="W80" t="str">
        <f t="shared" ca="1" si="48"/>
        <v>Funder3</v>
      </c>
      <c r="X80" t="str">
        <f t="shared" si="49"/>
        <v>Joel Decker YO41 5LW</v>
      </c>
      <c r="Z80" t="str">
        <f t="shared" ca="1" si="50"/>
        <v>delivery date requested</v>
      </c>
      <c r="AA80" s="1">
        <f t="shared" ca="1" si="51"/>
        <v>44036</v>
      </c>
      <c r="AB80" t="b">
        <f t="shared" ca="1" si="52"/>
        <v>1</v>
      </c>
      <c r="AC80" s="1">
        <f t="shared" ca="1" si="53"/>
        <v>43976</v>
      </c>
      <c r="AD80" t="str">
        <f t="shared" ca="1" si="54"/>
        <v>Dave</v>
      </c>
      <c r="AE80" s="4" t="str">
        <f t="shared" ca="1" si="71"/>
        <v>JI41 HK</v>
      </c>
      <c r="AF80" s="6">
        <f t="shared" ca="1" si="55"/>
        <v>4259076709</v>
      </c>
      <c r="AG80" s="1" t="str">
        <f t="shared" ca="1" si="56"/>
        <v/>
      </c>
      <c r="AH80" t="b">
        <f t="shared" ca="1" si="57"/>
        <v>0</v>
      </c>
      <c r="AI80" s="1" t="str">
        <f t="shared" ca="1" si="58"/>
        <v/>
      </c>
      <c r="AJ80" t="b">
        <f t="shared" ca="1" si="59"/>
        <v>0</v>
      </c>
      <c r="AK80" t="str">
        <f t="shared" ca="1" si="60"/>
        <v/>
      </c>
      <c r="AL80" t="b">
        <f t="shared" ca="1" si="61"/>
        <v>0</v>
      </c>
      <c r="AM80" t="b">
        <f t="shared" ca="1" si="62"/>
        <v>0</v>
      </c>
      <c r="AN80" t="str">
        <f t="shared" ca="1" si="63"/>
        <v/>
      </c>
      <c r="AO80" t="str">
        <f t="shared" ca="1" si="64"/>
        <v/>
      </c>
      <c r="AP80" t="b">
        <f t="shared" ca="1" si="65"/>
        <v>0</v>
      </c>
      <c r="AQ80" t="str">
        <f t="shared" ca="1" si="66"/>
        <v/>
      </c>
      <c r="AR80" t="b">
        <f t="shared" ca="1" si="67"/>
        <v>0</v>
      </c>
    </row>
    <row r="81" spans="1:44" x14ac:dyDescent="0.25">
      <c r="A81">
        <f t="shared" si="68"/>
        <v>76</v>
      </c>
      <c r="B81">
        <f t="shared" si="69"/>
        <v>77</v>
      </c>
      <c r="C81" t="str">
        <f t="shared" ca="1" si="36"/>
        <v>Q8857</v>
      </c>
      <c r="D81" s="1">
        <f t="shared" ca="1" si="70"/>
        <v>43727</v>
      </c>
      <c r="E81" t="str">
        <f t="shared" ca="1" si="37"/>
        <v>VW</v>
      </c>
      <c r="F81" t="s">
        <v>141</v>
      </c>
      <c r="G81" s="5">
        <f t="shared" ca="1" si="38"/>
        <v>6307</v>
      </c>
      <c r="H81" s="5">
        <f t="shared" ca="1" si="39"/>
        <v>88</v>
      </c>
      <c r="I81" t="s">
        <v>104</v>
      </c>
      <c r="J81" s="5">
        <f t="shared" ca="1" si="40"/>
        <v>1384</v>
      </c>
      <c r="K81" s="5">
        <f t="shared" ca="1" si="41"/>
        <v>204</v>
      </c>
      <c r="L81" s="5">
        <f t="shared" ca="1" si="42"/>
        <v>170</v>
      </c>
      <c r="M81" s="5">
        <f t="shared" ca="1" si="43"/>
        <v>6565</v>
      </c>
      <c r="N81" s="1">
        <f t="shared" ca="1" si="44"/>
        <v>43835</v>
      </c>
      <c r="O81" s="6">
        <v>0</v>
      </c>
      <c r="P81" t="str">
        <f t="shared" ca="1" si="45"/>
        <v>green</v>
      </c>
      <c r="Q81" t="str">
        <f t="shared" ca="1" si="45"/>
        <v>green</v>
      </c>
      <c r="S81" t="s">
        <v>81</v>
      </c>
      <c r="T81" t="str">
        <f t="shared" ca="1" si="46"/>
        <v>Vodafone</v>
      </c>
      <c r="U81" s="4" t="str">
        <f t="shared" ca="1" si="47"/>
        <v>07825919363</v>
      </c>
      <c r="V81" t="s">
        <v>218</v>
      </c>
      <c r="W81" t="str">
        <f t="shared" ca="1" si="48"/>
        <v>Funder3</v>
      </c>
      <c r="X81" t="str">
        <f t="shared" si="49"/>
        <v>Orlando Sangster HX2 8DQ</v>
      </c>
      <c r="Z81" t="str">
        <f t="shared" ca="1" si="50"/>
        <v>awaiting reg</v>
      </c>
      <c r="AA81" s="1" t="str">
        <f t="shared" ca="1" si="51"/>
        <v/>
      </c>
      <c r="AB81" t="b">
        <f t="shared" ca="1" si="52"/>
        <v>0</v>
      </c>
      <c r="AC81" s="1" t="str">
        <f t="shared" ca="1" si="53"/>
        <v/>
      </c>
      <c r="AD81" t="str">
        <f t="shared" ca="1" si="54"/>
        <v/>
      </c>
      <c r="AE81" s="4" t="str">
        <f t="shared" ca="1" si="71"/>
        <v/>
      </c>
      <c r="AF81" s="6" t="str">
        <f t="shared" ca="1" si="55"/>
        <v/>
      </c>
      <c r="AG81" s="1" t="str">
        <f t="shared" ca="1" si="56"/>
        <v/>
      </c>
      <c r="AH81" t="b">
        <f t="shared" ca="1" si="57"/>
        <v>0</v>
      </c>
      <c r="AI81" s="1" t="str">
        <f t="shared" ca="1" si="58"/>
        <v/>
      </c>
      <c r="AJ81" t="b">
        <f t="shared" ca="1" si="59"/>
        <v>0</v>
      </c>
      <c r="AK81" t="str">
        <f t="shared" ca="1" si="60"/>
        <v/>
      </c>
      <c r="AL81" t="b">
        <f t="shared" ca="1" si="61"/>
        <v>0</v>
      </c>
      <c r="AM81" t="b">
        <f t="shared" ca="1" si="62"/>
        <v>0</v>
      </c>
      <c r="AN81" t="str">
        <f t="shared" ca="1" si="63"/>
        <v/>
      </c>
      <c r="AO81" t="str">
        <f t="shared" ca="1" si="64"/>
        <v/>
      </c>
      <c r="AP81" t="b">
        <f t="shared" ca="1" si="65"/>
        <v>0</v>
      </c>
      <c r="AQ81" t="str">
        <f t="shared" ca="1" si="66"/>
        <v/>
      </c>
      <c r="AR81" t="b">
        <f t="shared" ca="1" si="67"/>
        <v>0</v>
      </c>
    </row>
    <row r="82" spans="1:44" x14ac:dyDescent="0.25">
      <c r="A82">
        <f t="shared" si="68"/>
        <v>77</v>
      </c>
      <c r="B82">
        <f t="shared" si="69"/>
        <v>78</v>
      </c>
      <c r="C82" t="str">
        <f t="shared" ca="1" si="36"/>
        <v>Q6492</v>
      </c>
      <c r="D82" s="1">
        <f t="shared" ca="1" si="70"/>
        <v>43618</v>
      </c>
      <c r="E82" t="str">
        <f t="shared" ca="1" si="37"/>
        <v>Mercades</v>
      </c>
      <c r="F82" t="s">
        <v>141</v>
      </c>
      <c r="G82" s="5">
        <f t="shared" ca="1" si="38"/>
        <v>10362</v>
      </c>
      <c r="H82" s="5">
        <f t="shared" ca="1" si="39"/>
        <v>112</v>
      </c>
      <c r="I82" t="s">
        <v>104</v>
      </c>
      <c r="J82" s="5">
        <f t="shared" ca="1" si="40"/>
        <v>1396</v>
      </c>
      <c r="K82" s="5">
        <f t="shared" ca="1" si="41"/>
        <v>73</v>
      </c>
      <c r="L82" s="5">
        <f t="shared" ca="1" si="42"/>
        <v>171</v>
      </c>
      <c r="M82" s="5">
        <f t="shared" ca="1" si="43"/>
        <v>10645</v>
      </c>
      <c r="N82" s="1" t="str">
        <f t="shared" ca="1" si="44"/>
        <v/>
      </c>
      <c r="O82" s="6">
        <v>0</v>
      </c>
      <c r="P82" t="str">
        <f t="shared" ca="1" si="45"/>
        <v/>
      </c>
      <c r="Q82" t="str">
        <f t="shared" ca="1" si="45"/>
        <v/>
      </c>
      <c r="S82" t="s">
        <v>82</v>
      </c>
      <c r="T82" t="str">
        <f t="shared" ca="1" si="46"/>
        <v>Vodafone</v>
      </c>
      <c r="U82" s="4" t="str">
        <f t="shared" ca="1" si="47"/>
        <v>07598039214</v>
      </c>
      <c r="V82" t="s">
        <v>219</v>
      </c>
      <c r="W82" t="str">
        <f t="shared" ca="1" si="48"/>
        <v>Global Vans</v>
      </c>
      <c r="X82" t="str">
        <f t="shared" si="49"/>
        <v>Johnathon Posada MK8 9BU</v>
      </c>
      <c r="Z82" t="str">
        <f t="shared" ca="1" si="50"/>
        <v>awaiting global confirmation</v>
      </c>
      <c r="AA82" s="1">
        <f t="shared" ca="1" si="51"/>
        <v>44005</v>
      </c>
      <c r="AB82" t="b">
        <f t="shared" ca="1" si="52"/>
        <v>0</v>
      </c>
      <c r="AC82" s="1" t="str">
        <f t="shared" ca="1" si="53"/>
        <v/>
      </c>
      <c r="AD82" t="str">
        <f t="shared" ca="1" si="54"/>
        <v/>
      </c>
      <c r="AE82" s="4" t="str">
        <f t="shared" ca="1" si="71"/>
        <v>QX2 DX</v>
      </c>
      <c r="AF82" s="6">
        <f t="shared" ca="1" si="55"/>
        <v>6607959407</v>
      </c>
      <c r="AG82" s="1">
        <f t="shared" ca="1" si="56"/>
        <v>44020</v>
      </c>
      <c r="AH82" t="b">
        <f t="shared" ca="1" si="57"/>
        <v>0</v>
      </c>
      <c r="AI82" s="1" t="str">
        <f t="shared" ca="1" si="58"/>
        <v/>
      </c>
      <c r="AJ82" t="b">
        <f t="shared" ca="1" si="59"/>
        <v>0</v>
      </c>
      <c r="AK82" t="str">
        <f t="shared" ca="1" si="60"/>
        <v/>
      </c>
      <c r="AL82" t="b">
        <f t="shared" ca="1" si="61"/>
        <v>0</v>
      </c>
      <c r="AM82" t="b">
        <f t="shared" ca="1" si="62"/>
        <v>0</v>
      </c>
      <c r="AN82" t="str">
        <f t="shared" ca="1" si="63"/>
        <v/>
      </c>
      <c r="AO82" t="str">
        <f t="shared" ca="1" si="64"/>
        <v/>
      </c>
      <c r="AP82" t="b">
        <f t="shared" ca="1" si="65"/>
        <v>0</v>
      </c>
      <c r="AQ82" t="str">
        <f t="shared" ca="1" si="66"/>
        <v/>
      </c>
      <c r="AR82" t="b">
        <f t="shared" ca="1" si="67"/>
        <v>0</v>
      </c>
    </row>
    <row r="83" spans="1:44" x14ac:dyDescent="0.25">
      <c r="A83">
        <f t="shared" si="68"/>
        <v>78</v>
      </c>
      <c r="B83">
        <f t="shared" si="69"/>
        <v>79</v>
      </c>
      <c r="C83" t="str">
        <f t="shared" ca="1" si="36"/>
        <v>Q9076</v>
      </c>
      <c r="D83" s="1">
        <f t="shared" ca="1" si="70"/>
        <v>43484</v>
      </c>
      <c r="E83" t="str">
        <f t="shared" ca="1" si="37"/>
        <v>VW</v>
      </c>
      <c r="F83" t="s">
        <v>141</v>
      </c>
      <c r="G83" s="5">
        <f t="shared" ca="1" si="38"/>
        <v>6951</v>
      </c>
      <c r="H83" s="5">
        <f t="shared" ca="1" si="39"/>
        <v>181</v>
      </c>
      <c r="I83" t="s">
        <v>104</v>
      </c>
      <c r="J83" s="5">
        <f t="shared" ca="1" si="40"/>
        <v>1280</v>
      </c>
      <c r="K83" s="5">
        <f t="shared" ca="1" si="41"/>
        <v>17</v>
      </c>
      <c r="L83" s="5">
        <f t="shared" ca="1" si="42"/>
        <v>71</v>
      </c>
      <c r="M83" s="5">
        <f t="shared" ca="1" si="43"/>
        <v>7203</v>
      </c>
      <c r="N83" s="1" t="str">
        <f t="shared" ca="1" si="44"/>
        <v/>
      </c>
      <c r="O83" s="6">
        <v>0</v>
      </c>
      <c r="P83" t="str">
        <f t="shared" ca="1" si="45"/>
        <v>green</v>
      </c>
      <c r="Q83" t="str">
        <f t="shared" ca="1" si="45"/>
        <v>blue</v>
      </c>
      <c r="S83" t="s">
        <v>83</v>
      </c>
      <c r="T83" t="str">
        <f t="shared" ca="1" si="46"/>
        <v>McDonalds</v>
      </c>
      <c r="U83" s="4" t="str">
        <f t="shared" ca="1" si="47"/>
        <v>07249215525</v>
      </c>
      <c r="V83" t="s">
        <v>220</v>
      </c>
      <c r="W83" t="str">
        <f t="shared" ca="1" si="48"/>
        <v>Funder2</v>
      </c>
      <c r="X83" t="str">
        <f t="shared" si="49"/>
        <v>Janene Mcewan AL5 3NS</v>
      </c>
      <c r="Z83" t="str">
        <f t="shared" ca="1" si="50"/>
        <v>awaiting global confirmation</v>
      </c>
      <c r="AA83" s="1">
        <f t="shared" ca="1" si="51"/>
        <v>44103</v>
      </c>
      <c r="AB83" t="b">
        <f t="shared" ca="1" si="52"/>
        <v>1</v>
      </c>
      <c r="AC83" s="1">
        <f t="shared" ca="1" si="53"/>
        <v>44043</v>
      </c>
      <c r="AD83" t="str">
        <f t="shared" ca="1" si="54"/>
        <v>Dave</v>
      </c>
      <c r="AE83" s="4" t="str">
        <f t="shared" ca="1" si="71"/>
        <v>MV19 DA</v>
      </c>
      <c r="AF83" s="6">
        <f t="shared" ca="1" si="55"/>
        <v>1699808568</v>
      </c>
      <c r="AG83" s="1">
        <f t="shared" ca="1" si="56"/>
        <v>44118</v>
      </c>
      <c r="AH83" t="b">
        <f t="shared" ca="1" si="57"/>
        <v>0</v>
      </c>
      <c r="AI83" s="1" t="str">
        <f t="shared" ca="1" si="58"/>
        <v/>
      </c>
      <c r="AJ83" t="b">
        <f t="shared" ca="1" si="59"/>
        <v>0</v>
      </c>
      <c r="AK83" t="str">
        <f t="shared" ca="1" si="60"/>
        <v/>
      </c>
      <c r="AL83" t="b">
        <f t="shared" ca="1" si="61"/>
        <v>0</v>
      </c>
      <c r="AM83" t="b">
        <f t="shared" ca="1" si="62"/>
        <v>0</v>
      </c>
      <c r="AN83" t="str">
        <f t="shared" ca="1" si="63"/>
        <v/>
      </c>
      <c r="AO83" t="str">
        <f t="shared" ca="1" si="64"/>
        <v/>
      </c>
      <c r="AP83" t="b">
        <f t="shared" ca="1" si="65"/>
        <v>0</v>
      </c>
      <c r="AQ83" t="str">
        <f t="shared" ca="1" si="66"/>
        <v/>
      </c>
      <c r="AR83" t="b">
        <f t="shared" ca="1" si="67"/>
        <v>0</v>
      </c>
    </row>
    <row r="84" spans="1:44" x14ac:dyDescent="0.25">
      <c r="A84">
        <f t="shared" si="68"/>
        <v>79</v>
      </c>
      <c r="B84">
        <f t="shared" si="69"/>
        <v>80</v>
      </c>
      <c r="C84" t="str">
        <f t="shared" ca="1" si="36"/>
        <v>Q6957</v>
      </c>
      <c r="D84" s="1">
        <f t="shared" ca="1" si="70"/>
        <v>43837</v>
      </c>
      <c r="E84" t="str">
        <f t="shared" ca="1" si="37"/>
        <v>Nissan</v>
      </c>
      <c r="F84" t="s">
        <v>141</v>
      </c>
      <c r="G84" s="5">
        <f t="shared" ca="1" si="38"/>
        <v>8973</v>
      </c>
      <c r="H84" s="5">
        <f t="shared" ca="1" si="39"/>
        <v>94</v>
      </c>
      <c r="I84" t="s">
        <v>104</v>
      </c>
      <c r="J84" s="5">
        <f t="shared" ca="1" si="40"/>
        <v>846</v>
      </c>
      <c r="K84" s="5">
        <f t="shared" ca="1" si="41"/>
        <v>214</v>
      </c>
      <c r="L84" s="5">
        <f t="shared" ca="1" si="42"/>
        <v>21</v>
      </c>
      <c r="M84" s="5">
        <f t="shared" ca="1" si="43"/>
        <v>9088</v>
      </c>
      <c r="N84" s="1" t="str">
        <f t="shared" ca="1" si="44"/>
        <v/>
      </c>
      <c r="O84" s="6">
        <v>0</v>
      </c>
      <c r="P84" t="str">
        <f t="shared" ca="1" si="45"/>
        <v>blue</v>
      </c>
      <c r="Q84" t="str">
        <f t="shared" ca="1" si="45"/>
        <v>red</v>
      </c>
      <c r="S84" t="s">
        <v>84</v>
      </c>
      <c r="T84" t="str">
        <f t="shared" ca="1" si="46"/>
        <v>Global</v>
      </c>
      <c r="U84" s="4" t="str">
        <f t="shared" ca="1" si="47"/>
        <v>07393786322</v>
      </c>
      <c r="V84" t="s">
        <v>221</v>
      </c>
      <c r="W84" t="str">
        <f t="shared" ca="1" si="48"/>
        <v>Funder3</v>
      </c>
      <c r="X84" t="str">
        <f t="shared" si="49"/>
        <v>Mckinley Roysden AB34 5BJ</v>
      </c>
      <c r="Z84" t="str">
        <f t="shared" ca="1" si="50"/>
        <v>delivery date requested</v>
      </c>
      <c r="AA84" s="1">
        <f t="shared" ca="1" si="51"/>
        <v>44158</v>
      </c>
      <c r="AB84" t="b">
        <f t="shared" ca="1" si="52"/>
        <v>1</v>
      </c>
      <c r="AC84" s="1">
        <f t="shared" ca="1" si="53"/>
        <v>44098</v>
      </c>
      <c r="AD84" t="str">
        <f t="shared" ca="1" si="54"/>
        <v>Sarah</v>
      </c>
      <c r="AE84" s="4" t="str">
        <f t="shared" ca="1" si="71"/>
        <v>TB61 RN</v>
      </c>
      <c r="AF84" s="6">
        <f t="shared" ca="1" si="55"/>
        <v>1223077636</v>
      </c>
      <c r="AG84" s="1" t="str">
        <f t="shared" ca="1" si="56"/>
        <v/>
      </c>
      <c r="AH84" t="b">
        <f t="shared" ca="1" si="57"/>
        <v>0</v>
      </c>
      <c r="AI84" s="1" t="str">
        <f t="shared" ca="1" si="58"/>
        <v/>
      </c>
      <c r="AJ84" t="b">
        <f t="shared" ca="1" si="59"/>
        <v>0</v>
      </c>
      <c r="AK84" t="str">
        <f t="shared" ca="1" si="60"/>
        <v/>
      </c>
      <c r="AL84" t="b">
        <f t="shared" ca="1" si="61"/>
        <v>0</v>
      </c>
      <c r="AM84" t="b">
        <f t="shared" ca="1" si="62"/>
        <v>0</v>
      </c>
      <c r="AN84" t="str">
        <f t="shared" ca="1" si="63"/>
        <v/>
      </c>
      <c r="AO84" t="str">
        <f t="shared" ca="1" si="64"/>
        <v/>
      </c>
      <c r="AP84" t="b">
        <f t="shared" ca="1" si="65"/>
        <v>0</v>
      </c>
      <c r="AQ84" t="str">
        <f t="shared" ca="1" si="66"/>
        <v/>
      </c>
      <c r="AR84" t="b">
        <f t="shared" ca="1" si="67"/>
        <v>0</v>
      </c>
    </row>
    <row r="85" spans="1:44" x14ac:dyDescent="0.25">
      <c r="A85">
        <f t="shared" si="68"/>
        <v>80</v>
      </c>
      <c r="B85">
        <f t="shared" si="69"/>
        <v>81</v>
      </c>
      <c r="C85" t="str">
        <f t="shared" ca="1" si="36"/>
        <v>Q9078</v>
      </c>
      <c r="D85" s="1">
        <f t="shared" ca="1" si="70"/>
        <v>43495</v>
      </c>
      <c r="E85" t="str">
        <f t="shared" ca="1" si="37"/>
        <v>VW</v>
      </c>
      <c r="F85" t="s">
        <v>141</v>
      </c>
      <c r="G85" s="5">
        <f t="shared" ca="1" si="38"/>
        <v>8626</v>
      </c>
      <c r="H85" s="5">
        <f t="shared" ca="1" si="39"/>
        <v>145</v>
      </c>
      <c r="I85" t="s">
        <v>104</v>
      </c>
      <c r="J85" s="5">
        <f t="shared" ca="1" si="40"/>
        <v>980</v>
      </c>
      <c r="K85" s="5">
        <f t="shared" ca="1" si="41"/>
        <v>119</v>
      </c>
      <c r="L85" s="5">
        <f t="shared" ca="1" si="42"/>
        <v>33</v>
      </c>
      <c r="M85" s="5">
        <f t="shared" ca="1" si="43"/>
        <v>8804</v>
      </c>
      <c r="N85" s="1">
        <f t="shared" ca="1" si="44"/>
        <v>43547</v>
      </c>
      <c r="O85" s="6">
        <v>0</v>
      </c>
      <c r="P85" t="str">
        <f t="shared" ca="1" si="45"/>
        <v>white</v>
      </c>
      <c r="Q85" t="str">
        <f t="shared" ca="1" si="45"/>
        <v>white</v>
      </c>
      <c r="S85" t="s">
        <v>85</v>
      </c>
      <c r="T85" t="str">
        <f t="shared" ca="1" si="46"/>
        <v>McDonalds</v>
      </c>
      <c r="U85" s="4" t="str">
        <f t="shared" ca="1" si="47"/>
        <v>07333887917</v>
      </c>
      <c r="V85" t="s">
        <v>222</v>
      </c>
      <c r="W85" t="str">
        <f t="shared" ca="1" si="48"/>
        <v>Funder3</v>
      </c>
      <c r="X85" t="str">
        <f t="shared" si="49"/>
        <v>Shelby Bowley SN6 6JR</v>
      </c>
      <c r="Z85" t="str">
        <f t="shared" ca="1" si="50"/>
        <v>delivery date requested</v>
      </c>
      <c r="AA85" s="1">
        <f t="shared" ca="1" si="51"/>
        <v>43993</v>
      </c>
      <c r="AB85" t="b">
        <f t="shared" ca="1" si="52"/>
        <v>1</v>
      </c>
      <c r="AC85" s="1">
        <f t="shared" ca="1" si="53"/>
        <v>43933</v>
      </c>
      <c r="AD85" t="str">
        <f t="shared" ca="1" si="54"/>
        <v>Mia</v>
      </c>
      <c r="AE85" s="4" t="str">
        <f t="shared" ca="1" si="71"/>
        <v>NG12 LV</v>
      </c>
      <c r="AF85" s="6">
        <f t="shared" ca="1" si="55"/>
        <v>7114723276</v>
      </c>
      <c r="AG85" s="1" t="str">
        <f t="shared" ca="1" si="56"/>
        <v/>
      </c>
      <c r="AH85" t="b">
        <f t="shared" ca="1" si="57"/>
        <v>0</v>
      </c>
      <c r="AI85" s="1" t="str">
        <f t="shared" ca="1" si="58"/>
        <v/>
      </c>
      <c r="AJ85" t="b">
        <f t="shared" ca="1" si="59"/>
        <v>0</v>
      </c>
      <c r="AK85" t="str">
        <f t="shared" ca="1" si="60"/>
        <v/>
      </c>
      <c r="AL85" t="b">
        <f t="shared" ca="1" si="61"/>
        <v>0</v>
      </c>
      <c r="AM85" t="b">
        <f t="shared" ca="1" si="62"/>
        <v>0</v>
      </c>
      <c r="AN85" t="str">
        <f t="shared" ca="1" si="63"/>
        <v/>
      </c>
      <c r="AO85" t="str">
        <f t="shared" ca="1" si="64"/>
        <v/>
      </c>
      <c r="AP85" t="b">
        <f t="shared" ca="1" si="65"/>
        <v>0</v>
      </c>
      <c r="AQ85" t="str">
        <f t="shared" ca="1" si="66"/>
        <v/>
      </c>
      <c r="AR85" t="b">
        <f t="shared" ca="1" si="67"/>
        <v>0</v>
      </c>
    </row>
    <row r="86" spans="1:44" x14ac:dyDescent="0.25">
      <c r="A86">
        <f t="shared" si="68"/>
        <v>81</v>
      </c>
      <c r="B86">
        <f t="shared" si="69"/>
        <v>82</v>
      </c>
      <c r="C86" t="str">
        <f t="shared" ca="1" si="36"/>
        <v>Q5377</v>
      </c>
      <c r="D86" s="1">
        <f t="shared" ca="1" si="70"/>
        <v>43522</v>
      </c>
      <c r="E86" t="str">
        <f t="shared" ca="1" si="37"/>
        <v>Ford</v>
      </c>
      <c r="F86" t="s">
        <v>141</v>
      </c>
      <c r="G86" s="5">
        <f t="shared" ca="1" si="38"/>
        <v>7462</v>
      </c>
      <c r="H86" s="5">
        <f t="shared" ca="1" si="39"/>
        <v>81</v>
      </c>
      <c r="I86" t="s">
        <v>104</v>
      </c>
      <c r="J86" s="5">
        <f t="shared" ca="1" si="40"/>
        <v>1073</v>
      </c>
      <c r="K86" s="5">
        <f t="shared" ca="1" si="41"/>
        <v>242</v>
      </c>
      <c r="L86" s="5">
        <f t="shared" ca="1" si="42"/>
        <v>31</v>
      </c>
      <c r="M86" s="5">
        <f t="shared" ca="1" si="43"/>
        <v>7574</v>
      </c>
      <c r="N86" s="1" t="str">
        <f t="shared" ca="1" si="44"/>
        <v/>
      </c>
      <c r="O86" s="6">
        <v>0</v>
      </c>
      <c r="P86" t="str">
        <f t="shared" ca="1" si="45"/>
        <v>blue</v>
      </c>
      <c r="Q86" t="str">
        <f t="shared" ca="1" si="45"/>
        <v>white</v>
      </c>
      <c r="S86" t="s">
        <v>86</v>
      </c>
      <c r="T86" t="str">
        <f t="shared" ca="1" si="46"/>
        <v>Co-op</v>
      </c>
      <c r="U86" s="4" t="str">
        <f t="shared" ca="1" si="47"/>
        <v>07855213933</v>
      </c>
      <c r="V86" t="s">
        <v>223</v>
      </c>
      <c r="W86" t="str">
        <f t="shared" ca="1" si="48"/>
        <v>Funder2</v>
      </c>
      <c r="X86" t="str">
        <f t="shared" si="49"/>
        <v>Annett Zhang AB56 4PD</v>
      </c>
      <c r="Z86" t="str">
        <f t="shared" ca="1" si="50"/>
        <v>awaiting global confirmation</v>
      </c>
      <c r="AA86" s="1">
        <f t="shared" ca="1" si="51"/>
        <v>44088</v>
      </c>
      <c r="AB86" t="b">
        <f t="shared" ca="1" si="52"/>
        <v>1</v>
      </c>
      <c r="AC86" s="1">
        <f t="shared" ca="1" si="53"/>
        <v>44028</v>
      </c>
      <c r="AD86" t="str">
        <f t="shared" ca="1" si="54"/>
        <v>Dave</v>
      </c>
      <c r="AE86" s="4" t="str">
        <f t="shared" ca="1" si="71"/>
        <v>EG2 MA</v>
      </c>
      <c r="AF86" s="6">
        <f t="shared" ca="1" si="55"/>
        <v>9201908902</v>
      </c>
      <c r="AG86" s="1">
        <f t="shared" ca="1" si="56"/>
        <v>44103</v>
      </c>
      <c r="AH86" t="b">
        <f t="shared" ca="1" si="57"/>
        <v>0</v>
      </c>
      <c r="AI86" s="1" t="str">
        <f t="shared" ca="1" si="58"/>
        <v/>
      </c>
      <c r="AJ86" t="b">
        <f t="shared" ca="1" si="59"/>
        <v>0</v>
      </c>
      <c r="AK86" t="str">
        <f t="shared" ca="1" si="60"/>
        <v/>
      </c>
      <c r="AL86" t="b">
        <f t="shared" ca="1" si="61"/>
        <v>0</v>
      </c>
      <c r="AM86" t="b">
        <f t="shared" ca="1" si="62"/>
        <v>0</v>
      </c>
      <c r="AN86" t="str">
        <f t="shared" ca="1" si="63"/>
        <v/>
      </c>
      <c r="AO86" t="str">
        <f t="shared" ca="1" si="64"/>
        <v/>
      </c>
      <c r="AP86" t="b">
        <f t="shared" ca="1" si="65"/>
        <v>0</v>
      </c>
      <c r="AQ86" t="str">
        <f t="shared" ca="1" si="66"/>
        <v/>
      </c>
      <c r="AR86" t="b">
        <f t="shared" ca="1" si="67"/>
        <v>0</v>
      </c>
    </row>
    <row r="87" spans="1:44" x14ac:dyDescent="0.25">
      <c r="A87">
        <f t="shared" si="68"/>
        <v>82</v>
      </c>
      <c r="B87">
        <f t="shared" si="69"/>
        <v>83</v>
      </c>
      <c r="C87" t="str">
        <f t="shared" ca="1" si="36"/>
        <v>Q5794</v>
      </c>
      <c r="D87" s="1">
        <f t="shared" ca="1" si="70"/>
        <v>43860</v>
      </c>
      <c r="E87" t="str">
        <f t="shared" ca="1" si="37"/>
        <v>Mercades</v>
      </c>
      <c r="F87" t="s">
        <v>141</v>
      </c>
      <c r="G87" s="5">
        <f t="shared" ca="1" si="38"/>
        <v>10583</v>
      </c>
      <c r="H87" s="5">
        <f t="shared" ca="1" si="39"/>
        <v>108</v>
      </c>
      <c r="I87" t="s">
        <v>104</v>
      </c>
      <c r="J87" s="5">
        <f t="shared" ca="1" si="40"/>
        <v>1881</v>
      </c>
      <c r="K87" s="5">
        <f t="shared" ca="1" si="41"/>
        <v>234</v>
      </c>
      <c r="L87" s="5">
        <f t="shared" ca="1" si="42"/>
        <v>135</v>
      </c>
      <c r="M87" s="5">
        <f t="shared" ca="1" si="43"/>
        <v>10826</v>
      </c>
      <c r="N87" s="1">
        <f t="shared" ca="1" si="44"/>
        <v>43756</v>
      </c>
      <c r="O87" s="6">
        <v>0</v>
      </c>
      <c r="P87" t="str">
        <f t="shared" ca="1" si="45"/>
        <v>blue</v>
      </c>
      <c r="Q87" t="str">
        <f t="shared" ca="1" si="45"/>
        <v>blue</v>
      </c>
      <c r="S87" t="s">
        <v>87</v>
      </c>
      <c r="T87" t="str">
        <f t="shared" ca="1" si="46"/>
        <v>PwC</v>
      </c>
      <c r="U87" s="4" t="str">
        <f t="shared" ca="1" si="47"/>
        <v>07246575025</v>
      </c>
      <c r="V87" t="s">
        <v>224</v>
      </c>
      <c r="W87" t="str">
        <f t="shared" ca="1" si="48"/>
        <v>Global Vans</v>
      </c>
      <c r="X87" t="str">
        <f t="shared" si="49"/>
        <v>Leoma Domino WA10 2PG</v>
      </c>
      <c r="Z87" t="str">
        <f t="shared" ca="1" si="50"/>
        <v>completed</v>
      </c>
      <c r="AA87" s="1">
        <f t="shared" ca="1" si="51"/>
        <v>43994</v>
      </c>
      <c r="AB87" t="b">
        <f t="shared" ca="1" si="52"/>
        <v>0</v>
      </c>
      <c r="AC87" s="1" t="str">
        <f t="shared" ca="1" si="53"/>
        <v/>
      </c>
      <c r="AD87" t="str">
        <f t="shared" ca="1" si="54"/>
        <v/>
      </c>
      <c r="AE87" s="4" t="str">
        <f t="shared" ca="1" si="71"/>
        <v>AR4 FO</v>
      </c>
      <c r="AF87" s="6">
        <f t="shared" ca="1" si="55"/>
        <v>9706408559</v>
      </c>
      <c r="AG87" s="1">
        <f t="shared" ca="1" si="56"/>
        <v>44009</v>
      </c>
      <c r="AH87" t="b">
        <f t="shared" ca="1" si="57"/>
        <v>1</v>
      </c>
      <c r="AI87" s="1">
        <f t="shared" ca="1" si="58"/>
        <v>43778</v>
      </c>
      <c r="AJ87" t="b">
        <f t="shared" ca="1" si="59"/>
        <v>1</v>
      </c>
      <c r="AK87" t="str">
        <f t="shared" ca="1" si="60"/>
        <v>styles/assets/preview.pdf</v>
      </c>
      <c r="AL87" t="b">
        <f t="shared" ca="1" si="61"/>
        <v>1</v>
      </c>
      <c r="AM87" t="b">
        <f t="shared" ca="1" si="62"/>
        <v>1</v>
      </c>
      <c r="AN87" t="str">
        <f t="shared" ca="1" si="63"/>
        <v>styles/assets/preview.pdf</v>
      </c>
      <c r="AO87">
        <f t="shared" ca="1" si="64"/>
        <v>37</v>
      </c>
      <c r="AP87" t="b">
        <f t="shared" ca="1" si="65"/>
        <v>1</v>
      </c>
      <c r="AQ87" t="str">
        <f t="shared" ca="1" si="66"/>
        <v>styles/assets/preview.pdf</v>
      </c>
      <c r="AR87" t="b">
        <f t="shared" ca="1" si="67"/>
        <v>0</v>
      </c>
    </row>
    <row r="88" spans="1:44" x14ac:dyDescent="0.25">
      <c r="A88">
        <f t="shared" si="68"/>
        <v>83</v>
      </c>
      <c r="B88">
        <f t="shared" si="69"/>
        <v>84</v>
      </c>
      <c r="C88" t="str">
        <f t="shared" ca="1" si="36"/>
        <v>Q9865</v>
      </c>
      <c r="D88" s="1">
        <f t="shared" ca="1" si="70"/>
        <v>43768</v>
      </c>
      <c r="E88" t="str">
        <f t="shared" ca="1" si="37"/>
        <v>VW</v>
      </c>
      <c r="F88" t="s">
        <v>141</v>
      </c>
      <c r="G88" s="5">
        <f t="shared" ca="1" si="38"/>
        <v>9353</v>
      </c>
      <c r="H88" s="5">
        <f t="shared" ca="1" si="39"/>
        <v>12</v>
      </c>
      <c r="I88" t="s">
        <v>104</v>
      </c>
      <c r="J88" s="5">
        <f t="shared" ca="1" si="40"/>
        <v>1437</v>
      </c>
      <c r="K88" s="5">
        <f t="shared" ca="1" si="41"/>
        <v>166</v>
      </c>
      <c r="L88" s="5">
        <f t="shared" ca="1" si="42"/>
        <v>84</v>
      </c>
      <c r="M88" s="5">
        <f t="shared" ca="1" si="43"/>
        <v>9449</v>
      </c>
      <c r="N88" s="1">
        <f t="shared" ca="1" si="44"/>
        <v>43878</v>
      </c>
      <c r="O88" s="6">
        <v>0</v>
      </c>
      <c r="P88" t="str">
        <f t="shared" ca="1" si="45"/>
        <v>white</v>
      </c>
      <c r="Q88" t="str">
        <f t="shared" ca="1" si="45"/>
        <v/>
      </c>
      <c r="S88" t="s">
        <v>88</v>
      </c>
      <c r="T88" t="str">
        <f t="shared" ca="1" si="46"/>
        <v>Co-op</v>
      </c>
      <c r="U88" s="4" t="str">
        <f t="shared" ca="1" si="47"/>
        <v>07602897726</v>
      </c>
      <c r="V88" t="s">
        <v>225</v>
      </c>
      <c r="W88" t="str">
        <f t="shared" ca="1" si="48"/>
        <v>Funder2</v>
      </c>
      <c r="X88" t="str">
        <f t="shared" si="49"/>
        <v>Maia Lukasiewicz CF3 0DE</v>
      </c>
      <c r="Z88" t="str">
        <f t="shared" ca="1" si="50"/>
        <v>new</v>
      </c>
      <c r="AA88" s="1" t="str">
        <f t="shared" ca="1" si="51"/>
        <v/>
      </c>
      <c r="AB88" t="b">
        <f t="shared" ca="1" si="52"/>
        <v>0</v>
      </c>
      <c r="AC88" s="1" t="str">
        <f t="shared" ca="1" si="53"/>
        <v/>
      </c>
      <c r="AD88" t="str">
        <f t="shared" ca="1" si="54"/>
        <v/>
      </c>
      <c r="AE88" s="4" t="str">
        <f t="shared" ca="1" si="71"/>
        <v/>
      </c>
      <c r="AF88" s="6" t="str">
        <f t="shared" ca="1" si="55"/>
        <v/>
      </c>
      <c r="AG88" s="1" t="str">
        <f t="shared" ca="1" si="56"/>
        <v/>
      </c>
      <c r="AH88" t="b">
        <f t="shared" ca="1" si="57"/>
        <v>0</v>
      </c>
      <c r="AI88" s="1" t="str">
        <f t="shared" ca="1" si="58"/>
        <v/>
      </c>
      <c r="AJ88" t="b">
        <f t="shared" ca="1" si="59"/>
        <v>0</v>
      </c>
      <c r="AK88" t="str">
        <f t="shared" ca="1" si="60"/>
        <v/>
      </c>
      <c r="AL88" t="b">
        <f t="shared" ca="1" si="61"/>
        <v>0</v>
      </c>
      <c r="AM88" t="b">
        <f t="shared" ca="1" si="62"/>
        <v>0</v>
      </c>
      <c r="AN88" t="str">
        <f t="shared" ca="1" si="63"/>
        <v/>
      </c>
      <c r="AO88" t="str">
        <f t="shared" ca="1" si="64"/>
        <v/>
      </c>
      <c r="AP88" t="b">
        <f t="shared" ca="1" si="65"/>
        <v>0</v>
      </c>
      <c r="AQ88" t="str">
        <f t="shared" ca="1" si="66"/>
        <v/>
      </c>
      <c r="AR88" t="b">
        <f t="shared" ca="1" si="67"/>
        <v>0</v>
      </c>
    </row>
    <row r="89" spans="1:44" x14ac:dyDescent="0.25">
      <c r="A89">
        <f t="shared" si="68"/>
        <v>84</v>
      </c>
      <c r="B89">
        <f t="shared" si="69"/>
        <v>85</v>
      </c>
      <c r="C89" t="str">
        <f t="shared" ca="1" si="36"/>
        <v>Q1898</v>
      </c>
      <c r="D89" s="1">
        <f t="shared" ca="1" si="70"/>
        <v>43610</v>
      </c>
      <c r="E89" t="str">
        <f t="shared" ca="1" si="37"/>
        <v>Mercades</v>
      </c>
      <c r="F89" t="s">
        <v>141</v>
      </c>
      <c r="G89" s="5">
        <f t="shared" ca="1" si="38"/>
        <v>5940</v>
      </c>
      <c r="H89" s="5">
        <f t="shared" ca="1" si="39"/>
        <v>9</v>
      </c>
      <c r="I89" t="s">
        <v>104</v>
      </c>
      <c r="J89" s="5">
        <f t="shared" ca="1" si="40"/>
        <v>961</v>
      </c>
      <c r="K89" s="5">
        <f t="shared" ca="1" si="41"/>
        <v>142</v>
      </c>
      <c r="L89" s="5">
        <f t="shared" ca="1" si="42"/>
        <v>168</v>
      </c>
      <c r="M89" s="5">
        <f t="shared" ca="1" si="43"/>
        <v>6117</v>
      </c>
      <c r="N89" s="1" t="str">
        <f t="shared" ca="1" si="44"/>
        <v/>
      </c>
      <c r="O89" s="6">
        <v>0</v>
      </c>
      <c r="P89" t="str">
        <f t="shared" ca="1" si="45"/>
        <v>blue</v>
      </c>
      <c r="Q89" t="str">
        <f t="shared" ca="1" si="45"/>
        <v>blue</v>
      </c>
      <c r="S89" t="s">
        <v>89</v>
      </c>
      <c r="T89" t="str">
        <f t="shared" ca="1" si="46"/>
        <v>Vodafone</v>
      </c>
      <c r="U89" s="4" t="str">
        <f t="shared" ca="1" si="47"/>
        <v>07999250162</v>
      </c>
      <c r="V89" t="s">
        <v>226</v>
      </c>
      <c r="W89" t="str">
        <f t="shared" ca="1" si="48"/>
        <v>Funder2</v>
      </c>
      <c r="X89" t="str">
        <f t="shared" si="49"/>
        <v>Khadijah Lesh GL2 7NB</v>
      </c>
      <c r="Z89" t="str">
        <f t="shared" ca="1" si="50"/>
        <v>completed</v>
      </c>
      <c r="AA89" s="1">
        <f t="shared" ca="1" si="51"/>
        <v>43981</v>
      </c>
      <c r="AB89" t="b">
        <f t="shared" ca="1" si="52"/>
        <v>1</v>
      </c>
      <c r="AC89" s="1">
        <f t="shared" ca="1" si="53"/>
        <v>43921</v>
      </c>
      <c r="AD89" t="str">
        <f t="shared" ca="1" si="54"/>
        <v>Mike</v>
      </c>
      <c r="AE89" s="4" t="str">
        <f t="shared" ca="1" si="71"/>
        <v>JC34 YB</v>
      </c>
      <c r="AF89" s="6">
        <f t="shared" ca="1" si="55"/>
        <v>7127848626</v>
      </c>
      <c r="AG89" s="1">
        <f t="shared" ca="1" si="56"/>
        <v>43996</v>
      </c>
      <c r="AH89" t="b">
        <f t="shared" ca="1" si="57"/>
        <v>1</v>
      </c>
      <c r="AI89" s="1">
        <f t="shared" ca="1" si="58"/>
        <v>43552</v>
      </c>
      <c r="AJ89" t="b">
        <f t="shared" ca="1" si="59"/>
        <v>1</v>
      </c>
      <c r="AK89" t="str">
        <f t="shared" ca="1" si="60"/>
        <v>styles/assets/preview.pdf</v>
      </c>
      <c r="AL89" t="b">
        <f t="shared" ca="1" si="61"/>
        <v>1</v>
      </c>
      <c r="AM89" t="b">
        <f t="shared" ca="1" si="62"/>
        <v>1</v>
      </c>
      <c r="AN89" t="str">
        <f t="shared" ca="1" si="63"/>
        <v>styles/assets/preview.pdf</v>
      </c>
      <c r="AO89">
        <f t="shared" ca="1" si="64"/>
        <v>2</v>
      </c>
      <c r="AP89" t="b">
        <f t="shared" ca="1" si="65"/>
        <v>1</v>
      </c>
      <c r="AQ89" t="str">
        <f t="shared" ca="1" si="66"/>
        <v>styles/assets/preview.pdf</v>
      </c>
      <c r="AR89" t="b">
        <f t="shared" ca="1" si="67"/>
        <v>1</v>
      </c>
    </row>
    <row r="90" spans="1:44" x14ac:dyDescent="0.25">
      <c r="A90">
        <f t="shared" si="68"/>
        <v>85</v>
      </c>
      <c r="B90">
        <f t="shared" si="69"/>
        <v>86</v>
      </c>
      <c r="C90" t="str">
        <f t="shared" ca="1" si="36"/>
        <v>Q5028</v>
      </c>
      <c r="D90" s="1">
        <f t="shared" ca="1" si="70"/>
        <v>43743</v>
      </c>
      <c r="E90" t="str">
        <f t="shared" ca="1" si="37"/>
        <v>Ford</v>
      </c>
      <c r="F90" t="s">
        <v>141</v>
      </c>
      <c r="G90" s="5">
        <f t="shared" ca="1" si="38"/>
        <v>6323</v>
      </c>
      <c r="H90" s="5">
        <f t="shared" ca="1" si="39"/>
        <v>193</v>
      </c>
      <c r="I90" t="s">
        <v>104</v>
      </c>
      <c r="J90" s="5">
        <f t="shared" ca="1" si="40"/>
        <v>1057</v>
      </c>
      <c r="K90" s="5">
        <f t="shared" ca="1" si="41"/>
        <v>235</v>
      </c>
      <c r="L90" s="5">
        <f t="shared" ca="1" si="42"/>
        <v>20</v>
      </c>
      <c r="M90" s="5">
        <f t="shared" ca="1" si="43"/>
        <v>6536</v>
      </c>
      <c r="N90" s="1" t="str">
        <f t="shared" ca="1" si="44"/>
        <v/>
      </c>
      <c r="O90" s="6">
        <v>0</v>
      </c>
      <c r="P90" t="str">
        <f t="shared" ca="1" si="45"/>
        <v>white</v>
      </c>
      <c r="Q90" t="str">
        <f t="shared" ca="1" si="45"/>
        <v>red</v>
      </c>
      <c r="S90" t="s">
        <v>90</v>
      </c>
      <c r="T90" t="str">
        <f t="shared" ca="1" si="46"/>
        <v>PwC</v>
      </c>
      <c r="U90" s="4" t="str">
        <f t="shared" ca="1" si="47"/>
        <v>07298920745</v>
      </c>
      <c r="V90" t="s">
        <v>227</v>
      </c>
      <c r="W90" t="str">
        <f t="shared" ca="1" si="48"/>
        <v>Global Vans</v>
      </c>
      <c r="X90" t="str">
        <f t="shared" si="49"/>
        <v>Lea Juliano S13 9AQ</v>
      </c>
      <c r="Z90" t="str">
        <f t="shared" ca="1" si="50"/>
        <v>new</v>
      </c>
      <c r="AA90" s="1" t="str">
        <f t="shared" ca="1" si="51"/>
        <v/>
      </c>
      <c r="AB90" t="b">
        <f t="shared" ca="1" si="52"/>
        <v>0</v>
      </c>
      <c r="AC90" s="1" t="str">
        <f t="shared" ca="1" si="53"/>
        <v/>
      </c>
      <c r="AD90" t="str">
        <f t="shared" ca="1" si="54"/>
        <v/>
      </c>
      <c r="AE90" s="4" t="str">
        <f t="shared" ca="1" si="71"/>
        <v/>
      </c>
      <c r="AF90" s="6" t="str">
        <f t="shared" ca="1" si="55"/>
        <v/>
      </c>
      <c r="AG90" s="1" t="str">
        <f t="shared" ca="1" si="56"/>
        <v/>
      </c>
      <c r="AH90" t="b">
        <f t="shared" ca="1" si="57"/>
        <v>0</v>
      </c>
      <c r="AI90" s="1" t="str">
        <f t="shared" ca="1" si="58"/>
        <v/>
      </c>
      <c r="AJ90" t="b">
        <f t="shared" ca="1" si="59"/>
        <v>0</v>
      </c>
      <c r="AK90" t="str">
        <f t="shared" ca="1" si="60"/>
        <v/>
      </c>
      <c r="AL90" t="b">
        <f t="shared" ca="1" si="61"/>
        <v>0</v>
      </c>
      <c r="AM90" t="b">
        <f t="shared" ca="1" si="62"/>
        <v>0</v>
      </c>
      <c r="AN90" t="str">
        <f t="shared" ca="1" si="63"/>
        <v/>
      </c>
      <c r="AO90" t="str">
        <f t="shared" ca="1" si="64"/>
        <v/>
      </c>
      <c r="AP90" t="b">
        <f t="shared" ca="1" si="65"/>
        <v>0</v>
      </c>
      <c r="AQ90" t="str">
        <f t="shared" ca="1" si="66"/>
        <v/>
      </c>
      <c r="AR90" t="b">
        <f t="shared" ca="1" si="67"/>
        <v>0</v>
      </c>
    </row>
    <row r="91" spans="1:44" x14ac:dyDescent="0.25">
      <c r="A91">
        <f t="shared" si="68"/>
        <v>86</v>
      </c>
      <c r="B91">
        <f t="shared" si="69"/>
        <v>87</v>
      </c>
      <c r="C91" t="str">
        <f t="shared" ca="1" si="36"/>
        <v>Q9405</v>
      </c>
      <c r="D91" s="1">
        <f t="shared" ca="1" si="70"/>
        <v>43611</v>
      </c>
      <c r="E91" t="str">
        <f t="shared" ca="1" si="37"/>
        <v>Ford</v>
      </c>
      <c r="F91" t="s">
        <v>141</v>
      </c>
      <c r="G91" s="5">
        <f t="shared" ca="1" si="38"/>
        <v>8924</v>
      </c>
      <c r="H91" s="5">
        <f t="shared" ca="1" si="39"/>
        <v>122</v>
      </c>
      <c r="I91" t="s">
        <v>104</v>
      </c>
      <c r="J91" s="5">
        <f t="shared" ca="1" si="40"/>
        <v>1160</v>
      </c>
      <c r="K91" s="5">
        <f t="shared" ca="1" si="41"/>
        <v>0</v>
      </c>
      <c r="L91" s="5">
        <f t="shared" ca="1" si="42"/>
        <v>99</v>
      </c>
      <c r="M91" s="5">
        <f t="shared" ca="1" si="43"/>
        <v>9145</v>
      </c>
      <c r="N91" s="1">
        <f t="shared" ca="1" si="44"/>
        <v>43500</v>
      </c>
      <c r="O91" s="6">
        <v>0</v>
      </c>
      <c r="P91" t="str">
        <f t="shared" ca="1" si="45"/>
        <v>green</v>
      </c>
      <c r="Q91" t="str">
        <f t="shared" ca="1" si="45"/>
        <v>green</v>
      </c>
      <c r="S91" t="s">
        <v>91</v>
      </c>
      <c r="T91" t="str">
        <f t="shared" ca="1" si="46"/>
        <v>PwC</v>
      </c>
      <c r="U91" s="4" t="str">
        <f t="shared" ca="1" si="47"/>
        <v>07720044644</v>
      </c>
      <c r="V91" t="s">
        <v>228</v>
      </c>
      <c r="W91" t="str">
        <f t="shared" ca="1" si="48"/>
        <v>Funder2</v>
      </c>
      <c r="X91" t="str">
        <f t="shared" si="49"/>
        <v>Stefany Meder BT79 0AH</v>
      </c>
      <c r="Z91" t="str">
        <f t="shared" ca="1" si="50"/>
        <v>completed</v>
      </c>
      <c r="AA91" s="1">
        <f t="shared" ca="1" si="51"/>
        <v>44104</v>
      </c>
      <c r="AB91" t="b">
        <f t="shared" ca="1" si="52"/>
        <v>0</v>
      </c>
      <c r="AC91" s="1" t="str">
        <f t="shared" ca="1" si="53"/>
        <v/>
      </c>
      <c r="AD91" t="str">
        <f t="shared" ca="1" si="54"/>
        <v/>
      </c>
      <c r="AE91" s="4" t="str">
        <f t="shared" ca="1" si="71"/>
        <v>JM4 EG</v>
      </c>
      <c r="AF91" s="6">
        <f t="shared" ca="1" si="55"/>
        <v>9139628447</v>
      </c>
      <c r="AG91" s="1">
        <f t="shared" ca="1" si="56"/>
        <v>44119</v>
      </c>
      <c r="AH91" t="b">
        <f t="shared" ca="1" si="57"/>
        <v>1</v>
      </c>
      <c r="AI91" s="1">
        <f t="shared" ca="1" si="58"/>
        <v>43484</v>
      </c>
      <c r="AJ91" t="b">
        <f t="shared" ca="1" si="59"/>
        <v>1</v>
      </c>
      <c r="AK91" t="str">
        <f t="shared" ca="1" si="60"/>
        <v>styles/assets/preview.pdf</v>
      </c>
      <c r="AL91" t="b">
        <f t="shared" ca="1" si="61"/>
        <v>1</v>
      </c>
      <c r="AM91" t="b">
        <f t="shared" ca="1" si="62"/>
        <v>1</v>
      </c>
      <c r="AN91" t="str">
        <f t="shared" ca="1" si="63"/>
        <v>styles/assets/preview.pdf</v>
      </c>
      <c r="AO91">
        <f t="shared" ca="1" si="64"/>
        <v>33</v>
      </c>
      <c r="AP91" t="b">
        <f t="shared" ca="1" si="65"/>
        <v>1</v>
      </c>
      <c r="AQ91" t="str">
        <f t="shared" ca="1" si="66"/>
        <v>styles/assets/preview.pdf</v>
      </c>
      <c r="AR91" t="b">
        <f t="shared" ca="1" si="67"/>
        <v>1</v>
      </c>
    </row>
    <row r="92" spans="1:44" x14ac:dyDescent="0.25">
      <c r="A92">
        <f t="shared" si="68"/>
        <v>87</v>
      </c>
      <c r="B92">
        <f t="shared" si="69"/>
        <v>88</v>
      </c>
      <c r="C92" t="str">
        <f t="shared" ca="1" si="36"/>
        <v>Q6642</v>
      </c>
      <c r="D92" s="1">
        <f t="shared" ca="1" si="70"/>
        <v>43498</v>
      </c>
      <c r="E92" t="str">
        <f t="shared" ca="1" si="37"/>
        <v>Ford</v>
      </c>
      <c r="F92" t="s">
        <v>141</v>
      </c>
      <c r="G92" s="5">
        <f t="shared" ca="1" si="38"/>
        <v>11133</v>
      </c>
      <c r="H92" s="5">
        <f t="shared" ca="1" si="39"/>
        <v>27</v>
      </c>
      <c r="I92" t="s">
        <v>104</v>
      </c>
      <c r="J92" s="5">
        <f t="shared" ca="1" si="40"/>
        <v>1996</v>
      </c>
      <c r="K92" s="5">
        <f t="shared" ca="1" si="41"/>
        <v>69</v>
      </c>
      <c r="L92" s="5">
        <f t="shared" ca="1" si="42"/>
        <v>162</v>
      </c>
      <c r="M92" s="5">
        <f t="shared" ca="1" si="43"/>
        <v>11322</v>
      </c>
      <c r="N92" s="1">
        <f t="shared" ca="1" si="44"/>
        <v>43595</v>
      </c>
      <c r="O92" s="6">
        <v>0</v>
      </c>
      <c r="P92" t="str">
        <f t="shared" ca="1" si="45"/>
        <v>blue</v>
      </c>
      <c r="Q92" t="str">
        <f t="shared" ca="1" si="45"/>
        <v>green</v>
      </c>
      <c r="S92" t="s">
        <v>92</v>
      </c>
      <c r="T92" t="str">
        <f t="shared" ca="1" si="46"/>
        <v>Vodafone</v>
      </c>
      <c r="U92" s="4" t="str">
        <f t="shared" ca="1" si="47"/>
        <v>07223886767</v>
      </c>
      <c r="V92" t="s">
        <v>229</v>
      </c>
      <c r="W92" t="str">
        <f t="shared" ca="1" si="48"/>
        <v>Funder1</v>
      </c>
      <c r="X92" t="str">
        <f t="shared" si="49"/>
        <v>Jordan Slattery DE7 4AL</v>
      </c>
      <c r="Z92" t="str">
        <f t="shared" ca="1" si="50"/>
        <v>confirmed delivery</v>
      </c>
      <c r="AA92" s="1">
        <f t="shared" ca="1" si="51"/>
        <v>44173</v>
      </c>
      <c r="AB92" t="b">
        <f t="shared" ca="1" si="52"/>
        <v>1</v>
      </c>
      <c r="AC92" s="1">
        <f t="shared" ca="1" si="53"/>
        <v>44113</v>
      </c>
      <c r="AD92" t="str">
        <f t="shared" ca="1" si="54"/>
        <v>Mike</v>
      </c>
      <c r="AE92" s="4" t="str">
        <f t="shared" ca="1" si="71"/>
        <v>XN13 GG</v>
      </c>
      <c r="AF92" s="6">
        <f t="shared" ca="1" si="55"/>
        <v>6150392480</v>
      </c>
      <c r="AG92" s="1">
        <f t="shared" ca="1" si="56"/>
        <v>44188</v>
      </c>
      <c r="AH92" t="b">
        <f t="shared" ca="1" si="57"/>
        <v>1</v>
      </c>
      <c r="AI92" s="1" t="str">
        <f t="shared" ca="1" si="58"/>
        <v/>
      </c>
      <c r="AJ92" t="b">
        <f t="shared" ca="1" si="59"/>
        <v>0</v>
      </c>
      <c r="AK92" t="str">
        <f t="shared" ca="1" si="60"/>
        <v/>
      </c>
      <c r="AL92" t="b">
        <f t="shared" ca="1" si="61"/>
        <v>0</v>
      </c>
      <c r="AM92" t="b">
        <f t="shared" ca="1" si="62"/>
        <v>0</v>
      </c>
      <c r="AN92" t="str">
        <f t="shared" ca="1" si="63"/>
        <v/>
      </c>
      <c r="AO92" t="str">
        <f t="shared" ca="1" si="64"/>
        <v/>
      </c>
      <c r="AP92" t="b">
        <f t="shared" ca="1" si="65"/>
        <v>0</v>
      </c>
      <c r="AQ92" t="str">
        <f t="shared" ca="1" si="66"/>
        <v/>
      </c>
      <c r="AR92" t="b">
        <f t="shared" ca="1" si="67"/>
        <v>0</v>
      </c>
    </row>
    <row r="93" spans="1:44" x14ac:dyDescent="0.25">
      <c r="A93">
        <f t="shared" si="68"/>
        <v>88</v>
      </c>
      <c r="B93">
        <f t="shared" si="69"/>
        <v>89</v>
      </c>
      <c r="C93" t="str">
        <f t="shared" ca="1" si="36"/>
        <v>Q1575</v>
      </c>
      <c r="D93" s="1">
        <f t="shared" ca="1" si="70"/>
        <v>43777</v>
      </c>
      <c r="E93" t="str">
        <f t="shared" ca="1" si="37"/>
        <v>VW</v>
      </c>
      <c r="F93" t="s">
        <v>141</v>
      </c>
      <c r="G93" s="5">
        <f t="shared" ca="1" si="38"/>
        <v>7088</v>
      </c>
      <c r="H93" s="5">
        <f t="shared" ca="1" si="39"/>
        <v>79</v>
      </c>
      <c r="I93" t="s">
        <v>104</v>
      </c>
      <c r="J93" s="5">
        <f t="shared" ca="1" si="40"/>
        <v>995</v>
      </c>
      <c r="K93" s="5">
        <f t="shared" ca="1" si="41"/>
        <v>170</v>
      </c>
      <c r="L93" s="5">
        <f t="shared" ca="1" si="42"/>
        <v>125</v>
      </c>
      <c r="M93" s="5">
        <f t="shared" ca="1" si="43"/>
        <v>7292</v>
      </c>
      <c r="N93" s="1">
        <f t="shared" ca="1" si="44"/>
        <v>43839</v>
      </c>
      <c r="O93" s="6">
        <v>0</v>
      </c>
      <c r="P93" t="str">
        <f t="shared" ca="1" si="45"/>
        <v>green</v>
      </c>
      <c r="Q93" t="str">
        <f t="shared" ca="1" si="45"/>
        <v/>
      </c>
      <c r="S93" t="s">
        <v>93</v>
      </c>
      <c r="T93" t="str">
        <f t="shared" ca="1" si="46"/>
        <v>PwC</v>
      </c>
      <c r="U93" s="4" t="str">
        <f t="shared" ca="1" si="47"/>
        <v>07219030217</v>
      </c>
      <c r="V93" t="s">
        <v>230</v>
      </c>
      <c r="W93" t="str">
        <f t="shared" ca="1" si="48"/>
        <v>Global Vans</v>
      </c>
      <c r="X93" t="str">
        <f t="shared" si="49"/>
        <v>Molly Neifert EH16 5RH</v>
      </c>
      <c r="Z93" t="str">
        <f t="shared" ca="1" si="50"/>
        <v>completed</v>
      </c>
      <c r="AA93" s="1">
        <f t="shared" ca="1" si="51"/>
        <v>44066</v>
      </c>
      <c r="AB93" t="b">
        <f t="shared" ca="1" si="52"/>
        <v>0</v>
      </c>
      <c r="AC93" s="1" t="str">
        <f t="shared" ca="1" si="53"/>
        <v/>
      </c>
      <c r="AD93" t="str">
        <f t="shared" ca="1" si="54"/>
        <v/>
      </c>
      <c r="AE93" s="4" t="str">
        <f t="shared" ca="1" si="71"/>
        <v>YV24 MJ</v>
      </c>
      <c r="AF93" s="6">
        <f t="shared" ca="1" si="55"/>
        <v>2386268139</v>
      </c>
      <c r="AG93" s="1">
        <f t="shared" ca="1" si="56"/>
        <v>44081</v>
      </c>
      <c r="AH93" t="b">
        <f t="shared" ca="1" si="57"/>
        <v>1</v>
      </c>
      <c r="AI93" s="1">
        <f t="shared" ca="1" si="58"/>
        <v>43561</v>
      </c>
      <c r="AJ93" t="b">
        <f t="shared" ca="1" si="59"/>
        <v>1</v>
      </c>
      <c r="AK93" t="str">
        <f t="shared" ca="1" si="60"/>
        <v>styles/assets/preview.pdf</v>
      </c>
      <c r="AL93" t="b">
        <f t="shared" ca="1" si="61"/>
        <v>1</v>
      </c>
      <c r="AM93" t="b">
        <f t="shared" ca="1" si="62"/>
        <v>1</v>
      </c>
      <c r="AN93" t="str">
        <f t="shared" ca="1" si="63"/>
        <v>styles/assets/preview.pdf</v>
      </c>
      <c r="AO93">
        <f t="shared" ca="1" si="64"/>
        <v>11</v>
      </c>
      <c r="AP93" t="b">
        <f t="shared" ca="1" si="65"/>
        <v>1</v>
      </c>
      <c r="AQ93" t="str">
        <f t="shared" ca="1" si="66"/>
        <v>styles/assets/preview.pdf</v>
      </c>
      <c r="AR93" t="b">
        <f t="shared" ca="1" si="67"/>
        <v>0</v>
      </c>
    </row>
    <row r="94" spans="1:44" x14ac:dyDescent="0.25">
      <c r="A94">
        <f t="shared" si="68"/>
        <v>89</v>
      </c>
      <c r="B94">
        <f t="shared" si="69"/>
        <v>90</v>
      </c>
      <c r="C94" t="str">
        <f t="shared" ca="1" si="36"/>
        <v>Q5514</v>
      </c>
      <c r="D94" s="1">
        <f t="shared" ca="1" si="70"/>
        <v>43881</v>
      </c>
      <c r="E94" t="str">
        <f t="shared" ca="1" si="37"/>
        <v>VW</v>
      </c>
      <c r="F94" t="s">
        <v>141</v>
      </c>
      <c r="G94" s="5">
        <f t="shared" ca="1" si="38"/>
        <v>5957</v>
      </c>
      <c r="H94" s="5">
        <f t="shared" ca="1" si="39"/>
        <v>9</v>
      </c>
      <c r="I94" t="s">
        <v>104</v>
      </c>
      <c r="J94" s="5">
        <f t="shared" ca="1" si="40"/>
        <v>1447</v>
      </c>
      <c r="K94" s="5">
        <f t="shared" ca="1" si="41"/>
        <v>228</v>
      </c>
      <c r="L94" s="5">
        <f t="shared" ca="1" si="42"/>
        <v>95</v>
      </c>
      <c r="M94" s="5">
        <f t="shared" ca="1" si="43"/>
        <v>6061</v>
      </c>
      <c r="N94" s="1" t="str">
        <f t="shared" ca="1" si="44"/>
        <v/>
      </c>
      <c r="O94" s="6">
        <v>0</v>
      </c>
      <c r="P94" t="str">
        <f t="shared" ca="1" si="45"/>
        <v>white</v>
      </c>
      <c r="Q94" t="str">
        <f t="shared" ca="1" si="45"/>
        <v>blue</v>
      </c>
      <c r="S94" t="s">
        <v>94</v>
      </c>
      <c r="T94" t="str">
        <f t="shared" ca="1" si="46"/>
        <v>Co-op</v>
      </c>
      <c r="U94" s="4" t="str">
        <f t="shared" ca="1" si="47"/>
        <v>07648914913</v>
      </c>
      <c r="V94" t="s">
        <v>231</v>
      </c>
      <c r="W94" t="str">
        <f t="shared" ca="1" si="48"/>
        <v>Funder3</v>
      </c>
      <c r="X94" t="str">
        <f t="shared" si="49"/>
        <v>Winnie Yingling W1T 4RG</v>
      </c>
      <c r="Z94" t="str">
        <f t="shared" ca="1" si="50"/>
        <v>confirmed delivery</v>
      </c>
      <c r="AA94" s="1">
        <f t="shared" ca="1" si="51"/>
        <v>44017</v>
      </c>
      <c r="AB94" t="b">
        <f t="shared" ca="1" si="52"/>
        <v>1</v>
      </c>
      <c r="AC94" s="1">
        <f t="shared" ca="1" si="53"/>
        <v>43957</v>
      </c>
      <c r="AD94" t="str">
        <f t="shared" ca="1" si="54"/>
        <v>Mia</v>
      </c>
      <c r="AE94" s="4" t="str">
        <f t="shared" ca="1" si="71"/>
        <v>FX17 AC</v>
      </c>
      <c r="AF94" s="6">
        <f t="shared" ca="1" si="55"/>
        <v>9191712402</v>
      </c>
      <c r="AG94" s="1">
        <f t="shared" ca="1" si="56"/>
        <v>44032</v>
      </c>
      <c r="AH94" t="b">
        <f t="shared" ca="1" si="57"/>
        <v>1</v>
      </c>
      <c r="AI94" s="1">
        <f t="shared" ca="1" si="58"/>
        <v>43906</v>
      </c>
      <c r="AJ94" t="b">
        <f t="shared" ca="1" si="59"/>
        <v>1</v>
      </c>
      <c r="AK94" t="str">
        <f t="shared" ca="1" si="60"/>
        <v>styles/assets/preview.pdf</v>
      </c>
      <c r="AL94" t="b">
        <f t="shared" ca="1" si="61"/>
        <v>1</v>
      </c>
      <c r="AM94" t="b">
        <f t="shared" ca="1" si="62"/>
        <v>1</v>
      </c>
      <c r="AN94" t="str">
        <f t="shared" ca="1" si="63"/>
        <v>styles/assets/preview.pdf</v>
      </c>
      <c r="AO94" t="str">
        <f t="shared" ca="1" si="64"/>
        <v/>
      </c>
      <c r="AP94" t="b">
        <f t="shared" ca="1" si="65"/>
        <v>0</v>
      </c>
      <c r="AQ94" t="str">
        <f t="shared" ca="1" si="66"/>
        <v/>
      </c>
      <c r="AR94" t="b">
        <f t="shared" ca="1" si="67"/>
        <v>0</v>
      </c>
    </row>
    <row r="95" spans="1:44" x14ac:dyDescent="0.25">
      <c r="A95">
        <f t="shared" si="68"/>
        <v>90</v>
      </c>
      <c r="B95">
        <f t="shared" si="69"/>
        <v>91</v>
      </c>
      <c r="C95" t="str">
        <f t="shared" ca="1" si="36"/>
        <v>Q1515</v>
      </c>
      <c r="D95" s="1">
        <f t="shared" ca="1" si="70"/>
        <v>43494</v>
      </c>
      <c r="E95" t="str">
        <f t="shared" ca="1" si="37"/>
        <v>Nissan</v>
      </c>
      <c r="F95" t="s">
        <v>141</v>
      </c>
      <c r="G95" s="5">
        <f t="shared" ca="1" si="38"/>
        <v>6043</v>
      </c>
      <c r="H95" s="5">
        <f t="shared" ca="1" si="39"/>
        <v>162</v>
      </c>
      <c r="I95" t="s">
        <v>104</v>
      </c>
      <c r="J95" s="5">
        <f t="shared" ca="1" si="40"/>
        <v>1135</v>
      </c>
      <c r="K95" s="5">
        <f t="shared" ca="1" si="41"/>
        <v>130</v>
      </c>
      <c r="L95" s="5">
        <f t="shared" ca="1" si="42"/>
        <v>104</v>
      </c>
      <c r="M95" s="5">
        <f t="shared" ca="1" si="43"/>
        <v>6309</v>
      </c>
      <c r="N95" s="1">
        <f t="shared" ca="1" si="44"/>
        <v>43654</v>
      </c>
      <c r="O95" s="6">
        <v>0</v>
      </c>
      <c r="P95" t="str">
        <f t="shared" ca="1" si="45"/>
        <v>blue</v>
      </c>
      <c r="Q95" t="str">
        <f t="shared" ca="1" si="45"/>
        <v>green</v>
      </c>
      <c r="S95" t="s">
        <v>95</v>
      </c>
      <c r="T95" t="str">
        <f t="shared" ca="1" si="46"/>
        <v>McDonalds</v>
      </c>
      <c r="U95" s="4" t="str">
        <f t="shared" ca="1" si="47"/>
        <v>07149332048</v>
      </c>
      <c r="V95" t="s">
        <v>232</v>
      </c>
      <c r="W95" t="str">
        <f t="shared" ca="1" si="48"/>
        <v>Funder2</v>
      </c>
      <c r="X95" t="str">
        <f t="shared" si="49"/>
        <v>Niki Queener LL14 5DF</v>
      </c>
      <c r="Z95" t="str">
        <f t="shared" ca="1" si="50"/>
        <v>completed</v>
      </c>
      <c r="AA95" s="1">
        <f t="shared" ca="1" si="51"/>
        <v>44135</v>
      </c>
      <c r="AB95" t="b">
        <f t="shared" ca="1" si="52"/>
        <v>1</v>
      </c>
      <c r="AC95" s="1">
        <f t="shared" ca="1" si="53"/>
        <v>44075</v>
      </c>
      <c r="AD95" t="str">
        <f t="shared" ca="1" si="54"/>
        <v>Dave</v>
      </c>
      <c r="AE95" s="4" t="str">
        <f t="shared" ca="1" si="71"/>
        <v>DL58 FN</v>
      </c>
      <c r="AF95" s="6">
        <f t="shared" ca="1" si="55"/>
        <v>8615958155</v>
      </c>
      <c r="AG95" s="1">
        <f t="shared" ca="1" si="56"/>
        <v>44150</v>
      </c>
      <c r="AH95" t="b">
        <f t="shared" ca="1" si="57"/>
        <v>1</v>
      </c>
      <c r="AI95" s="1">
        <f t="shared" ca="1" si="58"/>
        <v>43608</v>
      </c>
      <c r="AJ95" t="b">
        <f t="shared" ca="1" si="59"/>
        <v>1</v>
      </c>
      <c r="AK95" t="str">
        <f t="shared" ca="1" si="60"/>
        <v>styles/assets/preview.pdf</v>
      </c>
      <c r="AL95" t="b">
        <f t="shared" ca="1" si="61"/>
        <v>1</v>
      </c>
      <c r="AM95" t="b">
        <f t="shared" ca="1" si="62"/>
        <v>1</v>
      </c>
      <c r="AN95" t="str">
        <f t="shared" ca="1" si="63"/>
        <v>styles/assets/preview.pdf</v>
      </c>
      <c r="AO95">
        <f t="shared" ca="1" si="64"/>
        <v>90</v>
      </c>
      <c r="AP95" t="b">
        <f t="shared" ca="1" si="65"/>
        <v>1</v>
      </c>
      <c r="AQ95" t="str">
        <f t="shared" ca="1" si="66"/>
        <v>styles/assets/preview.pdf</v>
      </c>
      <c r="AR95" t="b">
        <f t="shared" ca="1" si="67"/>
        <v>0</v>
      </c>
    </row>
    <row r="96" spans="1:44" x14ac:dyDescent="0.25">
      <c r="A96">
        <f t="shared" si="68"/>
        <v>91</v>
      </c>
      <c r="B96">
        <f t="shared" si="69"/>
        <v>92</v>
      </c>
      <c r="C96" t="str">
        <f t="shared" ca="1" si="36"/>
        <v>Q6341</v>
      </c>
      <c r="D96" s="1">
        <f t="shared" ca="1" si="70"/>
        <v>43522</v>
      </c>
      <c r="E96" t="str">
        <f t="shared" ca="1" si="37"/>
        <v>VW</v>
      </c>
      <c r="F96" t="s">
        <v>141</v>
      </c>
      <c r="G96" s="5">
        <f t="shared" ca="1" si="38"/>
        <v>8933</v>
      </c>
      <c r="H96" s="5">
        <f t="shared" ca="1" si="39"/>
        <v>6</v>
      </c>
      <c r="I96" t="s">
        <v>104</v>
      </c>
      <c r="J96" s="5">
        <f t="shared" ca="1" si="40"/>
        <v>1861</v>
      </c>
      <c r="K96" s="5">
        <f t="shared" ca="1" si="41"/>
        <v>171</v>
      </c>
      <c r="L96" s="5">
        <f t="shared" ca="1" si="42"/>
        <v>178</v>
      </c>
      <c r="M96" s="5">
        <f t="shared" ca="1" si="43"/>
        <v>9117</v>
      </c>
      <c r="N96" s="1" t="str">
        <f t="shared" ca="1" si="44"/>
        <v/>
      </c>
      <c r="O96" s="6">
        <v>0</v>
      </c>
      <c r="P96" t="str">
        <f t="shared" ca="1" si="45"/>
        <v>green</v>
      </c>
      <c r="Q96" t="str">
        <f t="shared" ca="1" si="45"/>
        <v/>
      </c>
      <c r="S96" t="s">
        <v>96</v>
      </c>
      <c r="T96" t="str">
        <f t="shared" ca="1" si="46"/>
        <v>McDonalds</v>
      </c>
      <c r="U96" s="4" t="str">
        <f t="shared" ca="1" si="47"/>
        <v>07697395381</v>
      </c>
      <c r="V96" t="s">
        <v>233</v>
      </c>
      <c r="W96" t="str">
        <f t="shared" ca="1" si="48"/>
        <v>Funder1</v>
      </c>
      <c r="X96" t="str">
        <f t="shared" si="49"/>
        <v>Tia Gorney G60 5NB</v>
      </c>
      <c r="Z96" t="str">
        <f t="shared" ca="1" si="50"/>
        <v>awaiting reg</v>
      </c>
      <c r="AA96" s="1" t="str">
        <f t="shared" ca="1" si="51"/>
        <v/>
      </c>
      <c r="AB96" t="b">
        <f t="shared" ca="1" si="52"/>
        <v>0</v>
      </c>
      <c r="AC96" s="1" t="str">
        <f t="shared" ca="1" si="53"/>
        <v/>
      </c>
      <c r="AD96" t="str">
        <f t="shared" ca="1" si="54"/>
        <v/>
      </c>
      <c r="AE96" s="4" t="str">
        <f t="shared" ca="1" si="71"/>
        <v/>
      </c>
      <c r="AF96" s="6" t="str">
        <f t="shared" ca="1" si="55"/>
        <v/>
      </c>
      <c r="AG96" s="1" t="str">
        <f t="shared" ca="1" si="56"/>
        <v/>
      </c>
      <c r="AH96" t="b">
        <f t="shared" ca="1" si="57"/>
        <v>0</v>
      </c>
      <c r="AI96" s="1" t="str">
        <f t="shared" ca="1" si="58"/>
        <v/>
      </c>
      <c r="AJ96" t="b">
        <f t="shared" ca="1" si="59"/>
        <v>0</v>
      </c>
      <c r="AK96" t="str">
        <f t="shared" ca="1" si="60"/>
        <v/>
      </c>
      <c r="AL96" t="b">
        <f t="shared" ca="1" si="61"/>
        <v>0</v>
      </c>
      <c r="AM96" t="b">
        <f t="shared" ca="1" si="62"/>
        <v>0</v>
      </c>
      <c r="AN96" t="str">
        <f t="shared" ca="1" si="63"/>
        <v/>
      </c>
      <c r="AO96" t="str">
        <f t="shared" ca="1" si="64"/>
        <v/>
      </c>
      <c r="AP96" t="b">
        <f t="shared" ca="1" si="65"/>
        <v>0</v>
      </c>
      <c r="AQ96" t="str">
        <f t="shared" ca="1" si="66"/>
        <v/>
      </c>
      <c r="AR96" t="b">
        <f t="shared" ca="1" si="67"/>
        <v>0</v>
      </c>
    </row>
    <row r="97" spans="1:44" x14ac:dyDescent="0.25">
      <c r="A97">
        <f t="shared" si="68"/>
        <v>92</v>
      </c>
      <c r="B97">
        <f t="shared" si="69"/>
        <v>93</v>
      </c>
      <c r="C97" t="str">
        <f t="shared" ca="1" si="36"/>
        <v>Q7661</v>
      </c>
      <c r="D97" s="1">
        <f t="shared" ca="1" si="70"/>
        <v>43531</v>
      </c>
      <c r="E97" t="str">
        <f t="shared" ca="1" si="37"/>
        <v>Nissan</v>
      </c>
      <c r="F97" t="s">
        <v>141</v>
      </c>
      <c r="G97" s="5">
        <f t="shared" ca="1" si="38"/>
        <v>10163</v>
      </c>
      <c r="H97" s="5">
        <f t="shared" ca="1" si="39"/>
        <v>139</v>
      </c>
      <c r="I97" t="s">
        <v>104</v>
      </c>
      <c r="J97" s="5">
        <f t="shared" ca="1" si="40"/>
        <v>958</v>
      </c>
      <c r="K97" s="5">
        <f t="shared" ca="1" si="41"/>
        <v>224</v>
      </c>
      <c r="L97" s="5">
        <f t="shared" ca="1" si="42"/>
        <v>135</v>
      </c>
      <c r="M97" s="5">
        <f t="shared" ca="1" si="43"/>
        <v>10437</v>
      </c>
      <c r="N97" s="1" t="str">
        <f t="shared" ca="1" si="44"/>
        <v/>
      </c>
      <c r="O97" s="6">
        <v>0</v>
      </c>
      <c r="P97" t="str">
        <f t="shared" ca="1" si="45"/>
        <v>blue</v>
      </c>
      <c r="Q97" t="str">
        <f t="shared" ca="1" si="45"/>
        <v>blue</v>
      </c>
      <c r="S97" t="s">
        <v>97</v>
      </c>
      <c r="T97" t="str">
        <f t="shared" ca="1" si="46"/>
        <v>PwC</v>
      </c>
      <c r="U97" s="4" t="str">
        <f t="shared" ca="1" si="47"/>
        <v>07623160607</v>
      </c>
      <c r="V97" t="s">
        <v>234</v>
      </c>
      <c r="W97" t="str">
        <f t="shared" ca="1" si="48"/>
        <v>Global Vans</v>
      </c>
      <c r="X97" t="str">
        <f t="shared" si="49"/>
        <v>Dulce Fawley BS34 8PA</v>
      </c>
      <c r="Z97" t="str">
        <f t="shared" ca="1" si="50"/>
        <v>confirmed delivery</v>
      </c>
      <c r="AA97" s="1">
        <f t="shared" ca="1" si="51"/>
        <v>44132</v>
      </c>
      <c r="AB97" t="b">
        <f t="shared" ca="1" si="52"/>
        <v>1</v>
      </c>
      <c r="AC97" s="1">
        <f t="shared" ca="1" si="53"/>
        <v>44072</v>
      </c>
      <c r="AD97" t="str">
        <f t="shared" ca="1" si="54"/>
        <v>Mia</v>
      </c>
      <c r="AE97" s="4" t="str">
        <f t="shared" ca="1" si="71"/>
        <v>GN14 BB</v>
      </c>
      <c r="AF97" s="6">
        <f t="shared" ca="1" si="55"/>
        <v>2675582668</v>
      </c>
      <c r="AG97" s="1">
        <f t="shared" ca="1" si="56"/>
        <v>44147</v>
      </c>
      <c r="AH97" t="b">
        <f t="shared" ca="1" si="57"/>
        <v>1</v>
      </c>
      <c r="AI97" s="1" t="str">
        <f t="shared" ca="1" si="58"/>
        <v/>
      </c>
      <c r="AJ97" t="b">
        <f t="shared" ca="1" si="59"/>
        <v>0</v>
      </c>
      <c r="AK97" t="str">
        <f t="shared" ca="1" si="60"/>
        <v/>
      </c>
      <c r="AL97" t="b">
        <f t="shared" ca="1" si="61"/>
        <v>0</v>
      </c>
      <c r="AM97" t="b">
        <f t="shared" ca="1" si="62"/>
        <v>0</v>
      </c>
      <c r="AN97" t="str">
        <f t="shared" ca="1" si="63"/>
        <v/>
      </c>
      <c r="AO97">
        <f t="shared" ca="1" si="64"/>
        <v>0</v>
      </c>
      <c r="AP97" t="b">
        <f t="shared" ca="1" si="65"/>
        <v>1</v>
      </c>
      <c r="AQ97" t="str">
        <f t="shared" ca="1" si="66"/>
        <v>styles/assets/preview.pdf</v>
      </c>
      <c r="AR97" t="b">
        <f t="shared" ca="1" si="67"/>
        <v>0</v>
      </c>
    </row>
    <row r="98" spans="1:44" x14ac:dyDescent="0.25">
      <c r="A98">
        <f t="shared" si="68"/>
        <v>93</v>
      </c>
      <c r="B98">
        <f t="shared" si="69"/>
        <v>94</v>
      </c>
      <c r="C98" t="str">
        <f t="shared" ca="1" si="36"/>
        <v>Q6457</v>
      </c>
      <c r="D98" s="1">
        <f t="shared" ca="1" si="70"/>
        <v>43554</v>
      </c>
      <c r="E98" t="str">
        <f t="shared" ca="1" si="37"/>
        <v>VW</v>
      </c>
      <c r="F98" t="s">
        <v>141</v>
      </c>
      <c r="G98" s="5">
        <f t="shared" ca="1" si="38"/>
        <v>8701</v>
      </c>
      <c r="H98" s="5">
        <f t="shared" ca="1" si="39"/>
        <v>153</v>
      </c>
      <c r="I98" t="s">
        <v>104</v>
      </c>
      <c r="J98" s="5">
        <f t="shared" ca="1" si="40"/>
        <v>1275</v>
      </c>
      <c r="K98" s="5">
        <f t="shared" ca="1" si="41"/>
        <v>172</v>
      </c>
      <c r="L98" s="5">
        <f t="shared" ca="1" si="42"/>
        <v>94</v>
      </c>
      <c r="M98" s="5">
        <f t="shared" ca="1" si="43"/>
        <v>8948</v>
      </c>
      <c r="N98" s="1" t="str">
        <f t="shared" ca="1" si="44"/>
        <v/>
      </c>
      <c r="O98" s="6">
        <v>0</v>
      </c>
      <c r="P98" t="str">
        <f t="shared" ca="1" si="45"/>
        <v>red</v>
      </c>
      <c r="Q98" t="str">
        <f t="shared" ca="1" si="45"/>
        <v/>
      </c>
      <c r="S98" t="s">
        <v>98</v>
      </c>
      <c r="T98" t="str">
        <f t="shared" ca="1" si="46"/>
        <v>Global</v>
      </c>
      <c r="U98" s="4" t="str">
        <f t="shared" ca="1" si="47"/>
        <v>07635580999</v>
      </c>
      <c r="V98" t="s">
        <v>235</v>
      </c>
      <c r="W98" t="str">
        <f t="shared" ca="1" si="48"/>
        <v>Funder1</v>
      </c>
      <c r="X98" t="str">
        <f t="shared" si="49"/>
        <v>Terrie Highsmith BT19 6DP</v>
      </c>
      <c r="Z98" t="str">
        <f t="shared" ca="1" si="50"/>
        <v>awaiting global confirmation</v>
      </c>
      <c r="AA98" s="1">
        <f t="shared" ca="1" si="51"/>
        <v>44063</v>
      </c>
      <c r="AB98" t="b">
        <f t="shared" ca="1" si="52"/>
        <v>1</v>
      </c>
      <c r="AC98" s="1">
        <f t="shared" ca="1" si="53"/>
        <v>44003</v>
      </c>
      <c r="AD98" t="str">
        <f t="shared" ca="1" si="54"/>
        <v>Mia</v>
      </c>
      <c r="AE98" s="4" t="str">
        <f t="shared" ca="1" si="71"/>
        <v>TA6 DM</v>
      </c>
      <c r="AF98" s="6">
        <f t="shared" ca="1" si="55"/>
        <v>2802162045</v>
      </c>
      <c r="AG98" s="1">
        <f t="shared" ca="1" si="56"/>
        <v>44078</v>
      </c>
      <c r="AH98" t="b">
        <f t="shared" ca="1" si="57"/>
        <v>0</v>
      </c>
      <c r="AI98" s="1" t="str">
        <f t="shared" ca="1" si="58"/>
        <v/>
      </c>
      <c r="AJ98" t="b">
        <f t="shared" ca="1" si="59"/>
        <v>0</v>
      </c>
      <c r="AK98" t="str">
        <f t="shared" ca="1" si="60"/>
        <v/>
      </c>
      <c r="AL98" t="b">
        <f t="shared" ca="1" si="61"/>
        <v>0</v>
      </c>
      <c r="AM98" t="b">
        <f t="shared" ca="1" si="62"/>
        <v>0</v>
      </c>
      <c r="AN98" t="str">
        <f t="shared" ca="1" si="63"/>
        <v/>
      </c>
      <c r="AO98" t="str">
        <f t="shared" ca="1" si="64"/>
        <v/>
      </c>
      <c r="AP98" t="b">
        <f t="shared" ca="1" si="65"/>
        <v>0</v>
      </c>
      <c r="AQ98" t="str">
        <f t="shared" ca="1" si="66"/>
        <v/>
      </c>
      <c r="AR98" t="b">
        <f t="shared" ca="1" si="67"/>
        <v>0</v>
      </c>
    </row>
    <row r="99" spans="1:44" x14ac:dyDescent="0.25">
      <c r="A99">
        <f t="shared" si="68"/>
        <v>94</v>
      </c>
      <c r="B99">
        <f t="shared" si="69"/>
        <v>95</v>
      </c>
      <c r="C99" t="str">
        <f t="shared" ca="1" si="36"/>
        <v>Q8388</v>
      </c>
      <c r="D99" s="1">
        <f t="shared" ca="1" si="70"/>
        <v>43544</v>
      </c>
      <c r="E99" t="str">
        <f t="shared" ca="1" si="37"/>
        <v>Nissan</v>
      </c>
      <c r="F99" t="s">
        <v>141</v>
      </c>
      <c r="G99" s="5">
        <f t="shared" ca="1" si="38"/>
        <v>6822</v>
      </c>
      <c r="H99" s="5">
        <f t="shared" ca="1" si="39"/>
        <v>135</v>
      </c>
      <c r="I99" t="s">
        <v>104</v>
      </c>
      <c r="J99" s="5">
        <f t="shared" ca="1" si="40"/>
        <v>1474</v>
      </c>
      <c r="K99" s="5">
        <f t="shared" ca="1" si="41"/>
        <v>8</v>
      </c>
      <c r="L99" s="5">
        <f t="shared" ca="1" si="42"/>
        <v>145</v>
      </c>
      <c r="M99" s="5">
        <f t="shared" ca="1" si="43"/>
        <v>7102</v>
      </c>
      <c r="N99" s="1" t="str">
        <f t="shared" ca="1" si="44"/>
        <v/>
      </c>
      <c r="O99" s="6">
        <v>0</v>
      </c>
      <c r="P99" t="str">
        <f t="shared" ca="1" si="45"/>
        <v>green</v>
      </c>
      <c r="Q99" t="str">
        <f t="shared" ca="1" si="45"/>
        <v>green</v>
      </c>
      <c r="S99" t="s">
        <v>99</v>
      </c>
      <c r="T99" t="str">
        <f t="shared" ca="1" si="46"/>
        <v>Global</v>
      </c>
      <c r="U99" s="4" t="str">
        <f t="shared" ca="1" si="47"/>
        <v>07535605084</v>
      </c>
      <c r="V99" t="s">
        <v>236</v>
      </c>
      <c r="W99" t="str">
        <f t="shared" ca="1" si="48"/>
        <v>Funder3</v>
      </c>
      <c r="X99" t="str">
        <f t="shared" si="49"/>
        <v>Gilberte Mattos PO32 6QH</v>
      </c>
      <c r="Z99" t="str">
        <f t="shared" ca="1" si="50"/>
        <v>confirmed delivery</v>
      </c>
      <c r="AA99" s="1">
        <f t="shared" ca="1" si="51"/>
        <v>44072</v>
      </c>
      <c r="AB99" t="b">
        <f t="shared" ca="1" si="52"/>
        <v>1</v>
      </c>
      <c r="AC99" s="1">
        <f t="shared" ca="1" si="53"/>
        <v>44012</v>
      </c>
      <c r="AD99" t="str">
        <f t="shared" ca="1" si="54"/>
        <v>Dave</v>
      </c>
      <c r="AE99" s="4" t="str">
        <f t="shared" ca="1" si="71"/>
        <v>EH48 YI</v>
      </c>
      <c r="AF99" s="6">
        <f t="shared" ca="1" si="55"/>
        <v>5207112748</v>
      </c>
      <c r="AG99" s="1">
        <f t="shared" ca="1" si="56"/>
        <v>44087</v>
      </c>
      <c r="AH99" t="b">
        <f t="shared" ca="1" si="57"/>
        <v>1</v>
      </c>
      <c r="AI99" s="1" t="str">
        <f t="shared" ca="1" si="58"/>
        <v/>
      </c>
      <c r="AJ99" t="b">
        <f t="shared" ca="1" si="59"/>
        <v>0</v>
      </c>
      <c r="AK99" t="str">
        <f t="shared" ca="1" si="60"/>
        <v/>
      </c>
      <c r="AL99" t="b">
        <f t="shared" ca="1" si="61"/>
        <v>0</v>
      </c>
      <c r="AM99" t="b">
        <f t="shared" ca="1" si="62"/>
        <v>0</v>
      </c>
      <c r="AN99" t="str">
        <f t="shared" ca="1" si="63"/>
        <v/>
      </c>
      <c r="AO99" t="str">
        <f t="shared" ca="1" si="64"/>
        <v/>
      </c>
      <c r="AP99" t="b">
        <f t="shared" ca="1" si="65"/>
        <v>0</v>
      </c>
      <c r="AQ99" t="str">
        <f t="shared" ca="1" si="66"/>
        <v/>
      </c>
      <c r="AR99" t="b">
        <f t="shared" ca="1" si="67"/>
        <v>0</v>
      </c>
    </row>
    <row r="100" spans="1:44" x14ac:dyDescent="0.25">
      <c r="A100">
        <f t="shared" si="68"/>
        <v>95</v>
      </c>
      <c r="B100">
        <f t="shared" si="69"/>
        <v>96</v>
      </c>
      <c r="C100" t="str">
        <f t="shared" ca="1" si="36"/>
        <v>Q6678</v>
      </c>
      <c r="D100" s="1">
        <f t="shared" ca="1" si="70"/>
        <v>43514</v>
      </c>
      <c r="E100" t="str">
        <f t="shared" ca="1" si="37"/>
        <v>VW</v>
      </c>
      <c r="F100" t="s">
        <v>141</v>
      </c>
      <c r="G100" s="5">
        <f t="shared" ca="1" si="38"/>
        <v>9290</v>
      </c>
      <c r="H100" s="5">
        <f t="shared" ca="1" si="39"/>
        <v>196</v>
      </c>
      <c r="I100" t="s">
        <v>104</v>
      </c>
      <c r="J100" s="5">
        <f t="shared" ca="1" si="40"/>
        <v>1695</v>
      </c>
      <c r="K100" s="5">
        <f t="shared" ca="1" si="41"/>
        <v>177</v>
      </c>
      <c r="L100" s="5">
        <f t="shared" ca="1" si="42"/>
        <v>136</v>
      </c>
      <c r="M100" s="5">
        <f t="shared" ca="1" si="43"/>
        <v>9622</v>
      </c>
      <c r="N100" s="1" t="str">
        <f t="shared" ca="1" si="44"/>
        <v/>
      </c>
      <c r="O100" s="6">
        <v>0</v>
      </c>
      <c r="P100" t="str">
        <f t="shared" ca="1" si="45"/>
        <v>white</v>
      </c>
      <c r="Q100" t="str">
        <f t="shared" ca="1" si="45"/>
        <v>green</v>
      </c>
      <c r="S100" t="s">
        <v>100</v>
      </c>
      <c r="T100" t="str">
        <f t="shared" ca="1" si="46"/>
        <v>PwC</v>
      </c>
      <c r="U100" s="4" t="str">
        <f t="shared" ca="1" si="47"/>
        <v>07679269468</v>
      </c>
      <c r="V100" t="s">
        <v>237</v>
      </c>
      <c r="W100" t="str">
        <f t="shared" ca="1" si="48"/>
        <v>Funder3</v>
      </c>
      <c r="X100" t="str">
        <f t="shared" si="49"/>
        <v>Ebonie Tessman PR3 3JE</v>
      </c>
      <c r="Z100" t="str">
        <f t="shared" ca="1" si="50"/>
        <v>confirmed delivery</v>
      </c>
      <c r="AA100" s="1">
        <f t="shared" ca="1" si="51"/>
        <v>43995</v>
      </c>
      <c r="AB100" t="b">
        <f t="shared" ca="1" si="52"/>
        <v>0</v>
      </c>
      <c r="AC100" s="1" t="str">
        <f t="shared" ca="1" si="53"/>
        <v/>
      </c>
      <c r="AD100" t="str">
        <f t="shared" ca="1" si="54"/>
        <v/>
      </c>
      <c r="AE100" s="4" t="str">
        <f t="shared" ca="1" si="71"/>
        <v>HN52 MO</v>
      </c>
      <c r="AF100" s="6">
        <f t="shared" ca="1" si="55"/>
        <v>7818208135</v>
      </c>
      <c r="AG100" s="1">
        <f t="shared" ca="1" si="56"/>
        <v>44010</v>
      </c>
      <c r="AH100" t="b">
        <f t="shared" ca="1" si="57"/>
        <v>1</v>
      </c>
      <c r="AI100" s="1" t="str">
        <f t="shared" ca="1" si="58"/>
        <v/>
      </c>
      <c r="AJ100" t="b">
        <f t="shared" ca="1" si="59"/>
        <v>0</v>
      </c>
      <c r="AK100" t="str">
        <f t="shared" ca="1" si="60"/>
        <v/>
      </c>
      <c r="AL100" t="b">
        <f t="shared" ca="1" si="61"/>
        <v>0</v>
      </c>
      <c r="AM100" t="b">
        <f t="shared" ca="1" si="62"/>
        <v>0</v>
      </c>
      <c r="AN100" t="str">
        <f t="shared" ca="1" si="63"/>
        <v/>
      </c>
      <c r="AO100" t="str">
        <f t="shared" ca="1" si="64"/>
        <v/>
      </c>
      <c r="AP100" t="b">
        <f t="shared" ca="1" si="65"/>
        <v>0</v>
      </c>
      <c r="AQ100" t="str">
        <f t="shared" ca="1" si="66"/>
        <v/>
      </c>
      <c r="AR100" t="b">
        <f t="shared" ca="1" si="67"/>
        <v>0</v>
      </c>
    </row>
    <row r="101" spans="1:44" x14ac:dyDescent="0.25">
      <c r="A101">
        <f t="shared" si="68"/>
        <v>96</v>
      </c>
      <c r="B101">
        <f t="shared" si="69"/>
        <v>97</v>
      </c>
      <c r="C101" t="str">
        <f t="shared" ca="1" si="36"/>
        <v>Q4975</v>
      </c>
      <c r="D101" s="1">
        <f t="shared" ca="1" si="70"/>
        <v>43535</v>
      </c>
      <c r="E101" t="str">
        <f t="shared" ca="1" si="37"/>
        <v>Nissan</v>
      </c>
      <c r="F101" t="s">
        <v>141</v>
      </c>
      <c r="G101" s="5">
        <f t="shared" ca="1" si="38"/>
        <v>8985</v>
      </c>
      <c r="H101" s="5">
        <f t="shared" ca="1" si="39"/>
        <v>99</v>
      </c>
      <c r="I101" t="s">
        <v>104</v>
      </c>
      <c r="J101" s="5">
        <f t="shared" ca="1" si="40"/>
        <v>1693</v>
      </c>
      <c r="K101" s="5">
        <f t="shared" ca="1" si="41"/>
        <v>230</v>
      </c>
      <c r="L101" s="5">
        <f t="shared" ca="1" si="42"/>
        <v>180</v>
      </c>
      <c r="M101" s="5">
        <f t="shared" ca="1" si="43"/>
        <v>9264</v>
      </c>
      <c r="N101" s="1" t="str">
        <f t="shared" ca="1" si="44"/>
        <v/>
      </c>
      <c r="O101" s="6">
        <v>0</v>
      </c>
      <c r="P101" t="str">
        <f t="shared" ca="1" si="45"/>
        <v/>
      </c>
      <c r="Q101" t="str">
        <f t="shared" ca="1" si="45"/>
        <v>white</v>
      </c>
      <c r="S101" t="s">
        <v>101</v>
      </c>
      <c r="T101" t="str">
        <f t="shared" ca="1" si="46"/>
        <v>Vodafone</v>
      </c>
      <c r="U101" s="4" t="str">
        <f t="shared" ca="1" si="47"/>
        <v>07161847345</v>
      </c>
      <c r="V101" t="s">
        <v>238</v>
      </c>
      <c r="W101" t="str">
        <f t="shared" ca="1" si="48"/>
        <v>Funder1</v>
      </c>
      <c r="X101" t="str">
        <f t="shared" si="49"/>
        <v>Mayola Stahlman BN26 6JH</v>
      </c>
      <c r="Z101" t="str">
        <f t="shared" ca="1" si="50"/>
        <v>awaiting payment</v>
      </c>
      <c r="AA101" s="1">
        <f t="shared" ca="1" si="51"/>
        <v>43955</v>
      </c>
      <c r="AB101" t="b">
        <f t="shared" ca="1" si="52"/>
        <v>1</v>
      </c>
      <c r="AC101" s="1">
        <f t="shared" ca="1" si="53"/>
        <v>43895</v>
      </c>
      <c r="AD101" t="str">
        <f t="shared" ca="1" si="54"/>
        <v>Mike</v>
      </c>
      <c r="AE101" s="4" t="str">
        <f t="shared" ca="1" si="71"/>
        <v>RK2 WT</v>
      </c>
      <c r="AF101" s="6">
        <f t="shared" ca="1" si="55"/>
        <v>3195164067</v>
      </c>
      <c r="AG101" s="1">
        <f t="shared" ca="1" si="56"/>
        <v>43970</v>
      </c>
      <c r="AH101" t="b">
        <f t="shared" ca="1" si="57"/>
        <v>1</v>
      </c>
      <c r="AI101" s="1">
        <f t="shared" ca="1" si="58"/>
        <v>43725</v>
      </c>
      <c r="AJ101" t="b">
        <f t="shared" ca="1" si="59"/>
        <v>1</v>
      </c>
      <c r="AK101" t="str">
        <f t="shared" ca="1" si="60"/>
        <v>styles/assets/preview.pdf</v>
      </c>
      <c r="AL101" t="b">
        <f t="shared" ca="1" si="61"/>
        <v>1</v>
      </c>
      <c r="AM101" t="b">
        <f t="shared" ca="1" si="62"/>
        <v>1</v>
      </c>
      <c r="AN101" t="str">
        <f t="shared" ca="1" si="63"/>
        <v>styles/assets/preview.pdf</v>
      </c>
      <c r="AO101">
        <f t="shared" ca="1" si="64"/>
        <v>60</v>
      </c>
      <c r="AP101" t="b">
        <f t="shared" ca="1" si="65"/>
        <v>1</v>
      </c>
      <c r="AQ101" t="str">
        <f t="shared" ca="1" si="66"/>
        <v>styles/assets/preview.pdf</v>
      </c>
      <c r="AR101" t="b">
        <f t="shared" ca="1" si="67"/>
        <v>1</v>
      </c>
    </row>
    <row r="102" spans="1:44" x14ac:dyDescent="0.25">
      <c r="A102">
        <f t="shared" si="68"/>
        <v>97</v>
      </c>
      <c r="B102">
        <f t="shared" si="69"/>
        <v>98</v>
      </c>
      <c r="C102" t="str">
        <f t="shared" ca="1" si="36"/>
        <v>Q7545</v>
      </c>
      <c r="D102" s="1">
        <f t="shared" ca="1" si="70"/>
        <v>43819</v>
      </c>
      <c r="E102" t="str">
        <f t="shared" ca="1" si="37"/>
        <v>Ford</v>
      </c>
      <c r="F102" t="s">
        <v>141</v>
      </c>
      <c r="G102" s="5">
        <f t="shared" ca="1" si="38"/>
        <v>5074</v>
      </c>
      <c r="H102" s="5">
        <f t="shared" ca="1" si="39"/>
        <v>96</v>
      </c>
      <c r="I102" t="s">
        <v>104</v>
      </c>
      <c r="J102" s="5">
        <f t="shared" ca="1" si="40"/>
        <v>1084</v>
      </c>
      <c r="K102" s="5">
        <f t="shared" ca="1" si="41"/>
        <v>224</v>
      </c>
      <c r="L102" s="5">
        <f t="shared" ca="1" si="42"/>
        <v>95</v>
      </c>
      <c r="M102" s="5">
        <f t="shared" ca="1" si="43"/>
        <v>5265</v>
      </c>
      <c r="N102" s="1">
        <f t="shared" ca="1" si="44"/>
        <v>43795</v>
      </c>
      <c r="O102" s="6">
        <v>0</v>
      </c>
      <c r="P102" t="str">
        <f t="shared" ca="1" si="45"/>
        <v>green</v>
      </c>
      <c r="Q102" t="str">
        <f t="shared" ca="1" si="45"/>
        <v>green</v>
      </c>
      <c r="S102" t="s">
        <v>102</v>
      </c>
      <c r="T102" t="str">
        <f t="shared" ca="1" si="46"/>
        <v>Co-op</v>
      </c>
      <c r="U102" s="4" t="str">
        <f t="shared" ca="1" si="47"/>
        <v>07135476308</v>
      </c>
      <c r="V102" t="s">
        <v>239</v>
      </c>
      <c r="W102" t="str">
        <f t="shared" ca="1" si="48"/>
        <v>Funder1</v>
      </c>
      <c r="X102" t="str">
        <f t="shared" si="49"/>
        <v>Lani Pilger TQ12 1RN</v>
      </c>
      <c r="Z102" t="str">
        <f t="shared" ca="1" si="50"/>
        <v>new</v>
      </c>
      <c r="AA102" s="1" t="str">
        <f t="shared" ca="1" si="51"/>
        <v/>
      </c>
      <c r="AB102" t="b">
        <f t="shared" ca="1" si="52"/>
        <v>0</v>
      </c>
      <c r="AC102" s="1" t="str">
        <f t="shared" ca="1" si="53"/>
        <v/>
      </c>
      <c r="AD102" t="str">
        <f t="shared" ca="1" si="54"/>
        <v/>
      </c>
      <c r="AE102" s="4" t="str">
        <f t="shared" ca="1" si="71"/>
        <v/>
      </c>
      <c r="AF102" s="6" t="str">
        <f t="shared" ca="1" si="55"/>
        <v/>
      </c>
      <c r="AG102" s="1" t="str">
        <f t="shared" ca="1" si="56"/>
        <v/>
      </c>
      <c r="AH102" t="b">
        <f t="shared" ca="1" si="57"/>
        <v>0</v>
      </c>
      <c r="AI102" s="1" t="str">
        <f t="shared" ca="1" si="58"/>
        <v/>
      </c>
      <c r="AJ102" t="b">
        <f t="shared" ca="1" si="59"/>
        <v>0</v>
      </c>
      <c r="AK102" t="str">
        <f t="shared" ca="1" si="60"/>
        <v/>
      </c>
      <c r="AL102" t="b">
        <f t="shared" ca="1" si="61"/>
        <v>0</v>
      </c>
      <c r="AM102" t="b">
        <f t="shared" ca="1" si="62"/>
        <v>0</v>
      </c>
      <c r="AN102" t="str">
        <f t="shared" ca="1" si="63"/>
        <v/>
      </c>
      <c r="AO102" t="str">
        <f t="shared" ca="1" si="64"/>
        <v/>
      </c>
      <c r="AP102" t="b">
        <f t="shared" ca="1" si="65"/>
        <v>0</v>
      </c>
      <c r="AQ102" t="str">
        <f t="shared" ca="1" si="66"/>
        <v/>
      </c>
      <c r="AR102" t="b">
        <f t="shared" ca="1" si="6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2020-04-11T09:16:33Z</dcterms:created>
  <dcterms:modified xsi:type="dcterms:W3CDTF">2020-04-15T12:29:16Z</dcterms:modified>
</cp:coreProperties>
</file>