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60" windowWidth="3780" windowHeight="669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22" i="2"/>
  <c r="R21"/>
  <c r="K23" l="1"/>
  <c r="K21"/>
  <c r="K22" s="1"/>
  <c r="K20"/>
  <c r="E5"/>
  <c r="E8"/>
  <c r="E13"/>
  <c r="E11"/>
  <c r="E10"/>
  <c r="E7"/>
  <c r="E9"/>
  <c r="E12"/>
  <c r="E14"/>
  <c r="E15"/>
  <c r="E16"/>
  <c r="E17"/>
  <c r="E18"/>
  <c r="E19"/>
  <c r="E20"/>
  <c r="E6"/>
  <c r="D36" i="1" l="1"/>
  <c r="E36" s="1"/>
  <c r="D35"/>
  <c r="E35" s="1"/>
  <c r="D34"/>
  <c r="D33"/>
  <c r="E33" s="1"/>
  <c r="E34"/>
  <c r="C36"/>
  <c r="C35"/>
  <c r="C34"/>
  <c r="C33"/>
</calcChain>
</file>

<file path=xl/sharedStrings.xml><?xml version="1.0" encoding="utf-8"?>
<sst xmlns="http://schemas.openxmlformats.org/spreadsheetml/2006/main" count="53" uniqueCount="27">
  <si>
    <t>TEC1-12706  (Heat Skin Side)</t>
  </si>
  <si>
    <t>Current</t>
  </si>
  <si>
    <t>T chip site</t>
  </si>
  <si>
    <t>T BP</t>
  </si>
  <si>
    <t>T Sink</t>
  </si>
  <si>
    <t>MAX 14 V AND 6.4 AMPS</t>
  </si>
  <si>
    <t>MAX 8.6 VOLTS AND 4.5 AMPS</t>
  </si>
  <si>
    <t>Voltage</t>
  </si>
  <si>
    <t>CP60340  (Board Side)</t>
  </si>
  <si>
    <t>TEC1-12706 Held at 7V &amp; 2.4 A</t>
  </si>
  <si>
    <t>CP60340 Held at 4.75V &amp; 3 A</t>
  </si>
  <si>
    <t>pwm setting</t>
  </si>
  <si>
    <t>temp on board</t>
  </si>
  <si>
    <t>ard input value</t>
  </si>
  <si>
    <t>V(from val)</t>
  </si>
  <si>
    <t>Diode=1N5276</t>
  </si>
  <si>
    <t>pwm</t>
  </si>
  <si>
    <t>UT15  (Heat Skin Side)</t>
  </si>
  <si>
    <t>CP60340 Held at pwm 9</t>
  </si>
  <si>
    <t>CP60340 Held at pwm 7</t>
  </si>
  <si>
    <t>T cs D</t>
  </si>
  <si>
    <t>T cs IR</t>
  </si>
  <si>
    <t>MAX 14 V AND 14.6 AMPS</t>
  </si>
  <si>
    <t>MAX 8.6 VOLTS AND 6 AMPS</t>
  </si>
  <si>
    <t>UT15 Held at pwm 9</t>
  </si>
  <si>
    <t>TEC1-1207 (Board Side)</t>
  </si>
  <si>
    <t>MAX 14 VOLTS AND 6 AMPS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</si>
</sst>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Chip Site</a:t>
            </a:r>
            <a:r>
              <a:rPr lang="en-US" baseline="0"/>
              <a:t> Temp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TEC1-12706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Sheet1!$D$7:$D$31</c:f>
              <c:numCache>
                <c:formatCode>General</c:formatCode>
                <c:ptCount val="25"/>
                <c:pt idx="0">
                  <c:v>0.55000000000000004</c:v>
                </c:pt>
                <c:pt idx="2">
                  <c:v>0.9</c:v>
                </c:pt>
                <c:pt idx="4">
                  <c:v>1.2</c:v>
                </c:pt>
                <c:pt idx="6">
                  <c:v>1.5</c:v>
                </c:pt>
                <c:pt idx="7">
                  <c:v>1.6</c:v>
                </c:pt>
                <c:pt idx="8">
                  <c:v>1.8</c:v>
                </c:pt>
                <c:pt idx="10">
                  <c:v>2.1</c:v>
                </c:pt>
                <c:pt idx="12">
                  <c:v>2.4</c:v>
                </c:pt>
                <c:pt idx="14">
                  <c:v>2.7</c:v>
                </c:pt>
                <c:pt idx="16">
                  <c:v>3</c:v>
                </c:pt>
                <c:pt idx="18">
                  <c:v>3.3</c:v>
                </c:pt>
                <c:pt idx="20">
                  <c:v>3.6</c:v>
                </c:pt>
                <c:pt idx="22">
                  <c:v>3.85</c:v>
                </c:pt>
                <c:pt idx="24">
                  <c:v>4.2</c:v>
                </c:pt>
              </c:numCache>
            </c:numRef>
          </c:xVal>
          <c:yVal>
            <c:numRef>
              <c:f>Sheet1!$E$7:$E$31</c:f>
              <c:numCache>
                <c:formatCode>General</c:formatCode>
                <c:ptCount val="25"/>
                <c:pt idx="0">
                  <c:v>7</c:v>
                </c:pt>
                <c:pt idx="2">
                  <c:v>4</c:v>
                </c:pt>
                <c:pt idx="4">
                  <c:v>1.5</c:v>
                </c:pt>
                <c:pt idx="6">
                  <c:v>-0.5</c:v>
                </c:pt>
                <c:pt idx="7">
                  <c:v>-2</c:v>
                </c:pt>
                <c:pt idx="8">
                  <c:v>-2</c:v>
                </c:pt>
                <c:pt idx="10">
                  <c:v>-4</c:v>
                </c:pt>
                <c:pt idx="12">
                  <c:v>-5</c:v>
                </c:pt>
                <c:pt idx="14">
                  <c:v>-6.5</c:v>
                </c:pt>
                <c:pt idx="16">
                  <c:v>-7.5</c:v>
                </c:pt>
                <c:pt idx="18">
                  <c:v>-8</c:v>
                </c:pt>
                <c:pt idx="20">
                  <c:v>-9</c:v>
                </c:pt>
                <c:pt idx="22">
                  <c:v>-9</c:v>
                </c:pt>
                <c:pt idx="24">
                  <c:v>-9.5</c:v>
                </c:pt>
              </c:numCache>
            </c:numRef>
          </c:yVal>
        </c:ser>
        <c:ser>
          <c:idx val="1"/>
          <c:order val="1"/>
          <c:tx>
            <c:v>CP60340</c:v>
          </c:tx>
          <c:spPr>
            <a:ln w="28575">
              <a:noFill/>
            </a:ln>
          </c:spPr>
          <c:marker>
            <c:spPr>
              <a:solidFill>
                <a:srgbClr val="0070C0"/>
              </a:solidFill>
            </c:spPr>
          </c:marker>
          <c:xVal>
            <c:numRef>
              <c:f>Sheet1!$I$7:$I$31</c:f>
              <c:numCache>
                <c:formatCode>General</c:formatCode>
                <c:ptCount val="25"/>
                <c:pt idx="0">
                  <c:v>0.4</c:v>
                </c:pt>
                <c:pt idx="2">
                  <c:v>1.55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2.61</c:v>
                </c:pt>
                <c:pt idx="7">
                  <c:v>2.9</c:v>
                </c:pt>
                <c:pt idx="8">
                  <c:v>3.1</c:v>
                </c:pt>
                <c:pt idx="10">
                  <c:v>3.7</c:v>
                </c:pt>
                <c:pt idx="12">
                  <c:v>4.0999999999999996</c:v>
                </c:pt>
                <c:pt idx="14">
                  <c:v>4.25</c:v>
                </c:pt>
                <c:pt idx="15">
                  <c:v>2.75</c:v>
                </c:pt>
                <c:pt idx="16">
                  <c:v>2.4</c:v>
                </c:pt>
              </c:numCache>
            </c:numRef>
          </c:xVal>
          <c:yVal>
            <c:numRef>
              <c:f>Sheet1!$J$7:$J$31</c:f>
              <c:numCache>
                <c:formatCode>General</c:formatCode>
                <c:ptCount val="25"/>
                <c:pt idx="0">
                  <c:v>0</c:v>
                </c:pt>
                <c:pt idx="2">
                  <c:v>-2</c:v>
                </c:pt>
                <c:pt idx="4">
                  <c:v>-5.5</c:v>
                </c:pt>
                <c:pt idx="5">
                  <c:v>-6</c:v>
                </c:pt>
                <c:pt idx="6">
                  <c:v>-6.5</c:v>
                </c:pt>
                <c:pt idx="7">
                  <c:v>-5.5</c:v>
                </c:pt>
                <c:pt idx="8">
                  <c:v>-5</c:v>
                </c:pt>
                <c:pt idx="10">
                  <c:v>-4</c:v>
                </c:pt>
                <c:pt idx="12">
                  <c:v>-1.5</c:v>
                </c:pt>
                <c:pt idx="14">
                  <c:v>-0.5</c:v>
                </c:pt>
                <c:pt idx="15">
                  <c:v>-6</c:v>
                </c:pt>
                <c:pt idx="16">
                  <c:v>-6</c:v>
                </c:pt>
              </c:numCache>
            </c:numRef>
          </c:yVal>
        </c:ser>
        <c:dLbls/>
        <c:axId val="192465152"/>
        <c:axId val="192811392"/>
      </c:scatterChart>
      <c:valAx>
        <c:axId val="192465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 baseline="0"/>
                  <a:t>(Amps)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92811392"/>
        <c:crosses val="autoZero"/>
        <c:crossBetween val="midCat"/>
      </c:valAx>
      <c:valAx>
        <c:axId val="1928113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 </a:t>
                </a:r>
              </a:p>
              <a:p>
                <a:pPr>
                  <a:defRPr/>
                </a:pPr>
                <a:r>
                  <a:rPr lang="en-US"/>
                  <a:t>(celcius)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9246515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Peltier Interface Temp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TEC1-12706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Sheet1!$D$7:$D$30</c:f>
              <c:numCache>
                <c:formatCode>General</c:formatCode>
                <c:ptCount val="24"/>
                <c:pt idx="0">
                  <c:v>0.55000000000000004</c:v>
                </c:pt>
                <c:pt idx="2">
                  <c:v>0.9</c:v>
                </c:pt>
                <c:pt idx="4">
                  <c:v>1.2</c:v>
                </c:pt>
                <c:pt idx="6">
                  <c:v>1.5</c:v>
                </c:pt>
                <c:pt idx="7">
                  <c:v>1.6</c:v>
                </c:pt>
                <c:pt idx="8">
                  <c:v>1.8</c:v>
                </c:pt>
                <c:pt idx="10">
                  <c:v>2.1</c:v>
                </c:pt>
                <c:pt idx="12">
                  <c:v>2.4</c:v>
                </c:pt>
                <c:pt idx="14">
                  <c:v>2.7</c:v>
                </c:pt>
                <c:pt idx="16">
                  <c:v>3</c:v>
                </c:pt>
                <c:pt idx="18">
                  <c:v>3.3</c:v>
                </c:pt>
                <c:pt idx="20">
                  <c:v>3.6</c:v>
                </c:pt>
                <c:pt idx="22">
                  <c:v>3.85</c:v>
                </c:pt>
              </c:numCache>
            </c:numRef>
          </c:xVal>
          <c:yVal>
            <c:numRef>
              <c:f>Sheet1!$F$7:$F$30</c:f>
              <c:numCache>
                <c:formatCode>General</c:formatCode>
                <c:ptCount val="24"/>
                <c:pt idx="0">
                  <c:v>24</c:v>
                </c:pt>
                <c:pt idx="2">
                  <c:v>23</c:v>
                </c:pt>
                <c:pt idx="4">
                  <c:v>23</c:v>
                </c:pt>
                <c:pt idx="6">
                  <c:v>22</c:v>
                </c:pt>
                <c:pt idx="7">
                  <c:v>22</c:v>
                </c:pt>
                <c:pt idx="8">
                  <c:v>22.5</c:v>
                </c:pt>
                <c:pt idx="10">
                  <c:v>22</c:v>
                </c:pt>
                <c:pt idx="12">
                  <c:v>22.5</c:v>
                </c:pt>
                <c:pt idx="14">
                  <c:v>21.5</c:v>
                </c:pt>
                <c:pt idx="16">
                  <c:v>21</c:v>
                </c:pt>
                <c:pt idx="18">
                  <c:v>21.5</c:v>
                </c:pt>
                <c:pt idx="20">
                  <c:v>21.5</c:v>
                </c:pt>
                <c:pt idx="22">
                  <c:v>21.5</c:v>
                </c:pt>
              </c:numCache>
            </c:numRef>
          </c:yVal>
        </c:ser>
        <c:ser>
          <c:idx val="1"/>
          <c:order val="1"/>
          <c:tx>
            <c:v>CP60340</c:v>
          </c:tx>
          <c:spPr>
            <a:ln w="28575">
              <a:noFill/>
            </a:ln>
          </c:spPr>
          <c:marker>
            <c:spPr>
              <a:solidFill>
                <a:srgbClr val="0070C0"/>
              </a:solidFill>
            </c:spPr>
          </c:marker>
          <c:xVal>
            <c:numRef>
              <c:f>Sheet1!$I$7:$I$21</c:f>
              <c:numCache>
                <c:formatCode>General</c:formatCode>
                <c:ptCount val="15"/>
                <c:pt idx="0">
                  <c:v>0.4</c:v>
                </c:pt>
                <c:pt idx="2">
                  <c:v>1.55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2.61</c:v>
                </c:pt>
                <c:pt idx="7">
                  <c:v>2.9</c:v>
                </c:pt>
                <c:pt idx="8">
                  <c:v>3.1</c:v>
                </c:pt>
                <c:pt idx="10">
                  <c:v>3.7</c:v>
                </c:pt>
                <c:pt idx="12">
                  <c:v>4.0999999999999996</c:v>
                </c:pt>
                <c:pt idx="14">
                  <c:v>4.25</c:v>
                </c:pt>
              </c:numCache>
            </c:numRef>
          </c:xVal>
          <c:yVal>
            <c:numRef>
              <c:f>Sheet1!$K$7:$K$21</c:f>
              <c:numCache>
                <c:formatCode>General</c:formatCode>
                <c:ptCount val="15"/>
                <c:pt idx="0">
                  <c:v>21</c:v>
                </c:pt>
                <c:pt idx="2">
                  <c:v>22</c:v>
                </c:pt>
                <c:pt idx="4">
                  <c:v>21.5</c:v>
                </c:pt>
                <c:pt idx="6">
                  <c:v>21</c:v>
                </c:pt>
                <c:pt idx="8">
                  <c:v>24.5</c:v>
                </c:pt>
                <c:pt idx="10">
                  <c:v>22</c:v>
                </c:pt>
                <c:pt idx="12">
                  <c:v>22</c:v>
                </c:pt>
                <c:pt idx="14">
                  <c:v>25</c:v>
                </c:pt>
              </c:numCache>
            </c:numRef>
          </c:yVal>
        </c:ser>
        <c:dLbls/>
        <c:axId val="192830080"/>
        <c:axId val="192860928"/>
      </c:scatterChart>
      <c:valAx>
        <c:axId val="192830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 baseline="0"/>
                  <a:t>(Amps)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92860928"/>
        <c:crosses val="autoZero"/>
        <c:crossBetween val="midCat"/>
      </c:valAx>
      <c:valAx>
        <c:axId val="1928609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 </a:t>
                </a:r>
              </a:p>
              <a:p>
                <a:pPr>
                  <a:defRPr/>
                </a:pPr>
                <a:r>
                  <a:rPr lang="en-US"/>
                  <a:t>(celcius)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9283008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Heat SinkTemp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TEC1-12706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Sheet1!$D$7:$D$30</c:f>
              <c:numCache>
                <c:formatCode>General</c:formatCode>
                <c:ptCount val="24"/>
                <c:pt idx="0">
                  <c:v>0.55000000000000004</c:v>
                </c:pt>
                <c:pt idx="2">
                  <c:v>0.9</c:v>
                </c:pt>
                <c:pt idx="4">
                  <c:v>1.2</c:v>
                </c:pt>
                <c:pt idx="6">
                  <c:v>1.5</c:v>
                </c:pt>
                <c:pt idx="7">
                  <c:v>1.6</c:v>
                </c:pt>
                <c:pt idx="8">
                  <c:v>1.8</c:v>
                </c:pt>
                <c:pt idx="10">
                  <c:v>2.1</c:v>
                </c:pt>
                <c:pt idx="12">
                  <c:v>2.4</c:v>
                </c:pt>
                <c:pt idx="14">
                  <c:v>2.7</c:v>
                </c:pt>
                <c:pt idx="16">
                  <c:v>3</c:v>
                </c:pt>
                <c:pt idx="18">
                  <c:v>3.3</c:v>
                </c:pt>
                <c:pt idx="20">
                  <c:v>3.6</c:v>
                </c:pt>
                <c:pt idx="22">
                  <c:v>3.85</c:v>
                </c:pt>
              </c:numCache>
            </c:numRef>
          </c:xVal>
          <c:yVal>
            <c:numRef>
              <c:f>Sheet1!$G$7:$G$30</c:f>
              <c:numCache>
                <c:formatCode>General</c:formatCode>
                <c:ptCount val="24"/>
                <c:pt idx="0">
                  <c:v>26</c:v>
                </c:pt>
                <c:pt idx="2">
                  <c:v>26</c:v>
                </c:pt>
                <c:pt idx="4">
                  <c:v>27</c:v>
                </c:pt>
                <c:pt idx="6">
                  <c:v>26.5</c:v>
                </c:pt>
                <c:pt idx="7">
                  <c:v>26.5</c:v>
                </c:pt>
                <c:pt idx="8">
                  <c:v>27</c:v>
                </c:pt>
                <c:pt idx="10">
                  <c:v>26.5</c:v>
                </c:pt>
                <c:pt idx="12">
                  <c:v>26.5</c:v>
                </c:pt>
                <c:pt idx="14">
                  <c:v>27.5</c:v>
                </c:pt>
                <c:pt idx="16">
                  <c:v>27.5</c:v>
                </c:pt>
                <c:pt idx="18">
                  <c:v>27.5</c:v>
                </c:pt>
                <c:pt idx="20">
                  <c:v>27.5</c:v>
                </c:pt>
                <c:pt idx="22">
                  <c:v>28</c:v>
                </c:pt>
              </c:numCache>
            </c:numRef>
          </c:yVal>
        </c:ser>
        <c:ser>
          <c:idx val="1"/>
          <c:order val="1"/>
          <c:tx>
            <c:v>CP60340</c:v>
          </c:tx>
          <c:spPr>
            <a:ln w="28575">
              <a:noFill/>
            </a:ln>
          </c:spPr>
          <c:marker>
            <c:spPr>
              <a:solidFill>
                <a:srgbClr val="0070C0"/>
              </a:solidFill>
            </c:spPr>
          </c:marker>
          <c:xVal>
            <c:numRef>
              <c:f>Sheet1!$I$7:$I$21</c:f>
              <c:numCache>
                <c:formatCode>General</c:formatCode>
                <c:ptCount val="15"/>
                <c:pt idx="0">
                  <c:v>0.4</c:v>
                </c:pt>
                <c:pt idx="2">
                  <c:v>1.55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2.61</c:v>
                </c:pt>
                <c:pt idx="7">
                  <c:v>2.9</c:v>
                </c:pt>
                <c:pt idx="8">
                  <c:v>3.1</c:v>
                </c:pt>
                <c:pt idx="10">
                  <c:v>3.7</c:v>
                </c:pt>
                <c:pt idx="12">
                  <c:v>4.0999999999999996</c:v>
                </c:pt>
                <c:pt idx="14">
                  <c:v>4.25</c:v>
                </c:pt>
              </c:numCache>
            </c:numRef>
          </c:xVal>
          <c:yVal>
            <c:numRef>
              <c:f>Sheet1!$L$7:$L$21</c:f>
              <c:numCache>
                <c:formatCode>General</c:formatCode>
                <c:ptCount val="15"/>
                <c:pt idx="0">
                  <c:v>26.5</c:v>
                </c:pt>
                <c:pt idx="2">
                  <c:v>26.5</c:v>
                </c:pt>
                <c:pt idx="4">
                  <c:v>27</c:v>
                </c:pt>
                <c:pt idx="6">
                  <c:v>27.5</c:v>
                </c:pt>
                <c:pt idx="8">
                  <c:v>27.5</c:v>
                </c:pt>
                <c:pt idx="10">
                  <c:v>27.5</c:v>
                </c:pt>
                <c:pt idx="12">
                  <c:v>28</c:v>
                </c:pt>
                <c:pt idx="14">
                  <c:v>28</c:v>
                </c:pt>
              </c:numCache>
            </c:numRef>
          </c:yVal>
        </c:ser>
        <c:dLbls/>
        <c:axId val="192907520"/>
        <c:axId val="192917888"/>
      </c:scatterChart>
      <c:valAx>
        <c:axId val="192907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 baseline="0"/>
                  <a:t>(Amps)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92917888"/>
        <c:crosses val="autoZero"/>
        <c:crossBetween val="midCat"/>
      </c:valAx>
      <c:valAx>
        <c:axId val="192917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 </a:t>
                </a:r>
              </a:p>
              <a:p>
                <a:pPr>
                  <a:defRPr/>
                </a:pPr>
                <a:r>
                  <a:rPr lang="en-US"/>
                  <a:t>(celcius)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9290752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 vs Arduino Raw Input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3.6540244969378827E-2"/>
                  <c:y val="-0.39448162729658792"/>
                </c:manualLayout>
              </c:layout>
              <c:numFmt formatCode="General" sourceLinked="0"/>
            </c:trendlineLbl>
          </c:trendline>
          <c:xVal>
            <c:numRef>
              <c:f>Sheet2!$C$6:$C$19</c:f>
              <c:numCache>
                <c:formatCode>General</c:formatCode>
                <c:ptCount val="14"/>
                <c:pt idx="0">
                  <c:v>593</c:v>
                </c:pt>
                <c:pt idx="1">
                  <c:v>599</c:v>
                </c:pt>
                <c:pt idx="2">
                  <c:v>606</c:v>
                </c:pt>
                <c:pt idx="3">
                  <c:v>613</c:v>
                </c:pt>
                <c:pt idx="4">
                  <c:v>619</c:v>
                </c:pt>
                <c:pt idx="5">
                  <c:v>624</c:v>
                </c:pt>
                <c:pt idx="6">
                  <c:v>629</c:v>
                </c:pt>
                <c:pt idx="7">
                  <c:v>633</c:v>
                </c:pt>
                <c:pt idx="8">
                  <c:v>639</c:v>
                </c:pt>
                <c:pt idx="9">
                  <c:v>643</c:v>
                </c:pt>
                <c:pt idx="10">
                  <c:v>648</c:v>
                </c:pt>
                <c:pt idx="11">
                  <c:v>652</c:v>
                </c:pt>
              </c:numCache>
            </c:numRef>
          </c:xVal>
          <c:yVal>
            <c:numRef>
              <c:f>Sheet2!$D$6:$D$19</c:f>
              <c:numCache>
                <c:formatCode>General</c:formatCode>
                <c:ptCount val="14"/>
                <c:pt idx="0">
                  <c:v>26.7</c:v>
                </c:pt>
                <c:pt idx="1">
                  <c:v>23.4</c:v>
                </c:pt>
                <c:pt idx="2">
                  <c:v>19.5</c:v>
                </c:pt>
                <c:pt idx="3">
                  <c:v>15.3</c:v>
                </c:pt>
                <c:pt idx="4">
                  <c:v>11.9</c:v>
                </c:pt>
                <c:pt idx="5">
                  <c:v>8.6</c:v>
                </c:pt>
                <c:pt idx="6">
                  <c:v>6.1</c:v>
                </c:pt>
                <c:pt idx="7">
                  <c:v>3.9</c:v>
                </c:pt>
                <c:pt idx="8">
                  <c:v>0.5</c:v>
                </c:pt>
                <c:pt idx="9">
                  <c:v>-1.6</c:v>
                </c:pt>
                <c:pt idx="10">
                  <c:v>-3.9</c:v>
                </c:pt>
                <c:pt idx="11">
                  <c:v>-5.7</c:v>
                </c:pt>
              </c:numCache>
            </c:numRef>
          </c:yVal>
        </c:ser>
        <c:dLbls/>
        <c:axId val="193029248"/>
        <c:axId val="193031168"/>
      </c:scatterChart>
      <c:valAx>
        <c:axId val="193029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Arduino Raw Input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93031168"/>
        <c:crosses val="autoZero"/>
        <c:crossBetween val="midCat"/>
      </c:valAx>
      <c:valAx>
        <c:axId val="1930311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of Diode</a:t>
                </a:r>
              </a:p>
              <a:p>
                <a:pPr>
                  <a:defRPr/>
                </a:pPr>
                <a:r>
                  <a:rPr lang="en-US" baseline="0"/>
                  <a:t>degrees c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93029248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Chip Site</a:t>
            </a:r>
            <a:r>
              <a:rPr lang="en-US" baseline="0"/>
              <a:t> Temp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v>TEC1-12706 D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Sheet3!$C$7:$C$29</c:f>
              <c:numCache>
                <c:formatCode>General</c:formatCode>
                <c:ptCount val="23"/>
                <c:pt idx="0">
                  <c:v>0.84</c:v>
                </c:pt>
                <c:pt idx="2">
                  <c:v>1.66</c:v>
                </c:pt>
                <c:pt idx="4">
                  <c:v>2.41</c:v>
                </c:pt>
                <c:pt idx="6">
                  <c:v>3.09</c:v>
                </c:pt>
                <c:pt idx="8">
                  <c:v>3.75</c:v>
                </c:pt>
                <c:pt idx="10">
                  <c:v>4.3899999999999997</c:v>
                </c:pt>
                <c:pt idx="12">
                  <c:v>4.99</c:v>
                </c:pt>
                <c:pt idx="14">
                  <c:v>5.59</c:v>
                </c:pt>
                <c:pt idx="16">
                  <c:v>6.11</c:v>
                </c:pt>
                <c:pt idx="18">
                  <c:v>6.62</c:v>
                </c:pt>
                <c:pt idx="20">
                  <c:v>7.1</c:v>
                </c:pt>
                <c:pt idx="22">
                  <c:v>7.62</c:v>
                </c:pt>
              </c:numCache>
            </c:numRef>
          </c:xVal>
          <c:yVal>
            <c:numRef>
              <c:f>Sheet3!$D$7:$D$29</c:f>
              <c:numCache>
                <c:formatCode>General</c:formatCode>
                <c:ptCount val="23"/>
                <c:pt idx="0">
                  <c:v>23.8</c:v>
                </c:pt>
                <c:pt idx="2">
                  <c:v>22.5</c:v>
                </c:pt>
                <c:pt idx="4">
                  <c:v>21.2</c:v>
                </c:pt>
                <c:pt idx="6">
                  <c:v>19.899999999999999</c:v>
                </c:pt>
                <c:pt idx="8">
                  <c:v>18.2</c:v>
                </c:pt>
                <c:pt idx="10">
                  <c:v>16.100000000000001</c:v>
                </c:pt>
                <c:pt idx="12">
                  <c:v>14.1</c:v>
                </c:pt>
                <c:pt idx="14">
                  <c:v>12</c:v>
                </c:pt>
                <c:pt idx="16">
                  <c:v>10.6</c:v>
                </c:pt>
                <c:pt idx="18">
                  <c:v>8.8000000000000007</c:v>
                </c:pt>
                <c:pt idx="20">
                  <c:v>7.7</c:v>
                </c:pt>
                <c:pt idx="22">
                  <c:v>6.1</c:v>
                </c:pt>
              </c:numCache>
            </c:numRef>
          </c:yVal>
        </c:ser>
        <c:ser>
          <c:idx val="1"/>
          <c:order val="1"/>
          <c:tx>
            <c:v>CP60340</c:v>
          </c:tx>
          <c:spPr>
            <a:ln w="28575">
              <a:noFill/>
            </a:ln>
          </c:spPr>
          <c:marker>
            <c:spPr>
              <a:solidFill>
                <a:srgbClr val="0070C0"/>
              </a:solidFill>
            </c:spPr>
          </c:marker>
          <c:xVal>
            <c:numRef>
              <c:f>Sheet3!$H$7:$H$24</c:f>
              <c:numCache>
                <c:formatCode>General</c:formatCode>
                <c:ptCount val="18"/>
                <c:pt idx="0">
                  <c:v>0.72</c:v>
                </c:pt>
                <c:pt idx="2">
                  <c:v>1.38</c:v>
                </c:pt>
                <c:pt idx="4">
                  <c:v>2.0099999999999998</c:v>
                </c:pt>
                <c:pt idx="6">
                  <c:v>2.56</c:v>
                </c:pt>
                <c:pt idx="8">
                  <c:v>3.05</c:v>
                </c:pt>
                <c:pt idx="10">
                  <c:v>3.51</c:v>
                </c:pt>
                <c:pt idx="12">
                  <c:v>3.94</c:v>
                </c:pt>
                <c:pt idx="14">
                  <c:v>4.3600000000000003</c:v>
                </c:pt>
                <c:pt idx="16">
                  <c:v>4.66</c:v>
                </c:pt>
                <c:pt idx="17">
                  <c:v>4.9000000000000004</c:v>
                </c:pt>
              </c:numCache>
            </c:numRef>
          </c:xVal>
          <c:yVal>
            <c:numRef>
              <c:f>Sheet3!$I$7:$I$24</c:f>
              <c:numCache>
                <c:formatCode>General</c:formatCode>
                <c:ptCount val="18"/>
                <c:pt idx="0">
                  <c:v>13.36</c:v>
                </c:pt>
                <c:pt idx="2">
                  <c:v>13.36</c:v>
                </c:pt>
                <c:pt idx="4">
                  <c:v>13</c:v>
                </c:pt>
                <c:pt idx="6">
                  <c:v>12.7</c:v>
                </c:pt>
                <c:pt idx="8">
                  <c:v>12</c:v>
                </c:pt>
                <c:pt idx="10">
                  <c:v>11.5</c:v>
                </c:pt>
                <c:pt idx="12">
                  <c:v>10.3</c:v>
                </c:pt>
                <c:pt idx="14">
                  <c:v>9.1999999999999993</c:v>
                </c:pt>
                <c:pt idx="16">
                  <c:v>8.51</c:v>
                </c:pt>
                <c:pt idx="17">
                  <c:v>7.8</c:v>
                </c:pt>
              </c:numCache>
            </c:numRef>
          </c:yVal>
        </c:ser>
        <c:ser>
          <c:idx val="2"/>
          <c:order val="2"/>
          <c:tx>
            <c:v>TEC1-12706 IR</c:v>
          </c:tx>
          <c:spPr>
            <a:ln w="28575">
              <a:noFill/>
            </a:ln>
          </c:spPr>
          <c:xVal>
            <c:numRef>
              <c:f>Sheet3!$C$7:$C$29</c:f>
              <c:numCache>
                <c:formatCode>General</c:formatCode>
                <c:ptCount val="23"/>
                <c:pt idx="0">
                  <c:v>0.84</c:v>
                </c:pt>
                <c:pt idx="2">
                  <c:v>1.66</c:v>
                </c:pt>
                <c:pt idx="4">
                  <c:v>2.41</c:v>
                </c:pt>
                <c:pt idx="6">
                  <c:v>3.09</c:v>
                </c:pt>
                <c:pt idx="8">
                  <c:v>3.75</c:v>
                </c:pt>
                <c:pt idx="10">
                  <c:v>4.3899999999999997</c:v>
                </c:pt>
                <c:pt idx="12">
                  <c:v>4.99</c:v>
                </c:pt>
                <c:pt idx="14">
                  <c:v>5.59</c:v>
                </c:pt>
                <c:pt idx="16">
                  <c:v>6.11</c:v>
                </c:pt>
                <c:pt idx="18">
                  <c:v>6.62</c:v>
                </c:pt>
                <c:pt idx="20">
                  <c:v>7.1</c:v>
                </c:pt>
                <c:pt idx="22">
                  <c:v>7.62</c:v>
                </c:pt>
              </c:numCache>
            </c:numRef>
          </c:xVal>
          <c:yVal>
            <c:numRef>
              <c:f>Sheet3!$E$7:$E$29</c:f>
              <c:numCache>
                <c:formatCode>General</c:formatCode>
                <c:ptCount val="23"/>
                <c:pt idx="0">
                  <c:v>25</c:v>
                </c:pt>
                <c:pt idx="2">
                  <c:v>24.5</c:v>
                </c:pt>
                <c:pt idx="4">
                  <c:v>24</c:v>
                </c:pt>
                <c:pt idx="6">
                  <c:v>20.5</c:v>
                </c:pt>
                <c:pt idx="8">
                  <c:v>19.5</c:v>
                </c:pt>
                <c:pt idx="10">
                  <c:v>18.5</c:v>
                </c:pt>
                <c:pt idx="12">
                  <c:v>16</c:v>
                </c:pt>
                <c:pt idx="14">
                  <c:v>13.5</c:v>
                </c:pt>
                <c:pt idx="16">
                  <c:v>12</c:v>
                </c:pt>
                <c:pt idx="18">
                  <c:v>8.5</c:v>
                </c:pt>
                <c:pt idx="20">
                  <c:v>7</c:v>
                </c:pt>
                <c:pt idx="22">
                  <c:v>5.5</c:v>
                </c:pt>
              </c:numCache>
            </c:numRef>
          </c:yVal>
        </c:ser>
        <c:ser>
          <c:idx val="3"/>
          <c:order val="3"/>
          <c:tx>
            <c:v>CP600340 IR</c:v>
          </c:tx>
          <c:spPr>
            <a:ln w="28575">
              <a:noFill/>
            </a:ln>
          </c:spPr>
          <c:xVal>
            <c:numRef>
              <c:f>Sheet3!$H$7:$H$24</c:f>
              <c:numCache>
                <c:formatCode>General</c:formatCode>
                <c:ptCount val="18"/>
                <c:pt idx="0">
                  <c:v>0.72</c:v>
                </c:pt>
                <c:pt idx="2">
                  <c:v>1.38</c:v>
                </c:pt>
                <c:pt idx="4">
                  <c:v>2.0099999999999998</c:v>
                </c:pt>
                <c:pt idx="6">
                  <c:v>2.56</c:v>
                </c:pt>
                <c:pt idx="8">
                  <c:v>3.05</c:v>
                </c:pt>
                <c:pt idx="10">
                  <c:v>3.51</c:v>
                </c:pt>
                <c:pt idx="12">
                  <c:v>3.94</c:v>
                </c:pt>
                <c:pt idx="14">
                  <c:v>4.3600000000000003</c:v>
                </c:pt>
                <c:pt idx="16">
                  <c:v>4.66</c:v>
                </c:pt>
                <c:pt idx="17">
                  <c:v>4.9000000000000004</c:v>
                </c:pt>
              </c:numCache>
            </c:numRef>
          </c:xVal>
          <c:yVal>
            <c:numRef>
              <c:f>Sheet3!$J$7:$J$24</c:f>
              <c:numCache>
                <c:formatCode>General</c:formatCode>
                <c:ptCount val="18"/>
                <c:pt idx="0">
                  <c:v>11</c:v>
                </c:pt>
                <c:pt idx="2">
                  <c:v>12</c:v>
                </c:pt>
                <c:pt idx="4">
                  <c:v>11.5</c:v>
                </c:pt>
                <c:pt idx="6">
                  <c:v>11</c:v>
                </c:pt>
                <c:pt idx="8">
                  <c:v>10.5</c:v>
                </c:pt>
                <c:pt idx="10">
                  <c:v>10.5</c:v>
                </c:pt>
                <c:pt idx="12">
                  <c:v>9.5</c:v>
                </c:pt>
                <c:pt idx="14">
                  <c:v>9</c:v>
                </c:pt>
                <c:pt idx="16">
                  <c:v>9</c:v>
                </c:pt>
                <c:pt idx="17">
                  <c:v>8</c:v>
                </c:pt>
              </c:numCache>
            </c:numRef>
          </c:yVal>
        </c:ser>
        <c:dLbls/>
        <c:axId val="199307648"/>
        <c:axId val="199309568"/>
      </c:scatterChart>
      <c:valAx>
        <c:axId val="199307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 baseline="0"/>
                  <a:t>(Amps)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199309568"/>
        <c:crosses val="autoZero"/>
        <c:crossBetween val="midCat"/>
      </c:valAx>
      <c:valAx>
        <c:axId val="1993095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 </a:t>
                </a:r>
              </a:p>
              <a:p>
                <a:pPr>
                  <a:defRPr/>
                </a:pPr>
                <a:r>
                  <a:rPr lang="en-US"/>
                  <a:t>(celcius)</a:t>
                </a:r>
              </a:p>
            </c:rich>
          </c:tx>
        </c:title>
        <c:numFmt formatCode="General" sourceLinked="1"/>
        <c:majorTickMark val="none"/>
        <c:tickLblPos val="nextTo"/>
        <c:crossAx val="19930764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Chip Site</a:t>
            </a:r>
            <a:r>
              <a:rPr lang="en-US" baseline="0"/>
              <a:t> Temp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Sheet3!$C$38:$C$60</c:f>
              <c:numCache>
                <c:formatCode>General</c:formatCode>
                <c:ptCount val="23"/>
                <c:pt idx="0">
                  <c:v>0.84</c:v>
                </c:pt>
                <c:pt idx="2">
                  <c:v>1.66</c:v>
                </c:pt>
                <c:pt idx="4">
                  <c:v>2.41</c:v>
                </c:pt>
                <c:pt idx="6">
                  <c:v>3.09</c:v>
                </c:pt>
                <c:pt idx="8">
                  <c:v>3.75</c:v>
                </c:pt>
                <c:pt idx="10">
                  <c:v>4.3899999999999997</c:v>
                </c:pt>
                <c:pt idx="12">
                  <c:v>4.99</c:v>
                </c:pt>
                <c:pt idx="14">
                  <c:v>5.59</c:v>
                </c:pt>
                <c:pt idx="16">
                  <c:v>6.11</c:v>
                </c:pt>
                <c:pt idx="18">
                  <c:v>6.62</c:v>
                </c:pt>
                <c:pt idx="20">
                  <c:v>7.1</c:v>
                </c:pt>
                <c:pt idx="22">
                  <c:v>7.62</c:v>
                </c:pt>
              </c:numCache>
            </c:numRef>
          </c:xVal>
          <c:yVal>
            <c:numRef>
              <c:f>Sheet3!$D$38:$D$60</c:f>
              <c:numCache>
                <c:formatCode>General</c:formatCode>
                <c:ptCount val="23"/>
                <c:pt idx="0">
                  <c:v>23.8</c:v>
                </c:pt>
                <c:pt idx="2">
                  <c:v>22.5</c:v>
                </c:pt>
                <c:pt idx="4">
                  <c:v>21.2</c:v>
                </c:pt>
                <c:pt idx="6">
                  <c:v>19.899999999999999</c:v>
                </c:pt>
                <c:pt idx="8">
                  <c:v>18.2</c:v>
                </c:pt>
                <c:pt idx="10">
                  <c:v>16.100000000000001</c:v>
                </c:pt>
                <c:pt idx="12">
                  <c:v>14.1</c:v>
                </c:pt>
                <c:pt idx="14">
                  <c:v>12</c:v>
                </c:pt>
                <c:pt idx="16">
                  <c:v>10.6</c:v>
                </c:pt>
                <c:pt idx="18">
                  <c:v>8.8000000000000007</c:v>
                </c:pt>
                <c:pt idx="20">
                  <c:v>7.7</c:v>
                </c:pt>
                <c:pt idx="22">
                  <c:v>6.1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rgbClr val="0070C0"/>
              </a:solidFill>
            </c:spPr>
          </c:marker>
          <c:xVal>
            <c:numRef>
              <c:f>Sheet3!$H$38:$H$59</c:f>
              <c:numCache>
                <c:formatCode>General</c:formatCode>
                <c:ptCount val="22"/>
                <c:pt idx="0">
                  <c:v>0.432</c:v>
                </c:pt>
                <c:pt idx="2">
                  <c:v>0.84399999999999997</c:v>
                </c:pt>
                <c:pt idx="4">
                  <c:v>1.24</c:v>
                </c:pt>
                <c:pt idx="6">
                  <c:v>1.59</c:v>
                </c:pt>
                <c:pt idx="8">
                  <c:v>1.94</c:v>
                </c:pt>
                <c:pt idx="10">
                  <c:v>2.2490000000000001</c:v>
                </c:pt>
                <c:pt idx="12">
                  <c:v>2.5739999999999998</c:v>
                </c:pt>
                <c:pt idx="14">
                  <c:v>2.84</c:v>
                </c:pt>
                <c:pt idx="16">
                  <c:v>3.12</c:v>
                </c:pt>
                <c:pt idx="18">
                  <c:v>3.38</c:v>
                </c:pt>
                <c:pt idx="20">
                  <c:v>3.62</c:v>
                </c:pt>
              </c:numCache>
            </c:numRef>
          </c:xVal>
          <c:yVal>
            <c:numRef>
              <c:f>Sheet3!$I$38:$I$59</c:f>
              <c:numCache>
                <c:formatCode>General</c:formatCode>
                <c:ptCount val="22"/>
                <c:pt idx="0">
                  <c:v>11.5</c:v>
                </c:pt>
                <c:pt idx="2">
                  <c:v>9.6999999999999993</c:v>
                </c:pt>
                <c:pt idx="4">
                  <c:v>8.6999999999999993</c:v>
                </c:pt>
                <c:pt idx="6">
                  <c:v>7.4</c:v>
                </c:pt>
                <c:pt idx="8">
                  <c:v>6.4</c:v>
                </c:pt>
                <c:pt idx="10">
                  <c:v>5.74</c:v>
                </c:pt>
                <c:pt idx="12">
                  <c:v>3.85</c:v>
                </c:pt>
                <c:pt idx="14">
                  <c:v>3</c:v>
                </c:pt>
                <c:pt idx="16">
                  <c:v>1.3</c:v>
                </c:pt>
                <c:pt idx="18">
                  <c:v>0</c:v>
                </c:pt>
                <c:pt idx="20">
                  <c:v>-0.8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Sheet3!$C$38:$C$60</c:f>
              <c:numCache>
                <c:formatCode>General</c:formatCode>
                <c:ptCount val="23"/>
                <c:pt idx="0">
                  <c:v>0.84</c:v>
                </c:pt>
                <c:pt idx="2">
                  <c:v>1.66</c:v>
                </c:pt>
                <c:pt idx="4">
                  <c:v>2.41</c:v>
                </c:pt>
                <c:pt idx="6">
                  <c:v>3.09</c:v>
                </c:pt>
                <c:pt idx="8">
                  <c:v>3.75</c:v>
                </c:pt>
                <c:pt idx="10">
                  <c:v>4.3899999999999997</c:v>
                </c:pt>
                <c:pt idx="12">
                  <c:v>4.99</c:v>
                </c:pt>
                <c:pt idx="14">
                  <c:v>5.59</c:v>
                </c:pt>
                <c:pt idx="16">
                  <c:v>6.11</c:v>
                </c:pt>
                <c:pt idx="18">
                  <c:v>6.62</c:v>
                </c:pt>
                <c:pt idx="20">
                  <c:v>7.1</c:v>
                </c:pt>
                <c:pt idx="22">
                  <c:v>7.62</c:v>
                </c:pt>
              </c:numCache>
            </c:numRef>
          </c:xVal>
          <c:yVal>
            <c:numRef>
              <c:f>Sheet3!$E$38:$E$60</c:f>
              <c:numCache>
                <c:formatCode>General</c:formatCode>
                <c:ptCount val="23"/>
                <c:pt idx="0">
                  <c:v>25</c:v>
                </c:pt>
                <c:pt idx="2">
                  <c:v>24.5</c:v>
                </c:pt>
                <c:pt idx="4">
                  <c:v>24</c:v>
                </c:pt>
                <c:pt idx="6">
                  <c:v>20.5</c:v>
                </c:pt>
                <c:pt idx="8">
                  <c:v>19.5</c:v>
                </c:pt>
                <c:pt idx="10">
                  <c:v>18.5</c:v>
                </c:pt>
                <c:pt idx="12">
                  <c:v>16</c:v>
                </c:pt>
                <c:pt idx="14">
                  <c:v>13.5</c:v>
                </c:pt>
                <c:pt idx="16">
                  <c:v>12</c:v>
                </c:pt>
                <c:pt idx="18">
                  <c:v>8.5</c:v>
                </c:pt>
                <c:pt idx="20">
                  <c:v>7</c:v>
                </c:pt>
                <c:pt idx="22">
                  <c:v>5.5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xVal>
            <c:numRef>
              <c:f>Sheet3!$H$38:$H$60</c:f>
              <c:numCache>
                <c:formatCode>General</c:formatCode>
                <c:ptCount val="23"/>
                <c:pt idx="0">
                  <c:v>0.432</c:v>
                </c:pt>
                <c:pt idx="2">
                  <c:v>0.84399999999999997</c:v>
                </c:pt>
                <c:pt idx="4">
                  <c:v>1.24</c:v>
                </c:pt>
                <c:pt idx="6">
                  <c:v>1.59</c:v>
                </c:pt>
                <c:pt idx="8">
                  <c:v>1.94</c:v>
                </c:pt>
                <c:pt idx="10">
                  <c:v>2.2490000000000001</c:v>
                </c:pt>
                <c:pt idx="12">
                  <c:v>2.5739999999999998</c:v>
                </c:pt>
                <c:pt idx="14">
                  <c:v>2.84</c:v>
                </c:pt>
                <c:pt idx="16">
                  <c:v>3.12</c:v>
                </c:pt>
                <c:pt idx="18">
                  <c:v>3.38</c:v>
                </c:pt>
                <c:pt idx="20">
                  <c:v>3.62</c:v>
                </c:pt>
                <c:pt idx="22">
                  <c:v>3.87</c:v>
                </c:pt>
              </c:numCache>
            </c:numRef>
          </c:xVal>
          <c:yVal>
            <c:numRef>
              <c:f>Sheet3!$J$38:$J$60</c:f>
              <c:numCache>
                <c:formatCode>General</c:formatCode>
                <c:ptCount val="23"/>
                <c:pt idx="0">
                  <c:v>13.5</c:v>
                </c:pt>
                <c:pt idx="2">
                  <c:v>12.5</c:v>
                </c:pt>
                <c:pt idx="4">
                  <c:v>11.5</c:v>
                </c:pt>
                <c:pt idx="6">
                  <c:v>10.5</c:v>
                </c:pt>
                <c:pt idx="8">
                  <c:v>9</c:v>
                </c:pt>
                <c:pt idx="10">
                  <c:v>8.5</c:v>
                </c:pt>
                <c:pt idx="12">
                  <c:v>7</c:v>
                </c:pt>
                <c:pt idx="14">
                  <c:v>6.5</c:v>
                </c:pt>
                <c:pt idx="16">
                  <c:v>5</c:v>
                </c:pt>
                <c:pt idx="18">
                  <c:v>3.5</c:v>
                </c:pt>
                <c:pt idx="20">
                  <c:v>3</c:v>
                </c:pt>
                <c:pt idx="22">
                  <c:v>2</c:v>
                </c:pt>
              </c:numCache>
            </c:numRef>
          </c:yVal>
        </c:ser>
        <c:dLbls/>
        <c:axId val="207958016"/>
        <c:axId val="207959936"/>
      </c:scatterChart>
      <c:valAx>
        <c:axId val="207958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 baseline="0"/>
                  <a:t>(Amps)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207959936"/>
        <c:crosses val="autoZero"/>
        <c:crossBetween val="midCat"/>
      </c:valAx>
      <c:valAx>
        <c:axId val="2079599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 </a:t>
                </a:r>
              </a:p>
              <a:p>
                <a:pPr>
                  <a:defRPr/>
                </a:pPr>
                <a:r>
                  <a:rPr lang="en-US"/>
                  <a:t>(celcius)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0795801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3</xdr:row>
      <xdr:rowOff>45244</xdr:rowOff>
    </xdr:from>
    <xdr:to>
      <xdr:col>19</xdr:col>
      <xdr:colOff>459581</xdr:colOff>
      <xdr:row>17</xdr:row>
      <xdr:rowOff>121444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18</xdr:row>
      <xdr:rowOff>52387</xdr:rowOff>
    </xdr:from>
    <xdr:to>
      <xdr:col>19</xdr:col>
      <xdr:colOff>457200</xdr:colOff>
      <xdr:row>32</xdr:row>
      <xdr:rowOff>128587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61913</xdr:colOff>
      <xdr:row>3</xdr:row>
      <xdr:rowOff>78582</xdr:rowOff>
    </xdr:from>
    <xdr:to>
      <xdr:col>27</xdr:col>
      <xdr:colOff>364332</xdr:colOff>
      <xdr:row>17</xdr:row>
      <xdr:rowOff>154782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2</xdr:row>
      <xdr:rowOff>142875</xdr:rowOff>
    </xdr:from>
    <xdr:to>
      <xdr:col>15</xdr:col>
      <xdr:colOff>447675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0</xdr:rowOff>
    </xdr:from>
    <xdr:to>
      <xdr:col>20</xdr:col>
      <xdr:colOff>304800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428625</xdr:colOff>
      <xdr:row>41</xdr:row>
      <xdr:rowOff>11907</xdr:rowOff>
    </xdr:from>
    <xdr:to>
      <xdr:col>20</xdr:col>
      <xdr:colOff>126206</xdr:colOff>
      <xdr:row>55</xdr:row>
      <xdr:rowOff>88107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P107"/>
  <sheetViews>
    <sheetView topLeftCell="A4" zoomScale="80" zoomScaleNormal="80" workbookViewId="0">
      <selection activeCell="J17" sqref="J17"/>
    </sheetView>
  </sheetViews>
  <sheetFormatPr defaultRowHeight="15"/>
  <cols>
    <col min="5" max="5" width="9.85546875" bestFit="1" customWidth="1"/>
    <col min="10" max="10" width="11.28515625" bestFit="1" customWidth="1"/>
  </cols>
  <sheetData>
    <row r="3" spans="3:16">
      <c r="C3" s="6" t="s">
        <v>0</v>
      </c>
      <c r="D3" s="6"/>
      <c r="E3" s="6"/>
      <c r="F3" s="6"/>
      <c r="G3" s="6"/>
      <c r="H3" s="7" t="s">
        <v>8</v>
      </c>
      <c r="I3" s="7"/>
      <c r="J3" s="7"/>
      <c r="K3" s="7"/>
      <c r="L3" s="7"/>
    </row>
    <row r="4" spans="3:16">
      <c r="C4" s="6" t="s">
        <v>10</v>
      </c>
      <c r="D4" s="6"/>
      <c r="E4" s="6"/>
      <c r="F4" s="6"/>
      <c r="G4" s="6"/>
      <c r="H4" s="7" t="s">
        <v>9</v>
      </c>
      <c r="I4" s="7"/>
      <c r="J4" s="7"/>
      <c r="K4" s="7"/>
      <c r="L4" s="7"/>
    </row>
    <row r="5" spans="3:16">
      <c r="C5" s="6" t="s">
        <v>5</v>
      </c>
      <c r="D5" s="6"/>
      <c r="E5" s="6"/>
      <c r="F5" s="6"/>
      <c r="G5" s="6"/>
      <c r="H5" s="7" t="s">
        <v>6</v>
      </c>
      <c r="I5" s="7"/>
      <c r="J5" s="7"/>
      <c r="K5" s="7"/>
      <c r="L5" s="7"/>
      <c r="M5" s="1"/>
      <c r="N5" s="1"/>
      <c r="O5" s="1"/>
      <c r="P5" s="1"/>
    </row>
    <row r="6" spans="3:16">
      <c r="C6" s="4" t="s">
        <v>7</v>
      </c>
      <c r="D6" s="2" t="s">
        <v>1</v>
      </c>
      <c r="E6" s="4" t="s">
        <v>2</v>
      </c>
      <c r="F6" s="2" t="s">
        <v>3</v>
      </c>
      <c r="G6" s="4" t="s">
        <v>4</v>
      </c>
      <c r="H6" s="2" t="s">
        <v>7</v>
      </c>
      <c r="I6" s="4" t="s">
        <v>1</v>
      </c>
      <c r="J6" s="2" t="s">
        <v>2</v>
      </c>
      <c r="K6" s="4" t="s">
        <v>3</v>
      </c>
      <c r="L6" s="2" t="s">
        <v>4</v>
      </c>
      <c r="M6" s="1"/>
      <c r="N6" s="1"/>
      <c r="O6" s="1"/>
      <c r="P6" s="1"/>
    </row>
    <row r="7" spans="3:16">
      <c r="C7" s="4">
        <v>1</v>
      </c>
      <c r="D7" s="2">
        <v>0.55000000000000004</v>
      </c>
      <c r="E7" s="4">
        <v>7</v>
      </c>
      <c r="F7" s="2">
        <v>24</v>
      </c>
      <c r="G7" s="4">
        <v>26</v>
      </c>
      <c r="H7" s="2">
        <v>1</v>
      </c>
      <c r="I7" s="4">
        <v>0.4</v>
      </c>
      <c r="J7" s="3">
        <v>0</v>
      </c>
      <c r="K7" s="5">
        <v>21</v>
      </c>
      <c r="L7" s="3">
        <v>26.5</v>
      </c>
      <c r="M7" s="1"/>
      <c r="N7" s="1"/>
      <c r="O7" s="1"/>
      <c r="P7" s="1"/>
    </row>
    <row r="8" spans="3:16">
      <c r="C8" s="4">
        <v>1.5</v>
      </c>
      <c r="D8" s="2"/>
      <c r="E8" s="4"/>
      <c r="F8" s="2"/>
      <c r="G8" s="4"/>
      <c r="H8" s="2">
        <v>1.5</v>
      </c>
      <c r="I8" s="4"/>
      <c r="J8" s="3"/>
      <c r="K8" s="5"/>
      <c r="L8" s="3"/>
      <c r="M8" s="1"/>
      <c r="N8" s="1"/>
      <c r="O8" s="1"/>
      <c r="P8" s="1"/>
    </row>
    <row r="9" spans="3:16">
      <c r="C9" s="4">
        <v>2</v>
      </c>
      <c r="D9" s="2">
        <v>0.9</v>
      </c>
      <c r="E9" s="4">
        <v>4</v>
      </c>
      <c r="F9" s="2">
        <v>23</v>
      </c>
      <c r="G9" s="4">
        <v>26</v>
      </c>
      <c r="H9" s="2">
        <v>2</v>
      </c>
      <c r="I9" s="4">
        <v>1.55</v>
      </c>
      <c r="J9" s="3">
        <v>-2</v>
      </c>
      <c r="K9" s="5">
        <v>22</v>
      </c>
      <c r="L9" s="3">
        <v>26.5</v>
      </c>
      <c r="M9" s="1"/>
      <c r="N9" s="1"/>
      <c r="O9" s="1"/>
      <c r="P9" s="1"/>
    </row>
    <row r="10" spans="3:16">
      <c r="C10" s="4">
        <v>2.5</v>
      </c>
      <c r="D10" s="2"/>
      <c r="E10" s="4"/>
      <c r="F10" s="2"/>
      <c r="G10" s="4"/>
      <c r="H10" s="2">
        <v>2.5</v>
      </c>
      <c r="I10" s="4"/>
      <c r="J10" s="3"/>
      <c r="K10" s="5"/>
      <c r="L10" s="3"/>
      <c r="M10" s="1"/>
      <c r="N10" s="1"/>
      <c r="O10" s="1"/>
      <c r="P10" s="1"/>
    </row>
    <row r="11" spans="3:16">
      <c r="C11" s="4">
        <v>3</v>
      </c>
      <c r="D11" s="2">
        <v>1.2</v>
      </c>
      <c r="E11" s="4">
        <v>1.5</v>
      </c>
      <c r="F11" s="2">
        <v>23</v>
      </c>
      <c r="G11" s="4">
        <v>27</v>
      </c>
      <c r="H11" s="2">
        <v>3</v>
      </c>
      <c r="I11" s="4">
        <v>2.2000000000000002</v>
      </c>
      <c r="J11" s="3">
        <v>-5.5</v>
      </c>
      <c r="K11" s="5">
        <v>21.5</v>
      </c>
      <c r="L11" s="3">
        <v>27</v>
      </c>
      <c r="M11" s="1"/>
      <c r="N11" s="1"/>
      <c r="O11" s="1"/>
      <c r="P11" s="1"/>
    </row>
    <row r="12" spans="3:16">
      <c r="C12" s="4">
        <v>3.5</v>
      </c>
      <c r="D12" s="2"/>
      <c r="E12" s="4"/>
      <c r="F12" s="2"/>
      <c r="G12" s="4"/>
      <c r="H12" s="2">
        <v>3.5</v>
      </c>
      <c r="I12" s="4">
        <v>2.2999999999999998</v>
      </c>
      <c r="J12" s="3">
        <v>-6</v>
      </c>
      <c r="K12" s="5"/>
      <c r="L12" s="3"/>
      <c r="M12" s="1"/>
      <c r="N12" s="1"/>
      <c r="O12" s="1"/>
      <c r="P12" s="1"/>
    </row>
    <row r="13" spans="3:16">
      <c r="C13" s="4">
        <v>4</v>
      </c>
      <c r="D13" s="2">
        <v>1.5</v>
      </c>
      <c r="E13" s="4">
        <v>-0.5</v>
      </c>
      <c r="F13" s="2">
        <v>22</v>
      </c>
      <c r="G13" s="4">
        <v>26.5</v>
      </c>
      <c r="H13" s="2">
        <v>4</v>
      </c>
      <c r="I13" s="4">
        <v>2.61</v>
      </c>
      <c r="J13" s="3">
        <v>-6.5</v>
      </c>
      <c r="K13" s="5">
        <v>21</v>
      </c>
      <c r="L13" s="3">
        <v>27.5</v>
      </c>
      <c r="M13" s="1"/>
      <c r="N13" s="1"/>
      <c r="O13" s="1"/>
      <c r="P13" s="1"/>
    </row>
    <row r="14" spans="3:16">
      <c r="C14" s="4">
        <v>4.5</v>
      </c>
      <c r="D14" s="2">
        <v>1.6</v>
      </c>
      <c r="E14" s="4">
        <v>-2</v>
      </c>
      <c r="F14" s="2">
        <v>22</v>
      </c>
      <c r="G14" s="4">
        <v>26.5</v>
      </c>
      <c r="H14" s="2">
        <v>4.5</v>
      </c>
      <c r="I14" s="4">
        <v>2.9</v>
      </c>
      <c r="J14" s="3">
        <v>-5.5</v>
      </c>
      <c r="K14" s="5"/>
      <c r="L14" s="3"/>
      <c r="M14" s="1"/>
      <c r="N14" s="1"/>
      <c r="O14" s="1"/>
      <c r="P14" s="1"/>
    </row>
    <row r="15" spans="3:16">
      <c r="C15" s="4">
        <v>5</v>
      </c>
      <c r="D15" s="2">
        <v>1.8</v>
      </c>
      <c r="E15" s="4">
        <v>-2</v>
      </c>
      <c r="F15" s="2">
        <v>22.5</v>
      </c>
      <c r="G15" s="4">
        <v>27</v>
      </c>
      <c r="H15" s="2">
        <v>5</v>
      </c>
      <c r="I15" s="4">
        <v>3.1</v>
      </c>
      <c r="J15" s="3">
        <v>-5</v>
      </c>
      <c r="K15" s="5">
        <v>24.5</v>
      </c>
      <c r="L15" s="3">
        <v>27.5</v>
      </c>
      <c r="M15" s="1"/>
      <c r="N15" s="1"/>
      <c r="O15" s="1"/>
      <c r="P15" s="1"/>
    </row>
    <row r="16" spans="3:16">
      <c r="C16" s="4">
        <v>5.5</v>
      </c>
      <c r="D16" s="2"/>
      <c r="E16" s="4"/>
      <c r="F16" s="2"/>
      <c r="G16" s="4"/>
      <c r="H16" s="2">
        <v>5.5</v>
      </c>
      <c r="I16" s="4"/>
      <c r="J16" s="3"/>
      <c r="K16" s="5"/>
      <c r="L16" s="3"/>
      <c r="M16" s="1"/>
      <c r="N16" s="1"/>
      <c r="O16" s="1"/>
      <c r="P16" s="1"/>
    </row>
    <row r="17" spans="3:16">
      <c r="C17" s="4">
        <v>6</v>
      </c>
      <c r="D17" s="2">
        <v>2.1</v>
      </c>
      <c r="E17" s="4">
        <v>-4</v>
      </c>
      <c r="F17" s="2">
        <v>22</v>
      </c>
      <c r="G17" s="4">
        <v>26.5</v>
      </c>
      <c r="H17" s="2">
        <v>6</v>
      </c>
      <c r="I17" s="4">
        <v>3.7</v>
      </c>
      <c r="J17" s="3">
        <v>-4</v>
      </c>
      <c r="K17" s="5">
        <v>22</v>
      </c>
      <c r="L17" s="3">
        <v>27.5</v>
      </c>
      <c r="M17" s="1"/>
      <c r="N17" s="1"/>
      <c r="O17" s="1"/>
      <c r="P17" s="1"/>
    </row>
    <row r="18" spans="3:16">
      <c r="C18" s="4">
        <v>6.5</v>
      </c>
      <c r="D18" s="2"/>
      <c r="E18" s="4"/>
      <c r="F18" s="2"/>
      <c r="G18" s="4"/>
      <c r="H18" s="2">
        <v>6.5</v>
      </c>
      <c r="I18" s="4"/>
      <c r="J18" s="3"/>
      <c r="K18" s="5"/>
      <c r="L18" s="3"/>
      <c r="M18" s="1"/>
      <c r="N18" s="1"/>
      <c r="O18" s="1"/>
      <c r="P18" s="1"/>
    </row>
    <row r="19" spans="3:16">
      <c r="C19" s="4">
        <v>7</v>
      </c>
      <c r="D19" s="2">
        <v>2.4</v>
      </c>
      <c r="E19" s="4">
        <v>-5</v>
      </c>
      <c r="F19" s="2">
        <v>22.5</v>
      </c>
      <c r="G19" s="4">
        <v>26.5</v>
      </c>
      <c r="H19" s="2">
        <v>7</v>
      </c>
      <c r="I19" s="4">
        <v>4.0999999999999996</v>
      </c>
      <c r="J19" s="3">
        <v>-1.5</v>
      </c>
      <c r="K19" s="5">
        <v>22</v>
      </c>
      <c r="L19" s="3">
        <v>28</v>
      </c>
      <c r="M19" s="1"/>
      <c r="N19" s="1"/>
      <c r="O19" s="1"/>
      <c r="P19" s="1"/>
    </row>
    <row r="20" spans="3:16">
      <c r="C20" s="4">
        <v>7.5</v>
      </c>
      <c r="D20" s="2"/>
      <c r="E20" s="4"/>
      <c r="F20" s="2"/>
      <c r="G20" s="4"/>
      <c r="H20" s="2">
        <v>7.5</v>
      </c>
      <c r="I20" s="4"/>
      <c r="J20" s="3"/>
      <c r="K20" s="5"/>
      <c r="L20" s="3"/>
      <c r="M20" s="1"/>
      <c r="N20" s="1"/>
      <c r="O20" s="1"/>
      <c r="P20" s="1"/>
    </row>
    <row r="21" spans="3:16">
      <c r="C21" s="4">
        <v>8</v>
      </c>
      <c r="D21" s="2">
        <v>2.7</v>
      </c>
      <c r="E21" s="4">
        <v>-6.5</v>
      </c>
      <c r="F21" s="2">
        <v>21.5</v>
      </c>
      <c r="G21" s="4">
        <v>27.5</v>
      </c>
      <c r="H21" s="2">
        <v>8</v>
      </c>
      <c r="I21" s="4">
        <v>4.25</v>
      </c>
      <c r="J21" s="3">
        <v>-0.5</v>
      </c>
      <c r="K21" s="5">
        <v>25</v>
      </c>
      <c r="L21" s="3">
        <v>28</v>
      </c>
      <c r="M21" s="1"/>
      <c r="N21" s="1"/>
      <c r="O21" s="1"/>
      <c r="P21" s="1"/>
    </row>
    <row r="22" spans="3:16">
      <c r="C22" s="4">
        <v>8.5</v>
      </c>
      <c r="D22" s="2"/>
      <c r="E22" s="4"/>
      <c r="F22" s="2"/>
      <c r="G22" s="4"/>
      <c r="H22" s="2">
        <v>4.25</v>
      </c>
      <c r="I22" s="4">
        <v>2.75</v>
      </c>
      <c r="J22" s="3">
        <v>-6</v>
      </c>
      <c r="K22" s="5"/>
      <c r="L22" s="3"/>
      <c r="M22" s="1"/>
      <c r="N22" s="1"/>
      <c r="O22" s="1"/>
      <c r="P22" s="1"/>
    </row>
    <row r="23" spans="3:16">
      <c r="C23" s="5">
        <v>9</v>
      </c>
      <c r="D23" s="3">
        <v>3</v>
      </c>
      <c r="E23" s="5">
        <v>-7.5</v>
      </c>
      <c r="F23" s="3">
        <v>21</v>
      </c>
      <c r="G23" s="5">
        <v>27.5</v>
      </c>
      <c r="H23" s="3">
        <v>3.75</v>
      </c>
      <c r="I23" s="5">
        <v>2.4</v>
      </c>
      <c r="J23" s="3">
        <v>-6</v>
      </c>
      <c r="K23" s="5"/>
      <c r="L23" s="3"/>
      <c r="M23" s="1"/>
      <c r="N23" s="1"/>
      <c r="O23" s="1"/>
      <c r="P23" s="1"/>
    </row>
    <row r="24" spans="3:16">
      <c r="C24" s="5">
        <v>9.5</v>
      </c>
      <c r="D24" s="3"/>
      <c r="E24" s="5"/>
      <c r="F24" s="3"/>
      <c r="G24" s="5"/>
      <c r="H24" s="3"/>
      <c r="I24" s="5"/>
      <c r="J24" s="3"/>
      <c r="K24" s="5"/>
      <c r="L24" s="3"/>
      <c r="M24" s="1"/>
      <c r="N24" s="1"/>
      <c r="O24" s="1"/>
      <c r="P24" s="1"/>
    </row>
    <row r="25" spans="3:16">
      <c r="C25" s="5">
        <v>10</v>
      </c>
      <c r="D25" s="3">
        <v>3.3</v>
      </c>
      <c r="E25" s="5">
        <v>-8</v>
      </c>
      <c r="F25" s="3">
        <v>21.5</v>
      </c>
      <c r="G25" s="5">
        <v>27.5</v>
      </c>
      <c r="H25" s="3"/>
      <c r="I25" s="5"/>
      <c r="J25" s="3"/>
      <c r="K25" s="5"/>
      <c r="L25" s="3"/>
      <c r="M25" s="1"/>
      <c r="N25" s="1"/>
      <c r="O25" s="1"/>
      <c r="P25" s="1"/>
    </row>
    <row r="26" spans="3:16">
      <c r="C26" s="5">
        <v>10.5</v>
      </c>
      <c r="D26" s="3"/>
      <c r="E26" s="5"/>
      <c r="F26" s="3"/>
      <c r="G26" s="5"/>
      <c r="H26" s="3"/>
      <c r="I26" s="5"/>
      <c r="J26" s="3"/>
      <c r="K26" s="5"/>
      <c r="L26" s="3"/>
      <c r="M26" s="1"/>
      <c r="N26" s="1"/>
      <c r="O26" s="1"/>
      <c r="P26" s="1"/>
    </row>
    <row r="27" spans="3:16">
      <c r="C27" s="5">
        <v>11</v>
      </c>
      <c r="D27" s="3">
        <v>3.6</v>
      </c>
      <c r="E27" s="5">
        <v>-9</v>
      </c>
      <c r="F27" s="3">
        <v>21.5</v>
      </c>
      <c r="G27" s="5">
        <v>27.5</v>
      </c>
      <c r="H27" s="3"/>
      <c r="I27" s="5"/>
      <c r="J27" s="3"/>
      <c r="K27" s="5"/>
      <c r="L27" s="3"/>
      <c r="M27" s="1"/>
      <c r="N27" s="1"/>
      <c r="O27" s="1"/>
      <c r="P27" s="1"/>
    </row>
    <row r="28" spans="3:16">
      <c r="C28" s="5">
        <v>11.5</v>
      </c>
      <c r="D28" s="3"/>
      <c r="E28" s="5"/>
      <c r="F28" s="3"/>
      <c r="G28" s="5"/>
      <c r="H28" s="3"/>
      <c r="I28" s="5"/>
      <c r="J28" s="3"/>
      <c r="K28" s="5"/>
      <c r="L28" s="3"/>
      <c r="M28" s="1"/>
      <c r="N28" s="1"/>
      <c r="O28" s="1"/>
      <c r="P28" s="1"/>
    </row>
    <row r="29" spans="3:16">
      <c r="C29" s="5">
        <v>12</v>
      </c>
      <c r="D29" s="3">
        <v>3.85</v>
      </c>
      <c r="E29" s="5">
        <v>-9</v>
      </c>
      <c r="F29" s="3">
        <v>21.5</v>
      </c>
      <c r="G29" s="5">
        <v>28</v>
      </c>
      <c r="H29" s="3"/>
      <c r="I29" s="5"/>
      <c r="J29" s="3"/>
      <c r="K29" s="5"/>
      <c r="L29" s="3"/>
      <c r="M29" s="1"/>
      <c r="N29" s="1"/>
      <c r="O29" s="1"/>
      <c r="P29" s="1"/>
    </row>
    <row r="30" spans="3:16">
      <c r="C30" s="5">
        <v>12.5</v>
      </c>
      <c r="D30" s="3"/>
      <c r="E30" s="5"/>
      <c r="F30" s="3"/>
      <c r="G30" s="5"/>
      <c r="H30" s="3"/>
      <c r="I30" s="5"/>
      <c r="J30" s="3"/>
      <c r="K30" s="5"/>
      <c r="L30" s="3"/>
      <c r="M30" s="1"/>
      <c r="N30" s="1"/>
      <c r="O30" s="1"/>
      <c r="P30" s="1"/>
    </row>
    <row r="31" spans="3:16">
      <c r="C31" s="5">
        <v>13</v>
      </c>
      <c r="D31" s="3">
        <v>4.2</v>
      </c>
      <c r="E31" s="5">
        <v>-9.5</v>
      </c>
      <c r="F31" s="3">
        <v>22.5</v>
      </c>
      <c r="G31" s="5">
        <v>29</v>
      </c>
      <c r="H31" s="3"/>
      <c r="I31" s="5"/>
      <c r="J31" s="3"/>
      <c r="K31" s="5"/>
      <c r="L31" s="3"/>
    </row>
    <row r="32" spans="3:16">
      <c r="C32" s="1"/>
      <c r="D32" s="1"/>
      <c r="E32" s="1"/>
      <c r="F32" s="1"/>
    </row>
    <row r="33" spans="3:16">
      <c r="C33" s="1">
        <f>13/4.2</f>
        <v>3.0952380952380949</v>
      </c>
      <c r="D33" s="1">
        <f>1/((1/7)+(1/C33))</f>
        <v>2.1462264150943398</v>
      </c>
      <c r="E33" s="1">
        <f>13/D33</f>
        <v>6.0571428571428569</v>
      </c>
      <c r="F33" s="1"/>
    </row>
    <row r="34" spans="3:16">
      <c r="C34" s="1">
        <f>8/2.7</f>
        <v>2.9629629629629628</v>
      </c>
      <c r="D34" s="1">
        <f>1/((1/7)+(1/C34))</f>
        <v>2.0817843866171004</v>
      </c>
      <c r="E34" s="1">
        <f>8/D34</f>
        <v>3.842857142857143</v>
      </c>
      <c r="F34" s="1"/>
    </row>
    <row r="35" spans="3:16">
      <c r="C35" s="1">
        <f>6/2.1</f>
        <v>2.8571428571428572</v>
      </c>
      <c r="D35" s="1">
        <f>1/((1/7)+(1/C35))</f>
        <v>2.0289855072463769</v>
      </c>
      <c r="E35" s="1">
        <f>6/D35</f>
        <v>2.9571428571428569</v>
      </c>
      <c r="F35" s="1"/>
    </row>
    <row r="36" spans="3:16">
      <c r="C36" s="1">
        <f>4/1.5</f>
        <v>2.6666666666666665</v>
      </c>
      <c r="D36" s="1">
        <f>1/((1/7)+(1/C36))</f>
        <v>1.931034482758621</v>
      </c>
      <c r="E36" s="1">
        <f>4/D36</f>
        <v>2.0714285714285712</v>
      </c>
      <c r="F36" s="1"/>
    </row>
    <row r="37" spans="3:16">
      <c r="C37" s="1"/>
      <c r="D37" s="1"/>
      <c r="E37" s="1"/>
      <c r="F37" s="1"/>
    </row>
    <row r="38" spans="3:16">
      <c r="C38" s="1"/>
      <c r="D38" s="1"/>
      <c r="E38" s="1"/>
      <c r="F38" s="1"/>
    </row>
    <row r="39" spans="3:16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</sheetData>
  <mergeCells count="6">
    <mergeCell ref="C5:G5"/>
    <mergeCell ref="H5:L5"/>
    <mergeCell ref="C3:G3"/>
    <mergeCell ref="H3:L3"/>
    <mergeCell ref="C4:G4"/>
    <mergeCell ref="H4:L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3"/>
  <sheetViews>
    <sheetView tabSelected="1" workbookViewId="0">
      <selection activeCell="Q7" sqref="Q7"/>
    </sheetView>
  </sheetViews>
  <sheetFormatPr defaultRowHeight="15"/>
  <cols>
    <col min="1" max="1" width="15.140625" customWidth="1"/>
    <col min="2" max="2" width="12" bestFit="1" customWidth="1"/>
    <col min="3" max="4" width="14.140625" bestFit="1" customWidth="1"/>
    <col min="5" max="5" width="11.7109375" customWidth="1"/>
  </cols>
  <sheetData>
    <row r="1" spans="1:5">
      <c r="A1" t="s">
        <v>15</v>
      </c>
    </row>
    <row r="3" spans="1:5">
      <c r="B3" t="s">
        <v>11</v>
      </c>
      <c r="C3" t="s">
        <v>13</v>
      </c>
      <c r="D3" t="s">
        <v>12</v>
      </c>
      <c r="E3" t="s">
        <v>14</v>
      </c>
    </row>
    <row r="5" spans="1:5">
      <c r="E5">
        <f t="shared" ref="E5" si="0">(C5/1024)*1.1</f>
        <v>0</v>
      </c>
    </row>
    <row r="6" spans="1:5">
      <c r="B6">
        <v>0</v>
      </c>
      <c r="C6">
        <v>593</v>
      </c>
      <c r="D6">
        <v>26.7</v>
      </c>
      <c r="E6" t="e">
        <f>(#REF!/1024)*1.1</f>
        <v>#REF!</v>
      </c>
    </row>
    <row r="7" spans="1:5">
      <c r="B7">
        <v>1</v>
      </c>
      <c r="C7">
        <v>599</v>
      </c>
      <c r="D7">
        <v>23.4</v>
      </c>
      <c r="E7" t="e">
        <f>(#REF!/1024)*1.1</f>
        <v>#REF!</v>
      </c>
    </row>
    <row r="8" spans="1:5">
      <c r="B8">
        <v>1.5</v>
      </c>
      <c r="C8">
        <v>606</v>
      </c>
      <c r="D8">
        <v>19.5</v>
      </c>
      <c r="E8" t="e">
        <f>(#REF!/1024)*1.1</f>
        <v>#REF!</v>
      </c>
    </row>
    <row r="9" spans="1:5">
      <c r="B9">
        <v>2</v>
      </c>
      <c r="C9">
        <v>613</v>
      </c>
      <c r="D9">
        <v>15.3</v>
      </c>
      <c r="E9">
        <f t="shared" ref="E9:E20" si="1">(C6/1024)*1.1</f>
        <v>0.63701171875000007</v>
      </c>
    </row>
    <row r="10" spans="1:5">
      <c r="B10">
        <v>2.5</v>
      </c>
      <c r="C10">
        <v>619</v>
      </c>
      <c r="D10">
        <v>11.9</v>
      </c>
      <c r="E10">
        <f t="shared" si="1"/>
        <v>0.64345703125000009</v>
      </c>
    </row>
    <row r="11" spans="1:5">
      <c r="B11">
        <v>2.75</v>
      </c>
      <c r="C11">
        <v>624</v>
      </c>
      <c r="D11">
        <v>8.6</v>
      </c>
      <c r="E11">
        <f t="shared" si="1"/>
        <v>0.65097656250000002</v>
      </c>
    </row>
    <row r="12" spans="1:5">
      <c r="B12">
        <v>3</v>
      </c>
      <c r="C12">
        <v>629</v>
      </c>
      <c r="D12">
        <v>6.1</v>
      </c>
      <c r="E12">
        <f t="shared" si="1"/>
        <v>0.65849609375000007</v>
      </c>
    </row>
    <row r="13" spans="1:5">
      <c r="B13">
        <v>3.5</v>
      </c>
      <c r="C13">
        <v>633</v>
      </c>
      <c r="D13">
        <v>3.9</v>
      </c>
      <c r="E13">
        <f t="shared" si="1"/>
        <v>0.66494140625000009</v>
      </c>
    </row>
    <row r="14" spans="1:5">
      <c r="B14">
        <v>4</v>
      </c>
      <c r="C14">
        <v>639</v>
      </c>
      <c r="D14">
        <v>0.5</v>
      </c>
      <c r="E14">
        <f t="shared" si="1"/>
        <v>0.67031250000000009</v>
      </c>
    </row>
    <row r="15" spans="1:5">
      <c r="B15">
        <v>5</v>
      </c>
      <c r="C15">
        <v>643</v>
      </c>
      <c r="D15">
        <v>-1.6</v>
      </c>
      <c r="E15">
        <f t="shared" si="1"/>
        <v>0.67568359375000009</v>
      </c>
    </row>
    <row r="16" spans="1:5">
      <c r="B16">
        <v>6</v>
      </c>
      <c r="C16">
        <v>648</v>
      </c>
      <c r="D16">
        <v>-3.9</v>
      </c>
      <c r="E16">
        <f t="shared" si="1"/>
        <v>0.67998046875000007</v>
      </c>
    </row>
    <row r="17" spans="2:18">
      <c r="B17">
        <v>7</v>
      </c>
      <c r="C17">
        <v>652</v>
      </c>
      <c r="D17">
        <v>-5.7</v>
      </c>
      <c r="E17">
        <f t="shared" si="1"/>
        <v>0.68642578125000009</v>
      </c>
    </row>
    <row r="18" spans="2:18">
      <c r="B18">
        <v>8</v>
      </c>
      <c r="E18">
        <f t="shared" si="1"/>
        <v>0.69072265625000007</v>
      </c>
    </row>
    <row r="19" spans="2:18">
      <c r="B19">
        <v>9</v>
      </c>
      <c r="E19">
        <f t="shared" si="1"/>
        <v>0.69609375000000007</v>
      </c>
    </row>
    <row r="20" spans="2:18">
      <c r="B20">
        <v>10</v>
      </c>
      <c r="E20">
        <f t="shared" si="1"/>
        <v>0.70039062500000004</v>
      </c>
      <c r="K20">
        <f>450.08-220.1</f>
        <v>229.98</v>
      </c>
    </row>
    <row r="21" spans="2:18">
      <c r="K21">
        <f>-0.3234+0.6932</f>
        <v>0.36980000000000002</v>
      </c>
      <c r="R21">
        <f>144/720</f>
        <v>0.2</v>
      </c>
    </row>
    <row r="22" spans="2:18">
      <c r="K22">
        <f>K20/K21</f>
        <v>621.90373174689012</v>
      </c>
      <c r="R22">
        <f>(13^2)/720</f>
        <v>0.23472222222222222</v>
      </c>
    </row>
    <row r="23" spans="2:18">
      <c r="K23">
        <f>(-0.6932*K22)+450.08</f>
        <v>18.976333153055748</v>
      </c>
    </row>
  </sheetData>
  <sortState ref="B6:E20">
    <sortCondition ref="B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L62"/>
  <sheetViews>
    <sheetView topLeftCell="A33" zoomScale="80" zoomScaleNormal="80" workbookViewId="0">
      <selection activeCell="L40" sqref="L40"/>
    </sheetView>
  </sheetViews>
  <sheetFormatPr defaultRowHeight="15"/>
  <cols>
    <col min="4" max="4" width="11.28515625" bestFit="1" customWidth="1"/>
    <col min="9" max="9" width="11.28515625" bestFit="1" customWidth="1"/>
  </cols>
  <sheetData>
    <row r="3" spans="2:12">
      <c r="B3" s="6" t="s">
        <v>17</v>
      </c>
      <c r="C3" s="6"/>
      <c r="D3" s="6"/>
      <c r="E3" s="6"/>
      <c r="F3" s="6"/>
      <c r="G3" s="7" t="s">
        <v>8</v>
      </c>
      <c r="H3" s="7"/>
      <c r="I3" s="7"/>
      <c r="J3" s="7"/>
      <c r="K3" s="7"/>
    </row>
    <row r="4" spans="2:12">
      <c r="B4" s="6" t="s">
        <v>19</v>
      </c>
      <c r="C4" s="6"/>
      <c r="D4" s="6"/>
      <c r="E4" s="6"/>
      <c r="F4" s="6"/>
      <c r="G4" s="7" t="s">
        <v>24</v>
      </c>
      <c r="H4" s="7"/>
      <c r="I4" s="7"/>
      <c r="J4" s="7"/>
      <c r="K4" s="7"/>
    </row>
    <row r="5" spans="2:12">
      <c r="B5" s="6" t="s">
        <v>22</v>
      </c>
      <c r="C5" s="6"/>
      <c r="D5" s="6"/>
      <c r="E5" s="6"/>
      <c r="F5" s="6"/>
      <c r="G5" s="7" t="s">
        <v>23</v>
      </c>
      <c r="H5" s="7"/>
      <c r="I5" s="7"/>
      <c r="J5" s="7"/>
      <c r="K5" s="7"/>
    </row>
    <row r="6" spans="2:12">
      <c r="B6" s="4" t="s">
        <v>16</v>
      </c>
      <c r="C6" s="2" t="s">
        <v>1</v>
      </c>
      <c r="D6" s="4" t="s">
        <v>20</v>
      </c>
      <c r="E6" s="2" t="s">
        <v>21</v>
      </c>
      <c r="F6" s="4" t="s">
        <v>4</v>
      </c>
      <c r="G6" s="2" t="s">
        <v>7</v>
      </c>
      <c r="H6" s="4" t="s">
        <v>1</v>
      </c>
      <c r="I6" s="2" t="s">
        <v>20</v>
      </c>
      <c r="J6" s="4" t="s">
        <v>21</v>
      </c>
      <c r="K6" s="2" t="s">
        <v>4</v>
      </c>
    </row>
    <row r="7" spans="2:12">
      <c r="B7" s="4">
        <v>1</v>
      </c>
      <c r="C7" s="2">
        <v>0.84</v>
      </c>
      <c r="D7" s="4">
        <v>23.8</v>
      </c>
      <c r="E7" s="2">
        <v>25</v>
      </c>
      <c r="F7" s="4"/>
      <c r="G7" s="2">
        <v>1</v>
      </c>
      <c r="H7" s="4">
        <v>0.72</v>
      </c>
      <c r="I7" s="3">
        <v>13.36</v>
      </c>
      <c r="J7" s="5">
        <v>11</v>
      </c>
      <c r="K7" s="3"/>
    </row>
    <row r="8" spans="2:12">
      <c r="B8" s="4">
        <v>1.5</v>
      </c>
      <c r="C8" s="2"/>
      <c r="D8" s="4"/>
      <c r="E8" s="2"/>
      <c r="F8" s="4"/>
      <c r="G8" s="2">
        <v>1.5</v>
      </c>
      <c r="H8" s="4"/>
      <c r="I8" s="3"/>
      <c r="J8" s="5"/>
      <c r="K8" s="3"/>
    </row>
    <row r="9" spans="2:12">
      <c r="B9" s="4">
        <v>2</v>
      </c>
      <c r="C9" s="2">
        <v>1.66</v>
      </c>
      <c r="D9" s="4">
        <v>22.5</v>
      </c>
      <c r="E9" s="2">
        <v>24.5</v>
      </c>
      <c r="F9" s="4"/>
      <c r="G9" s="2">
        <v>2</v>
      </c>
      <c r="H9" s="4">
        <v>1.38</v>
      </c>
      <c r="I9" s="3">
        <v>13.36</v>
      </c>
      <c r="J9" s="5">
        <v>12</v>
      </c>
      <c r="K9" s="3"/>
      <c r="L9">
        <v>3.58</v>
      </c>
    </row>
    <row r="10" spans="2:12">
      <c r="B10" s="4">
        <v>2.5</v>
      </c>
      <c r="C10" s="2"/>
      <c r="D10" s="4"/>
      <c r="E10" s="2"/>
      <c r="F10" s="4"/>
      <c r="G10" s="2">
        <v>2.5</v>
      </c>
      <c r="H10" s="4"/>
      <c r="I10" s="3"/>
      <c r="J10" s="5"/>
      <c r="K10" s="3"/>
    </row>
    <row r="11" spans="2:12">
      <c r="B11" s="4">
        <v>3</v>
      </c>
      <c r="C11" s="2">
        <v>2.41</v>
      </c>
      <c r="D11" s="4">
        <v>21.2</v>
      </c>
      <c r="E11" s="2">
        <v>24</v>
      </c>
      <c r="F11" s="4"/>
      <c r="G11" s="2">
        <v>3</v>
      </c>
      <c r="H11" s="4">
        <v>2.0099999999999998</v>
      </c>
      <c r="I11" s="3">
        <v>13</v>
      </c>
      <c r="J11" s="5">
        <v>11.5</v>
      </c>
      <c r="K11" s="3"/>
    </row>
    <row r="12" spans="2:12">
      <c r="B12" s="4">
        <v>3.5</v>
      </c>
      <c r="C12" s="2"/>
      <c r="D12" s="4"/>
      <c r="E12" s="2"/>
      <c r="F12" s="4"/>
      <c r="G12" s="2">
        <v>3.5</v>
      </c>
      <c r="H12" s="4"/>
      <c r="I12" s="3"/>
      <c r="J12" s="5"/>
      <c r="K12" s="3"/>
    </row>
    <row r="13" spans="2:12">
      <c r="B13" s="4">
        <v>4</v>
      </c>
      <c r="C13" s="2">
        <v>3.09</v>
      </c>
      <c r="D13" s="4">
        <v>19.899999999999999</v>
      </c>
      <c r="E13" s="2">
        <v>20.5</v>
      </c>
      <c r="F13" s="4"/>
      <c r="G13" s="2">
        <v>4</v>
      </c>
      <c r="H13" s="4">
        <v>2.56</v>
      </c>
      <c r="I13" s="3">
        <v>12.7</v>
      </c>
      <c r="J13" s="5">
        <v>11</v>
      </c>
      <c r="K13" s="3"/>
    </row>
    <row r="14" spans="2:12">
      <c r="B14" s="4">
        <v>4.5</v>
      </c>
      <c r="C14" s="2"/>
      <c r="D14" s="4"/>
      <c r="E14" s="2"/>
      <c r="F14" s="4"/>
      <c r="G14" s="2">
        <v>4.5</v>
      </c>
      <c r="H14" s="4"/>
      <c r="I14" s="3"/>
      <c r="J14" s="5"/>
      <c r="K14" s="3"/>
    </row>
    <row r="15" spans="2:12">
      <c r="B15" s="4">
        <v>5</v>
      </c>
      <c r="C15" s="2">
        <v>3.75</v>
      </c>
      <c r="D15" s="4">
        <v>18.2</v>
      </c>
      <c r="E15" s="2">
        <v>19.5</v>
      </c>
      <c r="F15" s="4"/>
      <c r="G15" s="2">
        <v>5</v>
      </c>
      <c r="H15" s="4">
        <v>3.05</v>
      </c>
      <c r="I15" s="3">
        <v>12</v>
      </c>
      <c r="J15" s="5">
        <v>10.5</v>
      </c>
      <c r="K15" s="3"/>
    </row>
    <row r="16" spans="2:12">
      <c r="B16" s="4">
        <v>5.5</v>
      </c>
      <c r="C16" s="2"/>
      <c r="D16" s="4"/>
      <c r="E16" s="2"/>
      <c r="F16" s="4"/>
      <c r="G16" s="2">
        <v>5.5</v>
      </c>
      <c r="H16" s="4"/>
      <c r="I16" s="3"/>
      <c r="J16" s="5"/>
      <c r="K16" s="3"/>
    </row>
    <row r="17" spans="2:11">
      <c r="B17" s="4">
        <v>6</v>
      </c>
      <c r="C17" s="2">
        <v>4.3899999999999997</v>
      </c>
      <c r="D17" s="4">
        <v>16.100000000000001</v>
      </c>
      <c r="E17" s="2">
        <v>18.5</v>
      </c>
      <c r="F17" s="4"/>
      <c r="G17" s="2">
        <v>6</v>
      </c>
      <c r="H17" s="4">
        <v>3.51</v>
      </c>
      <c r="I17" s="3">
        <v>11.5</v>
      </c>
      <c r="J17" s="5">
        <v>10.5</v>
      </c>
      <c r="K17" s="3"/>
    </row>
    <row r="18" spans="2:11">
      <c r="B18" s="4">
        <v>6.5</v>
      </c>
      <c r="C18" s="2"/>
      <c r="D18" s="4"/>
      <c r="E18" s="2"/>
      <c r="F18" s="4"/>
      <c r="G18" s="2">
        <v>6.5</v>
      </c>
      <c r="H18" s="4"/>
      <c r="I18" s="3"/>
      <c r="J18" s="5"/>
      <c r="K18" s="3"/>
    </row>
    <row r="19" spans="2:11">
      <c r="B19" s="4">
        <v>7</v>
      </c>
      <c r="C19" s="2">
        <v>4.99</v>
      </c>
      <c r="D19" s="4">
        <v>14.1</v>
      </c>
      <c r="E19" s="2">
        <v>16</v>
      </c>
      <c r="F19" s="4"/>
      <c r="G19" s="2">
        <v>7</v>
      </c>
      <c r="H19" s="4">
        <v>3.94</v>
      </c>
      <c r="I19" s="3">
        <v>10.3</v>
      </c>
      <c r="J19" s="5">
        <v>9.5</v>
      </c>
      <c r="K19" s="3"/>
    </row>
    <row r="20" spans="2:11">
      <c r="B20" s="4">
        <v>7.5</v>
      </c>
      <c r="C20" s="2"/>
      <c r="D20" s="4"/>
      <c r="E20" s="2"/>
      <c r="F20" s="4"/>
      <c r="G20" s="2">
        <v>7.5</v>
      </c>
      <c r="H20" s="4"/>
      <c r="I20" s="3"/>
      <c r="J20" s="5"/>
      <c r="K20" s="3"/>
    </row>
    <row r="21" spans="2:11">
      <c r="B21" s="4">
        <v>8</v>
      </c>
      <c r="C21" s="2">
        <v>5.59</v>
      </c>
      <c r="D21" s="4">
        <v>12</v>
      </c>
      <c r="E21" s="2">
        <v>13.5</v>
      </c>
      <c r="F21" s="4"/>
      <c r="G21" s="2">
        <v>8</v>
      </c>
      <c r="H21" s="4">
        <v>4.3600000000000003</v>
      </c>
      <c r="I21" s="3">
        <v>9.1999999999999993</v>
      </c>
      <c r="J21" s="5">
        <v>9</v>
      </c>
      <c r="K21" s="3"/>
    </row>
    <row r="22" spans="2:11">
      <c r="B22" s="4">
        <v>8.5</v>
      </c>
      <c r="C22" s="2"/>
      <c r="D22" s="4"/>
      <c r="E22" s="2"/>
      <c r="F22" s="4"/>
      <c r="G22" s="2">
        <v>8.5</v>
      </c>
      <c r="H22" s="4"/>
      <c r="I22" s="3"/>
      <c r="J22" s="5"/>
      <c r="K22" s="3"/>
    </row>
    <row r="23" spans="2:11">
      <c r="B23" s="5">
        <v>9</v>
      </c>
      <c r="C23" s="3">
        <v>6.11</v>
      </c>
      <c r="D23" s="5">
        <v>10.6</v>
      </c>
      <c r="E23" s="3">
        <v>12</v>
      </c>
      <c r="F23" s="5"/>
      <c r="G23" s="3">
        <v>9</v>
      </c>
      <c r="H23" s="5">
        <v>4.66</v>
      </c>
      <c r="I23" s="3">
        <v>8.51</v>
      </c>
      <c r="J23" s="5">
        <v>9</v>
      </c>
      <c r="K23" s="3"/>
    </row>
    <row r="24" spans="2:11">
      <c r="B24" s="5">
        <v>9.5</v>
      </c>
      <c r="C24" s="3"/>
      <c r="D24" s="5"/>
      <c r="E24" s="3"/>
      <c r="F24" s="5"/>
      <c r="G24" s="3">
        <v>9.5</v>
      </c>
      <c r="H24" s="5">
        <v>4.9000000000000004</v>
      </c>
      <c r="I24" s="3">
        <v>7.8</v>
      </c>
      <c r="J24" s="5">
        <v>8</v>
      </c>
      <c r="K24" s="3"/>
    </row>
    <row r="25" spans="2:11">
      <c r="B25" s="5">
        <v>10</v>
      </c>
      <c r="C25" s="3">
        <v>6.62</v>
      </c>
      <c r="D25" s="5">
        <v>8.8000000000000007</v>
      </c>
      <c r="E25" s="3">
        <v>8.5</v>
      </c>
      <c r="F25" s="5"/>
      <c r="G25" s="3"/>
      <c r="H25" s="5"/>
      <c r="I25" s="3"/>
      <c r="J25" s="5"/>
      <c r="K25" s="3"/>
    </row>
    <row r="26" spans="2:11">
      <c r="B26" s="5">
        <v>10.5</v>
      </c>
      <c r="C26" s="3"/>
      <c r="D26" s="5"/>
      <c r="E26" s="3"/>
      <c r="F26" s="5"/>
      <c r="G26" s="3"/>
      <c r="H26" s="5"/>
      <c r="I26" s="3"/>
      <c r="J26" s="5"/>
      <c r="K26" s="3"/>
    </row>
    <row r="27" spans="2:11">
      <c r="B27" s="5">
        <v>11</v>
      </c>
      <c r="C27" s="3">
        <v>7.1</v>
      </c>
      <c r="D27" s="5">
        <v>7.7</v>
      </c>
      <c r="E27" s="3">
        <v>7</v>
      </c>
      <c r="F27" s="5"/>
      <c r="G27" s="3"/>
      <c r="H27" s="5"/>
      <c r="I27" s="3"/>
      <c r="J27" s="5"/>
      <c r="K27" s="3"/>
    </row>
    <row r="28" spans="2:11">
      <c r="B28" s="5">
        <v>11.5</v>
      </c>
      <c r="C28" s="3"/>
      <c r="D28" s="5"/>
      <c r="E28" s="3"/>
      <c r="F28" s="5"/>
      <c r="G28" s="3"/>
      <c r="H28" s="5"/>
      <c r="I28" s="3"/>
      <c r="J28" s="5"/>
      <c r="K28" s="3"/>
    </row>
    <row r="29" spans="2:11">
      <c r="B29" s="5">
        <v>12</v>
      </c>
      <c r="C29" s="3">
        <v>7.62</v>
      </c>
      <c r="D29" s="5">
        <v>6.1</v>
      </c>
      <c r="E29" s="3">
        <v>5.5</v>
      </c>
      <c r="F29" s="5"/>
      <c r="G29" s="3"/>
      <c r="H29" s="5"/>
      <c r="I29" s="3"/>
      <c r="J29" s="5"/>
      <c r="K29" s="3"/>
    </row>
    <row r="30" spans="2:11">
      <c r="B30" s="5"/>
      <c r="C30" s="3"/>
      <c r="D30" s="5"/>
      <c r="E30" s="3"/>
      <c r="F30" s="5"/>
      <c r="G30" s="3"/>
      <c r="H30" s="5"/>
      <c r="I30" s="3"/>
      <c r="J30" s="5"/>
      <c r="K30" s="3"/>
    </row>
    <row r="31" spans="2:11">
      <c r="B31" s="5"/>
      <c r="C31" s="3"/>
      <c r="D31" s="5"/>
      <c r="E31" s="3"/>
      <c r="F31" s="5"/>
      <c r="G31" s="3"/>
      <c r="H31" s="5"/>
      <c r="I31" s="3"/>
      <c r="J31" s="5"/>
      <c r="K31" s="3"/>
    </row>
    <row r="34" spans="2:11">
      <c r="B34" s="6" t="s">
        <v>17</v>
      </c>
      <c r="C34" s="6"/>
      <c r="D34" s="6"/>
      <c r="E34" s="6"/>
      <c r="F34" s="6"/>
      <c r="G34" s="7" t="s">
        <v>25</v>
      </c>
      <c r="H34" s="7"/>
      <c r="I34" s="7"/>
      <c r="J34" s="7"/>
      <c r="K34" s="7"/>
    </row>
    <row r="35" spans="2:11">
      <c r="B35" s="6" t="s">
        <v>18</v>
      </c>
      <c r="C35" s="6"/>
      <c r="D35" s="6"/>
      <c r="E35" s="6"/>
      <c r="F35" s="6"/>
      <c r="G35" s="7" t="s">
        <v>24</v>
      </c>
      <c r="H35" s="7"/>
      <c r="I35" s="7"/>
      <c r="J35" s="7"/>
      <c r="K35" s="7"/>
    </row>
    <row r="36" spans="2:11">
      <c r="B36" s="6" t="s">
        <v>22</v>
      </c>
      <c r="C36" s="6"/>
      <c r="D36" s="6"/>
      <c r="E36" s="6"/>
      <c r="F36" s="6"/>
      <c r="G36" s="7" t="s">
        <v>26</v>
      </c>
      <c r="H36" s="7"/>
      <c r="I36" s="7"/>
      <c r="J36" s="7"/>
      <c r="K36" s="7"/>
    </row>
    <row r="37" spans="2:11">
      <c r="B37" s="4" t="s">
        <v>16</v>
      </c>
      <c r="C37" s="2" t="s">
        <v>1</v>
      </c>
      <c r="D37" s="4" t="s">
        <v>20</v>
      </c>
      <c r="E37" s="2" t="s">
        <v>21</v>
      </c>
      <c r="F37" s="4" t="s">
        <v>4</v>
      </c>
      <c r="G37" s="2" t="s">
        <v>7</v>
      </c>
      <c r="H37" s="4" t="s">
        <v>1</v>
      </c>
      <c r="I37" s="2" t="s">
        <v>20</v>
      </c>
      <c r="J37" s="4" t="s">
        <v>21</v>
      </c>
      <c r="K37" s="2" t="s">
        <v>4</v>
      </c>
    </row>
    <row r="38" spans="2:11">
      <c r="B38" s="4">
        <v>1</v>
      </c>
      <c r="C38" s="2">
        <v>0.84</v>
      </c>
      <c r="D38" s="4">
        <v>23.8</v>
      </c>
      <c r="E38" s="2">
        <v>25</v>
      </c>
      <c r="F38" s="4"/>
      <c r="G38" s="2">
        <v>1</v>
      </c>
      <c r="H38" s="4">
        <v>0.432</v>
      </c>
      <c r="I38" s="3">
        <v>11.5</v>
      </c>
      <c r="J38" s="5">
        <v>13.5</v>
      </c>
      <c r="K38" s="3"/>
    </row>
    <row r="39" spans="2:11">
      <c r="B39" s="4">
        <v>1.5</v>
      </c>
      <c r="C39" s="2"/>
      <c r="D39" s="4"/>
      <c r="E39" s="2"/>
      <c r="F39" s="4"/>
      <c r="G39" s="2">
        <v>1.5</v>
      </c>
      <c r="H39" s="4"/>
      <c r="I39" s="3"/>
      <c r="J39" s="5"/>
      <c r="K39" s="3"/>
    </row>
    <row r="40" spans="2:11">
      <c r="B40" s="4">
        <v>2</v>
      </c>
      <c r="C40" s="2">
        <v>1.66</v>
      </c>
      <c r="D40" s="4">
        <v>22.5</v>
      </c>
      <c r="E40" s="2">
        <v>24.5</v>
      </c>
      <c r="F40" s="4"/>
      <c r="G40" s="2">
        <v>2</v>
      </c>
      <c r="H40" s="4">
        <v>0.84399999999999997</v>
      </c>
      <c r="I40" s="3">
        <v>9.6999999999999993</v>
      </c>
      <c r="J40" s="5">
        <v>12.5</v>
      </c>
      <c r="K40" s="3"/>
    </row>
    <row r="41" spans="2:11">
      <c r="B41" s="4">
        <v>2.5</v>
      </c>
      <c r="C41" s="2"/>
      <c r="D41" s="4"/>
      <c r="E41" s="2"/>
      <c r="F41" s="4"/>
      <c r="G41" s="2">
        <v>2.5</v>
      </c>
      <c r="H41" s="4"/>
      <c r="I41" s="3"/>
      <c r="J41" s="5"/>
      <c r="K41" s="3"/>
    </row>
    <row r="42" spans="2:11">
      <c r="B42" s="4">
        <v>3</v>
      </c>
      <c r="C42" s="2">
        <v>2.41</v>
      </c>
      <c r="D42" s="4">
        <v>21.2</v>
      </c>
      <c r="E42" s="2">
        <v>24</v>
      </c>
      <c r="F42" s="4"/>
      <c r="G42" s="2">
        <v>3</v>
      </c>
      <c r="H42" s="4">
        <v>1.24</v>
      </c>
      <c r="I42" s="3">
        <v>8.6999999999999993</v>
      </c>
      <c r="J42" s="5">
        <v>11.5</v>
      </c>
      <c r="K42" s="3"/>
    </row>
    <row r="43" spans="2:11">
      <c r="B43" s="4">
        <v>3.5</v>
      </c>
      <c r="C43" s="2"/>
      <c r="D43" s="4"/>
      <c r="E43" s="2"/>
      <c r="F43" s="4"/>
      <c r="G43" s="2">
        <v>3.5</v>
      </c>
      <c r="H43" s="4"/>
      <c r="I43" s="3"/>
      <c r="J43" s="5"/>
      <c r="K43" s="3"/>
    </row>
    <row r="44" spans="2:11">
      <c r="B44" s="4">
        <v>4</v>
      </c>
      <c r="C44" s="2">
        <v>3.09</v>
      </c>
      <c r="D44" s="4">
        <v>19.899999999999999</v>
      </c>
      <c r="E44" s="2">
        <v>20.5</v>
      </c>
      <c r="F44" s="4"/>
      <c r="G44" s="2">
        <v>4</v>
      </c>
      <c r="H44" s="4">
        <v>1.59</v>
      </c>
      <c r="I44" s="3">
        <v>7.4</v>
      </c>
      <c r="J44" s="5">
        <v>10.5</v>
      </c>
      <c r="K44" s="3"/>
    </row>
    <row r="45" spans="2:11">
      <c r="B45" s="4">
        <v>4.5</v>
      </c>
      <c r="C45" s="2"/>
      <c r="D45" s="4"/>
      <c r="E45" s="2"/>
      <c r="F45" s="4"/>
      <c r="G45" s="2">
        <v>4.5</v>
      </c>
      <c r="H45" s="4"/>
      <c r="I45" s="3"/>
      <c r="J45" s="5"/>
      <c r="K45" s="3"/>
    </row>
    <row r="46" spans="2:11">
      <c r="B46" s="4">
        <v>5</v>
      </c>
      <c r="C46" s="2">
        <v>3.75</v>
      </c>
      <c r="D46" s="4">
        <v>18.2</v>
      </c>
      <c r="E46" s="2">
        <v>19.5</v>
      </c>
      <c r="F46" s="4"/>
      <c r="G46" s="2">
        <v>5</v>
      </c>
      <c r="H46" s="4">
        <v>1.94</v>
      </c>
      <c r="I46" s="3">
        <v>6.4</v>
      </c>
      <c r="J46" s="5">
        <v>9</v>
      </c>
      <c r="K46" s="3"/>
    </row>
    <row r="47" spans="2:11">
      <c r="B47" s="4">
        <v>5.5</v>
      </c>
      <c r="C47" s="2"/>
      <c r="D47" s="4"/>
      <c r="E47" s="2"/>
      <c r="F47" s="4"/>
      <c r="G47" s="2">
        <v>5.5</v>
      </c>
      <c r="H47" s="4"/>
      <c r="I47" s="3"/>
      <c r="J47" s="5"/>
      <c r="K47" s="3"/>
    </row>
    <row r="48" spans="2:11">
      <c r="B48" s="4">
        <v>6</v>
      </c>
      <c r="C48" s="2">
        <v>4.3899999999999997</v>
      </c>
      <c r="D48" s="4">
        <v>16.100000000000001</v>
      </c>
      <c r="E48" s="2">
        <v>18.5</v>
      </c>
      <c r="F48" s="4"/>
      <c r="G48" s="2">
        <v>6</v>
      </c>
      <c r="H48" s="4">
        <v>2.2490000000000001</v>
      </c>
      <c r="I48" s="3">
        <v>5.74</v>
      </c>
      <c r="J48" s="5">
        <v>8.5</v>
      </c>
      <c r="K48" s="3"/>
    </row>
    <row r="49" spans="2:11">
      <c r="B49" s="4">
        <v>6.5</v>
      </c>
      <c r="C49" s="2"/>
      <c r="D49" s="4"/>
      <c r="E49" s="2"/>
      <c r="F49" s="4"/>
      <c r="G49" s="2">
        <v>6.5</v>
      </c>
      <c r="H49" s="4"/>
      <c r="I49" s="3"/>
      <c r="J49" s="5"/>
      <c r="K49" s="3"/>
    </row>
    <row r="50" spans="2:11">
      <c r="B50" s="4">
        <v>7</v>
      </c>
      <c r="C50" s="2">
        <v>4.99</v>
      </c>
      <c r="D50" s="4">
        <v>14.1</v>
      </c>
      <c r="E50" s="2">
        <v>16</v>
      </c>
      <c r="F50" s="4"/>
      <c r="G50" s="2">
        <v>7</v>
      </c>
      <c r="H50" s="4">
        <v>2.5739999999999998</v>
      </c>
      <c r="I50" s="3">
        <v>3.85</v>
      </c>
      <c r="J50" s="5">
        <v>7</v>
      </c>
      <c r="K50" s="3"/>
    </row>
    <row r="51" spans="2:11">
      <c r="B51" s="4">
        <v>7.5</v>
      </c>
      <c r="C51" s="2"/>
      <c r="D51" s="4"/>
      <c r="E51" s="2"/>
      <c r="F51" s="4"/>
      <c r="G51" s="2">
        <v>7.5</v>
      </c>
      <c r="H51" s="4"/>
      <c r="I51" s="3"/>
      <c r="J51" s="5"/>
      <c r="K51" s="3"/>
    </row>
    <row r="52" spans="2:11">
      <c r="B52" s="4">
        <v>8</v>
      </c>
      <c r="C52" s="2">
        <v>5.59</v>
      </c>
      <c r="D52" s="4">
        <v>12</v>
      </c>
      <c r="E52" s="2">
        <v>13.5</v>
      </c>
      <c r="F52" s="4"/>
      <c r="G52" s="2">
        <v>8</v>
      </c>
      <c r="H52" s="4">
        <v>2.84</v>
      </c>
      <c r="I52" s="3">
        <v>3</v>
      </c>
      <c r="J52" s="5">
        <v>6.5</v>
      </c>
      <c r="K52" s="3"/>
    </row>
    <row r="53" spans="2:11">
      <c r="B53" s="4">
        <v>8.5</v>
      </c>
      <c r="C53" s="2"/>
      <c r="D53" s="4"/>
      <c r="E53" s="2"/>
      <c r="F53" s="4"/>
      <c r="G53" s="2">
        <v>8.5</v>
      </c>
      <c r="H53" s="4"/>
      <c r="I53" s="3"/>
      <c r="J53" s="5"/>
      <c r="K53" s="3"/>
    </row>
    <row r="54" spans="2:11">
      <c r="B54" s="5">
        <v>9</v>
      </c>
      <c r="C54" s="3">
        <v>6.11</v>
      </c>
      <c r="D54" s="5">
        <v>10.6</v>
      </c>
      <c r="E54" s="3">
        <v>12</v>
      </c>
      <c r="F54" s="5"/>
      <c r="G54" s="3">
        <v>9</v>
      </c>
      <c r="H54" s="5">
        <v>3.12</v>
      </c>
      <c r="I54" s="3">
        <v>1.3</v>
      </c>
      <c r="J54" s="5">
        <v>5</v>
      </c>
      <c r="K54" s="3"/>
    </row>
    <row r="55" spans="2:11">
      <c r="B55" s="5">
        <v>9.5</v>
      </c>
      <c r="C55" s="3"/>
      <c r="D55" s="5"/>
      <c r="E55" s="3"/>
      <c r="F55" s="5"/>
      <c r="G55" s="3">
        <v>9.5</v>
      </c>
      <c r="H55" s="5"/>
      <c r="I55" s="3"/>
      <c r="J55" s="5"/>
      <c r="K55" s="3"/>
    </row>
    <row r="56" spans="2:11">
      <c r="B56" s="5">
        <v>10</v>
      </c>
      <c r="C56" s="3">
        <v>6.62</v>
      </c>
      <c r="D56" s="5">
        <v>8.8000000000000007</v>
      </c>
      <c r="E56" s="3">
        <v>8.5</v>
      </c>
      <c r="F56" s="5"/>
      <c r="G56" s="3">
        <v>10</v>
      </c>
      <c r="H56" s="5">
        <v>3.38</v>
      </c>
      <c r="I56" s="3">
        <v>0</v>
      </c>
      <c r="J56" s="5">
        <v>3.5</v>
      </c>
      <c r="K56" s="3"/>
    </row>
    <row r="57" spans="2:11">
      <c r="B57" s="5">
        <v>10.5</v>
      </c>
      <c r="C57" s="3"/>
      <c r="D57" s="5"/>
      <c r="E57" s="3"/>
      <c r="F57" s="5"/>
      <c r="G57" s="3">
        <v>10.5</v>
      </c>
      <c r="H57" s="5"/>
      <c r="I57" s="3"/>
      <c r="J57" s="5"/>
      <c r="K57" s="3"/>
    </row>
    <row r="58" spans="2:11">
      <c r="B58" s="5">
        <v>11</v>
      </c>
      <c r="C58" s="3">
        <v>7.1</v>
      </c>
      <c r="D58" s="5">
        <v>7.7</v>
      </c>
      <c r="E58" s="3">
        <v>7</v>
      </c>
      <c r="F58" s="5"/>
      <c r="G58" s="3">
        <v>11</v>
      </c>
      <c r="H58" s="5">
        <v>3.62</v>
      </c>
      <c r="I58" s="3">
        <v>-0.8</v>
      </c>
      <c r="J58" s="5">
        <v>3</v>
      </c>
      <c r="K58" s="3"/>
    </row>
    <row r="59" spans="2:11">
      <c r="B59" s="5">
        <v>11.5</v>
      </c>
      <c r="C59" s="3"/>
      <c r="D59" s="5"/>
      <c r="E59" s="3"/>
      <c r="F59" s="5"/>
      <c r="G59" s="3">
        <v>11.5</v>
      </c>
      <c r="H59" s="5"/>
      <c r="I59" s="3"/>
      <c r="J59" s="5"/>
      <c r="K59" s="3"/>
    </row>
    <row r="60" spans="2:11">
      <c r="B60" s="5">
        <v>12</v>
      </c>
      <c r="C60" s="3">
        <v>7.62</v>
      </c>
      <c r="D60" s="5">
        <v>6.1</v>
      </c>
      <c r="E60" s="3">
        <v>5.5</v>
      </c>
      <c r="F60" s="5"/>
      <c r="G60" s="3">
        <v>12</v>
      </c>
      <c r="H60" s="5">
        <v>3.87</v>
      </c>
      <c r="I60" s="3">
        <v>-1.5</v>
      </c>
      <c r="J60" s="5">
        <v>2</v>
      </c>
      <c r="K60" s="3"/>
    </row>
    <row r="61" spans="2:11">
      <c r="B61" s="5"/>
      <c r="C61" s="3"/>
      <c r="D61" s="5"/>
      <c r="E61" s="3"/>
      <c r="F61" s="5"/>
      <c r="G61" s="3"/>
      <c r="H61" s="5"/>
      <c r="I61" s="3"/>
      <c r="J61" s="5"/>
      <c r="K61" s="3"/>
    </row>
    <row r="62" spans="2:11">
      <c r="B62" s="5"/>
      <c r="C62" s="3"/>
      <c r="D62" s="5"/>
      <c r="E62" s="3"/>
      <c r="F62" s="5"/>
      <c r="G62" s="3"/>
      <c r="H62" s="5"/>
      <c r="I62" s="3"/>
      <c r="J62" s="5"/>
      <c r="K62" s="3"/>
    </row>
  </sheetData>
  <mergeCells count="12">
    <mergeCell ref="B34:F34"/>
    <mergeCell ref="G34:K34"/>
    <mergeCell ref="B35:F35"/>
    <mergeCell ref="G35:K35"/>
    <mergeCell ref="B36:F36"/>
    <mergeCell ref="G36:K36"/>
    <mergeCell ref="B3:F3"/>
    <mergeCell ref="G3:K3"/>
    <mergeCell ref="B4:F4"/>
    <mergeCell ref="G4:K4"/>
    <mergeCell ref="B5:F5"/>
    <mergeCell ref="G5:K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mcnamara</dc:creator>
  <cp:lastModifiedBy>Weiwei</cp:lastModifiedBy>
  <dcterms:created xsi:type="dcterms:W3CDTF">2016-06-15T13:17:29Z</dcterms:created>
  <dcterms:modified xsi:type="dcterms:W3CDTF">2016-08-19T19:40:26Z</dcterms:modified>
</cp:coreProperties>
</file>