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1ACB3E5-39DB-7D4E-96BF-A479965301DF}" xr6:coauthVersionLast="40" xr6:coauthVersionMax="40" xr10:uidLastSave="{00000000-0000-0000-0000-000000000000}"/>
  <bookViews>
    <workbookView xWindow="0" yWindow="460" windowWidth="25600" windowHeight="14320" tabRatio="500" xr2:uid="{00000000-000D-0000-FFFF-FFFF00000000}"/>
  </bookViews>
  <sheets>
    <sheet name="hs300" sheetId="1" r:id="rId1"/>
    <sheet name="zz500" sheetId="2" r:id="rId2"/>
    <sheet name="ZZ500多0.42份" sheetId="3" r:id="rId3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9" i="1" l="1"/>
  <c r="O79" i="1" s="1"/>
  <c r="R79" i="1"/>
  <c r="T79" i="1"/>
  <c r="N80" i="1"/>
  <c r="O80" i="1" s="1"/>
  <c r="R80" i="1"/>
  <c r="T80" i="1"/>
  <c r="F79" i="1"/>
  <c r="H79" i="1"/>
  <c r="K79" i="1"/>
  <c r="L79" i="1" s="1"/>
  <c r="F80" i="1"/>
  <c r="H80" i="1"/>
  <c r="K80" i="1"/>
  <c r="L80" i="1" s="1"/>
  <c r="N79" i="2"/>
  <c r="O79" i="2"/>
  <c r="V79" i="2" s="1"/>
  <c r="R79" i="2"/>
  <c r="T79" i="2"/>
  <c r="N80" i="2"/>
  <c r="O80" i="2"/>
  <c r="V80" i="2" s="1"/>
  <c r="R80" i="2"/>
  <c r="T80" i="2"/>
  <c r="F79" i="2"/>
  <c r="H79" i="2"/>
  <c r="K79" i="2"/>
  <c r="M79" i="2" s="1"/>
  <c r="E79" i="2" s="1"/>
  <c r="L79" i="2"/>
  <c r="F80" i="2"/>
  <c r="H80" i="2"/>
  <c r="K80" i="2"/>
  <c r="M80" i="2" s="1"/>
  <c r="E80" i="2" s="1"/>
  <c r="S80" i="1" l="1"/>
  <c r="V80" i="1"/>
  <c r="V79" i="1"/>
  <c r="S79" i="1"/>
  <c r="M80" i="1"/>
  <c r="E80" i="1" s="1"/>
  <c r="M79" i="1"/>
  <c r="E79" i="1" s="1"/>
  <c r="L80" i="2"/>
  <c r="S80" i="2"/>
  <c r="U80" i="2" s="1"/>
  <c r="S79" i="2"/>
  <c r="U79" i="2" s="1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U79" i="1" l="1"/>
  <c r="W79" i="1"/>
  <c r="U80" i="1"/>
  <c r="W80" i="1"/>
  <c r="M77" i="1"/>
  <c r="E77" i="1" s="1"/>
  <c r="W80" i="2"/>
  <c r="W79" i="2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L61" i="2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3" i="2" l="1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0" i="1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M56" i="2"/>
  <c r="E56" i="2" s="1"/>
  <c r="M55" i="2"/>
  <c r="M58" i="2"/>
  <c r="E58" i="2" s="1"/>
  <c r="M59" i="2"/>
  <c r="E57" i="2"/>
  <c r="E55" i="2"/>
  <c r="E59" i="2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L18" i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L23" i="2"/>
  <c r="K2" i="2"/>
  <c r="L2" i="2" s="1"/>
  <c r="O2" i="1"/>
  <c r="M18" i="1"/>
  <c r="M9" i="1"/>
  <c r="M2" i="1"/>
  <c r="M19" i="1" l="1"/>
  <c r="M4" i="2"/>
  <c r="O3" i="1"/>
  <c r="V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R50" i="2" s="1"/>
  <c r="R51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R52" i="2" l="1"/>
  <c r="U13" i="2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 l="1"/>
  <c r="U16" i="1" s="1"/>
  <c r="R53" i="2"/>
  <c r="W14" i="2"/>
  <c r="U14" i="2"/>
  <c r="V15" i="2"/>
  <c r="S15" i="2"/>
  <c r="O16" i="2"/>
  <c r="N17" i="2"/>
  <c r="N18" i="1"/>
  <c r="O17" i="1"/>
  <c r="V17" i="1" s="1"/>
  <c r="R18" i="1"/>
  <c r="U15" i="1"/>
  <c r="W15" i="1"/>
  <c r="W16" i="1" l="1"/>
  <c r="R54" i="2"/>
  <c r="R55" i="2" s="1"/>
  <c r="W15" i="2"/>
  <c r="U15" i="2"/>
  <c r="O17" i="2"/>
  <c r="N18" i="2"/>
  <c r="V16" i="2"/>
  <c r="S16" i="2"/>
  <c r="R19" i="1"/>
  <c r="S17" i="1"/>
  <c r="O18" i="1"/>
  <c r="V18" i="1" s="1"/>
  <c r="N19" i="1"/>
  <c r="R56" i="2" l="1"/>
  <c r="N19" i="2"/>
  <c r="O18" i="2"/>
  <c r="V17" i="2"/>
  <c r="S17" i="2"/>
  <c r="U16" i="2"/>
  <c r="W16" i="2"/>
  <c r="S18" i="1"/>
  <c r="U18" i="1" s="1"/>
  <c r="U17" i="1"/>
  <c r="W17" i="1"/>
  <c r="N20" i="1"/>
  <c r="O19" i="1"/>
  <c r="V19" i="1" s="1"/>
  <c r="R20" i="1"/>
  <c r="R57" i="2" l="1"/>
  <c r="S19" i="1"/>
  <c r="U19" i="1" s="1"/>
  <c r="W18" i="1"/>
  <c r="W17" i="2"/>
  <c r="U17" i="2"/>
  <c r="S18" i="2"/>
  <c r="V18" i="2"/>
  <c r="N20" i="2"/>
  <c r="O19" i="2"/>
  <c r="O20" i="1"/>
  <c r="V20" i="1" s="1"/>
  <c r="N21" i="1"/>
  <c r="R21" i="1"/>
  <c r="R58" i="2" l="1"/>
  <c r="W19" i="1"/>
  <c r="O20" i="2"/>
  <c r="N21" i="2"/>
  <c r="W18" i="2"/>
  <c r="U18" i="2"/>
  <c r="V19" i="2"/>
  <c r="S19" i="2"/>
  <c r="S20" i="1"/>
  <c r="U20" i="1" s="1"/>
  <c r="N22" i="1"/>
  <c r="O21" i="1"/>
  <c r="V21" i="1" s="1"/>
  <c r="R22" i="1"/>
  <c r="W20" i="1"/>
  <c r="R59" i="2" l="1"/>
  <c r="W19" i="2"/>
  <c r="U19" i="2"/>
  <c r="O21" i="2"/>
  <c r="N22" i="2"/>
  <c r="V20" i="2"/>
  <c r="S20" i="2"/>
  <c r="R23" i="1"/>
  <c r="S21" i="1"/>
  <c r="N23" i="1"/>
  <c r="O22" i="1"/>
  <c r="V22" i="1" s="1"/>
  <c r="S22" i="1" l="1"/>
  <c r="U22" i="1" s="1"/>
  <c r="R60" i="2"/>
  <c r="U20" i="2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/>
  <c r="U23" i="1" s="1"/>
  <c r="R61" i="2" l="1"/>
  <c r="V22" i="2"/>
  <c r="S22" i="2"/>
  <c r="O23" i="2"/>
  <c r="N24" i="2"/>
  <c r="W21" i="2"/>
  <c r="U21" i="2"/>
  <c r="N25" i="1"/>
  <c r="O24" i="1"/>
  <c r="V24" i="1" s="1"/>
  <c r="R25" i="1"/>
  <c r="W23" i="1"/>
  <c r="R62" i="2" l="1"/>
  <c r="N25" i="2"/>
  <c r="O24" i="2"/>
  <c r="V23" i="2"/>
  <c r="S23" i="2"/>
  <c r="W22" i="2"/>
  <c r="U22" i="2"/>
  <c r="R26" i="1"/>
  <c r="S24" i="1"/>
  <c r="N26" i="1"/>
  <c r="O25" i="1"/>
  <c r="V25" i="1" s="1"/>
  <c r="S25" i="1" l="1"/>
  <c r="U25" i="1" s="1"/>
  <c r="R63" i="2"/>
  <c r="R64" i="2" s="1"/>
  <c r="W23" i="2"/>
  <c r="U23" i="2"/>
  <c r="V24" i="2"/>
  <c r="S24" i="2"/>
  <c r="O25" i="2"/>
  <c r="N26" i="2"/>
  <c r="N27" i="1"/>
  <c r="O26" i="1"/>
  <c r="V26" i="1" s="1"/>
  <c r="U24" i="1"/>
  <c r="W24" i="1"/>
  <c r="R27" i="1"/>
  <c r="W25" i="1" l="1"/>
  <c r="R65" i="2"/>
  <c r="V25" i="2"/>
  <c r="S25" i="2"/>
  <c r="U24" i="2"/>
  <c r="W24" i="2"/>
  <c r="N27" i="2"/>
  <c r="O26" i="2"/>
  <c r="S26" i="1"/>
  <c r="R28" i="1"/>
  <c r="N28" i="1"/>
  <c r="O27" i="1"/>
  <c r="V27" i="1" s="1"/>
  <c r="R66" i="2" l="1"/>
  <c r="S27" i="1"/>
  <c r="U27" i="1" s="1"/>
  <c r="V26" i="2"/>
  <c r="S26" i="2"/>
  <c r="W25" i="2"/>
  <c r="U25" i="2"/>
  <c r="N28" i="2"/>
  <c r="O27" i="2"/>
  <c r="R29" i="1"/>
  <c r="N29" i="1"/>
  <c r="O28" i="1"/>
  <c r="V28" i="1" s="1"/>
  <c r="U26" i="1"/>
  <c r="W26" i="1"/>
  <c r="R67" i="2" l="1"/>
  <c r="S28" i="1"/>
  <c r="U28" i="1" s="1"/>
  <c r="W27" i="1"/>
  <c r="V27" i="2"/>
  <c r="S27" i="2"/>
  <c r="O28" i="2"/>
  <c r="N29" i="2"/>
  <c r="W26" i="2"/>
  <c r="U26" i="2"/>
  <c r="N30" i="1"/>
  <c r="O29" i="1"/>
  <c r="V29" i="1" s="1"/>
  <c r="R30" i="1"/>
  <c r="W28" i="1" l="1"/>
  <c r="R68" i="2"/>
  <c r="R69" i="2" s="1"/>
  <c r="O29" i="2"/>
  <c r="N30" i="2"/>
  <c r="V28" i="2"/>
  <c r="S28" i="2"/>
  <c r="U27" i="2"/>
  <c r="W27" i="2"/>
  <c r="R31" i="1"/>
  <c r="S29" i="1"/>
  <c r="O30" i="1"/>
  <c r="V30" i="1" s="1"/>
  <c r="N31" i="1"/>
  <c r="R70" i="2" l="1"/>
  <c r="W28" i="2"/>
  <c r="U28" i="2"/>
  <c r="N31" i="2"/>
  <c r="O30" i="2"/>
  <c r="V29" i="2"/>
  <c r="S29" i="2"/>
  <c r="S30" i="1"/>
  <c r="U30" i="1" s="1"/>
  <c r="U29" i="1"/>
  <c r="W29" i="1"/>
  <c r="N32" i="1"/>
  <c r="O31" i="1"/>
  <c r="V31" i="1" s="1"/>
  <c r="R32" i="1"/>
  <c r="R71" i="2" l="1"/>
  <c r="W30" i="1"/>
  <c r="S31" i="1"/>
  <c r="U31" i="1" s="1"/>
  <c r="N32" i="2"/>
  <c r="O31" i="2"/>
  <c r="W29" i="2"/>
  <c r="U29" i="2"/>
  <c r="V30" i="2"/>
  <c r="S30" i="2"/>
  <c r="N33" i="1"/>
  <c r="O32" i="1"/>
  <c r="V32" i="1" s="1"/>
  <c r="R33" i="1"/>
  <c r="R72" i="2" l="1"/>
  <c r="W31" i="1"/>
  <c r="V31" i="2"/>
  <c r="S31" i="2"/>
  <c r="W30" i="2"/>
  <c r="U30" i="2"/>
  <c r="O32" i="2"/>
  <c r="N33" i="2"/>
  <c r="S32" i="1"/>
  <c r="R34" i="1"/>
  <c r="N34" i="1"/>
  <c r="O33" i="1"/>
  <c r="V33" i="1" s="1"/>
  <c r="R73" i="2" l="1"/>
  <c r="R74" i="2" s="1"/>
  <c r="O33" i="2"/>
  <c r="N34" i="2"/>
  <c r="W31" i="2"/>
  <c r="U31" i="2"/>
  <c r="V32" i="2"/>
  <c r="S32" i="2"/>
  <c r="U32" i="1"/>
  <c r="W32" i="1"/>
  <c r="O34" i="1"/>
  <c r="V34" i="1" s="1"/>
  <c r="N35" i="1"/>
  <c r="S33" i="1"/>
  <c r="R35" i="1"/>
  <c r="R75" i="2" l="1"/>
  <c r="S34" i="1"/>
  <c r="U34" i="1" s="1"/>
  <c r="W32" i="2"/>
  <c r="U32" i="2"/>
  <c r="N35" i="2"/>
  <c r="O34" i="2"/>
  <c r="V33" i="2"/>
  <c r="S33" i="2"/>
  <c r="R36" i="1"/>
  <c r="W34" i="1"/>
  <c r="U33" i="1"/>
  <c r="W33" i="1"/>
  <c r="N36" i="1"/>
  <c r="O35" i="1"/>
  <c r="V35" i="1" s="1"/>
  <c r="R76" i="2" l="1"/>
  <c r="S34" i="2"/>
  <c r="V34" i="2"/>
  <c r="N36" i="2"/>
  <c r="O35" i="2"/>
  <c r="W33" i="2"/>
  <c r="U33" i="2"/>
  <c r="O36" i="1"/>
  <c r="V36" i="1" s="1"/>
  <c r="N37" i="1"/>
  <c r="R37" i="1"/>
  <c r="S35" i="1"/>
  <c r="R77" i="2" l="1"/>
  <c r="S36" i="1"/>
  <c r="N37" i="2"/>
  <c r="O36" i="2"/>
  <c r="V35" i="2"/>
  <c r="S35" i="2"/>
  <c r="W34" i="2"/>
  <c r="U34" i="2"/>
  <c r="R38" i="1"/>
  <c r="U35" i="1"/>
  <c r="W35" i="1"/>
  <c r="N38" i="1"/>
  <c r="O37" i="1"/>
  <c r="R78" i="2" l="1"/>
  <c r="U36" i="1"/>
  <c r="W36" i="1"/>
  <c r="U35" i="2"/>
  <c r="W35" i="2"/>
  <c r="V36" i="2"/>
  <c r="S36" i="2"/>
  <c r="O37" i="2"/>
  <c r="N38" i="2"/>
  <c r="O38" i="1"/>
  <c r="N39" i="1"/>
  <c r="S37" i="1"/>
  <c r="V37" i="1"/>
  <c r="R39" i="1"/>
  <c r="W36" i="2" l="1"/>
  <c r="U36" i="2"/>
  <c r="O38" i="2"/>
  <c r="N39" i="2"/>
  <c r="V37" i="2"/>
  <c r="S37" i="2"/>
  <c r="U37" i="1"/>
  <c r="W37" i="1"/>
  <c r="O39" i="1"/>
  <c r="N40" i="1"/>
  <c r="R40" i="1"/>
  <c r="S38" i="1"/>
  <c r="V38" i="1"/>
  <c r="O39" i="2" l="1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S40" i="1" l="1"/>
  <c r="U40" i="1" s="1"/>
  <c r="U38" i="2"/>
  <c r="W38" i="2"/>
  <c r="O40" i="2"/>
  <c r="N41" i="2"/>
  <c r="V39" i="2"/>
  <c r="S39" i="2"/>
  <c r="R42" i="1"/>
  <c r="O41" i="1"/>
  <c r="V41" i="1" s="1"/>
  <c r="N42" i="1"/>
  <c r="U39" i="1"/>
  <c r="W39" i="1"/>
  <c r="W40" i="1" l="1"/>
  <c r="N42" i="2"/>
  <c r="O41" i="2"/>
  <c r="V40" i="2"/>
  <c r="S40" i="2"/>
  <c r="W39" i="2"/>
  <c r="U39" i="2"/>
  <c r="S41" i="1"/>
  <c r="R43" i="1"/>
  <c r="O42" i="1"/>
  <c r="V42" i="1" s="1"/>
  <c r="N43" i="1"/>
  <c r="U40" i="2" l="1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 l="1"/>
  <c r="U43" i="2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R50" i="1" s="1"/>
  <c r="U44" i="2"/>
  <c r="W44" i="2"/>
  <c r="R51" i="1" l="1"/>
  <c r="O48" i="2"/>
  <c r="S48" i="2" s="1"/>
  <c r="N49" i="2"/>
  <c r="N50" i="2" s="1"/>
  <c r="S47" i="2"/>
  <c r="V47" i="2"/>
  <c r="U46" i="2"/>
  <c r="W46" i="2"/>
  <c r="O48" i="1"/>
  <c r="N49" i="1"/>
  <c r="U46" i="1"/>
  <c r="W46" i="1"/>
  <c r="V47" i="1"/>
  <c r="S47" i="1"/>
  <c r="V48" i="2" l="1"/>
  <c r="O50" i="2"/>
  <c r="N51" i="2"/>
  <c r="O49" i="1"/>
  <c r="V49" i="1" s="1"/>
  <c r="N50" i="1"/>
  <c r="R52" i="1"/>
  <c r="O49" i="2"/>
  <c r="U47" i="2"/>
  <c r="W47" i="2"/>
  <c r="U48" i="2"/>
  <c r="W48" i="2"/>
  <c r="V48" i="1"/>
  <c r="S48" i="1"/>
  <c r="U47" i="1"/>
  <c r="W47" i="1"/>
  <c r="S49" i="1" l="1"/>
  <c r="V50" i="2"/>
  <c r="S50" i="2"/>
  <c r="O51" i="2"/>
  <c r="N52" i="2"/>
  <c r="N51" i="1"/>
  <c r="O50" i="1"/>
  <c r="R53" i="1"/>
  <c r="V49" i="2"/>
  <c r="S49" i="2"/>
  <c r="U48" i="1"/>
  <c r="W48" i="1"/>
  <c r="U49" i="1"/>
  <c r="W49" i="1"/>
  <c r="N53" i="2" l="1"/>
  <c r="O52" i="2"/>
  <c r="V51" i="2"/>
  <c r="S51" i="2"/>
  <c r="W50" i="2"/>
  <c r="U50" i="2"/>
  <c r="R54" i="1"/>
  <c r="R55" i="1" s="1"/>
  <c r="V50" i="1"/>
  <c r="S50" i="1"/>
  <c r="N52" i="1"/>
  <c r="O51" i="1"/>
  <c r="U49" i="2"/>
  <c r="W49" i="2"/>
  <c r="R56" i="1" l="1"/>
  <c r="U51" i="2"/>
  <c r="W51" i="2"/>
  <c r="V52" i="2"/>
  <c r="S52" i="2"/>
  <c r="O53" i="2"/>
  <c r="N54" i="2"/>
  <c r="U50" i="1"/>
  <c r="W50" i="1"/>
  <c r="V51" i="1"/>
  <c r="S51" i="1"/>
  <c r="O52" i="1"/>
  <c r="N53" i="1"/>
  <c r="O54" i="2" l="1"/>
  <c r="S54" i="2" s="1"/>
  <c r="N55" i="2"/>
  <c r="R57" i="1"/>
  <c r="U52" i="2"/>
  <c r="W52" i="2"/>
  <c r="V53" i="2"/>
  <c r="S53" i="2"/>
  <c r="N54" i="1"/>
  <c r="O53" i="1"/>
  <c r="V52" i="1"/>
  <c r="S52" i="1"/>
  <c r="U51" i="1"/>
  <c r="W51" i="1"/>
  <c r="V54" i="2" l="1"/>
  <c r="N56" i="2"/>
  <c r="O55" i="2"/>
  <c r="O54" i="1"/>
  <c r="V54" i="1" s="1"/>
  <c r="N55" i="1"/>
  <c r="R58" i="1"/>
  <c r="U54" i="2"/>
  <c r="W54" i="2"/>
  <c r="U53" i="2"/>
  <c r="W53" i="2"/>
  <c r="V53" i="1"/>
  <c r="S53" i="1"/>
  <c r="U52" i="1"/>
  <c r="W52" i="1"/>
  <c r="S54" i="1" l="1"/>
  <c r="W54" i="1" s="1"/>
  <c r="S55" i="2"/>
  <c r="V55" i="2"/>
  <c r="N57" i="2"/>
  <c r="O56" i="2"/>
  <c r="R59" i="1"/>
  <c r="O55" i="1"/>
  <c r="N56" i="1"/>
  <c r="U54" i="1"/>
  <c r="U53" i="1"/>
  <c r="W53" i="1"/>
  <c r="O57" i="2" l="1"/>
  <c r="N58" i="2"/>
  <c r="V56" i="2"/>
  <c r="S56" i="2"/>
  <c r="U55" i="2"/>
  <c r="W55" i="2"/>
  <c r="V55" i="1"/>
  <c r="S55" i="1"/>
  <c r="O56" i="1"/>
  <c r="N57" i="1"/>
  <c r="R60" i="1"/>
  <c r="U56" i="2" l="1"/>
  <c r="W56" i="2"/>
  <c r="N59" i="2"/>
  <c r="O58" i="2"/>
  <c r="S57" i="2"/>
  <c r="V57" i="2"/>
  <c r="R61" i="1"/>
  <c r="O57" i="1"/>
  <c r="N58" i="1"/>
  <c r="V56" i="1"/>
  <c r="S56" i="1"/>
  <c r="U55" i="1"/>
  <c r="W55" i="1"/>
  <c r="S58" i="2" l="1"/>
  <c r="V58" i="2"/>
  <c r="O59" i="2"/>
  <c r="N60" i="2"/>
  <c r="U57" i="2"/>
  <c r="W57" i="2"/>
  <c r="V57" i="1"/>
  <c r="S57" i="1"/>
  <c r="U56" i="1"/>
  <c r="W56" i="1"/>
  <c r="O58" i="1"/>
  <c r="N59" i="1"/>
  <c r="R62" i="1"/>
  <c r="O60" i="2" l="1"/>
  <c r="N61" i="2"/>
  <c r="S59" i="2"/>
  <c r="V59" i="2"/>
  <c r="U58" i="2"/>
  <c r="W58" i="2"/>
  <c r="O59" i="1"/>
  <c r="N60" i="1"/>
  <c r="U57" i="1"/>
  <c r="W57" i="1"/>
  <c r="R63" i="1"/>
  <c r="R64" i="1" s="1"/>
  <c r="V58" i="1"/>
  <c r="S58" i="1"/>
  <c r="R65" i="1" l="1"/>
  <c r="U59" i="2"/>
  <c r="W59" i="2"/>
  <c r="O61" i="2"/>
  <c r="N62" i="2"/>
  <c r="S60" i="2"/>
  <c r="V60" i="2"/>
  <c r="U58" i="1"/>
  <c r="W58" i="1"/>
  <c r="O60" i="1"/>
  <c r="N61" i="1"/>
  <c r="V59" i="1"/>
  <c r="S59" i="1"/>
  <c r="R66" i="1" l="1"/>
  <c r="S61" i="2"/>
  <c r="V61" i="2"/>
  <c r="O62" i="2"/>
  <c r="N63" i="2"/>
  <c r="U60" i="2"/>
  <c r="W60" i="2"/>
  <c r="U59" i="1"/>
  <c r="W59" i="1"/>
  <c r="O61" i="1"/>
  <c r="N62" i="1"/>
  <c r="V60" i="1"/>
  <c r="S60" i="1"/>
  <c r="R67" i="1" l="1"/>
  <c r="O63" i="2"/>
  <c r="S63" i="2" s="1"/>
  <c r="N64" i="2"/>
  <c r="S62" i="2"/>
  <c r="V62" i="2"/>
  <c r="U61" i="2"/>
  <c r="W61" i="2"/>
  <c r="O62" i="1"/>
  <c r="N63" i="1"/>
  <c r="V61" i="1"/>
  <c r="S61" i="1"/>
  <c r="U60" i="1"/>
  <c r="W60" i="1"/>
  <c r="V63" i="2" l="1"/>
  <c r="R68" i="1"/>
  <c r="R69" i="1" s="1"/>
  <c r="O63" i="1"/>
  <c r="V63" i="1" s="1"/>
  <c r="N64" i="1"/>
  <c r="O64" i="2"/>
  <c r="N65" i="2"/>
  <c r="U62" i="2"/>
  <c r="W62" i="2"/>
  <c r="U63" i="2"/>
  <c r="W63" i="2"/>
  <c r="U61" i="1"/>
  <c r="W61" i="1"/>
  <c r="V62" i="1"/>
  <c r="S62" i="1"/>
  <c r="R70" i="1" l="1"/>
  <c r="R71" i="1" s="1"/>
  <c r="S63" i="1"/>
  <c r="U63" i="1" s="1"/>
  <c r="N65" i="1"/>
  <c r="O64" i="1"/>
  <c r="O65" i="2"/>
  <c r="N66" i="2"/>
  <c r="S64" i="2"/>
  <c r="V64" i="2"/>
  <c r="U62" i="1"/>
  <c r="W62" i="1"/>
  <c r="W63" i="1" l="1"/>
  <c r="R72" i="1"/>
  <c r="R73" i="1" s="1"/>
  <c r="R74" i="1" s="1"/>
  <c r="V64" i="1"/>
  <c r="S64" i="1"/>
  <c r="O65" i="1"/>
  <c r="N66" i="1"/>
  <c r="U64" i="2"/>
  <c r="W64" i="2"/>
  <c r="O66" i="2"/>
  <c r="N67" i="2"/>
  <c r="S65" i="2"/>
  <c r="V65" i="2"/>
  <c r="R75" i="1" l="1"/>
  <c r="U64" i="1"/>
  <c r="W64" i="1"/>
  <c r="N67" i="1"/>
  <c r="O66" i="1"/>
  <c r="V65" i="1"/>
  <c r="S65" i="1"/>
  <c r="U65" i="2"/>
  <c r="W65" i="2"/>
  <c r="O67" i="2"/>
  <c r="N68" i="2"/>
  <c r="V66" i="2"/>
  <c r="S66" i="2"/>
  <c r="R76" i="1" l="1"/>
  <c r="O68" i="2"/>
  <c r="N69" i="2"/>
  <c r="V66" i="1"/>
  <c r="S66" i="1"/>
  <c r="O67" i="1"/>
  <c r="N68" i="1"/>
  <c r="U65" i="1"/>
  <c r="W65" i="1"/>
  <c r="V68" i="2"/>
  <c r="S68" i="2"/>
  <c r="S67" i="2"/>
  <c r="V67" i="2"/>
  <c r="U66" i="2"/>
  <c r="W66" i="2"/>
  <c r="R77" i="1" l="1"/>
  <c r="O69" i="2"/>
  <c r="N70" i="2"/>
  <c r="O68" i="1"/>
  <c r="N69" i="1"/>
  <c r="V68" i="1"/>
  <c r="S68" i="1"/>
  <c r="V67" i="1"/>
  <c r="S67" i="1"/>
  <c r="U66" i="1"/>
  <c r="W66" i="1"/>
  <c r="U67" i="2"/>
  <c r="W67" i="2"/>
  <c r="U68" i="2"/>
  <c r="W68" i="2"/>
  <c r="R78" i="1" l="1"/>
  <c r="N71" i="2"/>
  <c r="O70" i="2"/>
  <c r="V69" i="2"/>
  <c r="S69" i="2"/>
  <c r="O69" i="1"/>
  <c r="N70" i="1"/>
  <c r="U68" i="1"/>
  <c r="W68" i="1"/>
  <c r="U67" i="1"/>
  <c r="W67" i="1"/>
  <c r="U69" i="2" l="1"/>
  <c r="W69" i="2"/>
  <c r="S70" i="2"/>
  <c r="V70" i="2"/>
  <c r="O71" i="2"/>
  <c r="N72" i="2"/>
  <c r="O70" i="1"/>
  <c r="N71" i="1"/>
  <c r="V69" i="1"/>
  <c r="S69" i="1"/>
  <c r="U70" i="2" l="1"/>
  <c r="W70" i="2"/>
  <c r="O72" i="2"/>
  <c r="N73" i="2"/>
  <c r="V71" i="2"/>
  <c r="S71" i="2"/>
  <c r="O71" i="1"/>
  <c r="N72" i="1"/>
  <c r="U69" i="1"/>
  <c r="W69" i="1"/>
  <c r="S70" i="1"/>
  <c r="V70" i="1"/>
  <c r="O73" i="2" l="1"/>
  <c r="N74" i="2"/>
  <c r="V73" i="2"/>
  <c r="S73" i="2"/>
  <c r="V72" i="2"/>
  <c r="S72" i="2"/>
  <c r="U71" i="2"/>
  <c r="W71" i="2"/>
  <c r="O72" i="1"/>
  <c r="N73" i="1"/>
  <c r="W70" i="1"/>
  <c r="U70" i="1"/>
  <c r="S71" i="1"/>
  <c r="V71" i="1"/>
  <c r="O73" i="1" l="1"/>
  <c r="N74" i="1"/>
  <c r="N75" i="2"/>
  <c r="O74" i="2"/>
  <c r="U72" i="2"/>
  <c r="W72" i="2"/>
  <c r="U73" i="2"/>
  <c r="W73" i="2"/>
  <c r="S73" i="1"/>
  <c r="V73" i="1"/>
  <c r="U71" i="1"/>
  <c r="W71" i="1"/>
  <c r="S72" i="1"/>
  <c r="V72" i="1"/>
  <c r="O74" i="1" l="1"/>
  <c r="N75" i="1"/>
  <c r="V74" i="2"/>
  <c r="S74" i="2"/>
  <c r="O75" i="2"/>
  <c r="N76" i="2"/>
  <c r="W72" i="1"/>
  <c r="U72" i="1"/>
  <c r="W73" i="1"/>
  <c r="U73" i="1"/>
  <c r="N76" i="1" l="1"/>
  <c r="O75" i="1"/>
  <c r="V74" i="1"/>
  <c r="S74" i="1"/>
  <c r="N77" i="2"/>
  <c r="O76" i="2"/>
  <c r="V75" i="2"/>
  <c r="S75" i="2"/>
  <c r="U74" i="2"/>
  <c r="W74" i="2"/>
  <c r="U74" i="1" l="1"/>
  <c r="W74" i="1"/>
  <c r="V75" i="1"/>
  <c r="S75" i="1"/>
  <c r="N77" i="1"/>
  <c r="O76" i="1"/>
  <c r="U75" i="2"/>
  <c r="W75" i="2"/>
  <c r="S76" i="2"/>
  <c r="V76" i="2"/>
  <c r="N78" i="2"/>
  <c r="O78" i="2" s="1"/>
  <c r="O77" i="2"/>
  <c r="V76" i="1" l="1"/>
  <c r="S76" i="1"/>
  <c r="O77" i="1"/>
  <c r="N78" i="1"/>
  <c r="O78" i="1" s="1"/>
  <c r="U75" i="1"/>
  <c r="W75" i="1"/>
  <c r="V78" i="2"/>
  <c r="S78" i="2"/>
  <c r="U76" i="2"/>
  <c r="W76" i="2"/>
  <c r="V77" i="2"/>
  <c r="S77" i="2"/>
  <c r="V78" i="1" l="1"/>
  <c r="S78" i="1"/>
  <c r="V77" i="1"/>
  <c r="S77" i="1"/>
  <c r="U76" i="1"/>
  <c r="W76" i="1"/>
  <c r="U77" i="2"/>
  <c r="W77" i="2"/>
  <c r="U78" i="2"/>
  <c r="W78" i="2"/>
  <c r="U77" i="1" l="1"/>
  <c r="W77" i="1"/>
  <c r="U78" i="1"/>
  <c r="W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<sst xmlns="http://schemas.openxmlformats.org/spreadsheetml/2006/main" count="516" uniqueCount="341">
  <si>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</si>
  <si>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</si>
  <si>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</si>
  <si>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</si>
  <si>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</si>
  <si>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</si>
  <si>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</si>
  <si>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</si>
  <si>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</si>
  <si>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</si>
  <si>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</si>
  <si>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</si>
  <si>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</si>
  <si>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</si>
  <si>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</si>
  <si>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</si>
  <si>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</si>
  <si>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</si>
  <si>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</si>
  <si>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</si>
  <si>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</si>
  <si>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</si>
  <si>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</si>
  <si>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</si>
  <si>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</si>
  <si>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</si>
  <si>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</si>
  <si>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</si>
  <si>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</si>
  <si>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</si>
  <si>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</si>
  <si>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</si>
  <si>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</si>
  <si>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</si>
  <si>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</si>
  <si>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</si>
  <si>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</si>
  <si>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</si>
  <si>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</si>
  <si>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</si>
  <si>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</si>
  <si>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</si>
  <si>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</si>
  <si>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</si>
  <si>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</si>
  <si>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</si>
  <si>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</si>
  <si>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</si>
  <si>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</si>
  <si>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</si>
  <si>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</si>
  <si>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</si>
  <si>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</si>
  <si>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</si>
  <si>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</si>
  <si>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</si>
  <si>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</si>
  <si>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</si>
  <si>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</si>
  <si>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</si>
  <si>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</si>
  <si>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</si>
  <si>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</si>
  <si>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</si>
  <si>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</si>
  <si>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</si>
  <si>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</si>
  <si>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</si>
  <si>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</si>
  <si>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</si>
  <si>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</si>
  <si>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</si>
  <si>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</si>
  <si>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</si>
  <si>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</si>
  <si>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</si>
  <si>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</si>
  <si>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</si>
  <si>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</si>
  <si>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</si>
  <si>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</si>
  <si>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</si>
  <si>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</si>
  <si>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</si>
  <si>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</si>
  <si>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</si>
  <si>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</si>
  <si>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</si>
  <si>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</si>
  <si>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</si>
  <si>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</si>
  <si>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</si>
  <si>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</si>
  <si>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</si>
  <si>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</si>
  <si>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</si>
  <si>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</si>
  <si>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</si>
  <si>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</si>
  <si>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</si>
  <si>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</si>
  <si>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</si>
  <si>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</si>
  <si>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</si>
  <si>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</si>
  <si>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</si>
  <si>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</si>
  <si>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</si>
  <si>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</si>
  <si>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</si>
  <si>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</si>
  <si>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</si>
  <si>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</si>
  <si>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</si>
  <si>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</si>
  <si>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</si>
  <si>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</si>
  <si>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</si>
  <si>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</si>
  <si>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</si>
  <si>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</si>
  <si>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</si>
  <si>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</si>
  <si>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</si>
  <si>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</si>
  <si>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</si>
  <si>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</si>
  <si>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</si>
  <si>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</si>
  <si>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</si>
  <si>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</si>
  <si>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</si>
  <si>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</si>
  <si>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</si>
  <si>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</si>
  <si>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</si>
  <si>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</si>
  <si>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</si>
  <si>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</si>
  <si>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</si>
  <si>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</si>
  <si>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</si>
  <si>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</si>
  <si>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</si>
  <si>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</si>
  <si>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</si>
  <si>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</si>
  <si>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</si>
  <si>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</si>
  <si>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</si>
  <si>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</si>
  <si>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</si>
  <si>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</si>
  <si>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</si>
  <si>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</si>
  <si>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</si>
  <si>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</si>
  <si>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</si>
  <si>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</si>
  <si>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</si>
  <si>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</si>
  <si>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</si>
  <si>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</si>
  <si>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</si>
  <si>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</si>
  <si>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</si>
  <si>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</si>
  <si>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</si>
  <si>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</si>
  <si>
    <t>zz500_20190311</t>
  </si>
  <si>
    <t>10290311购入</t>
  </si>
  <si>
    <t>zz500_20190312</t>
  </si>
  <si>
    <t>10290312购入</t>
  </si>
  <si>
    <t>zz500_20190313</t>
  </si>
  <si>
    <t>10290313购入</t>
  </si>
  <si>
    <t>zz500_20190314</t>
  </si>
  <si>
    <t>10290314购入</t>
  </si>
  <si>
    <t>zz500_20190315</t>
  </si>
  <si>
    <t>10290315购入</t>
  </si>
  <si>
    <t>hs300_20190311</t>
  </si>
  <si>
    <t>20190311购入</t>
  </si>
  <si>
    <t>hs300_20190312</t>
  </si>
  <si>
    <t>20190312购入</t>
  </si>
  <si>
    <t>hs300_20190313</t>
  </si>
  <si>
    <t>20190313购入</t>
  </si>
  <si>
    <t>hs300_20190314</t>
  </si>
  <si>
    <t>20190314购入</t>
  </si>
  <si>
    <t>hs300_20190315</t>
  </si>
  <si>
    <t>20190315购入</t>
  </si>
  <si>
    <t>10290213购入,20190319售出</t>
    <phoneticPr fontId="2" type="noConversion"/>
  </si>
  <si>
    <t>10290215购入,20190319售出</t>
    <phoneticPr fontId="2" type="noConversion"/>
  </si>
  <si>
    <t>10290131购入,20190321售出</t>
    <phoneticPr fontId="2" type="noConversion"/>
  </si>
  <si>
    <t>10290214购入,20190321售出</t>
    <phoneticPr fontId="2" type="noConversion"/>
  </si>
  <si>
    <t>hs300_20190318</t>
  </si>
  <si>
    <t>20190318购入</t>
  </si>
  <si>
    <t>hs300_20190319</t>
  </si>
  <si>
    <t>20190319购入</t>
  </si>
  <si>
    <t>hs300_20190320</t>
  </si>
  <si>
    <t>20190320购入</t>
  </si>
  <si>
    <t>hs300_20190321</t>
  </si>
  <si>
    <t>20190321购入</t>
  </si>
  <si>
    <t>hs300_20190322</t>
  </si>
  <si>
    <t>20190322购入</t>
  </si>
  <si>
    <t>zz500_20190318</t>
  </si>
  <si>
    <t>10290318购入</t>
  </si>
  <si>
    <t>zz500_20190319</t>
  </si>
  <si>
    <t>10290319购入</t>
  </si>
  <si>
    <t>zz500_20190320</t>
  </si>
  <si>
    <t>10290320购入</t>
  </si>
  <si>
    <t>zz500_20190321</t>
  </si>
  <si>
    <t>10290321购入</t>
  </si>
  <si>
    <t>zz500_20190322</t>
  </si>
  <si>
    <t>10290322购入</t>
  </si>
  <si>
    <t>zz500_20190212</t>
    <phoneticPr fontId="2" type="noConversion"/>
  </si>
  <si>
    <t>20190111购入,20190329售出</t>
    <phoneticPr fontId="2" type="noConversion"/>
  </si>
  <si>
    <t>hs300_20190325</t>
  </si>
  <si>
    <t>20190325购入</t>
  </si>
  <si>
    <t>hs300_20190326</t>
  </si>
  <si>
    <t>20190326购入</t>
  </si>
  <si>
    <t>hs300_20190327</t>
  </si>
  <si>
    <t>20190327购入</t>
  </si>
  <si>
    <t>hs300_20190328</t>
  </si>
  <si>
    <t>20190328购入</t>
  </si>
  <si>
    <t>hs300_20190329</t>
  </si>
  <si>
    <t>20190329购入</t>
  </si>
  <si>
    <t>zz500_20190325</t>
  </si>
  <si>
    <t>10290325购入</t>
  </si>
  <si>
    <t>zz500_20190326</t>
  </si>
  <si>
    <t>10290326购入</t>
  </si>
  <si>
    <t>zz500_20190327</t>
  </si>
  <si>
    <t>10290327购入</t>
  </si>
  <si>
    <t>zz500_20190328</t>
  </si>
  <si>
    <t>10290328购入</t>
  </si>
  <si>
    <t>zz500_20190329</t>
  </si>
  <si>
    <t>10290329购入</t>
  </si>
  <si>
    <t>zz500_20190401</t>
    <phoneticPr fontId="2" type="noConversion"/>
  </si>
  <si>
    <t>10290401购入</t>
    <phoneticPr fontId="2" type="noConversion"/>
  </si>
  <si>
    <t>hs300_20190401</t>
    <phoneticPr fontId="2" type="noConversion"/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</si>
  <si>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</si>
  <si>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</si>
  <si>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</si>
  <si>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</si>
  <si>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</si>
  <si>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</si>
  <si>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</si>
  <si>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</si>
  <si>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</si>
  <si>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</si>
  <si>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10290128购入,20190401售出</t>
    <phoneticPr fontId="2" type="noConversion"/>
  </si>
  <si>
    <t>10290129购入,20190401售出</t>
    <phoneticPr fontId="2" type="noConversion"/>
  </si>
  <si>
    <t>10290130购入,20190401售出</t>
    <phoneticPr fontId="2" type="noConversion"/>
  </si>
  <si>
    <t>10290201购入,20190401售出</t>
    <phoneticPr fontId="2" type="noConversion"/>
  </si>
  <si>
    <t>10290218购入,20190401售出</t>
    <phoneticPr fontId="2" type="noConversion"/>
  </si>
  <si>
    <t>10290219购入,20190401售出</t>
    <phoneticPr fontId="2" type="noConversion"/>
  </si>
  <si>
    <t>10290221购入,20190401售出</t>
    <phoneticPr fontId="2" type="noConversion"/>
  </si>
  <si>
    <t>10290220购入,20190401售出</t>
    <phoneticPr fontId="2" type="noConversion"/>
  </si>
  <si>
    <t>hs300_20190402</t>
  </si>
  <si>
    <t>20190402购入</t>
  </si>
  <si>
    <t>hs300_20190403</t>
  </si>
  <si>
    <t>20190403购入</t>
  </si>
  <si>
    <t>hs300_20190404</t>
  </si>
  <si>
    <t>20190404购入</t>
  </si>
  <si>
    <t>20190215购入,20190403售出</t>
    <phoneticPr fontId="2" type="noConversion"/>
  </si>
  <si>
    <t>zz500_20190402</t>
  </si>
  <si>
    <t>10290402购入</t>
  </si>
  <si>
    <t>zz500_20190403</t>
  </si>
  <si>
    <t>10290403购入</t>
  </si>
  <si>
    <t>zz500_20190404</t>
  </si>
  <si>
    <t>10290404购入</t>
  </si>
  <si>
    <t>10290222购入,20190403售出</t>
    <phoneticPr fontId="2" type="noConversion"/>
  </si>
  <si>
    <t>10290211购入,20190404售出</t>
    <phoneticPr fontId="2" type="noConversion"/>
  </si>
  <si>
    <t>20190212购入,20190408售出</t>
    <phoneticPr fontId="2" type="noConversion"/>
  </si>
  <si>
    <t>hs300_20190408</t>
  </si>
  <si>
    <t>20190408购入</t>
  </si>
  <si>
    <t>hs300_20190409</t>
  </si>
  <si>
    <t>20190409购入</t>
  </si>
  <si>
    <t>hs300_20190410</t>
  </si>
  <si>
    <t>20190410购入</t>
  </si>
  <si>
    <t>hs300_20190411</t>
  </si>
  <si>
    <t>20190411购入</t>
  </si>
  <si>
    <t>hs300_20190412</t>
  </si>
  <si>
    <t>20190412购入</t>
  </si>
  <si>
    <t>zz500_20190408</t>
  </si>
  <si>
    <t>10290408购入</t>
  </si>
  <si>
    <t>zz500_20190409</t>
  </si>
  <si>
    <t>10290409购入</t>
  </si>
  <si>
    <t>zz500_20190410</t>
  </si>
  <si>
    <t>10290410购入</t>
  </si>
  <si>
    <t>zz500_20190411</t>
  </si>
  <si>
    <t>10290411购入</t>
  </si>
  <si>
    <t>zz500_20190412</t>
  </si>
  <si>
    <t>10290412购入</t>
  </si>
  <si>
    <t>hs300_20190415</t>
  </si>
  <si>
    <t>20190415购入</t>
  </si>
  <si>
    <t>hs300_20190416</t>
  </si>
  <si>
    <t>20190416购入</t>
  </si>
  <si>
    <t>hs300_20190417</t>
  </si>
  <si>
    <t>20190417购入</t>
  </si>
  <si>
    <t>hs300_20190418</t>
  </si>
  <si>
    <t>20190418购入</t>
  </si>
  <si>
    <t>hs300_20190419</t>
  </si>
  <si>
    <t>20190419购入</t>
  </si>
  <si>
    <t>zz500_20190415</t>
  </si>
  <si>
    <t>10290415购入</t>
  </si>
  <si>
    <t>zz500_20190416</t>
  </si>
  <si>
    <t>10290416购入</t>
  </si>
  <si>
    <t>zz500_20190417</t>
  </si>
  <si>
    <t>10290417购入</t>
  </si>
  <si>
    <t>zz500_20190418</t>
  </si>
  <si>
    <t>10290418购入</t>
  </si>
  <si>
    <t>zz500_20190419</t>
  </si>
  <si>
    <t>10290419购入</t>
  </si>
  <si>
    <t>20190214购入,20190419售出</t>
    <phoneticPr fontId="2" type="noConversion"/>
  </si>
  <si>
    <t>hs300_20190422</t>
  </si>
  <si>
    <t>20190422购入</t>
  </si>
  <si>
    <t>hs300_20190423</t>
  </si>
  <si>
    <t>20190423购入</t>
  </si>
  <si>
    <t>hs300_20190424</t>
  </si>
  <si>
    <t>20190424购入</t>
  </si>
  <si>
    <t>hs300_20190425</t>
  </si>
  <si>
    <t>20190425购入</t>
  </si>
  <si>
    <t>hs300_20190426</t>
  </si>
  <si>
    <t>20190426购入</t>
  </si>
  <si>
    <t>zz500_20190422</t>
  </si>
  <si>
    <t>10290422购入</t>
  </si>
  <si>
    <t>zz500_20190423</t>
  </si>
  <si>
    <t>10290423购入</t>
  </si>
  <si>
    <t>zz500_20190424</t>
  </si>
  <si>
    <t>10290424购入</t>
  </si>
  <si>
    <t>zz500_20190425</t>
  </si>
  <si>
    <t>10290425购入</t>
  </si>
  <si>
    <t>zz500_20190426</t>
  </si>
  <si>
    <t>10290426购入</t>
  </si>
  <si>
    <t>zz500_20190429</t>
  </si>
  <si>
    <t>10290429购入</t>
  </si>
  <si>
    <t>zz500_20190430</t>
  </si>
  <si>
    <t>10290430购入</t>
  </si>
  <si>
    <t>hs300_20190429</t>
  </si>
  <si>
    <t>20190429购入</t>
  </si>
  <si>
    <t>hs300_20190430</t>
  </si>
  <si>
    <t>20190430购入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</si>
</sst>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"/>
  <sheetViews>
    <sheetView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1.0999000000000001</v>
      </c>
      <c r="G1" s="37" t="s">
        <v>154</v>
      </c>
      <c r="H1" s="19" t="str">
        <f>"盈利"&amp;ROUND(SUM(H2:H19984),2)</f>
        <v>盈利652.49</v>
      </c>
      <c r="I1" t="s">
        <v>6</v>
      </c>
      <c r="J1" t="s">
        <v>2</v>
      </c>
      <c r="K1" t="s">
        <v>56</v>
      </c>
      <c r="L1" t="s">
        <v>54</v>
      </c>
      <c r="M1" s="8" t="s">
        <v>120</v>
      </c>
      <c r="N1" s="24" t="s">
        <v>115</v>
      </c>
      <c r="O1" s="24" t="s">
        <v>114</v>
      </c>
      <c r="P1" s="18" t="s">
        <v>116</v>
      </c>
      <c r="Q1" s="18" t="s">
        <v>117</v>
      </c>
      <c r="R1" s="18" t="s">
        <v>118</v>
      </c>
      <c r="S1" s="18" t="s">
        <v>119</v>
      </c>
      <c r="T1" s="24" t="s">
        <v>100</v>
      </c>
      <c r="U1" t="s">
        <v>133</v>
      </c>
      <c r="V1" s="18" t="s">
        <v>134</v>
      </c>
      <c r="W1" s="18" t="s">
        <v>113</v>
      </c>
    </row>
    <row r="2" spans="1:23" hidden="1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76</v>
      </c>
      <c r="J2" s="11" t="s">
        <v>78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 hidden="1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60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76</v>
      </c>
      <c r="J3" s="11" t="s">
        <v>79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 hidden="1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14">
        <f t="shared" si="4"/>
        <v>0.23113333333333325</v>
      </c>
      <c r="G4" s="31">
        <v>184.67</v>
      </c>
      <c r="H4" s="27">
        <f t="shared" si="5"/>
        <v>34.669999999999987</v>
      </c>
      <c r="I4" s="11" t="s">
        <v>76</v>
      </c>
      <c r="J4" s="26" t="s">
        <v>121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 hidden="1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14">
        <f t="shared" si="4"/>
        <v>0.23153333333333326</v>
      </c>
      <c r="G5" s="31">
        <v>184.73</v>
      </c>
      <c r="H5" s="27">
        <f t="shared" si="5"/>
        <v>34.72999999999999</v>
      </c>
      <c r="I5" s="26" t="s">
        <v>76</v>
      </c>
      <c r="J5" s="26" t="s">
        <v>147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 hidden="1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14">
        <f t="shared" si="4"/>
        <v>0.23359999999999995</v>
      </c>
      <c r="G6" s="31">
        <v>185.04</v>
      </c>
      <c r="H6" s="27">
        <f t="shared" si="5"/>
        <v>35.039999999999992</v>
      </c>
      <c r="I6" s="26" t="s">
        <v>76</v>
      </c>
      <c r="J6" s="35" t="s">
        <v>128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 hidden="1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14">
        <f t="shared" si="4"/>
        <v>0.23106666666666664</v>
      </c>
      <c r="G7" s="31">
        <v>184.66</v>
      </c>
      <c r="H7" s="27">
        <f t="shared" si="5"/>
        <v>34.659999999999997</v>
      </c>
      <c r="I7" s="26" t="s">
        <v>76</v>
      </c>
      <c r="J7" s="26" t="s">
        <v>129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 hidden="1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14">
        <f t="shared" si="4"/>
        <v>0.23399999999999996</v>
      </c>
      <c r="G8" s="31">
        <v>185.1</v>
      </c>
      <c r="H8" s="27">
        <f t="shared" si="5"/>
        <v>35.099999999999994</v>
      </c>
      <c r="I8" s="26" t="s">
        <v>76</v>
      </c>
      <c r="J8" s="26" t="s">
        <v>145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 hidden="1">
      <c r="A9" s="34" t="s">
        <v>21</v>
      </c>
      <c r="B9" s="26">
        <v>150</v>
      </c>
      <c r="C9" s="27">
        <v>160.08000000000001</v>
      </c>
      <c r="D9" s="28">
        <v>0.93610000000000004</v>
      </c>
      <c r="E9" s="29">
        <v>0.23</v>
      </c>
      <c r="F9" s="14">
        <f t="shared" si="4"/>
        <v>0.23299999999999993</v>
      </c>
      <c r="G9" s="31">
        <v>184.95</v>
      </c>
      <c r="H9" s="27">
        <f t="shared" si="5"/>
        <v>34.949999999999989</v>
      </c>
      <c r="I9" s="26" t="s">
        <v>76</v>
      </c>
      <c r="J9" s="26" t="s">
        <v>214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 hidden="1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14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76</v>
      </c>
      <c r="J10" s="26" t="s">
        <v>146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 hidden="1">
      <c r="A11" s="34" t="s">
        <v>29</v>
      </c>
      <c r="B11" s="26">
        <v>150</v>
      </c>
      <c r="C11" s="27">
        <v>158.5</v>
      </c>
      <c r="D11" s="28">
        <v>0.94540000000000002</v>
      </c>
      <c r="E11" s="29">
        <v>0.23</v>
      </c>
      <c r="F11" s="14">
        <f t="shared" si="4"/>
        <v>0.25173333333333325</v>
      </c>
      <c r="G11" s="31">
        <v>187.76</v>
      </c>
      <c r="H11" s="27">
        <f t="shared" si="5"/>
        <v>37.759999999999991</v>
      </c>
      <c r="I11" s="26" t="s">
        <v>76</v>
      </c>
      <c r="J11" s="26" t="s">
        <v>239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 hidden="1">
      <c r="A12" s="34" t="s">
        <v>30</v>
      </c>
      <c r="B12" s="26">
        <v>150</v>
      </c>
      <c r="C12" s="27">
        <v>158.47</v>
      </c>
      <c r="D12" s="28">
        <v>0.9456</v>
      </c>
      <c r="E12" s="29">
        <v>0.23</v>
      </c>
      <c r="F12" s="14">
        <f t="shared" si="4"/>
        <v>0.25146666666666667</v>
      </c>
      <c r="G12" s="31">
        <v>187.72</v>
      </c>
      <c r="H12" s="27">
        <f t="shared" si="5"/>
        <v>37.72</v>
      </c>
      <c r="I12" s="26" t="s">
        <v>76</v>
      </c>
      <c r="J12" s="26" t="s">
        <v>240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 hidden="1">
      <c r="A13" s="34" t="s">
        <v>31</v>
      </c>
      <c r="B13" s="26">
        <v>150</v>
      </c>
      <c r="C13" s="27">
        <v>159.30000000000001</v>
      </c>
      <c r="D13" s="28">
        <v>0.94069999999999998</v>
      </c>
      <c r="E13" s="29">
        <v>0.23</v>
      </c>
      <c r="F13" s="14">
        <f t="shared" si="4"/>
        <v>0.25813333333333333</v>
      </c>
      <c r="G13" s="31">
        <v>188.72</v>
      </c>
      <c r="H13" s="27">
        <f t="shared" si="5"/>
        <v>38.72</v>
      </c>
      <c r="I13" s="26" t="s">
        <v>76</v>
      </c>
      <c r="J13" s="26" t="s">
        <v>241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 hidden="1">
      <c r="A14" s="34" t="s">
        <v>33</v>
      </c>
      <c r="B14" s="26">
        <v>150</v>
      </c>
      <c r="C14" s="27">
        <v>156.62</v>
      </c>
      <c r="D14" s="28">
        <v>0.95679999999999998</v>
      </c>
      <c r="E14" s="29">
        <v>0.23</v>
      </c>
      <c r="F14" s="14">
        <f t="shared" si="4"/>
        <v>0.23686666666666667</v>
      </c>
      <c r="G14" s="31">
        <v>185.53</v>
      </c>
      <c r="H14" s="27">
        <f t="shared" si="5"/>
        <v>35.53</v>
      </c>
      <c r="I14" s="26" t="s">
        <v>76</v>
      </c>
      <c r="J14" s="26" t="s">
        <v>242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 hidden="1">
      <c r="A15" s="34" t="s">
        <v>34</v>
      </c>
      <c r="B15" s="26">
        <v>150</v>
      </c>
      <c r="C15" s="27">
        <v>155.80000000000001</v>
      </c>
      <c r="D15" s="28">
        <v>0.96179999999999999</v>
      </c>
      <c r="E15" s="29">
        <v>0.23</v>
      </c>
      <c r="F15" s="14">
        <f t="shared" si="4"/>
        <v>0.23046666666666663</v>
      </c>
      <c r="G15" s="31">
        <v>184.57</v>
      </c>
      <c r="H15" s="27">
        <f t="shared" si="5"/>
        <v>34.569999999999993</v>
      </c>
      <c r="I15" s="26" t="s">
        <v>76</v>
      </c>
      <c r="J15" s="26" t="s">
        <v>243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 hidden="1">
      <c r="A16" s="34" t="s">
        <v>35</v>
      </c>
      <c r="B16" s="26">
        <v>150</v>
      </c>
      <c r="C16" s="27">
        <v>157.77000000000001</v>
      </c>
      <c r="D16" s="28">
        <v>0.94979999999999998</v>
      </c>
      <c r="E16" s="29">
        <v>0.23</v>
      </c>
      <c r="F16" s="14">
        <f t="shared" si="4"/>
        <v>0.24593333333333325</v>
      </c>
      <c r="G16" s="31">
        <v>186.89</v>
      </c>
      <c r="H16" s="27">
        <f t="shared" si="5"/>
        <v>36.889999999999986</v>
      </c>
      <c r="I16" s="26" t="s">
        <v>76</v>
      </c>
      <c r="J16" s="26" t="s">
        <v>244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 hidden="1">
      <c r="A17" s="34" t="s">
        <v>36</v>
      </c>
      <c r="B17" s="26">
        <v>150</v>
      </c>
      <c r="C17" s="27">
        <v>157.85</v>
      </c>
      <c r="D17" s="28">
        <v>0.94930000000000003</v>
      </c>
      <c r="E17" s="29">
        <v>0.23</v>
      </c>
      <c r="F17" s="14">
        <f t="shared" si="4"/>
        <v>0.24666666666666667</v>
      </c>
      <c r="G17" s="31">
        <v>187</v>
      </c>
      <c r="H17" s="27">
        <f t="shared" si="5"/>
        <v>37</v>
      </c>
      <c r="I17" s="26" t="s">
        <v>76</v>
      </c>
      <c r="J17" s="26" t="s">
        <v>245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 hidden="1">
      <c r="A18" s="34" t="s">
        <v>37</v>
      </c>
      <c r="B18" s="26">
        <v>150</v>
      </c>
      <c r="C18" s="27">
        <v>157.03</v>
      </c>
      <c r="D18" s="28">
        <v>0.95430000000000004</v>
      </c>
      <c r="E18" s="29">
        <v>0.23</v>
      </c>
      <c r="F18" s="14">
        <f t="shared" si="4"/>
        <v>0.24013333333333339</v>
      </c>
      <c r="G18" s="31">
        <v>186.02</v>
      </c>
      <c r="H18" s="27">
        <f t="shared" si="5"/>
        <v>36.02000000000001</v>
      </c>
      <c r="I18" s="26" t="s">
        <v>76</v>
      </c>
      <c r="J18" s="26" t="s">
        <v>246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 hidden="1">
      <c r="A19" s="34" t="s">
        <v>38</v>
      </c>
      <c r="B19" s="26">
        <v>150</v>
      </c>
      <c r="C19" s="27">
        <v>155.83000000000001</v>
      </c>
      <c r="D19" s="28">
        <v>0.96160000000000001</v>
      </c>
      <c r="E19" s="29">
        <v>0.23</v>
      </c>
      <c r="F19" s="14">
        <f t="shared" si="4"/>
        <v>0.23066666666666663</v>
      </c>
      <c r="G19" s="31">
        <v>184.6</v>
      </c>
      <c r="H19" s="27">
        <f t="shared" si="5"/>
        <v>34.599999999999994</v>
      </c>
      <c r="I19" s="26" t="s">
        <v>76</v>
      </c>
      <c r="J19" s="26" t="s">
        <v>247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14">
        <f t="shared" si="4"/>
        <v>0.14291831111111131</v>
      </c>
      <c r="H20" s="2">
        <f t="shared" si="5"/>
        <v>38.58794400000005</v>
      </c>
      <c r="I20" t="s">
        <v>13</v>
      </c>
      <c r="J20" t="s">
        <v>80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14">
        <f t="shared" si="4"/>
        <v>0.13937418888888892</v>
      </c>
      <c r="H21" s="2">
        <f t="shared" si="5"/>
        <v>37.631031000000007</v>
      </c>
      <c r="I21" t="s">
        <v>13</v>
      </c>
      <c r="J21" t="s">
        <v>81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14">
        <f t="shared" si="4"/>
        <v>0.14795053333333344</v>
      </c>
      <c r="H22" s="2">
        <f t="shared" si="5"/>
        <v>37.727386000000024</v>
      </c>
      <c r="I22" t="s">
        <v>13</v>
      </c>
      <c r="J22" t="s">
        <v>82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14">
        <f t="shared" si="4"/>
        <v>0.13676701851851877</v>
      </c>
      <c r="H23" s="2">
        <f t="shared" si="5"/>
        <v>36.927095000000065</v>
      </c>
      <c r="I23" t="s">
        <v>13</v>
      </c>
      <c r="J23" t="s">
        <v>83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14">
        <f t="shared" si="4"/>
        <v>0.12194113333333355</v>
      </c>
      <c r="H24" s="2">
        <f t="shared" si="5"/>
        <v>31.094989000000055</v>
      </c>
      <c r="I24" t="s">
        <v>13</v>
      </c>
      <c r="J24" t="s">
        <v>84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14">
        <f t="shared" si="4"/>
        <v>0.10322126666666681</v>
      </c>
      <c r="H25" s="2">
        <f t="shared" si="5"/>
        <v>26.321423000000038</v>
      </c>
      <c r="I25" t="s">
        <v>13</v>
      </c>
      <c r="J25" t="s">
        <v>85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34" t="s">
        <v>58</v>
      </c>
      <c r="B26" s="26">
        <v>105</v>
      </c>
      <c r="C26" s="27">
        <v>104.62</v>
      </c>
      <c r="D26" s="28">
        <v>1.0026999999999999</v>
      </c>
      <c r="E26" s="29">
        <f t="shared" si="14"/>
        <v>0.19993498266666668</v>
      </c>
      <c r="F26" s="14">
        <f t="shared" si="4"/>
        <v>0.20447619047619048</v>
      </c>
      <c r="G26" s="31">
        <v>126.47</v>
      </c>
      <c r="H26" s="27">
        <f t="shared" si="5"/>
        <v>21.47</v>
      </c>
      <c r="I26" s="26" t="s">
        <v>76</v>
      </c>
      <c r="J26" s="26" t="s">
        <v>271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14">
        <f t="shared" si="4"/>
        <v>7.5597447619047728E-2</v>
      </c>
      <c r="H27" s="2">
        <f t="shared" si="5"/>
        <v>7.9377320000000111</v>
      </c>
      <c r="I27" t="s">
        <v>13</v>
      </c>
      <c r="J27" t="s">
        <v>86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34" t="s">
        <v>60</v>
      </c>
      <c r="B28" s="26">
        <v>90</v>
      </c>
      <c r="C28" s="27">
        <v>87.89</v>
      </c>
      <c r="D28" s="28">
        <v>1.0229999999999999</v>
      </c>
      <c r="E28" s="29">
        <f t="shared" si="14"/>
        <v>0.18994098000000001</v>
      </c>
      <c r="F28" s="14">
        <f t="shared" si="4"/>
        <v>0.19766666666666674</v>
      </c>
      <c r="G28" s="31">
        <v>107.79</v>
      </c>
      <c r="H28" s="27">
        <f t="shared" si="5"/>
        <v>17.790000000000006</v>
      </c>
      <c r="I28" s="26" t="s">
        <v>76</v>
      </c>
      <c r="J28" s="26" t="s">
        <v>312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34" t="s">
        <v>61</v>
      </c>
      <c r="B29" s="26">
        <v>90</v>
      </c>
      <c r="C29" s="27">
        <v>89.46</v>
      </c>
      <c r="D29" s="28">
        <v>1.0049999999999999</v>
      </c>
      <c r="E29" s="29">
        <f t="shared" si="14"/>
        <v>0.1899382</v>
      </c>
      <c r="F29" s="14">
        <f t="shared" si="4"/>
        <v>0.19111111111111115</v>
      </c>
      <c r="G29" s="31">
        <v>107.2</v>
      </c>
      <c r="H29" s="27">
        <f t="shared" si="5"/>
        <v>17.200000000000003</v>
      </c>
      <c r="I29" s="26" t="s">
        <v>76</v>
      </c>
      <c r="J29" s="26" t="s">
        <v>262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66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14">
        <f t="shared" si="4"/>
        <v>6.1525711111111214E-2</v>
      </c>
      <c r="H30" s="2">
        <f t="shared" si="5"/>
        <v>5.5373140000000092</v>
      </c>
      <c r="I30" t="s">
        <v>13</v>
      </c>
      <c r="J30" t="s">
        <v>87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67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14">
        <f t="shared" si="4"/>
        <v>6.3481088888888981E-2</v>
      </c>
      <c r="H31" s="2">
        <f t="shared" si="5"/>
        <v>5.7132980000000089</v>
      </c>
      <c r="I31" t="s">
        <v>13</v>
      </c>
      <c r="J31" t="s">
        <v>88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68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14">
        <f t="shared" si="4"/>
        <v>6.0059177777777806E-2</v>
      </c>
      <c r="H32" s="2">
        <f t="shared" si="5"/>
        <v>5.4053260000000023</v>
      </c>
      <c r="I32" t="s">
        <v>13</v>
      </c>
      <c r="J32" t="s">
        <v>89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69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14">
        <f t="shared" si="4"/>
        <v>6.2625611111111187E-2</v>
      </c>
      <c r="H33" s="2">
        <f t="shared" si="5"/>
        <v>5.6363050000000072</v>
      </c>
      <c r="I33" t="s">
        <v>13</v>
      </c>
      <c r="J33" t="s">
        <v>90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70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14">
        <f t="shared" si="4"/>
        <v>4.0627611111111309E-2</v>
      </c>
      <c r="H34" s="2">
        <f t="shared" si="5"/>
        <v>3.6564850000000177</v>
      </c>
      <c r="I34" t="s">
        <v>13</v>
      </c>
      <c r="J34" t="s">
        <v>91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94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14">
        <f t="shared" si="4"/>
        <v>-1.489697037037032E-2</v>
      </c>
      <c r="H35" s="2">
        <f t="shared" si="5"/>
        <v>-2.0110909999999933</v>
      </c>
      <c r="I35" t="s">
        <v>13</v>
      </c>
      <c r="J35" t="s">
        <v>92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95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14">
        <f t="shared" si="4"/>
        <v>-3.6535481481480389E-3</v>
      </c>
      <c r="H36" s="2">
        <f t="shared" ref="H36" si="33">IF(G36="",$F$1*C36-B36,G36-B36)</f>
        <v>-0.49322899999998526</v>
      </c>
      <c r="I36" t="s">
        <v>13</v>
      </c>
      <c r="J36" t="s">
        <v>93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101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14">
        <f t="shared" si="4"/>
        <v>-1.8611185185184913E-3</v>
      </c>
      <c r="H37" s="2">
        <f t="shared" ref="H37:H39" si="44">IF(G37="",$F$1*C37-B37,G37-B37)</f>
        <v>-0.25125099999999634</v>
      </c>
      <c r="I37" t="s">
        <v>13</v>
      </c>
      <c r="J37" t="s">
        <v>102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103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14">
        <f t="shared" si="4"/>
        <v>5.8310370370375289E-4</v>
      </c>
      <c r="H38" s="2">
        <f t="shared" si="44"/>
        <v>7.8719000000006645E-2</v>
      </c>
      <c r="I38" t="s">
        <v>13</v>
      </c>
      <c r="J38" t="s">
        <v>104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105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14">
        <f t="shared" si="4"/>
        <v>-1.9785414814814811E-2</v>
      </c>
      <c r="H39" s="2">
        <f t="shared" si="44"/>
        <v>-2.6710309999999993</v>
      </c>
      <c r="I39" t="s">
        <v>13</v>
      </c>
      <c r="J39" t="s">
        <v>106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122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14">
        <f t="shared" si="4"/>
        <v>-3.0539992592592515E-2</v>
      </c>
      <c r="H40" s="2">
        <f t="shared" ref="H40" si="49">IF(G40="",$F$1*C40-B40,G40-B40)</f>
        <v>-4.1228989999999897</v>
      </c>
      <c r="I40" t="s">
        <v>13</v>
      </c>
      <c r="J40" t="s">
        <v>151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132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14">
        <f t="shared" si="4"/>
        <v>-3.5917281481481371E-2</v>
      </c>
      <c r="H41" s="2">
        <f t="shared" ref="H41" si="61">IF(G41="",$F$1*C41-B41,G41-B41)</f>
        <v>-4.8488329999999848</v>
      </c>
      <c r="I41" t="s">
        <v>13</v>
      </c>
      <c r="J41" t="s">
        <v>152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150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14">
        <f t="shared" si="4"/>
        <v>-4.3738792592592467E-2</v>
      </c>
      <c r="H42" s="2">
        <f t="shared" ref="H42" si="73">IF(G42="",$F$1*C42-B42,G42-B42)</f>
        <v>-5.904736999999983</v>
      </c>
      <c r="I42" t="s">
        <v>13</v>
      </c>
      <c r="J42" t="s">
        <v>153</v>
      </c>
      <c r="K42" s="2">
        <f t="shared" ref="K42" si="74">D42*C42</f>
        <v>134.869867</v>
      </c>
      <c r="L42" s="2">
        <f t="shared" ref="L42" si="75">B42-K42</f>
        <v>0.13013300000000072</v>
      </c>
      <c r="M42" s="1">
        <f t="shared" ref="M42" si="76">K42/150</f>
        <v>0.8991324466666667</v>
      </c>
      <c r="N42" s="6">
        <f t="shared" ref="N42" si="77">N41+C42-P42</f>
        <v>4979.4600000000009</v>
      </c>
      <c r="O42" s="2">
        <f t="shared" ref="O42" si="78">N42*D42</f>
        <v>5721.8974860000008</v>
      </c>
      <c r="P42" s="2">
        <v>483.42</v>
      </c>
      <c r="Q42" s="2">
        <v>555.23</v>
      </c>
      <c r="R42" s="6">
        <f t="shared" ref="R42" si="79">R41+Q42</f>
        <v>1480.91</v>
      </c>
      <c r="S42" s="6">
        <f t="shared" ref="S42" si="80">R42+O42</f>
        <v>7202.8074860000006</v>
      </c>
      <c r="T42">
        <f t="shared" ref="T42" si="81">T41+B42</f>
        <v>6195</v>
      </c>
      <c r="U42" s="4">
        <f t="shared" ref="U42" si="82">S42/T42-1</f>
        <v>0.16268078870056502</v>
      </c>
      <c r="V42" s="4">
        <f t="shared" ref="V42" si="83">O42/(T42-R42)-1</f>
        <v>0.21378622088250343</v>
      </c>
      <c r="W42" s="1">
        <f t="shared" ref="W42" si="84">R42/S42</f>
        <v>0.20560177443009894</v>
      </c>
    </row>
    <row r="43" spans="1:23">
      <c r="A43" s="7" t="s">
        <v>163</v>
      </c>
      <c r="B43">
        <v>135</v>
      </c>
      <c r="C43" s="2">
        <v>118.51</v>
      </c>
      <c r="D43" s="3">
        <v>1.1379999999999999</v>
      </c>
      <c r="E43" s="23">
        <f t="shared" ref="E43" si="85">10%*M43+13%</f>
        <v>0.21990958666666666</v>
      </c>
      <c r="F43" s="14">
        <f t="shared" si="4"/>
        <v>-3.4450748148148067E-2</v>
      </c>
      <c r="H43" s="2">
        <f t="shared" ref="H43" si="86">IF(G43="",$F$1*C43-B43,G43-B43)</f>
        <v>-4.6508509999999887</v>
      </c>
      <c r="I43" t="s">
        <v>13</v>
      </c>
      <c r="J43" t="s">
        <v>164</v>
      </c>
      <c r="K43" s="2">
        <f t="shared" ref="K43" si="87">D43*C43</f>
        <v>134.86437999999998</v>
      </c>
      <c r="L43" s="2">
        <f t="shared" ref="L43" si="88">B43-K43</f>
        <v>0.13562000000001717</v>
      </c>
      <c r="M43" s="1">
        <f t="shared" ref="M43" si="89">K43/150</f>
        <v>0.89909586666666652</v>
      </c>
      <c r="N43" s="6">
        <f t="shared" ref="N43" si="90">N42+C43-P43</f>
        <v>5097.9700000000012</v>
      </c>
      <c r="O43" s="2">
        <f t="shared" ref="O43" si="91">N43*D43</f>
        <v>5801.4898600000006</v>
      </c>
      <c r="P43" s="2"/>
      <c r="Q43" s="2"/>
      <c r="R43" s="6">
        <f t="shared" ref="R43" si="92">R42+Q43</f>
        <v>1480.91</v>
      </c>
      <c r="S43" s="6">
        <f t="shared" ref="S43" si="93">R43+O43</f>
        <v>7282.3998600000004</v>
      </c>
      <c r="T43">
        <f t="shared" ref="T43" si="94">T42+B43</f>
        <v>6330</v>
      </c>
      <c r="U43" s="4">
        <f t="shared" ref="U43" si="95">S43/T43-1</f>
        <v>0.15045811374407592</v>
      </c>
      <c r="V43" s="4">
        <f t="shared" ref="V43" si="96">O43/(T43-R43)-1</f>
        <v>0.19640795695687241</v>
      </c>
      <c r="W43" s="1">
        <f t="shared" ref="W43" si="97">R43/S43</f>
        <v>0.20335466720719178</v>
      </c>
    </row>
    <row r="44" spans="1:23">
      <c r="A44" s="7" t="s">
        <v>167</v>
      </c>
      <c r="B44">
        <v>135</v>
      </c>
      <c r="C44" s="2">
        <v>123.19</v>
      </c>
      <c r="D44" s="3">
        <v>1.0948</v>
      </c>
      <c r="E44" s="23">
        <f t="shared" ref="E44" si="98">10%*M44+13%</f>
        <v>0.21991227466666668</v>
      </c>
      <c r="F44" s="14">
        <f t="shared" si="4"/>
        <v>3.679118518518694E-3</v>
      </c>
      <c r="H44" s="2">
        <f t="shared" ref="H44" si="99">IF(G44="",$F$1*C44-B44,G44-B44)</f>
        <v>0.49668100000002369</v>
      </c>
      <c r="I44" t="s">
        <v>13</v>
      </c>
      <c r="J44" t="s">
        <v>168</v>
      </c>
      <c r="K44" s="2">
        <f t="shared" ref="K44" si="100">D44*C44</f>
        <v>134.86841200000001</v>
      </c>
      <c r="L44" s="2">
        <f t="shared" ref="L44" si="101">B44-K44</f>
        <v>0.1315879999999936</v>
      </c>
      <c r="M44" s="1">
        <f t="shared" ref="M44" si="102">K44/150</f>
        <v>0.89912274666666669</v>
      </c>
      <c r="N44" s="6">
        <f t="shared" ref="N44" si="103">N43+C44-P44</f>
        <v>5221.1600000000008</v>
      </c>
      <c r="O44" s="2">
        <f t="shared" ref="O44" si="104">N44*D44</f>
        <v>5716.1259680000012</v>
      </c>
      <c r="P44" s="2"/>
      <c r="Q44" s="2"/>
      <c r="R44" s="6">
        <f t="shared" ref="R44" si="105">R43+Q44</f>
        <v>1480.91</v>
      </c>
      <c r="S44" s="6">
        <f t="shared" ref="S44" si="106">R44+O44</f>
        <v>7197.035968000001</v>
      </c>
      <c r="T44">
        <f t="shared" ref="T44" si="107">T43+B44</f>
        <v>6465</v>
      </c>
      <c r="U44" s="4">
        <f t="shared" ref="U44" si="108">S44/T44-1</f>
        <v>0.11323062150038687</v>
      </c>
      <c r="V44" s="4">
        <f t="shared" ref="V44" si="109">O44/(T44-R44)-1</f>
        <v>0.14687454841305048</v>
      </c>
      <c r="W44" s="1">
        <f t="shared" ref="W44" si="110">R44/S44</f>
        <v>0.20576665263096264</v>
      </c>
    </row>
    <row r="45" spans="1:23">
      <c r="A45" s="7" t="s">
        <v>179</v>
      </c>
      <c r="B45">
        <v>135</v>
      </c>
      <c r="C45" s="2">
        <v>120.88</v>
      </c>
      <c r="D45" s="3">
        <v>1.1156999999999999</v>
      </c>
      <c r="E45" s="23">
        <f t="shared" ref="E45:E49" si="111">10%*M45+13%</f>
        <v>0.21991054399999999</v>
      </c>
      <c r="F45" s="14">
        <f t="shared" si="4"/>
        <v>-1.5141392592592503E-2</v>
      </c>
      <c r="H45" s="2">
        <f t="shared" ref="H45:H49" si="112">IF(G45="",$F$1*C45-B45,G45-B45)</f>
        <v>-2.0440879999999879</v>
      </c>
      <c r="I45" t="s">
        <v>13</v>
      </c>
      <c r="J45" t="s">
        <v>180</v>
      </c>
      <c r="K45" s="2">
        <f t="shared" ref="K45:K49" si="113">D45*C45</f>
        <v>134.865816</v>
      </c>
      <c r="L45" s="2">
        <f t="shared" ref="L45:L49" si="114">B45-K45</f>
        <v>0.13418400000000474</v>
      </c>
      <c r="M45" s="1">
        <f t="shared" ref="M45:M49" si="115">K45/150</f>
        <v>0.89910543999999992</v>
      </c>
      <c r="N45" s="6">
        <f t="shared" ref="N45:N49" si="116">N44+C45-P45</f>
        <v>5342.0400000000009</v>
      </c>
      <c r="O45" s="2">
        <f t="shared" ref="O45:O49" si="117">N45*D45</f>
        <v>5960.1140280000009</v>
      </c>
      <c r="P45" s="2"/>
      <c r="Q45" s="2"/>
      <c r="R45" s="6">
        <f t="shared" ref="R45:R49" si="118">R44+Q45</f>
        <v>1480.91</v>
      </c>
      <c r="S45" s="6">
        <f t="shared" ref="S45:S49" si="119">R45+O45</f>
        <v>7441.0240280000007</v>
      </c>
      <c r="T45">
        <f t="shared" ref="T45:T49" si="120">T44+B45</f>
        <v>6600</v>
      </c>
      <c r="U45" s="4">
        <f t="shared" ref="U45:U49" si="121">S45/T45-1</f>
        <v>0.12742788303030306</v>
      </c>
      <c r="V45" s="4">
        <f t="shared" ref="V45:V49" si="122">O45/(T45-R45)-1</f>
        <v>0.16429170575238983</v>
      </c>
      <c r="W45" s="1">
        <f t="shared" ref="W45:W49" si="123">R45/S45</f>
        <v>0.19901965030988339</v>
      </c>
    </row>
    <row r="46" spans="1:23">
      <c r="A46" s="7" t="s">
        <v>181</v>
      </c>
      <c r="B46">
        <v>135</v>
      </c>
      <c r="C46" s="2">
        <v>120.11</v>
      </c>
      <c r="D46" s="3">
        <v>1.1229</v>
      </c>
      <c r="E46" s="23">
        <f t="shared" si="111"/>
        <v>0.21991434600000001</v>
      </c>
      <c r="F46" s="14">
        <f t="shared" si="4"/>
        <v>-2.1414896296296237E-2</v>
      </c>
      <c r="H46" s="2">
        <f t="shared" si="112"/>
        <v>-2.8910109999999918</v>
      </c>
      <c r="I46" t="s">
        <v>13</v>
      </c>
      <c r="J46" t="s">
        <v>182</v>
      </c>
      <c r="K46" s="2">
        <f t="shared" si="113"/>
        <v>134.87151900000001</v>
      </c>
      <c r="L46" s="2">
        <f t="shared" si="114"/>
        <v>0.12848099999999363</v>
      </c>
      <c r="M46" s="1">
        <f t="shared" si="115"/>
        <v>0.89914346000000001</v>
      </c>
      <c r="N46" s="6">
        <f t="shared" si="116"/>
        <v>5462.1500000000005</v>
      </c>
      <c r="O46" s="2">
        <f t="shared" si="117"/>
        <v>6133.4482350000008</v>
      </c>
      <c r="P46" s="2"/>
      <c r="Q46" s="2"/>
      <c r="R46" s="6">
        <f t="shared" si="118"/>
        <v>1480.91</v>
      </c>
      <c r="S46" s="6">
        <f t="shared" si="119"/>
        <v>7614.3582350000006</v>
      </c>
      <c r="T46">
        <f t="shared" si="120"/>
        <v>6735</v>
      </c>
      <c r="U46" s="4">
        <f t="shared" si="121"/>
        <v>0.13056543949517452</v>
      </c>
      <c r="V46" s="4">
        <f t="shared" si="122"/>
        <v>0.16736642025545834</v>
      </c>
      <c r="W46" s="1">
        <f t="shared" si="123"/>
        <v>0.19448914199924033</v>
      </c>
    </row>
    <row r="47" spans="1:23">
      <c r="A47" s="7" t="s">
        <v>183</v>
      </c>
      <c r="B47">
        <v>135</v>
      </c>
      <c r="C47" s="2">
        <v>121.07</v>
      </c>
      <c r="D47" s="3">
        <v>1.1140000000000001</v>
      </c>
      <c r="E47" s="23">
        <f t="shared" si="111"/>
        <v>0.21991465333333335</v>
      </c>
      <c r="F47" s="14">
        <f t="shared" si="4"/>
        <v>-1.3593385185185138E-2</v>
      </c>
      <c r="H47" s="2">
        <f t="shared" si="112"/>
        <v>-1.8351069999999936</v>
      </c>
      <c r="I47" t="s">
        <v>13</v>
      </c>
      <c r="J47" t="s">
        <v>184</v>
      </c>
      <c r="K47" s="2">
        <f t="shared" si="113"/>
        <v>134.87198000000001</v>
      </c>
      <c r="L47" s="2">
        <f t="shared" si="114"/>
        <v>0.12801999999999225</v>
      </c>
      <c r="M47" s="1">
        <f t="shared" si="115"/>
        <v>0.89914653333333339</v>
      </c>
      <c r="N47" s="6">
        <f t="shared" si="116"/>
        <v>5583.22</v>
      </c>
      <c r="O47" s="2">
        <f t="shared" si="117"/>
        <v>6219.707080000001</v>
      </c>
      <c r="P47" s="2"/>
      <c r="Q47" s="2"/>
      <c r="R47" s="6">
        <f t="shared" si="118"/>
        <v>1480.91</v>
      </c>
      <c r="S47" s="6">
        <f t="shared" si="119"/>
        <v>7700.6170800000009</v>
      </c>
      <c r="T47">
        <f t="shared" si="120"/>
        <v>6870</v>
      </c>
      <c r="U47" s="4">
        <f t="shared" si="121"/>
        <v>0.12090496069869006</v>
      </c>
      <c r="V47" s="4">
        <f t="shared" si="122"/>
        <v>0.15412937620266143</v>
      </c>
      <c r="W47" s="1">
        <f t="shared" si="123"/>
        <v>0.1923105622075679</v>
      </c>
    </row>
    <row r="48" spans="1:23">
      <c r="A48" s="7" t="s">
        <v>185</v>
      </c>
      <c r="B48">
        <v>135</v>
      </c>
      <c r="C48" s="2">
        <v>121.87</v>
      </c>
      <c r="D48" s="3">
        <v>1.1067</v>
      </c>
      <c r="E48" s="23">
        <f t="shared" si="111"/>
        <v>0.21991568600000003</v>
      </c>
      <c r="F48" s="14">
        <f t="shared" si="4"/>
        <v>-7.0754592592592236E-3</v>
      </c>
      <c r="H48" s="2">
        <f t="shared" si="112"/>
        <v>-0.95518699999999512</v>
      </c>
      <c r="I48" t="s">
        <v>13</v>
      </c>
      <c r="J48" t="s">
        <v>186</v>
      </c>
      <c r="K48" s="2">
        <f t="shared" si="113"/>
        <v>134.87352900000002</v>
      </c>
      <c r="L48" s="2">
        <f t="shared" si="114"/>
        <v>0.1264709999999809</v>
      </c>
      <c r="M48" s="1">
        <f t="shared" si="115"/>
        <v>0.89915686000000017</v>
      </c>
      <c r="N48" s="6">
        <f t="shared" si="116"/>
        <v>5705.09</v>
      </c>
      <c r="O48" s="2">
        <f t="shared" si="117"/>
        <v>6313.8231030000006</v>
      </c>
      <c r="P48" s="2"/>
      <c r="Q48" s="2"/>
      <c r="R48" s="6">
        <f t="shared" si="118"/>
        <v>1480.91</v>
      </c>
      <c r="S48" s="6">
        <f t="shared" si="119"/>
        <v>7794.7331030000005</v>
      </c>
      <c r="T48">
        <f t="shared" si="120"/>
        <v>7005</v>
      </c>
      <c r="U48" s="4">
        <f t="shared" si="121"/>
        <v>0.11273848722341184</v>
      </c>
      <c r="V48" s="4">
        <f t="shared" si="122"/>
        <v>0.14296166481719164</v>
      </c>
      <c r="W48" s="1">
        <f t="shared" si="123"/>
        <v>0.18998854488424169</v>
      </c>
    </row>
    <row r="49" spans="1:24">
      <c r="A49" s="7" t="s">
        <v>187</v>
      </c>
      <c r="B49">
        <v>135</v>
      </c>
      <c r="C49" s="2">
        <v>120.42</v>
      </c>
      <c r="D49" s="3">
        <v>1.1200000000000001</v>
      </c>
      <c r="E49" s="23">
        <f t="shared" si="111"/>
        <v>0.21991360000000004</v>
      </c>
      <c r="F49" s="14">
        <f t="shared" si="4"/>
        <v>-1.8889199999999929E-2</v>
      </c>
      <c r="H49" s="2">
        <f t="shared" si="112"/>
        <v>-2.5500419999999906</v>
      </c>
      <c r="I49" t="s">
        <v>13</v>
      </c>
      <c r="J49" t="s">
        <v>188</v>
      </c>
      <c r="K49" s="2">
        <f t="shared" si="113"/>
        <v>134.87040000000002</v>
      </c>
      <c r="L49" s="2">
        <f t="shared" si="114"/>
        <v>0.12959999999998217</v>
      </c>
      <c r="M49" s="1">
        <f t="shared" si="115"/>
        <v>0.89913600000000016</v>
      </c>
      <c r="N49" s="6">
        <f t="shared" si="116"/>
        <v>5825.51</v>
      </c>
      <c r="O49" s="2">
        <f t="shared" si="117"/>
        <v>6524.5712000000012</v>
      </c>
      <c r="P49" s="2"/>
      <c r="Q49" s="2"/>
      <c r="R49" s="6">
        <f t="shared" si="118"/>
        <v>1480.91</v>
      </c>
      <c r="S49" s="6">
        <f t="shared" si="119"/>
        <v>8005.4812000000011</v>
      </c>
      <c r="T49">
        <f t="shared" si="120"/>
        <v>7140</v>
      </c>
      <c r="U49" s="4">
        <f t="shared" si="121"/>
        <v>0.12121585434173676</v>
      </c>
      <c r="V49" s="4">
        <f t="shared" si="122"/>
        <v>0.15293646151589768</v>
      </c>
      <c r="W49" s="1">
        <f t="shared" si="123"/>
        <v>0.18498700615273445</v>
      </c>
    </row>
    <row r="50" spans="1:24">
      <c r="A50" s="7" t="s">
        <v>193</v>
      </c>
      <c r="B50">
        <v>135</v>
      </c>
      <c r="C50" s="2">
        <v>117.24</v>
      </c>
      <c r="D50" s="3">
        <v>1.1504000000000001</v>
      </c>
      <c r="E50" s="23">
        <f t="shared" ref="E50:E54" si="124">10%*M50+13%</f>
        <v>0.219915264</v>
      </c>
      <c r="F50" s="14">
        <f t="shared" si="4"/>
        <v>-4.479795555555547E-2</v>
      </c>
      <c r="H50" s="2">
        <f t="shared" ref="H50:H54" si="125">IF(G50="",$F$1*C50-B50,G50-B50)</f>
        <v>-6.0477239999999881</v>
      </c>
      <c r="I50" t="s">
        <v>13</v>
      </c>
      <c r="J50" t="s">
        <v>194</v>
      </c>
      <c r="K50" s="2">
        <f t="shared" ref="K50:K54" si="126">D50*C50</f>
        <v>134.872896</v>
      </c>
      <c r="L50" s="2">
        <f t="shared" ref="L50:L54" si="127">B50-K50</f>
        <v>0.12710400000000277</v>
      </c>
      <c r="M50" s="1">
        <f t="shared" ref="M50:M54" si="128">K50/150</f>
        <v>0.89915263999999995</v>
      </c>
      <c r="N50" s="6">
        <f t="shared" ref="N50:N54" si="129">N49+C50-P50</f>
        <v>5942.75</v>
      </c>
      <c r="O50" s="2">
        <f t="shared" ref="O50:O54" si="130">N50*D50</f>
        <v>6836.539600000001</v>
      </c>
      <c r="P50" s="2"/>
      <c r="Q50" s="2"/>
      <c r="R50" s="6">
        <f t="shared" ref="R50:R54" si="131">R49+Q50</f>
        <v>1480.91</v>
      </c>
      <c r="S50" s="6">
        <f t="shared" ref="S50:S54" si="132">R50+O50</f>
        <v>8317.4496000000017</v>
      </c>
      <c r="T50">
        <f t="shared" ref="T50:T54" si="133">T49+B50</f>
        <v>7275</v>
      </c>
      <c r="U50" s="4">
        <f t="shared" ref="U50:U54" si="134">S50/T50-1</f>
        <v>0.1432920412371137</v>
      </c>
      <c r="V50" s="4">
        <f t="shared" ref="V50:V54" si="135">O50/(T50-R50)-1</f>
        <v>0.17991601787338496</v>
      </c>
      <c r="W50" s="1">
        <f t="shared" ref="W50:W54" si="136">R50/S50</f>
        <v>0.17804856911907224</v>
      </c>
    </row>
    <row r="51" spans="1:24">
      <c r="A51" s="7" t="s">
        <v>195</v>
      </c>
      <c r="B51">
        <v>135</v>
      </c>
      <c r="C51" s="2">
        <v>117.78</v>
      </c>
      <c r="D51" s="3">
        <v>1.1451</v>
      </c>
      <c r="E51" s="23">
        <f t="shared" si="124"/>
        <v>0.219913252</v>
      </c>
      <c r="F51" s="14">
        <f t="shared" si="4"/>
        <v>-4.0398355555555557E-2</v>
      </c>
      <c r="H51" s="2">
        <f t="shared" si="125"/>
        <v>-5.4537779999999998</v>
      </c>
      <c r="I51" t="s">
        <v>13</v>
      </c>
      <c r="J51" t="s">
        <v>196</v>
      </c>
      <c r="K51" s="2">
        <f t="shared" si="126"/>
        <v>134.869878</v>
      </c>
      <c r="L51" s="2">
        <f t="shared" si="127"/>
        <v>0.13012200000000007</v>
      </c>
      <c r="M51" s="1">
        <f t="shared" si="128"/>
        <v>0.89913251999999999</v>
      </c>
      <c r="N51" s="6">
        <f t="shared" si="129"/>
        <v>6060.53</v>
      </c>
      <c r="O51" s="2">
        <f t="shared" si="130"/>
        <v>6939.9129029999995</v>
      </c>
      <c r="P51" s="2"/>
      <c r="Q51" s="2"/>
      <c r="R51" s="6">
        <f t="shared" si="131"/>
        <v>1480.91</v>
      </c>
      <c r="S51" s="6">
        <f t="shared" si="132"/>
        <v>8420.8229030000002</v>
      </c>
      <c r="T51">
        <f t="shared" si="133"/>
        <v>7410</v>
      </c>
      <c r="U51" s="4">
        <f t="shared" si="134"/>
        <v>0.13641334723346832</v>
      </c>
      <c r="V51" s="4">
        <f t="shared" si="135"/>
        <v>0.17048533636696339</v>
      </c>
      <c r="W51" s="1">
        <f t="shared" si="136"/>
        <v>0.17586286008608629</v>
      </c>
    </row>
    <row r="52" spans="1:24">
      <c r="A52" s="7" t="s">
        <v>197</v>
      </c>
      <c r="B52">
        <v>135</v>
      </c>
      <c r="C52" s="2">
        <v>117.74</v>
      </c>
      <c r="D52" s="3">
        <v>1.1455</v>
      </c>
      <c r="E52" s="23">
        <f t="shared" si="124"/>
        <v>0.21991411333333333</v>
      </c>
      <c r="F52" s="14">
        <f t="shared" si="4"/>
        <v>-4.07242518518518E-2</v>
      </c>
      <c r="H52" s="2">
        <f t="shared" si="125"/>
        <v>-5.4977739999999926</v>
      </c>
      <c r="I52" t="s">
        <v>13</v>
      </c>
      <c r="J52" t="s">
        <v>198</v>
      </c>
      <c r="K52" s="2">
        <f t="shared" si="126"/>
        <v>134.87116999999998</v>
      </c>
      <c r="L52" s="2">
        <f t="shared" si="127"/>
        <v>0.12883000000002198</v>
      </c>
      <c r="M52" s="1">
        <f t="shared" si="128"/>
        <v>0.89914113333333323</v>
      </c>
      <c r="N52" s="6">
        <f t="shared" si="129"/>
        <v>6178.2699999999995</v>
      </c>
      <c r="O52" s="2">
        <f t="shared" si="130"/>
        <v>7077.2082849999988</v>
      </c>
      <c r="P52" s="2"/>
      <c r="Q52" s="2"/>
      <c r="R52" s="6">
        <f t="shared" si="131"/>
        <v>1480.91</v>
      </c>
      <c r="S52" s="6">
        <f t="shared" si="132"/>
        <v>8558.1182849999987</v>
      </c>
      <c r="T52">
        <f t="shared" si="133"/>
        <v>7545</v>
      </c>
      <c r="U52" s="4">
        <f t="shared" si="134"/>
        <v>0.13427677733598387</v>
      </c>
      <c r="V52" s="4">
        <f t="shared" si="135"/>
        <v>0.16706847771058775</v>
      </c>
      <c r="W52" s="1">
        <f t="shared" si="136"/>
        <v>0.17304154379305828</v>
      </c>
    </row>
    <row r="53" spans="1:24">
      <c r="A53" s="7" t="s">
        <v>199</v>
      </c>
      <c r="B53">
        <v>135</v>
      </c>
      <c r="C53" s="2">
        <v>117.7</v>
      </c>
      <c r="D53" s="3">
        <v>1.1458999999999999</v>
      </c>
      <c r="E53" s="23">
        <f t="shared" si="124"/>
        <v>0.21991495333333333</v>
      </c>
      <c r="F53" s="14">
        <f t="shared" si="4"/>
        <v>-4.1050148148148037E-2</v>
      </c>
      <c r="H53" s="2">
        <f t="shared" si="125"/>
        <v>-5.5417699999999854</v>
      </c>
      <c r="I53" t="s">
        <v>13</v>
      </c>
      <c r="J53" t="s">
        <v>200</v>
      </c>
      <c r="K53" s="2">
        <f t="shared" si="126"/>
        <v>134.87242999999998</v>
      </c>
      <c r="L53" s="2">
        <f t="shared" si="127"/>
        <v>0.12757000000001995</v>
      </c>
      <c r="M53" s="1">
        <f t="shared" si="128"/>
        <v>0.89914953333333325</v>
      </c>
      <c r="N53" s="6">
        <f t="shared" si="129"/>
        <v>6295.9699999999993</v>
      </c>
      <c r="O53" s="2">
        <f t="shared" si="130"/>
        <v>7214.5520229999984</v>
      </c>
      <c r="P53" s="2"/>
      <c r="Q53" s="2"/>
      <c r="R53" s="6">
        <f t="shared" si="131"/>
        <v>1480.91</v>
      </c>
      <c r="S53" s="6">
        <f t="shared" si="132"/>
        <v>8695.4620229999982</v>
      </c>
      <c r="T53">
        <f t="shared" si="133"/>
        <v>7680</v>
      </c>
      <c r="U53" s="4">
        <f t="shared" si="134"/>
        <v>0.13222161757812478</v>
      </c>
      <c r="V53" s="4">
        <f t="shared" si="135"/>
        <v>0.16380824008039863</v>
      </c>
      <c r="W53" s="1">
        <f t="shared" si="136"/>
        <v>0.170308374193678</v>
      </c>
    </row>
    <row r="54" spans="1:24">
      <c r="A54" s="7" t="s">
        <v>201</v>
      </c>
      <c r="B54">
        <v>135</v>
      </c>
      <c r="C54" s="2">
        <v>117.78</v>
      </c>
      <c r="D54" s="3">
        <v>1.1451</v>
      </c>
      <c r="E54" s="23">
        <f t="shared" si="124"/>
        <v>0.219913252</v>
      </c>
      <c r="F54" s="14">
        <f t="shared" si="4"/>
        <v>-4.0398355555555557E-2</v>
      </c>
      <c r="H54" s="2">
        <f t="shared" si="125"/>
        <v>-5.4537779999999998</v>
      </c>
      <c r="I54" t="s">
        <v>13</v>
      </c>
      <c r="J54" t="s">
        <v>202</v>
      </c>
      <c r="K54" s="2">
        <f t="shared" si="126"/>
        <v>134.869878</v>
      </c>
      <c r="L54" s="2">
        <f t="shared" si="127"/>
        <v>0.13012200000000007</v>
      </c>
      <c r="M54" s="1">
        <f t="shared" si="128"/>
        <v>0.89913251999999999</v>
      </c>
      <c r="N54" s="6">
        <f t="shared" si="129"/>
        <v>6413.7499999999991</v>
      </c>
      <c r="O54" s="2">
        <f t="shared" si="130"/>
        <v>7344.3851249999989</v>
      </c>
      <c r="P54" s="2"/>
      <c r="Q54" s="2"/>
      <c r="R54" s="6">
        <f t="shared" si="131"/>
        <v>1480.91</v>
      </c>
      <c r="S54" s="6">
        <f t="shared" si="132"/>
        <v>8825.2951249999987</v>
      </c>
      <c r="T54">
        <f t="shared" si="133"/>
        <v>7815</v>
      </c>
      <c r="U54" s="4">
        <f t="shared" si="134"/>
        <v>0.12927640754958403</v>
      </c>
      <c r="V54" s="4">
        <f t="shared" si="135"/>
        <v>0.15950122669554712</v>
      </c>
      <c r="W54" s="1">
        <f t="shared" si="136"/>
        <v>0.16780288693178408</v>
      </c>
      <c r="X54" s="6"/>
    </row>
    <row r="55" spans="1:24">
      <c r="A55" s="7" t="s">
        <v>215</v>
      </c>
      <c r="B55">
        <v>135</v>
      </c>
      <c r="C55" s="2">
        <v>120.49</v>
      </c>
      <c r="D55" s="3">
        <v>1.1193</v>
      </c>
      <c r="E55" s="23">
        <f t="shared" ref="E55:E59" si="137">10%*M55+13%</f>
        <v>0.21990963800000002</v>
      </c>
      <c r="F55" s="14">
        <f t="shared" si="4"/>
        <v>-1.8318881481481506E-2</v>
      </c>
      <c r="H55" s="2">
        <f t="shared" ref="H55:H59" si="138">IF(G55="",$F$1*C55-B55,G55-B55)</f>
        <v>-2.4730490000000032</v>
      </c>
      <c r="I55" t="s">
        <v>13</v>
      </c>
      <c r="J55" t="s">
        <v>216</v>
      </c>
      <c r="K55" s="2">
        <f t="shared" ref="K55:K59" si="139">D55*C55</f>
        <v>134.86445699999999</v>
      </c>
      <c r="L55" s="2">
        <f t="shared" ref="L55:L59" si="140">B55-K55</f>
        <v>0.13554300000001263</v>
      </c>
      <c r="M55" s="1">
        <f t="shared" ref="M55:M59" si="141">K55/150</f>
        <v>0.89909637999999992</v>
      </c>
      <c r="N55" s="6">
        <f t="shared" ref="N55:N59" si="142">N54+C55-P55</f>
        <v>6534.2399999999989</v>
      </c>
      <c r="O55" s="2">
        <f t="shared" ref="O55:O59" si="143">N55*D55</f>
        <v>7313.7748319999982</v>
      </c>
      <c r="P55" s="2"/>
      <c r="Q55" s="2"/>
      <c r="R55" s="6">
        <f t="shared" ref="R55:R59" si="144">R54+Q55</f>
        <v>1480.91</v>
      </c>
      <c r="S55" s="6">
        <f t="shared" ref="S55:S59" si="145">R55+O55</f>
        <v>8794.684831999999</v>
      </c>
      <c r="T55">
        <f t="shared" ref="T55:T59" si="146">T54+B55</f>
        <v>7950</v>
      </c>
      <c r="U55" s="4">
        <f t="shared" ref="U55:U59" si="147">S55/T55-1</f>
        <v>0.10624966440251571</v>
      </c>
      <c r="V55" s="4">
        <f t="shared" ref="V55:V59" si="148">O55/(T55-R55)-1</f>
        <v>0.13057243476284897</v>
      </c>
      <c r="W55" s="1">
        <f t="shared" ref="W55:W59" si="149">R55/S55</f>
        <v>0.16838693236756119</v>
      </c>
    </row>
    <row r="56" spans="1:24">
      <c r="A56" s="7" t="s">
        <v>217</v>
      </c>
      <c r="B56">
        <v>135</v>
      </c>
      <c r="C56" s="2">
        <v>121.8</v>
      </c>
      <c r="D56" s="3">
        <v>1.1073</v>
      </c>
      <c r="E56" s="23">
        <f t="shared" si="137"/>
        <v>0.21991275999999998</v>
      </c>
      <c r="F56" s="14">
        <f t="shared" si="4"/>
        <v>-7.6457777777776481E-3</v>
      </c>
      <c r="H56" s="2">
        <f t="shared" si="138"/>
        <v>-1.0321799999999826</v>
      </c>
      <c r="I56" t="s">
        <v>13</v>
      </c>
      <c r="J56" t="s">
        <v>218</v>
      </c>
      <c r="K56" s="2">
        <f t="shared" si="139"/>
        <v>134.86913999999999</v>
      </c>
      <c r="L56" s="2">
        <f t="shared" si="140"/>
        <v>0.13086000000001263</v>
      </c>
      <c r="M56" s="1">
        <f t="shared" si="141"/>
        <v>0.89912759999999992</v>
      </c>
      <c r="N56" s="6">
        <f t="shared" si="142"/>
        <v>6656.0399999999991</v>
      </c>
      <c r="O56" s="2">
        <f t="shared" si="143"/>
        <v>7370.2330919999986</v>
      </c>
      <c r="P56" s="2"/>
      <c r="Q56" s="2"/>
      <c r="R56" s="6">
        <f t="shared" si="144"/>
        <v>1480.91</v>
      </c>
      <c r="S56" s="6">
        <f t="shared" si="145"/>
        <v>8851.1430919999984</v>
      </c>
      <c r="T56">
        <f t="shared" si="146"/>
        <v>8085</v>
      </c>
      <c r="U56" s="4">
        <f t="shared" si="147"/>
        <v>9.4761050340135933E-2</v>
      </c>
      <c r="V56" s="4">
        <f t="shared" si="148"/>
        <v>0.11601039537619839</v>
      </c>
      <c r="W56" s="1">
        <f t="shared" si="149"/>
        <v>0.16731285265724641</v>
      </c>
    </row>
    <row r="57" spans="1:24">
      <c r="A57" s="7" t="s">
        <v>219</v>
      </c>
      <c r="B57">
        <v>135</v>
      </c>
      <c r="C57" s="2">
        <v>120.51</v>
      </c>
      <c r="D57" s="3">
        <v>1.1192</v>
      </c>
      <c r="E57" s="23">
        <f t="shared" si="137"/>
        <v>0.219916528</v>
      </c>
      <c r="F57" s="14">
        <f t="shared" si="4"/>
        <v>-1.8155933333333173E-2</v>
      </c>
      <c r="H57" s="2">
        <f t="shared" si="138"/>
        <v>-2.4510509999999783</v>
      </c>
      <c r="I57" t="s">
        <v>13</v>
      </c>
      <c r="J57" t="s">
        <v>220</v>
      </c>
      <c r="K57" s="2">
        <f t="shared" si="139"/>
        <v>134.87479200000001</v>
      </c>
      <c r="L57" s="2">
        <f t="shared" si="140"/>
        <v>0.12520799999998644</v>
      </c>
      <c r="M57" s="1">
        <f t="shared" si="141"/>
        <v>0.89916528000000007</v>
      </c>
      <c r="N57" s="6">
        <f t="shared" si="142"/>
        <v>6776.5499999999993</v>
      </c>
      <c r="O57" s="2">
        <f t="shared" si="143"/>
        <v>7584.3147599999993</v>
      </c>
      <c r="P57" s="2"/>
      <c r="Q57" s="2"/>
      <c r="R57" s="6">
        <f t="shared" si="144"/>
        <v>1480.91</v>
      </c>
      <c r="S57" s="6">
        <f t="shared" si="145"/>
        <v>9065.2247599999992</v>
      </c>
      <c r="T57">
        <f t="shared" si="146"/>
        <v>8220</v>
      </c>
      <c r="U57" s="4">
        <f t="shared" si="147"/>
        <v>0.10282539659367385</v>
      </c>
      <c r="V57" s="4">
        <f t="shared" si="148"/>
        <v>0.12542120078526908</v>
      </c>
      <c r="W57" s="1">
        <f t="shared" si="149"/>
        <v>0.16336164179121801</v>
      </c>
    </row>
    <row r="58" spans="1:24">
      <c r="A58" s="7" t="s">
        <v>221</v>
      </c>
      <c r="B58">
        <v>135</v>
      </c>
      <c r="C58" s="2">
        <v>120.94</v>
      </c>
      <c r="D58" s="3">
        <v>1.1152</v>
      </c>
      <c r="E58" s="23">
        <f t="shared" si="137"/>
        <v>0.21991485866666666</v>
      </c>
      <c r="F58" s="14">
        <f t="shared" si="4"/>
        <v>-1.4652548148148139E-2</v>
      </c>
      <c r="H58" s="2">
        <f t="shared" si="138"/>
        <v>-1.9780939999999987</v>
      </c>
      <c r="I58" t="s">
        <v>13</v>
      </c>
      <c r="J58" t="s">
        <v>222</v>
      </c>
      <c r="K58" s="2">
        <f t="shared" si="139"/>
        <v>134.872288</v>
      </c>
      <c r="L58" s="2">
        <f t="shared" si="140"/>
        <v>0.12771200000000249</v>
      </c>
      <c r="M58" s="1">
        <f t="shared" si="141"/>
        <v>0.89914858666666664</v>
      </c>
      <c r="N58" s="6">
        <f t="shared" si="142"/>
        <v>6897.4899999999989</v>
      </c>
      <c r="O58" s="2">
        <f t="shared" si="143"/>
        <v>7692.0808479999987</v>
      </c>
      <c r="P58" s="2"/>
      <c r="Q58" s="2"/>
      <c r="R58" s="6">
        <f t="shared" si="144"/>
        <v>1480.91</v>
      </c>
      <c r="S58" s="6">
        <f t="shared" si="145"/>
        <v>9172.9908479999995</v>
      </c>
      <c r="T58">
        <f t="shared" si="146"/>
        <v>8355</v>
      </c>
      <c r="U58" s="4">
        <f t="shared" si="147"/>
        <v>9.7904350448833055E-2</v>
      </c>
      <c r="V58" s="4">
        <f t="shared" si="148"/>
        <v>0.11899623775656099</v>
      </c>
      <c r="W58" s="1">
        <f t="shared" si="149"/>
        <v>0.16144243731834584</v>
      </c>
    </row>
    <row r="59" spans="1:24">
      <c r="A59" s="7" t="s">
        <v>223</v>
      </c>
      <c r="B59">
        <v>135</v>
      </c>
      <c r="C59" s="39">
        <v>116.68</v>
      </c>
      <c r="D59" s="40">
        <v>1.1558999999999999</v>
      </c>
      <c r="E59" s="23">
        <f t="shared" si="137"/>
        <v>0.21991360799999998</v>
      </c>
      <c r="F59" s="14">
        <f t="shared" si="4"/>
        <v>-4.9360503703703505E-2</v>
      </c>
      <c r="H59" s="2">
        <f t="shared" si="138"/>
        <v>-6.6636679999999728</v>
      </c>
      <c r="I59" t="s">
        <v>13</v>
      </c>
      <c r="J59" t="s">
        <v>224</v>
      </c>
      <c r="K59" s="2">
        <f t="shared" si="139"/>
        <v>134.87041199999999</v>
      </c>
      <c r="L59" s="2">
        <f t="shared" si="140"/>
        <v>0.12958800000001247</v>
      </c>
      <c r="M59" s="1">
        <f t="shared" si="141"/>
        <v>0.89913607999999989</v>
      </c>
      <c r="N59" s="6">
        <f t="shared" si="142"/>
        <v>6854.0899999999992</v>
      </c>
      <c r="O59" s="2">
        <f t="shared" si="143"/>
        <v>7922.6426309999988</v>
      </c>
      <c r="P59" s="2">
        <v>160.08000000000001</v>
      </c>
      <c r="Q59" s="2">
        <v>184.95</v>
      </c>
      <c r="R59" s="6">
        <f t="shared" si="144"/>
        <v>1665.8600000000001</v>
      </c>
      <c r="S59" s="6">
        <f t="shared" si="145"/>
        <v>9588.5026309999994</v>
      </c>
      <c r="T59">
        <f t="shared" si="146"/>
        <v>8490</v>
      </c>
      <c r="U59" s="4">
        <f t="shared" si="147"/>
        <v>0.12938782461719667</v>
      </c>
      <c r="V59" s="4">
        <f t="shared" si="148"/>
        <v>0.16097305023050512</v>
      </c>
      <c r="W59" s="1">
        <f t="shared" si="149"/>
        <v>0.17373515595795014</v>
      </c>
    </row>
    <row r="60" spans="1:24">
      <c r="A60" s="7" t="s">
        <v>237</v>
      </c>
      <c r="B60">
        <v>135</v>
      </c>
      <c r="C60" s="39">
        <v>113.8</v>
      </c>
      <c r="D60" s="40">
        <v>1.1852</v>
      </c>
      <c r="E60" s="23">
        <f t="shared" ref="E60" si="150">10%*M60+13%</f>
        <v>0.21991717333333335</v>
      </c>
      <c r="F60" s="14">
        <f t="shared" si="4"/>
        <v>-7.2825037037037008E-2</v>
      </c>
      <c r="H60" s="2">
        <f t="shared" ref="H60" si="151">IF(G60="",$F$1*C60-B60,G60-B60)</f>
        <v>-9.8313799999999958</v>
      </c>
      <c r="I60" t="s">
        <v>13</v>
      </c>
      <c r="J60" t="s">
        <v>238</v>
      </c>
      <c r="K60" s="2">
        <f t="shared" ref="K60" si="152">D60*C60</f>
        <v>134.87576000000001</v>
      </c>
      <c r="L60" s="2">
        <f t="shared" ref="L60" si="153">B60-K60</f>
        <v>0.12423999999998614</v>
      </c>
      <c r="M60" s="1">
        <f t="shared" ref="M60" si="154">K60/150</f>
        <v>0.89917173333333344</v>
      </c>
      <c r="N60" s="6">
        <f t="shared" ref="N60" si="155">N59+C60-P60</f>
        <v>5550.7199999999993</v>
      </c>
      <c r="O60" s="2">
        <f t="shared" ref="O60" si="156">N60*D60</f>
        <v>6578.7133439999998</v>
      </c>
      <c r="P60" s="2">
        <v>1417.17</v>
      </c>
      <c r="Q60" s="2">
        <v>1678.81</v>
      </c>
      <c r="R60" s="6">
        <f t="shared" ref="R60" si="157">R59+Q60</f>
        <v>3344.67</v>
      </c>
      <c r="S60" s="6">
        <f t="shared" ref="S60" si="158">R60+O60</f>
        <v>9923.3833439999999</v>
      </c>
      <c r="T60">
        <f t="shared" ref="T60" si="159">T59+B60</f>
        <v>8625</v>
      </c>
      <c r="U60" s="4">
        <f t="shared" ref="U60" si="160">S60/T60-1</f>
        <v>0.15053719930434784</v>
      </c>
      <c r="V60" s="4">
        <f t="shared" ref="V60" si="161">O60/(T60-R60)-1</f>
        <v>0.24589056820312361</v>
      </c>
      <c r="W60" s="1">
        <f t="shared" ref="W60" si="162">R60/S60</f>
        <v>0.33704935948305337</v>
      </c>
    </row>
    <row r="61" spans="1:24">
      <c r="A61" s="7" t="s">
        <v>256</v>
      </c>
      <c r="B61">
        <v>135</v>
      </c>
      <c r="C61" s="39">
        <v>113.86</v>
      </c>
      <c r="D61" s="40">
        <v>1.1845000000000001</v>
      </c>
      <c r="E61" s="23">
        <f t="shared" ref="E61:E63" si="163">10%*M61+13%</f>
        <v>0.21991144666666668</v>
      </c>
      <c r="F61" s="14">
        <f t="shared" ref="F61:F63" si="164">IF(G61="",($F$1*C61-B61)/B61,H61/B61)</f>
        <v>-7.2336192592592538E-2</v>
      </c>
      <c r="H61" s="2">
        <f t="shared" ref="H61:H63" si="165">IF(G61="",$F$1*C61-B61,G61-B61)</f>
        <v>-9.7653859999999924</v>
      </c>
      <c r="I61" t="s">
        <v>13</v>
      </c>
      <c r="J61" t="s">
        <v>257</v>
      </c>
      <c r="K61" s="2">
        <f t="shared" ref="K61:K63" si="166">D61*C61</f>
        <v>134.86717000000002</v>
      </c>
      <c r="L61" s="2">
        <f t="shared" ref="L61:L63" si="167">B61-K61</f>
        <v>0.13282999999998424</v>
      </c>
      <c r="M61" s="1">
        <f t="shared" ref="M61:M63" si="168">K61/150</f>
        <v>0.89911446666666672</v>
      </c>
      <c r="N61" s="6">
        <f t="shared" ref="N61:N63" si="169">N60+C61-P61</f>
        <v>5664.579999999999</v>
      </c>
      <c r="O61" s="2">
        <f t="shared" ref="O61:O63" si="170">N61*D61</f>
        <v>6709.6950099999995</v>
      </c>
      <c r="P61" s="2"/>
      <c r="Q61" s="2"/>
      <c r="R61" s="6">
        <f t="shared" ref="R61:R63" si="171">R60+Q61</f>
        <v>3344.67</v>
      </c>
      <c r="S61" s="6">
        <f t="shared" ref="S61:S63" si="172">R61+O61</f>
        <v>10054.36501</v>
      </c>
      <c r="T61">
        <f t="shared" ref="T61:T63" si="173">T60+B61</f>
        <v>8760</v>
      </c>
      <c r="U61" s="4">
        <f t="shared" ref="U61:U63" si="174">S61/T61-1</f>
        <v>0.14775856278538813</v>
      </c>
      <c r="V61" s="4">
        <f t="shared" ref="V61:V63" si="175">O61/(T61-R61)-1</f>
        <v>0.23901867660881226</v>
      </c>
      <c r="W61" s="1">
        <f t="shared" ref="W61:W63" si="176">R61/S61</f>
        <v>0.33265850172272593</v>
      </c>
    </row>
    <row r="62" spans="1:24">
      <c r="A62" s="7" t="s">
        <v>258</v>
      </c>
      <c r="B62">
        <v>135</v>
      </c>
      <c r="C62" s="39">
        <v>112.49</v>
      </c>
      <c r="D62" s="40">
        <v>1.1989000000000001</v>
      </c>
      <c r="E62" s="23">
        <f t="shared" si="163"/>
        <v>0.21990950733333334</v>
      </c>
      <c r="F62" s="14">
        <f t="shared" si="164"/>
        <v>-8.3498140740740648E-2</v>
      </c>
      <c r="H62" s="2">
        <f t="shared" si="165"/>
        <v>-11.272248999999988</v>
      </c>
      <c r="I62" t="s">
        <v>13</v>
      </c>
      <c r="J62" t="s">
        <v>259</v>
      </c>
      <c r="K62" s="2">
        <f t="shared" si="166"/>
        <v>134.864261</v>
      </c>
      <c r="L62" s="2">
        <f t="shared" si="167"/>
        <v>0.13573900000000094</v>
      </c>
      <c r="M62" s="1">
        <f t="shared" si="168"/>
        <v>0.89909507333333327</v>
      </c>
      <c r="N62" s="6">
        <f t="shared" si="169"/>
        <v>5687.6099999999988</v>
      </c>
      <c r="O62" s="2">
        <f t="shared" si="170"/>
        <v>6818.8756289999992</v>
      </c>
      <c r="P62" s="2">
        <v>89.46</v>
      </c>
      <c r="Q62" s="2">
        <v>107.2</v>
      </c>
      <c r="R62" s="6">
        <f t="shared" si="171"/>
        <v>3451.87</v>
      </c>
      <c r="S62" s="6">
        <f t="shared" si="172"/>
        <v>10270.745628999999</v>
      </c>
      <c r="T62">
        <f t="shared" si="173"/>
        <v>8895</v>
      </c>
      <c r="U62" s="4">
        <f t="shared" si="174"/>
        <v>0.15466505103990991</v>
      </c>
      <c r="V62" s="4">
        <f t="shared" si="175"/>
        <v>0.2527489935019005</v>
      </c>
      <c r="W62" s="1">
        <f t="shared" si="176"/>
        <v>0.33608757578938186</v>
      </c>
    </row>
    <row r="63" spans="1:24">
      <c r="A63" s="7" t="s">
        <v>260</v>
      </c>
      <c r="B63">
        <v>120</v>
      </c>
      <c r="C63" s="39">
        <v>99.04</v>
      </c>
      <c r="D63" s="40">
        <v>1.2103999999999999</v>
      </c>
      <c r="E63" s="23">
        <f t="shared" si="163"/>
        <v>0.20991867733333336</v>
      </c>
      <c r="F63" s="14">
        <f t="shared" si="164"/>
        <v>-9.2215866666666577E-2</v>
      </c>
      <c r="H63" s="2">
        <f t="shared" si="165"/>
        <v>-11.065903999999989</v>
      </c>
      <c r="I63" t="s">
        <v>13</v>
      </c>
      <c r="J63" t="s">
        <v>261</v>
      </c>
      <c r="K63" s="2">
        <f t="shared" si="166"/>
        <v>119.878016</v>
      </c>
      <c r="L63" s="2">
        <f t="shared" si="167"/>
        <v>0.12198399999999765</v>
      </c>
      <c r="M63" s="1">
        <f t="shared" si="168"/>
        <v>0.79918677333333332</v>
      </c>
      <c r="N63" s="6">
        <f t="shared" si="169"/>
        <v>5786.6499999999987</v>
      </c>
      <c r="O63" s="2">
        <f t="shared" si="170"/>
        <v>7004.1611599999978</v>
      </c>
      <c r="P63" s="2"/>
      <c r="Q63" s="2"/>
      <c r="R63" s="6">
        <f t="shared" si="171"/>
        <v>3451.87</v>
      </c>
      <c r="S63" s="6">
        <f t="shared" si="172"/>
        <v>10456.031159999999</v>
      </c>
      <c r="T63">
        <f t="shared" si="173"/>
        <v>9015</v>
      </c>
      <c r="U63" s="4">
        <f t="shared" si="174"/>
        <v>0.15984815973377686</v>
      </c>
      <c r="V63" s="4">
        <f t="shared" si="175"/>
        <v>0.25903244396589642</v>
      </c>
      <c r="W63" s="1">
        <f t="shared" si="176"/>
        <v>0.33013195419742802</v>
      </c>
    </row>
    <row r="64" spans="1:24">
      <c r="A64" s="7" t="s">
        <v>272</v>
      </c>
      <c r="B64">
        <v>120</v>
      </c>
      <c r="C64" s="39">
        <v>99.12</v>
      </c>
      <c r="D64" s="40">
        <v>1.2094</v>
      </c>
      <c r="E64" s="23">
        <f t="shared" ref="E64:E68" si="177">10%*M64+13%</f>
        <v>0.209917152</v>
      </c>
      <c r="F64" s="14">
        <f t="shared" ref="F64:F68" si="178">IF(G64="",($F$1*C64-B64)/B64,H64/B64)</f>
        <v>-9.1482599999999914E-2</v>
      </c>
      <c r="H64" s="2">
        <f t="shared" ref="H64:H68" si="179">IF(G64="",$F$1*C64-B64,G64-B64)</f>
        <v>-10.977911999999989</v>
      </c>
      <c r="I64" t="s">
        <v>13</v>
      </c>
      <c r="J64" t="s">
        <v>273</v>
      </c>
      <c r="K64" s="2">
        <f t="shared" ref="K64:K68" si="180">D64*C64</f>
        <v>119.87572800000001</v>
      </c>
      <c r="L64" s="2">
        <f t="shared" ref="L64:L68" si="181">B64-K64</f>
        <v>0.12427199999999061</v>
      </c>
      <c r="M64" s="1">
        <f t="shared" ref="M64:M68" si="182">K64/150</f>
        <v>0.79917152000000002</v>
      </c>
      <c r="N64" s="6">
        <f t="shared" ref="N64:N68" si="183">N63+C64-P64</f>
        <v>5781.1499999999987</v>
      </c>
      <c r="O64" s="2">
        <f t="shared" ref="O64:O68" si="184">N64*D64</f>
        <v>6991.7228099999984</v>
      </c>
      <c r="P64" s="2">
        <v>104.62</v>
      </c>
      <c r="Q64" s="2">
        <v>126.47</v>
      </c>
      <c r="R64" s="6">
        <f t="shared" ref="R64:R68" si="185">R63+Q64</f>
        <v>3578.3399999999997</v>
      </c>
      <c r="S64" s="6">
        <f t="shared" ref="S64:S68" si="186">R64+O64</f>
        <v>10570.062809999998</v>
      </c>
      <c r="T64">
        <f t="shared" ref="T64:T68" si="187">T63+B64</f>
        <v>9135</v>
      </c>
      <c r="U64" s="4">
        <f t="shared" ref="U64:U68" si="188">S64/T64-1</f>
        <v>0.1570949983579637</v>
      </c>
      <c r="V64" s="4">
        <f t="shared" ref="V64:V68" si="189">O64/(T64-R64)-1</f>
        <v>0.25825996371921245</v>
      </c>
      <c r="W64" s="1">
        <f t="shared" ref="W64:W68" si="190">R64/S64</f>
        <v>0.33853535823974923</v>
      </c>
    </row>
    <row r="65" spans="1:23">
      <c r="A65" s="7" t="s">
        <v>274</v>
      </c>
      <c r="B65">
        <v>120</v>
      </c>
      <c r="C65" s="39">
        <v>98.71</v>
      </c>
      <c r="D65" s="40">
        <v>1.2144999999999999</v>
      </c>
      <c r="E65" s="23">
        <f t="shared" si="177"/>
        <v>0.20992219666666667</v>
      </c>
      <c r="F65" s="14">
        <f t="shared" si="178"/>
        <v>-9.524059166666668E-2</v>
      </c>
      <c r="H65" s="2">
        <f t="shared" si="179"/>
        <v>-11.428871000000001</v>
      </c>
      <c r="I65" t="s">
        <v>13</v>
      </c>
      <c r="J65" t="s">
        <v>275</v>
      </c>
      <c r="K65" s="2">
        <f t="shared" si="180"/>
        <v>119.88329499999999</v>
      </c>
      <c r="L65" s="2">
        <f t="shared" si="181"/>
        <v>0.11670500000001027</v>
      </c>
      <c r="M65" s="1">
        <f t="shared" si="182"/>
        <v>0.79922196666666656</v>
      </c>
      <c r="N65" s="6">
        <f t="shared" si="183"/>
        <v>5879.8599999999988</v>
      </c>
      <c r="O65" s="2">
        <f t="shared" si="184"/>
        <v>7141.0899699999982</v>
      </c>
      <c r="P65" s="2"/>
      <c r="Q65" s="2"/>
      <c r="R65" s="6">
        <f t="shared" si="185"/>
        <v>3578.3399999999997</v>
      </c>
      <c r="S65" s="6">
        <f t="shared" si="186"/>
        <v>10719.429969999997</v>
      </c>
      <c r="T65">
        <f t="shared" si="187"/>
        <v>9255</v>
      </c>
      <c r="U65" s="4">
        <f t="shared" si="188"/>
        <v>0.15823122312263616</v>
      </c>
      <c r="V65" s="4">
        <f t="shared" si="189"/>
        <v>0.25797387372151914</v>
      </c>
      <c r="W65" s="1">
        <f t="shared" si="190"/>
        <v>0.33381812372621905</v>
      </c>
    </row>
    <row r="66" spans="1:23">
      <c r="A66" s="7" t="s">
        <v>276</v>
      </c>
      <c r="B66">
        <v>120</v>
      </c>
      <c r="C66" s="39">
        <v>98.47</v>
      </c>
      <c r="D66" s="40">
        <v>1.2174</v>
      </c>
      <c r="E66" s="23">
        <f t="shared" si="177"/>
        <v>0.20991825200000003</v>
      </c>
      <c r="F66" s="14">
        <f t="shared" si="178"/>
        <v>-9.7440391666666556E-2</v>
      </c>
      <c r="H66" s="2">
        <f t="shared" si="179"/>
        <v>-11.692846999999986</v>
      </c>
      <c r="I66" t="s">
        <v>13</v>
      </c>
      <c r="J66" t="s">
        <v>277</v>
      </c>
      <c r="K66" s="2">
        <f t="shared" si="180"/>
        <v>119.87737800000001</v>
      </c>
      <c r="L66" s="2">
        <f t="shared" si="181"/>
        <v>0.12262199999999268</v>
      </c>
      <c r="M66" s="1">
        <f t="shared" si="182"/>
        <v>0.79918252000000001</v>
      </c>
      <c r="N66" s="6">
        <f t="shared" si="183"/>
        <v>5978.329999999999</v>
      </c>
      <c r="O66" s="2">
        <f t="shared" si="184"/>
        <v>7278.0189419999988</v>
      </c>
      <c r="P66" s="2"/>
      <c r="Q66" s="2"/>
      <c r="R66" s="6">
        <f t="shared" si="185"/>
        <v>3578.3399999999997</v>
      </c>
      <c r="S66" s="6">
        <f t="shared" si="186"/>
        <v>10856.358941999999</v>
      </c>
      <c r="T66">
        <f t="shared" si="187"/>
        <v>9375</v>
      </c>
      <c r="U66" s="4">
        <f t="shared" si="188"/>
        <v>0.15801162047999995</v>
      </c>
      <c r="V66" s="4">
        <f t="shared" si="189"/>
        <v>0.25555387792280371</v>
      </c>
      <c r="W66" s="1">
        <f t="shared" si="190"/>
        <v>0.32960774594108849</v>
      </c>
    </row>
    <row r="67" spans="1:23">
      <c r="A67" s="7" t="s">
        <v>278</v>
      </c>
      <c r="B67">
        <v>120</v>
      </c>
      <c r="C67" s="39">
        <v>100.52</v>
      </c>
      <c r="D67" s="40">
        <v>1.1926000000000001</v>
      </c>
      <c r="E67" s="23">
        <f t="shared" si="177"/>
        <v>0.20992010133333333</v>
      </c>
      <c r="F67" s="14">
        <f t="shared" si="178"/>
        <v>-7.8650433333333325E-2</v>
      </c>
      <c r="H67" s="2">
        <f t="shared" si="179"/>
        <v>-9.438051999999999</v>
      </c>
      <c r="I67" t="s">
        <v>13</v>
      </c>
      <c r="J67" t="s">
        <v>279</v>
      </c>
      <c r="K67" s="2">
        <f t="shared" si="180"/>
        <v>119.88015200000001</v>
      </c>
      <c r="L67" s="2">
        <f t="shared" si="181"/>
        <v>0.11984799999999041</v>
      </c>
      <c r="M67" s="1">
        <f t="shared" si="182"/>
        <v>0.79920101333333338</v>
      </c>
      <c r="N67" s="6">
        <f t="shared" si="183"/>
        <v>6078.8499999999995</v>
      </c>
      <c r="O67" s="2">
        <f t="shared" si="184"/>
        <v>7249.6365100000003</v>
      </c>
      <c r="P67" s="2"/>
      <c r="Q67" s="2"/>
      <c r="R67" s="6">
        <f t="shared" si="185"/>
        <v>3578.3399999999997</v>
      </c>
      <c r="S67" s="6">
        <f t="shared" si="186"/>
        <v>10827.97651</v>
      </c>
      <c r="T67">
        <f t="shared" si="187"/>
        <v>9495</v>
      </c>
      <c r="U67" s="4">
        <f t="shared" si="188"/>
        <v>0.14038720484465506</v>
      </c>
      <c r="V67" s="4">
        <f t="shared" si="189"/>
        <v>0.22529205835724886</v>
      </c>
      <c r="W67" s="1">
        <f t="shared" si="190"/>
        <v>0.33047171802555003</v>
      </c>
    </row>
    <row r="68" spans="1:23">
      <c r="A68" s="7" t="s">
        <v>280</v>
      </c>
      <c r="B68">
        <v>120</v>
      </c>
      <c r="C68" s="39">
        <v>100.74</v>
      </c>
      <c r="D68" s="40">
        <v>1.19</v>
      </c>
      <c r="E68" s="23">
        <f t="shared" si="177"/>
        <v>0.20992040000000001</v>
      </c>
      <c r="F68" s="14">
        <f t="shared" si="178"/>
        <v>-7.6633949999999965E-2</v>
      </c>
      <c r="H68" s="2">
        <f t="shared" si="179"/>
        <v>-9.1960739999999959</v>
      </c>
      <c r="I68" t="s">
        <v>13</v>
      </c>
      <c r="J68" t="s">
        <v>281</v>
      </c>
      <c r="K68" s="2">
        <f t="shared" si="180"/>
        <v>119.88059999999999</v>
      </c>
      <c r="L68" s="2">
        <f t="shared" si="181"/>
        <v>0.11940000000001305</v>
      </c>
      <c r="M68" s="1">
        <f t="shared" si="182"/>
        <v>0.79920399999999991</v>
      </c>
      <c r="N68" s="6">
        <f t="shared" si="183"/>
        <v>6179.5899999999992</v>
      </c>
      <c r="O68" s="2">
        <f t="shared" si="184"/>
        <v>7353.7120999999988</v>
      </c>
      <c r="P68" s="2"/>
      <c r="Q68" s="2"/>
      <c r="R68" s="6">
        <f t="shared" si="185"/>
        <v>3578.3399999999997</v>
      </c>
      <c r="S68" s="6">
        <f t="shared" si="186"/>
        <v>10932.052099999999</v>
      </c>
      <c r="T68">
        <f t="shared" si="187"/>
        <v>9615</v>
      </c>
      <c r="U68" s="4">
        <f t="shared" si="188"/>
        <v>0.13697889755590209</v>
      </c>
      <c r="V68" s="4">
        <f t="shared" si="189"/>
        <v>0.21817563023261188</v>
      </c>
      <c r="W68" s="1">
        <f t="shared" si="190"/>
        <v>0.32732555308623162</v>
      </c>
    </row>
    <row r="69" spans="1:23">
      <c r="A69" s="7" t="s">
        <v>292</v>
      </c>
      <c r="B69">
        <v>120</v>
      </c>
      <c r="C69" s="39">
        <v>101.05</v>
      </c>
      <c r="D69" s="40">
        <v>1.1862999999999999</v>
      </c>
      <c r="E69" s="23">
        <f t="shared" ref="E69:E73" si="191">10%*M69+13%</f>
        <v>0.20991707666666665</v>
      </c>
      <c r="F69" s="14">
        <f t="shared" ref="F69:F73" si="192">IF(G69="",($F$1*C69-B69)/B69,H69/B69)</f>
        <v>-7.3792541666666628E-2</v>
      </c>
      <c r="H69" s="2">
        <f t="shared" ref="H69:H73" si="193">IF(G69="",$F$1*C69-B69,G69-B69)</f>
        <v>-8.8551049999999947</v>
      </c>
      <c r="I69" t="s">
        <v>13</v>
      </c>
      <c r="J69" t="s">
        <v>293</v>
      </c>
      <c r="K69" s="2">
        <f t="shared" ref="K69:K73" si="194">D69*C69</f>
        <v>119.87561499999998</v>
      </c>
      <c r="L69" s="2">
        <f t="shared" ref="L69:L73" si="195">B69-K69</f>
        <v>0.12438500000001795</v>
      </c>
      <c r="M69" s="1">
        <f t="shared" ref="M69:M73" si="196">K69/150</f>
        <v>0.79917076666666653</v>
      </c>
      <c r="N69" s="6">
        <f t="shared" ref="N69:N73" si="197">N68+C69-P69</f>
        <v>6280.6399999999994</v>
      </c>
      <c r="O69" s="2">
        <f t="shared" ref="O69:O73" si="198">N69*D69</f>
        <v>7450.7232319999985</v>
      </c>
      <c r="P69" s="2"/>
      <c r="Q69" s="2"/>
      <c r="R69" s="6">
        <f t="shared" ref="R69:R73" si="199">R68+Q69</f>
        <v>3578.3399999999997</v>
      </c>
      <c r="S69" s="6">
        <f t="shared" ref="S69:S73" si="200">R69+O69</f>
        <v>11029.063231999999</v>
      </c>
      <c r="T69">
        <f t="shared" ref="T69:T73" si="201">T68+B69</f>
        <v>9735</v>
      </c>
      <c r="U69" s="4">
        <f t="shared" ref="U69:U73" si="202">S69/T69-1</f>
        <v>0.13292894011299428</v>
      </c>
      <c r="V69" s="4">
        <f t="shared" ref="V69:V73" si="203">O69/(T69-R69)-1</f>
        <v>0.21018916620375316</v>
      </c>
      <c r="W69" s="1">
        <f t="shared" ref="W69:W73" si="204">R69/S69</f>
        <v>0.32444641260353962</v>
      </c>
    </row>
    <row r="70" spans="1:23">
      <c r="A70" s="7" t="s">
        <v>294</v>
      </c>
      <c r="B70">
        <v>135</v>
      </c>
      <c r="C70" s="39">
        <v>110.81</v>
      </c>
      <c r="D70" s="40">
        <v>1.2171000000000001</v>
      </c>
      <c r="E70" s="23">
        <f t="shared" si="191"/>
        <v>0.21991123400000001</v>
      </c>
      <c r="F70" s="14">
        <f t="shared" si="192"/>
        <v>-9.7185785185185072E-2</v>
      </c>
      <c r="H70" s="2">
        <f t="shared" si="193"/>
        <v>-13.120080999999985</v>
      </c>
      <c r="I70" t="s">
        <v>13</v>
      </c>
      <c r="J70" t="s">
        <v>295</v>
      </c>
      <c r="K70" s="2">
        <f t="shared" si="194"/>
        <v>134.866851</v>
      </c>
      <c r="L70" s="2">
        <f t="shared" si="195"/>
        <v>0.13314900000000307</v>
      </c>
      <c r="M70" s="1">
        <f t="shared" si="196"/>
        <v>0.89911233999999995</v>
      </c>
      <c r="N70" s="6">
        <f t="shared" si="197"/>
        <v>6391.45</v>
      </c>
      <c r="O70" s="2">
        <f t="shared" si="198"/>
        <v>7779.0337950000003</v>
      </c>
      <c r="P70" s="2"/>
      <c r="Q70" s="2"/>
      <c r="R70" s="6">
        <f t="shared" si="199"/>
        <v>3578.3399999999997</v>
      </c>
      <c r="S70" s="6">
        <f t="shared" si="200"/>
        <v>11357.373795</v>
      </c>
      <c r="T70">
        <f t="shared" si="201"/>
        <v>9870</v>
      </c>
      <c r="U70" s="4">
        <f t="shared" si="202"/>
        <v>0.15069643313069903</v>
      </c>
      <c r="V70" s="4">
        <f t="shared" si="203"/>
        <v>0.2364040324810941</v>
      </c>
      <c r="W70" s="1">
        <f t="shared" si="204"/>
        <v>0.31506755563291733</v>
      </c>
    </row>
    <row r="71" spans="1:23">
      <c r="A71" s="7" t="s">
        <v>296</v>
      </c>
      <c r="B71">
        <v>120</v>
      </c>
      <c r="C71" s="39">
        <v>98.46</v>
      </c>
      <c r="D71" s="40">
        <v>1.2175</v>
      </c>
      <c r="E71" s="23">
        <f t="shared" si="191"/>
        <v>0.20991670000000001</v>
      </c>
      <c r="F71" s="14">
        <f t="shared" si="192"/>
        <v>-9.7532049999999995E-2</v>
      </c>
      <c r="H71" s="2">
        <f t="shared" si="193"/>
        <v>-11.703845999999999</v>
      </c>
      <c r="I71" t="s">
        <v>13</v>
      </c>
      <c r="J71" t="s">
        <v>297</v>
      </c>
      <c r="K71" s="2">
        <f t="shared" si="194"/>
        <v>119.87505</v>
      </c>
      <c r="L71" s="2">
        <f t="shared" si="195"/>
        <v>0.12494999999999834</v>
      </c>
      <c r="M71" s="1">
        <f t="shared" si="196"/>
        <v>0.79916699999999996</v>
      </c>
      <c r="N71" s="6">
        <f t="shared" si="197"/>
        <v>6489.91</v>
      </c>
      <c r="O71" s="2">
        <f t="shared" si="198"/>
        <v>7901.4654250000003</v>
      </c>
      <c r="P71" s="2"/>
      <c r="Q71" s="2"/>
      <c r="R71" s="6">
        <f t="shared" si="199"/>
        <v>3578.3399999999997</v>
      </c>
      <c r="S71" s="6">
        <f t="shared" si="200"/>
        <v>11479.805425</v>
      </c>
      <c r="T71">
        <f t="shared" si="201"/>
        <v>9990</v>
      </c>
      <c r="U71" s="4">
        <f t="shared" si="202"/>
        <v>0.14912967217217221</v>
      </c>
      <c r="V71" s="4">
        <f t="shared" si="203"/>
        <v>0.2323587690239346</v>
      </c>
      <c r="W71" s="1">
        <f t="shared" si="204"/>
        <v>0.31170737373364493</v>
      </c>
    </row>
    <row r="72" spans="1:23">
      <c r="A72" s="7" t="s">
        <v>298</v>
      </c>
      <c r="B72">
        <v>120</v>
      </c>
      <c r="C72" s="39">
        <v>98.8</v>
      </c>
      <c r="D72" s="40">
        <v>1.2133</v>
      </c>
      <c r="E72" s="23">
        <f t="shared" si="191"/>
        <v>0.2099160266666667</v>
      </c>
      <c r="F72" s="14">
        <f t="shared" si="192"/>
        <v>-9.4415666666666578E-2</v>
      </c>
      <c r="H72" s="2">
        <f t="shared" si="193"/>
        <v>-11.329879999999989</v>
      </c>
      <c r="I72" t="s">
        <v>13</v>
      </c>
      <c r="J72" t="s">
        <v>299</v>
      </c>
      <c r="K72" s="2">
        <f t="shared" si="194"/>
        <v>119.87404000000001</v>
      </c>
      <c r="L72" s="2">
        <f t="shared" si="195"/>
        <v>0.12595999999999208</v>
      </c>
      <c r="M72" s="1">
        <f t="shared" si="196"/>
        <v>0.79916026666666673</v>
      </c>
      <c r="N72" s="6">
        <f t="shared" si="197"/>
        <v>6588.71</v>
      </c>
      <c r="O72" s="2">
        <f t="shared" si="198"/>
        <v>7994.0818429999999</v>
      </c>
      <c r="P72" s="2"/>
      <c r="Q72" s="2"/>
      <c r="R72" s="6">
        <f t="shared" si="199"/>
        <v>3578.3399999999997</v>
      </c>
      <c r="S72" s="6">
        <f t="shared" si="200"/>
        <v>11572.421843</v>
      </c>
      <c r="T72">
        <f t="shared" si="201"/>
        <v>10110</v>
      </c>
      <c r="U72" s="4">
        <f t="shared" si="202"/>
        <v>0.14465102304648858</v>
      </c>
      <c r="V72" s="4">
        <f t="shared" si="203"/>
        <v>0.22389742316654582</v>
      </c>
      <c r="W72" s="1">
        <f t="shared" si="204"/>
        <v>0.30921271697025882</v>
      </c>
    </row>
    <row r="73" spans="1:23">
      <c r="A73" s="7" t="s">
        <v>300</v>
      </c>
      <c r="B73">
        <v>120</v>
      </c>
      <c r="C73" s="39">
        <v>97.7</v>
      </c>
      <c r="D73" s="40">
        <v>1.2270000000000001</v>
      </c>
      <c r="E73" s="23">
        <f t="shared" si="191"/>
        <v>0.20991860000000001</v>
      </c>
      <c r="F73" s="14">
        <f t="shared" si="192"/>
        <v>-0.10449808333333326</v>
      </c>
      <c r="H73" s="2">
        <f t="shared" si="193"/>
        <v>-12.53976999999999</v>
      </c>
      <c r="I73" t="s">
        <v>13</v>
      </c>
      <c r="J73" t="s">
        <v>301</v>
      </c>
      <c r="K73" s="2">
        <f t="shared" si="194"/>
        <v>119.87790000000001</v>
      </c>
      <c r="L73" s="2">
        <f t="shared" si="195"/>
        <v>0.122099999999989</v>
      </c>
      <c r="M73" s="1">
        <f t="shared" si="196"/>
        <v>0.79918600000000006</v>
      </c>
      <c r="N73" s="6">
        <f t="shared" si="197"/>
        <v>6598.5199999999995</v>
      </c>
      <c r="O73" s="2">
        <f t="shared" si="198"/>
        <v>8096.3840399999999</v>
      </c>
      <c r="P73" s="2">
        <v>87.89</v>
      </c>
      <c r="Q73" s="2">
        <v>107.79</v>
      </c>
      <c r="R73" s="6">
        <f t="shared" si="199"/>
        <v>3686.1299999999997</v>
      </c>
      <c r="S73" s="6">
        <f t="shared" si="200"/>
        <v>11782.51404</v>
      </c>
      <c r="T73">
        <f t="shared" si="201"/>
        <v>10230</v>
      </c>
      <c r="U73" s="4">
        <f t="shared" si="202"/>
        <v>0.15176090322580649</v>
      </c>
      <c r="V73" s="4">
        <f t="shared" si="203"/>
        <v>0.23724707856360205</v>
      </c>
      <c r="W73" s="1">
        <f t="shared" si="204"/>
        <v>0.31284749481189666</v>
      </c>
    </row>
    <row r="74" spans="1:23">
      <c r="A74" s="7" t="s">
        <v>313</v>
      </c>
      <c r="B74">
        <v>120</v>
      </c>
      <c r="C74" s="39">
        <v>99.88</v>
      </c>
      <c r="D74" s="40">
        <v>1.2001999999999999</v>
      </c>
      <c r="E74" s="23">
        <f t="shared" ref="E74:E78" si="205">10%*M74+13%</f>
        <v>0.20991731733333335</v>
      </c>
      <c r="F74" s="14">
        <f t="shared" ref="F74:F78" si="206">IF(G74="",($F$1*C74-B74)/B74,H74/B74)</f>
        <v>-8.4516566666666654E-2</v>
      </c>
      <c r="H74" s="2">
        <f t="shared" ref="H74:H78" si="207">IF(G74="",$F$1*C74-B74,G74-B74)</f>
        <v>-10.141987999999998</v>
      </c>
      <c r="I74" t="s">
        <v>13</v>
      </c>
      <c r="J74" t="s">
        <v>314</v>
      </c>
      <c r="K74" s="2">
        <f t="shared" ref="K74:K78" si="208">D74*C74</f>
        <v>119.87597599999999</v>
      </c>
      <c r="L74" s="2">
        <f t="shared" ref="L74:L78" si="209">B74-K74</f>
        <v>0.12402400000000569</v>
      </c>
      <c r="M74" s="1">
        <f t="shared" ref="M74:M78" si="210">K74/150</f>
        <v>0.79917317333333326</v>
      </c>
      <c r="N74" s="6">
        <f t="shared" ref="N74:N78" si="211">N73+C74-P74</f>
        <v>6698.4</v>
      </c>
      <c r="O74" s="2">
        <f t="shared" ref="O74:O78" si="212">N74*D74</f>
        <v>8039.4196799999991</v>
      </c>
      <c r="P74" s="2"/>
      <c r="Q74" s="2"/>
      <c r="R74" s="6">
        <f t="shared" ref="R74:R78" si="213">R73+Q74</f>
        <v>3686.1299999999997</v>
      </c>
      <c r="S74" s="6">
        <f t="shared" ref="S74:S78" si="214">R74+O74</f>
        <v>11725.549679999998</v>
      </c>
      <c r="T74">
        <f t="shared" ref="T74:T78" si="215">T73+B74</f>
        <v>10350</v>
      </c>
      <c r="U74" s="4">
        <f t="shared" ref="U74:U78" si="216">S74/T74-1</f>
        <v>0.13290335072463755</v>
      </c>
      <c r="V74" s="4">
        <f t="shared" ref="V74:V78" si="217">O74/(T74-R74)-1</f>
        <v>0.20641904478928885</v>
      </c>
      <c r="W74" s="1">
        <f t="shared" ref="W74:W78" si="218">R74/S74</f>
        <v>0.31436735168905106</v>
      </c>
    </row>
    <row r="75" spans="1:23">
      <c r="A75" s="7" t="s">
        <v>315</v>
      </c>
      <c r="B75">
        <v>120</v>
      </c>
      <c r="C75" s="39">
        <v>100.03</v>
      </c>
      <c r="D75" s="40">
        <v>1.1984999999999999</v>
      </c>
      <c r="E75" s="23">
        <f t="shared" si="205"/>
        <v>0.20992397000000002</v>
      </c>
      <c r="F75" s="14">
        <f t="shared" si="206"/>
        <v>-8.3141691666666517E-2</v>
      </c>
      <c r="H75" s="2">
        <f t="shared" si="207"/>
        <v>-9.9770029999999821</v>
      </c>
      <c r="I75" t="s">
        <v>13</v>
      </c>
      <c r="J75" t="s">
        <v>316</v>
      </c>
      <c r="K75" s="2">
        <f t="shared" si="208"/>
        <v>119.885955</v>
      </c>
      <c r="L75" s="2">
        <f t="shared" si="209"/>
        <v>0.11404500000000439</v>
      </c>
      <c r="M75" s="1">
        <f t="shared" si="210"/>
        <v>0.7992397</v>
      </c>
      <c r="N75" s="6">
        <f t="shared" si="211"/>
        <v>6798.4299999999994</v>
      </c>
      <c r="O75" s="2">
        <f t="shared" si="212"/>
        <v>8147.9183549999989</v>
      </c>
      <c r="P75" s="2"/>
      <c r="Q75" s="2"/>
      <c r="R75" s="6">
        <f t="shared" si="213"/>
        <v>3686.1299999999997</v>
      </c>
      <c r="S75" s="6">
        <f t="shared" si="214"/>
        <v>11834.048354999999</v>
      </c>
      <c r="T75">
        <f t="shared" si="215"/>
        <v>10470</v>
      </c>
      <c r="U75" s="4">
        <f t="shared" si="216"/>
        <v>0.13028160028653279</v>
      </c>
      <c r="V75" s="4">
        <f t="shared" si="217"/>
        <v>0.20107230165082735</v>
      </c>
      <c r="W75" s="1">
        <f t="shared" si="218"/>
        <v>0.31148512237087272</v>
      </c>
    </row>
    <row r="76" spans="1:23">
      <c r="A76" s="7" t="s">
        <v>317</v>
      </c>
      <c r="B76">
        <v>120</v>
      </c>
      <c r="C76" s="39">
        <v>99.78</v>
      </c>
      <c r="D76" s="40">
        <v>1.2015</v>
      </c>
      <c r="E76" s="23">
        <f t="shared" si="205"/>
        <v>0.20992378</v>
      </c>
      <c r="F76" s="14">
        <f t="shared" si="206"/>
        <v>-8.5433149999999944E-2</v>
      </c>
      <c r="H76" s="2">
        <f t="shared" si="207"/>
        <v>-10.251977999999994</v>
      </c>
      <c r="I76" t="s">
        <v>13</v>
      </c>
      <c r="J76" t="s">
        <v>318</v>
      </c>
      <c r="K76" s="2">
        <f t="shared" si="208"/>
        <v>119.88567</v>
      </c>
      <c r="L76" s="2">
        <f t="shared" si="209"/>
        <v>0.11432999999999538</v>
      </c>
      <c r="M76" s="1">
        <f t="shared" si="210"/>
        <v>0.7992378</v>
      </c>
      <c r="N76" s="6">
        <f t="shared" si="211"/>
        <v>6898.2099999999991</v>
      </c>
      <c r="O76" s="2">
        <f t="shared" si="212"/>
        <v>8288.1993149999998</v>
      </c>
      <c r="P76" s="2"/>
      <c r="Q76" s="2"/>
      <c r="R76" s="6">
        <f t="shared" si="213"/>
        <v>3686.1299999999997</v>
      </c>
      <c r="S76" s="6">
        <f t="shared" si="214"/>
        <v>11974.329314999999</v>
      </c>
      <c r="T76">
        <f t="shared" si="215"/>
        <v>10590</v>
      </c>
      <c r="U76" s="4">
        <f t="shared" si="216"/>
        <v>0.13072042634560899</v>
      </c>
      <c r="V76" s="4">
        <f t="shared" si="217"/>
        <v>0.20051497421011688</v>
      </c>
      <c r="W76" s="1">
        <f t="shared" si="218"/>
        <v>0.30783603014679572</v>
      </c>
    </row>
    <row r="77" spans="1:23">
      <c r="A77" s="7" t="s">
        <v>319</v>
      </c>
      <c r="B77">
        <v>120</v>
      </c>
      <c r="C77" s="39">
        <v>101.89</v>
      </c>
      <c r="D77" s="40">
        <v>1.1766000000000001</v>
      </c>
      <c r="E77" s="23">
        <f t="shared" si="205"/>
        <v>0.209922516</v>
      </c>
      <c r="F77" s="14">
        <f t="shared" si="206"/>
        <v>-6.609324166666658E-2</v>
      </c>
      <c r="H77" s="2">
        <f t="shared" si="207"/>
        <v>-7.9311889999999892</v>
      </c>
      <c r="I77" t="s">
        <v>13</v>
      </c>
      <c r="J77" t="s">
        <v>320</v>
      </c>
      <c r="K77" s="2">
        <f t="shared" si="208"/>
        <v>119.88377400000002</v>
      </c>
      <c r="L77" s="2">
        <f t="shared" si="209"/>
        <v>0.11622599999998329</v>
      </c>
      <c r="M77" s="1">
        <f t="shared" si="210"/>
        <v>0.7992251600000001</v>
      </c>
      <c r="N77" s="6">
        <f t="shared" si="211"/>
        <v>7000.0999999999995</v>
      </c>
      <c r="O77" s="2">
        <f t="shared" si="212"/>
        <v>8236.3176600000006</v>
      </c>
      <c r="P77" s="2"/>
      <c r="Q77" s="2"/>
      <c r="R77" s="6">
        <f t="shared" si="213"/>
        <v>3686.1299999999997</v>
      </c>
      <c r="S77" s="6">
        <f t="shared" si="214"/>
        <v>11922.44766</v>
      </c>
      <c r="T77">
        <f t="shared" si="215"/>
        <v>10710</v>
      </c>
      <c r="U77" s="4">
        <f t="shared" si="216"/>
        <v>0.11320706442577033</v>
      </c>
      <c r="V77" s="4">
        <f t="shared" si="217"/>
        <v>0.17261818057566547</v>
      </c>
      <c r="W77" s="1">
        <f t="shared" si="218"/>
        <v>0.30917560765370555</v>
      </c>
    </row>
    <row r="78" spans="1:23">
      <c r="A78" s="7" t="s">
        <v>321</v>
      </c>
      <c r="B78">
        <v>135</v>
      </c>
      <c r="C78" s="39">
        <v>116.08</v>
      </c>
      <c r="D78" s="40">
        <v>1.1618999999999999</v>
      </c>
      <c r="E78" s="23">
        <f t="shared" si="205"/>
        <v>0.21991556800000001</v>
      </c>
      <c r="F78" s="14">
        <f t="shared" si="206"/>
        <v>-5.4248948148148096E-2</v>
      </c>
      <c r="H78" s="2">
        <f t="shared" si="207"/>
        <v>-7.323607999999993</v>
      </c>
      <c r="I78" t="s">
        <v>13</v>
      </c>
      <c r="J78" t="s">
        <v>322</v>
      </c>
      <c r="K78" s="2">
        <f t="shared" si="208"/>
        <v>134.87335199999998</v>
      </c>
      <c r="L78" s="2">
        <f t="shared" si="209"/>
        <v>0.12664800000001719</v>
      </c>
      <c r="M78" s="1">
        <f t="shared" si="210"/>
        <v>0.8991556799999999</v>
      </c>
      <c r="N78" s="6">
        <f t="shared" si="211"/>
        <v>7116.1799999999994</v>
      </c>
      <c r="O78" s="2">
        <f t="shared" si="212"/>
        <v>8268.2895419999986</v>
      </c>
      <c r="P78" s="2"/>
      <c r="Q78" s="2"/>
      <c r="R78" s="6">
        <f t="shared" si="213"/>
        <v>3686.1299999999997</v>
      </c>
      <c r="S78" s="6">
        <f t="shared" si="214"/>
        <v>11954.419541999998</v>
      </c>
      <c r="T78">
        <f t="shared" si="215"/>
        <v>10845</v>
      </c>
      <c r="U78" s="4">
        <f t="shared" si="216"/>
        <v>0.10229779087136914</v>
      </c>
      <c r="V78" s="4">
        <f t="shared" si="217"/>
        <v>0.15497132117219592</v>
      </c>
      <c r="W78" s="1">
        <f t="shared" si="218"/>
        <v>0.30834872300151034</v>
      </c>
    </row>
    <row r="79" spans="1:23">
      <c r="A79" s="7" t="s">
        <v>337</v>
      </c>
      <c r="B79">
        <v>135</v>
      </c>
      <c r="C79" s="39">
        <v>115.77</v>
      </c>
      <c r="D79" s="40">
        <v>1.165</v>
      </c>
      <c r="E79" s="23">
        <f t="shared" ref="E79:E80" si="219">10%*M79+13%</f>
        <v>0.21991470000000002</v>
      </c>
      <c r="F79" s="14">
        <f t="shared" ref="F79:F80" si="220">IF(G79="",($F$1*C79-B79)/B79,H79/B79)</f>
        <v>-5.6774644444444404E-2</v>
      </c>
      <c r="H79" s="2">
        <f t="shared" ref="H79:H80" si="221">IF(G79="",$F$1*C79-B79,G79-B79)</f>
        <v>-7.6645769999999942</v>
      </c>
      <c r="I79" t="s">
        <v>13</v>
      </c>
      <c r="J79" t="s">
        <v>338</v>
      </c>
      <c r="K79" s="2">
        <f t="shared" ref="K79:K80" si="222">D79*C79</f>
        <v>134.87205</v>
      </c>
      <c r="L79" s="2">
        <f t="shared" ref="L79:L80" si="223">B79-K79</f>
        <v>0.12794999999999845</v>
      </c>
      <c r="M79" s="1">
        <f t="shared" ref="M79:M80" si="224">K79/150</f>
        <v>0.89914700000000003</v>
      </c>
      <c r="N79" s="6">
        <f t="shared" ref="N79:N80" si="225">N78+C79-P79</f>
        <v>7231.95</v>
      </c>
      <c r="O79" s="2">
        <f t="shared" ref="O79:O80" si="226">N79*D79</f>
        <v>8425.2217500000006</v>
      </c>
      <c r="P79" s="2"/>
      <c r="Q79" s="2"/>
      <c r="R79" s="6">
        <f t="shared" ref="R79:R80" si="227">R78+Q79</f>
        <v>3686.1299999999997</v>
      </c>
      <c r="S79" s="6">
        <f t="shared" ref="S79:S80" si="228">R79+O79</f>
        <v>12111.35175</v>
      </c>
      <c r="T79">
        <f t="shared" ref="T79:T80" si="229">T78+B79</f>
        <v>10980</v>
      </c>
      <c r="U79" s="4">
        <f t="shared" ref="U79:U80" si="230">S79/T79-1</f>
        <v>0.10303749999999989</v>
      </c>
      <c r="V79" s="4">
        <f t="shared" ref="V79:V80" si="231">O79/(T79-R79)-1</f>
        <v>0.15510994163592162</v>
      </c>
      <c r="W79" s="1">
        <f t="shared" ref="W79:W80" si="232">R79/S79</f>
        <v>0.30435331052126363</v>
      </c>
    </row>
    <row r="80" spans="1:23">
      <c r="A80" s="7" t="s">
        <v>339</v>
      </c>
      <c r="B80">
        <v>135</v>
      </c>
      <c r="C80" s="39">
        <v>115.41</v>
      </c>
      <c r="D80" s="40">
        <v>1.1686000000000001</v>
      </c>
      <c r="E80" s="23">
        <f t="shared" si="219"/>
        <v>0.21991208400000001</v>
      </c>
      <c r="F80" s="14">
        <f t="shared" si="220"/>
        <v>-5.9707711111111013E-2</v>
      </c>
      <c r="H80" s="2">
        <f t="shared" si="221"/>
        <v>-8.0605409999999864</v>
      </c>
      <c r="I80" t="s">
        <v>13</v>
      </c>
      <c r="J80" t="s">
        <v>340</v>
      </c>
      <c r="K80" s="2">
        <f t="shared" si="222"/>
        <v>134.86812600000002</v>
      </c>
      <c r="L80" s="2">
        <f t="shared" si="223"/>
        <v>0.13187399999998206</v>
      </c>
      <c r="M80" s="1">
        <f t="shared" si="224"/>
        <v>0.89912084000000014</v>
      </c>
      <c r="N80" s="6">
        <f t="shared" si="225"/>
        <v>7347.36</v>
      </c>
      <c r="O80" s="2">
        <f t="shared" si="226"/>
        <v>8586.1248959999994</v>
      </c>
      <c r="P80" s="2"/>
      <c r="Q80" s="2"/>
      <c r="R80" s="6">
        <f t="shared" si="227"/>
        <v>3686.1299999999997</v>
      </c>
      <c r="S80" s="6">
        <f t="shared" si="228"/>
        <v>12272.254895999999</v>
      </c>
      <c r="T80">
        <f t="shared" si="229"/>
        <v>11115</v>
      </c>
      <c r="U80" s="4">
        <f t="shared" si="230"/>
        <v>0.10411649986504701</v>
      </c>
      <c r="V80" s="4">
        <f t="shared" si="231"/>
        <v>0.15577805184368532</v>
      </c>
      <c r="W80" s="1">
        <f t="shared" si="232"/>
        <v>0.30036289428778501</v>
      </c>
    </row>
  </sheetData>
  <autoFilter ref="A1:W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U1:U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8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0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15.33203125" customWidth="1"/>
    <col min="2" max="2" width="6" bestFit="1" customWidth="1"/>
    <col min="3" max="4" width="8.5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0.85780000000000001</v>
      </c>
      <c r="G1" s="37" t="s">
        <v>154</v>
      </c>
      <c r="H1" s="21" t="str">
        <f>"盈利"&amp;ROUND(SUM(H2:H19985),2)</f>
        <v>盈利816.5</v>
      </c>
      <c r="I1" t="s">
        <v>6</v>
      </c>
      <c r="J1" t="s">
        <v>2</v>
      </c>
      <c r="K1" t="s">
        <v>56</v>
      </c>
      <c r="L1" t="s">
        <v>54</v>
      </c>
      <c r="M1" s="8" t="s">
        <v>120</v>
      </c>
      <c r="N1" s="24" t="s">
        <v>115</v>
      </c>
      <c r="O1" s="24" t="s">
        <v>114</v>
      </c>
      <c r="P1" s="18" t="s">
        <v>116</v>
      </c>
      <c r="Q1" s="18" t="s">
        <v>117</v>
      </c>
      <c r="R1" s="18" t="s">
        <v>118</v>
      </c>
      <c r="S1" s="18" t="s">
        <v>119</v>
      </c>
      <c r="T1" t="s">
        <v>55</v>
      </c>
      <c r="U1" t="s">
        <v>77</v>
      </c>
      <c r="V1" s="18" t="s">
        <v>134</v>
      </c>
      <c r="W1" t="s">
        <v>113</v>
      </c>
    </row>
    <row r="2" spans="1:23" hidden="1">
      <c r="A2" s="25" t="s">
        <v>7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76</v>
      </c>
      <c r="J2" s="26" t="s">
        <v>125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 hidden="1">
      <c r="A3" s="25" t="s">
        <v>8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60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76</v>
      </c>
      <c r="J3" s="26" t="s">
        <v>126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 hidden="1">
      <c r="A4" s="25" t="s">
        <v>9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76</v>
      </c>
      <c r="J4" s="26" t="s">
        <v>127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 hidden="1">
      <c r="A5" s="25" t="s">
        <v>14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76</v>
      </c>
      <c r="J5" s="26" t="s">
        <v>135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 hidden="1">
      <c r="A6" s="25" t="s">
        <v>15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76</v>
      </c>
      <c r="J6" s="26" t="s">
        <v>136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 hidden="1">
      <c r="A7" s="25" t="s">
        <v>16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76</v>
      </c>
      <c r="J7" s="26" t="s">
        <v>137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 hidden="1">
      <c r="A8" s="25" t="s">
        <v>22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76</v>
      </c>
      <c r="J8" s="26" t="s">
        <v>139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 hidden="1">
      <c r="A9" s="25" t="s">
        <v>23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76</v>
      </c>
      <c r="J9" s="26" t="s">
        <v>138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 hidden="1">
      <c r="A10" s="25" t="s">
        <v>24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76</v>
      </c>
      <c r="J10" s="26" t="s">
        <v>140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 hidden="1">
      <c r="A11" s="34" t="s">
        <v>25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76</v>
      </c>
      <c r="J11" s="26" t="s">
        <v>155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 hidden="1">
      <c r="A12" s="34" t="s">
        <v>26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76</v>
      </c>
      <c r="J12" s="26" t="s">
        <v>156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 hidden="1">
      <c r="A13" s="25" t="s">
        <v>27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76</v>
      </c>
      <c r="J13" s="26" t="s">
        <v>141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 hidden="1">
      <c r="A14" s="34" t="s">
        <v>32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76</v>
      </c>
      <c r="J14" s="26" t="s">
        <v>157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 hidden="1">
      <c r="A15" s="34" t="s">
        <v>39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76</v>
      </c>
      <c r="J15" s="26" t="s">
        <v>158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 hidden="1">
      <c r="A16" s="25" t="s">
        <v>40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76</v>
      </c>
      <c r="J16" s="26" t="s">
        <v>143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 hidden="1">
      <c r="A17" s="25" t="s">
        <v>41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76</v>
      </c>
      <c r="J17" s="26" t="s">
        <v>142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 hidden="1">
      <c r="A18" s="34" t="s">
        <v>42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76</v>
      </c>
      <c r="J18" s="26" t="s">
        <v>159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 hidden="1">
      <c r="A19" s="25" t="s">
        <v>43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76</v>
      </c>
      <c r="J19" s="26" t="s">
        <v>144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 hidden="1">
      <c r="A20" s="34" t="s">
        <v>44</v>
      </c>
      <c r="B20" s="26">
        <v>270</v>
      </c>
      <c r="C20" s="27">
        <v>357.76</v>
      </c>
      <c r="D20" s="28">
        <v>0.75470000000000004</v>
      </c>
      <c r="E20" s="32">
        <f>10%*M20+13%</f>
        <v>0.31000098133333331</v>
      </c>
      <c r="F20" s="30">
        <f t="shared" si="1"/>
        <v>0.3153703703703703</v>
      </c>
      <c r="G20" s="31">
        <v>355.15</v>
      </c>
      <c r="H20" s="33">
        <f t="shared" si="2"/>
        <v>85.149999999999977</v>
      </c>
      <c r="I20" s="26" t="s">
        <v>76</v>
      </c>
      <c r="J20" s="26" t="s">
        <v>248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 hidden="1">
      <c r="A21" s="34" t="s">
        <v>45</v>
      </c>
      <c r="B21" s="26">
        <v>270</v>
      </c>
      <c r="C21" s="27">
        <v>361.93</v>
      </c>
      <c r="D21" s="28">
        <v>0.746</v>
      </c>
      <c r="E21" s="32">
        <f>10%*M21+13%</f>
        <v>0.30999985333333335</v>
      </c>
      <c r="F21" s="30">
        <f t="shared" si="1"/>
        <v>0.33070370370370378</v>
      </c>
      <c r="G21" s="31">
        <v>359.29</v>
      </c>
      <c r="H21" s="33">
        <f t="shared" si="2"/>
        <v>89.29000000000002</v>
      </c>
      <c r="I21" s="26" t="s">
        <v>76</v>
      </c>
      <c r="J21" s="26" t="s">
        <v>249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 hidden="1">
      <c r="A22" s="34" t="s">
        <v>46</v>
      </c>
      <c r="B22" s="26">
        <v>270</v>
      </c>
      <c r="C22" s="27">
        <v>365.31</v>
      </c>
      <c r="D22" s="28">
        <v>0.73909999999999998</v>
      </c>
      <c r="E22" s="32">
        <f t="shared" ref="E22:E34" si="18">10%*M22+13%</f>
        <v>0.310000414</v>
      </c>
      <c r="F22" s="30">
        <f t="shared" si="1"/>
        <v>0.34311111111111103</v>
      </c>
      <c r="G22" s="31">
        <v>362.64</v>
      </c>
      <c r="H22" s="33">
        <f t="shared" si="2"/>
        <v>92.639999999999986</v>
      </c>
      <c r="I22" s="26" t="s">
        <v>76</v>
      </c>
      <c r="J22" s="26" t="s">
        <v>250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 hidden="1">
      <c r="A23" s="34" t="s">
        <v>47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76</v>
      </c>
      <c r="J23" s="26" t="s">
        <v>191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 hidden="1">
      <c r="A24" s="34" t="s">
        <v>53</v>
      </c>
      <c r="B24" s="26">
        <v>270</v>
      </c>
      <c r="C24" s="27">
        <v>358.76</v>
      </c>
      <c r="D24" s="28">
        <v>0.75260000000000005</v>
      </c>
      <c r="E24" s="32">
        <f t="shared" si="18"/>
        <v>0.31000185066666663</v>
      </c>
      <c r="F24" s="30">
        <f t="shared" si="1"/>
        <v>0.31903703703703701</v>
      </c>
      <c r="G24" s="31">
        <v>356.14</v>
      </c>
      <c r="H24" s="33">
        <f t="shared" si="2"/>
        <v>86.139999999999986</v>
      </c>
      <c r="I24" s="26" t="s">
        <v>76</v>
      </c>
      <c r="J24" s="26" t="s">
        <v>251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 hidden="1">
      <c r="A25" s="34" t="s">
        <v>62</v>
      </c>
      <c r="B25" s="26">
        <v>270</v>
      </c>
      <c r="C25" s="27">
        <v>350.56</v>
      </c>
      <c r="D25" s="28">
        <v>0.7702</v>
      </c>
      <c r="E25" s="32">
        <f t="shared" si="18"/>
        <v>0.3100008746666667</v>
      </c>
      <c r="F25" s="30">
        <f t="shared" si="1"/>
        <v>0.31329629629629618</v>
      </c>
      <c r="G25" s="31">
        <v>354.59</v>
      </c>
      <c r="H25" s="33">
        <f t="shared" si="2"/>
        <v>84.589999999999975</v>
      </c>
      <c r="I25" s="26" t="s">
        <v>76</v>
      </c>
      <c r="J25" s="26" t="s">
        <v>270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 hidden="1">
      <c r="A26" s="34" t="s">
        <v>213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76</v>
      </c>
      <c r="J26" s="26" t="s">
        <v>160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 hidden="1">
      <c r="A27" s="34" t="s">
        <v>63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76</v>
      </c>
      <c r="J27" s="26" t="s">
        <v>189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 hidden="1">
      <c r="A28" s="34" t="s">
        <v>64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76</v>
      </c>
      <c r="J28" s="26" t="s">
        <v>192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 hidden="1">
      <c r="A29" s="34" t="s">
        <v>65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76</v>
      </c>
      <c r="J29" s="26" t="s">
        <v>190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 hidden="1">
      <c r="A30" s="34" t="s">
        <v>71</v>
      </c>
      <c r="B30" s="26">
        <v>120</v>
      </c>
      <c r="C30" s="27">
        <v>147.63999999999999</v>
      </c>
      <c r="D30" s="28">
        <v>0.81279999999999997</v>
      </c>
      <c r="E30" s="32">
        <f t="shared" si="18"/>
        <v>0.21000119466666667</v>
      </c>
      <c r="F30" s="30">
        <f t="shared" si="1"/>
        <v>0.22125000000000009</v>
      </c>
      <c r="G30" s="31">
        <v>146.55000000000001</v>
      </c>
      <c r="H30" s="33">
        <f t="shared" si="2"/>
        <v>26.550000000000011</v>
      </c>
      <c r="I30" s="26" t="s">
        <v>76</v>
      </c>
      <c r="J30" s="26" t="s">
        <v>252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 hidden="1">
      <c r="A31" s="34" t="s">
        <v>72</v>
      </c>
      <c r="B31" s="26">
        <v>105</v>
      </c>
      <c r="C31" s="27">
        <v>129.06</v>
      </c>
      <c r="D31" s="28">
        <v>0.81359999999999999</v>
      </c>
      <c r="E31" s="32">
        <f t="shared" si="18"/>
        <v>0.20000214399999999</v>
      </c>
      <c r="F31" s="30">
        <f t="shared" si="1"/>
        <v>0.22019047619047624</v>
      </c>
      <c r="G31" s="31">
        <v>128.12</v>
      </c>
      <c r="H31" s="33">
        <f t="shared" si="2"/>
        <v>23.120000000000005</v>
      </c>
      <c r="I31" s="26" t="s">
        <v>76</v>
      </c>
      <c r="J31" s="26" t="s">
        <v>253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 hidden="1">
      <c r="A32" s="34" t="s">
        <v>73</v>
      </c>
      <c r="B32" s="26">
        <v>105</v>
      </c>
      <c r="C32" s="27">
        <v>129.04</v>
      </c>
      <c r="D32" s="28">
        <v>0.81369999999999998</v>
      </c>
      <c r="E32" s="32">
        <f t="shared" si="18"/>
        <v>0.19999989866666668</v>
      </c>
      <c r="F32" s="30">
        <f t="shared" si="1"/>
        <v>0.21999999999999995</v>
      </c>
      <c r="G32" s="31">
        <v>128.1</v>
      </c>
      <c r="H32" s="33">
        <f t="shared" si="2"/>
        <v>23.099999999999994</v>
      </c>
      <c r="I32" s="26" t="s">
        <v>76</v>
      </c>
      <c r="J32" s="26" t="s">
        <v>255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 hidden="1">
      <c r="A33" s="34" t="s">
        <v>74</v>
      </c>
      <c r="B33" s="26">
        <v>105</v>
      </c>
      <c r="C33" s="27">
        <v>129.26</v>
      </c>
      <c r="D33" s="28">
        <v>0.81230000000000002</v>
      </c>
      <c r="E33" s="32">
        <f t="shared" si="18"/>
        <v>0.19999859866666667</v>
      </c>
      <c r="F33" s="30">
        <f t="shared" si="1"/>
        <v>0.22209523809523804</v>
      </c>
      <c r="G33" s="31">
        <v>128.32</v>
      </c>
      <c r="H33" s="33">
        <f t="shared" si="2"/>
        <v>23.319999999999993</v>
      </c>
      <c r="I33" s="26" t="s">
        <v>76</v>
      </c>
      <c r="J33" s="26" t="s">
        <v>254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 hidden="1">
      <c r="A34" s="10" t="s">
        <v>75</v>
      </c>
      <c r="B34" s="26">
        <v>105</v>
      </c>
      <c r="C34" s="27">
        <v>126.26</v>
      </c>
      <c r="D34" s="28">
        <v>0.83160000000000001</v>
      </c>
      <c r="E34" s="32">
        <f t="shared" si="18"/>
        <v>0.199998544</v>
      </c>
      <c r="F34" s="30">
        <f t="shared" si="1"/>
        <v>0.20923809523809522</v>
      </c>
      <c r="G34" s="31">
        <v>126.97</v>
      </c>
      <c r="H34" s="33">
        <f t="shared" si="2"/>
        <v>21.97</v>
      </c>
      <c r="I34" s="26" t="s">
        <v>76</v>
      </c>
      <c r="J34" s="26" t="s">
        <v>269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96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0">
        <f t="shared" si="1"/>
        <v>-2.0229009523809453E-2</v>
      </c>
      <c r="G35" s="9"/>
      <c r="H35" s="20">
        <f t="shared" si="2"/>
        <v>-2.1240459999999928</v>
      </c>
      <c r="I35" t="s">
        <v>13</v>
      </c>
      <c r="J35" t="s">
        <v>97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98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0">
        <f t="shared" si="1"/>
        <v>-1.9058044444444356E-2</v>
      </c>
      <c r="G36" s="9"/>
      <c r="H36" s="20">
        <f t="shared" si="2"/>
        <v>-1.7152239999999921</v>
      </c>
      <c r="I36" t="s">
        <v>13</v>
      </c>
      <c r="J36" t="s">
        <v>99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107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0">
        <f t="shared" si="1"/>
        <v>-1.5150288888888971E-2</v>
      </c>
      <c r="G37" s="9"/>
      <c r="H37" s="20">
        <f t="shared" si="2"/>
        <v>-1.3635260000000073</v>
      </c>
      <c r="I37" t="s">
        <v>13</v>
      </c>
      <c r="J37" t="s">
        <v>108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109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0">
        <f t="shared" si="1"/>
        <v>-1.6389333333333252E-2</v>
      </c>
      <c r="G38" s="9"/>
      <c r="H38" s="20">
        <f t="shared" si="2"/>
        <v>-1.4750399999999928</v>
      </c>
      <c r="I38" t="s">
        <v>13</v>
      </c>
      <c r="J38" t="s">
        <v>110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111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0">
        <f t="shared" si="1"/>
        <v>-2.4014222222222121E-2</v>
      </c>
      <c r="G39" s="9"/>
      <c r="H39" s="20">
        <f t="shared" si="2"/>
        <v>-2.1612799999999908</v>
      </c>
      <c r="I39" t="s">
        <v>13</v>
      </c>
      <c r="J39" t="s">
        <v>112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123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0">
        <f t="shared" si="1"/>
        <v>-4.0280651851851965E-2</v>
      </c>
      <c r="G40" s="9"/>
      <c r="H40" s="20">
        <f t="shared" ref="H40" si="57">IF(G40="",$F$1*C40-B40,G40-B40)</f>
        <v>-5.4378880000000152</v>
      </c>
      <c r="I40" t="s">
        <v>13</v>
      </c>
      <c r="J40" t="s">
        <v>124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130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0">
        <f t="shared" si="1"/>
        <v>-6.3727185185185234E-2</v>
      </c>
      <c r="G41" s="9"/>
      <c r="H41" s="20">
        <f t="shared" ref="H41" si="69">IF(G41="",$F$1*C41-B41,G41-B41)</f>
        <v>-8.6031700000000058</v>
      </c>
      <c r="I41" t="s">
        <v>13</v>
      </c>
      <c r="J41" t="s">
        <v>131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148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0">
        <f t="shared" si="1"/>
        <v>-7.8849881481481476E-2</v>
      </c>
      <c r="G42" s="9"/>
      <c r="H42" s="20">
        <f t="shared" ref="H42" si="81">IF(G42="",$F$1*C42-B42,G42-B42)</f>
        <v>-10.644734</v>
      </c>
      <c r="I42" t="s">
        <v>13</v>
      </c>
      <c r="J42" t="s">
        <v>149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161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0">
        <f t="shared" si="1"/>
        <v>-9.0033051851851814E-2</v>
      </c>
      <c r="G43" s="9"/>
      <c r="H43" s="20">
        <f t="shared" ref="H43" si="94">IF(G43="",$F$1*C43-B43,G43-B43)</f>
        <v>-12.154461999999995</v>
      </c>
      <c r="I43" t="s">
        <v>13</v>
      </c>
      <c r="J43" t="s">
        <v>162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165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0">
        <f t="shared" si="1"/>
        <v>-5.7690814814814771E-2</v>
      </c>
      <c r="G44" s="9"/>
      <c r="H44" s="20">
        <f t="shared" ref="H44" si="107">IF(G44="",$F$1*C44-B44,G44-B44)</f>
        <v>-7.788259999999994</v>
      </c>
      <c r="I44" t="s">
        <v>13</v>
      </c>
      <c r="J44" t="s">
        <v>166</v>
      </c>
      <c r="K44" s="2">
        <f t="shared" ref="K44" si="108">D44*C44</f>
        <v>134.99749</v>
      </c>
      <c r="L44" s="2">
        <f t="shared" ref="L44" si="109">K44-B44</f>
        <v>-2.5100000000009004E-3</v>
      </c>
      <c r="M44" s="1">
        <f t="shared" ref="M44" si="110">K44/150</f>
        <v>0.89998326666666661</v>
      </c>
      <c r="N44" s="6">
        <f t="shared" ref="N44" si="111">N43+C44-P44</f>
        <v>4546.8100000000022</v>
      </c>
      <c r="O44" s="2">
        <f t="shared" ref="O44" si="112">N44*D44</f>
        <v>4138.9611430000023</v>
      </c>
      <c r="P44" s="2"/>
      <c r="Q44" s="16"/>
      <c r="R44" s="6">
        <f t="shared" ref="R44" si="113">Q44+R43</f>
        <v>3495.24</v>
      </c>
      <c r="S44" s="6">
        <f t="shared" ref="S44" si="114">O44+R44</f>
        <v>7634.201143000002</v>
      </c>
      <c r="T44">
        <f t="shared" ref="T44" si="115">T43+B44</f>
        <v>6480</v>
      </c>
      <c r="U44" s="4">
        <f t="shared" ref="U44" si="116">S44/T44-1</f>
        <v>0.17811746033950659</v>
      </c>
      <c r="V44" s="4">
        <f t="shared" ref="V44" si="117">O44/(T44-R44)-1</f>
        <v>0.38669814088905041</v>
      </c>
      <c r="W44" s="1">
        <f t="shared" ref="W44" si="118">R44/S44</f>
        <v>0.45783965270614807</v>
      </c>
    </row>
    <row r="45" spans="1:23">
      <c r="A45" s="36" t="s">
        <v>169</v>
      </c>
      <c r="B45">
        <v>135</v>
      </c>
      <c r="C45" s="2">
        <v>143.05000000000001</v>
      </c>
      <c r="D45" s="3">
        <v>0.94369999999999998</v>
      </c>
      <c r="E45" s="1">
        <f t="shared" ref="E45:E49" si="119">10%*M45+13%</f>
        <v>0.21999752333333333</v>
      </c>
      <c r="F45" s="30">
        <f t="shared" si="1"/>
        <v>-9.1049703703703661E-2</v>
      </c>
      <c r="G45" s="9"/>
      <c r="H45" s="20">
        <f t="shared" ref="H45:H49" si="120">IF(G45="",$F$1*C45-B45,G45-B45)</f>
        <v>-12.291709999999995</v>
      </c>
      <c r="I45" t="s">
        <v>13</v>
      </c>
      <c r="J45" t="s">
        <v>170</v>
      </c>
      <c r="K45" s="2">
        <f t="shared" ref="K45:K49" si="121">D45*C45</f>
        <v>134.996285</v>
      </c>
      <c r="L45" s="2">
        <f t="shared" ref="L45:L49" si="122">K45-B45</f>
        <v>-3.7149999999996908E-3</v>
      </c>
      <c r="M45" s="1">
        <f t="shared" ref="M45:M49" si="123">K45/150</f>
        <v>0.89997523333333329</v>
      </c>
      <c r="N45" s="6">
        <f t="shared" ref="N45:N49" si="124">N44+C45-P45</f>
        <v>4689.8600000000024</v>
      </c>
      <c r="O45" s="2">
        <f t="shared" ref="O45:O49" si="125">N45*D45</f>
        <v>4425.8208820000018</v>
      </c>
      <c r="P45" s="2"/>
      <c r="Q45" s="16"/>
      <c r="R45" s="6">
        <f t="shared" ref="R45:R49" si="126">Q45+R44</f>
        <v>3495.24</v>
      </c>
      <c r="S45" s="6">
        <f t="shared" ref="S45:S49" si="127">O45+R45</f>
        <v>7921.0608820000016</v>
      </c>
      <c r="T45">
        <f t="shared" ref="T45:T49" si="128">T44+B45</f>
        <v>6615</v>
      </c>
      <c r="U45" s="4">
        <f t="shared" ref="U45:U49" si="129">S45/T45-1</f>
        <v>0.19743928677248701</v>
      </c>
      <c r="V45" s="4">
        <f t="shared" ref="V45:V49" si="130">O45/(T45-R45)-1</f>
        <v>0.41864146024053173</v>
      </c>
      <c r="W45" s="1">
        <f t="shared" ref="W45:W49" si="131">R45/S45</f>
        <v>0.44125907527647745</v>
      </c>
    </row>
    <row r="46" spans="1:23">
      <c r="A46" s="36" t="s">
        <v>171</v>
      </c>
      <c r="B46">
        <v>135</v>
      </c>
      <c r="C46" s="2">
        <v>140.77000000000001</v>
      </c>
      <c r="D46" s="3">
        <v>0.95899999999999996</v>
      </c>
      <c r="E46" s="1">
        <f t="shared" si="119"/>
        <v>0.21999895333333336</v>
      </c>
      <c r="F46" s="30">
        <f t="shared" si="1"/>
        <v>-0.10553699259259251</v>
      </c>
      <c r="G46" s="9"/>
      <c r="H46" s="20">
        <f t="shared" si="120"/>
        <v>-14.247493999999989</v>
      </c>
      <c r="I46" t="s">
        <v>13</v>
      </c>
      <c r="J46" t="s">
        <v>172</v>
      </c>
      <c r="K46" s="2">
        <f t="shared" si="121"/>
        <v>134.99843000000001</v>
      </c>
      <c r="L46" s="2">
        <f t="shared" si="122"/>
        <v>-1.5699999999867487E-3</v>
      </c>
      <c r="M46" s="1">
        <f t="shared" si="123"/>
        <v>0.89998953333333342</v>
      </c>
      <c r="N46" s="6">
        <f t="shared" si="124"/>
        <v>4830.6300000000028</v>
      </c>
      <c r="O46" s="2">
        <f t="shared" si="125"/>
        <v>4632.5741700000026</v>
      </c>
      <c r="P46" s="2"/>
      <c r="Q46" s="16"/>
      <c r="R46" s="6">
        <f t="shared" si="126"/>
        <v>3495.24</v>
      </c>
      <c r="S46" s="6">
        <f t="shared" si="127"/>
        <v>8127.8141700000024</v>
      </c>
      <c r="T46">
        <f t="shared" si="128"/>
        <v>6750</v>
      </c>
      <c r="U46" s="4">
        <f t="shared" si="129"/>
        <v>0.20412061777777812</v>
      </c>
      <c r="V46" s="4">
        <f t="shared" si="130"/>
        <v>0.42332281642886183</v>
      </c>
      <c r="W46" s="1">
        <f t="shared" si="131"/>
        <v>0.43003443815202269</v>
      </c>
    </row>
    <row r="47" spans="1:23">
      <c r="A47" s="36" t="s">
        <v>173</v>
      </c>
      <c r="B47">
        <v>135</v>
      </c>
      <c r="C47" s="2">
        <v>143.88999999999999</v>
      </c>
      <c r="D47" s="3">
        <v>0.93820000000000003</v>
      </c>
      <c r="E47" s="1">
        <f t="shared" si="119"/>
        <v>0.21999839866666665</v>
      </c>
      <c r="F47" s="30">
        <f t="shared" si="1"/>
        <v>-8.5712281481481564E-2</v>
      </c>
      <c r="G47" s="9"/>
      <c r="H47" s="20">
        <f t="shared" si="120"/>
        <v>-11.571158000000011</v>
      </c>
      <c r="I47" t="s">
        <v>13</v>
      </c>
      <c r="J47" t="s">
        <v>174</v>
      </c>
      <c r="K47" s="2">
        <f t="shared" si="121"/>
        <v>134.99759799999998</v>
      </c>
      <c r="L47" s="2">
        <f t="shared" si="122"/>
        <v>-2.4020000000177788E-3</v>
      </c>
      <c r="M47" s="1">
        <f t="shared" si="123"/>
        <v>0.89998398666666657</v>
      </c>
      <c r="N47" s="6">
        <f t="shared" si="124"/>
        <v>4974.5200000000032</v>
      </c>
      <c r="O47" s="2">
        <f t="shared" si="125"/>
        <v>4667.0946640000029</v>
      </c>
      <c r="P47" s="2"/>
      <c r="Q47" s="16"/>
      <c r="R47" s="6">
        <f t="shared" si="126"/>
        <v>3495.24</v>
      </c>
      <c r="S47" s="6">
        <f t="shared" si="127"/>
        <v>8162.3346640000027</v>
      </c>
      <c r="T47">
        <f t="shared" si="128"/>
        <v>6885</v>
      </c>
      <c r="U47" s="4">
        <f t="shared" si="129"/>
        <v>0.18552427944807581</v>
      </c>
      <c r="V47" s="4">
        <f t="shared" si="130"/>
        <v>0.37682156376852727</v>
      </c>
      <c r="W47" s="1">
        <f t="shared" si="131"/>
        <v>0.4282157181591395</v>
      </c>
    </row>
    <row r="48" spans="1:23">
      <c r="A48" s="36" t="s">
        <v>175</v>
      </c>
      <c r="B48">
        <v>135</v>
      </c>
      <c r="C48" s="2">
        <v>147.12</v>
      </c>
      <c r="D48" s="3">
        <v>0.91759999999999997</v>
      </c>
      <c r="E48" s="1">
        <f t="shared" si="119"/>
        <v>0.219998208</v>
      </c>
      <c r="F48" s="30">
        <f t="shared" si="1"/>
        <v>-6.5188622222222159E-2</v>
      </c>
      <c r="G48" s="9"/>
      <c r="H48" s="20">
        <f t="shared" si="120"/>
        <v>-8.800463999999991</v>
      </c>
      <c r="I48" t="s">
        <v>13</v>
      </c>
      <c r="J48" t="s">
        <v>176</v>
      </c>
      <c r="K48" s="2">
        <f t="shared" si="121"/>
        <v>134.99731199999999</v>
      </c>
      <c r="L48" s="2">
        <f t="shared" si="122"/>
        <v>-2.688000000006241E-3</v>
      </c>
      <c r="M48" s="1">
        <f t="shared" si="123"/>
        <v>0.89998207999999991</v>
      </c>
      <c r="N48" s="6">
        <f t="shared" si="124"/>
        <v>5121.6400000000031</v>
      </c>
      <c r="O48" s="2">
        <f t="shared" si="125"/>
        <v>4699.6168640000024</v>
      </c>
      <c r="P48" s="2"/>
      <c r="Q48" s="16"/>
      <c r="R48" s="6">
        <f t="shared" si="126"/>
        <v>3495.24</v>
      </c>
      <c r="S48" s="6">
        <f t="shared" si="127"/>
        <v>8194.8568640000012</v>
      </c>
      <c r="T48">
        <f t="shared" si="128"/>
        <v>7020</v>
      </c>
      <c r="U48" s="4">
        <f t="shared" si="129"/>
        <v>0.16735852763532777</v>
      </c>
      <c r="V48" s="4">
        <f t="shared" si="130"/>
        <v>0.33331542119179813</v>
      </c>
      <c r="W48" s="1">
        <f t="shared" si="131"/>
        <v>0.42651629650233258</v>
      </c>
    </row>
    <row r="49" spans="1:24">
      <c r="A49" s="36" t="s">
        <v>177</v>
      </c>
      <c r="B49">
        <v>135</v>
      </c>
      <c r="C49" s="2">
        <v>145.58000000000001</v>
      </c>
      <c r="D49" s="3">
        <v>0.92730000000000001</v>
      </c>
      <c r="E49" s="1">
        <f t="shared" si="119"/>
        <v>0.21999755600000004</v>
      </c>
      <c r="F49" s="30">
        <f t="shared" si="1"/>
        <v>-7.4973896296296194E-2</v>
      </c>
      <c r="G49" s="9"/>
      <c r="H49" s="20">
        <f t="shared" si="120"/>
        <v>-10.121475999999987</v>
      </c>
      <c r="I49" t="s">
        <v>13</v>
      </c>
      <c r="J49" t="s">
        <v>178</v>
      </c>
      <c r="K49" s="2">
        <f t="shared" si="121"/>
        <v>134.99633400000002</v>
      </c>
      <c r="L49" s="2">
        <f t="shared" si="122"/>
        <v>-3.6659999999812953E-3</v>
      </c>
      <c r="M49" s="1">
        <f t="shared" si="123"/>
        <v>0.89997556000000012</v>
      </c>
      <c r="N49" s="6">
        <f t="shared" si="124"/>
        <v>5267.220000000003</v>
      </c>
      <c r="O49" s="2">
        <f t="shared" si="125"/>
        <v>4884.2931060000028</v>
      </c>
      <c r="P49" s="2"/>
      <c r="Q49" s="16"/>
      <c r="R49" s="6">
        <f t="shared" si="126"/>
        <v>3495.24</v>
      </c>
      <c r="S49" s="6">
        <f t="shared" si="127"/>
        <v>8379.5331060000026</v>
      </c>
      <c r="T49">
        <f t="shared" si="128"/>
        <v>7155</v>
      </c>
      <c r="U49" s="4">
        <f t="shared" si="129"/>
        <v>0.17114369056603818</v>
      </c>
      <c r="V49" s="4">
        <f t="shared" si="130"/>
        <v>0.33459382746409672</v>
      </c>
      <c r="W49" s="1">
        <f t="shared" si="131"/>
        <v>0.41711631850911846</v>
      </c>
    </row>
    <row r="50" spans="1:24">
      <c r="A50" s="36" t="s">
        <v>203</v>
      </c>
      <c r="B50">
        <v>135</v>
      </c>
      <c r="C50" s="2">
        <v>142.02000000000001</v>
      </c>
      <c r="D50" s="3">
        <v>0.9506</v>
      </c>
      <c r="E50" s="1">
        <f t="shared" ref="E50:E54" si="132">10%*M50+13%</f>
        <v>0.22000280800000002</v>
      </c>
      <c r="F50" s="30">
        <f t="shared" si="1"/>
        <v>-9.7594399999999942E-2</v>
      </c>
      <c r="G50" s="9"/>
      <c r="H50" s="20">
        <f t="shared" ref="H50:H54" si="133">IF(G50="",$F$1*C50-B50,G50-B50)</f>
        <v>-13.175243999999992</v>
      </c>
      <c r="I50" t="s">
        <v>13</v>
      </c>
      <c r="J50" t="s">
        <v>204</v>
      </c>
      <c r="K50" s="2">
        <f t="shared" ref="K50:K54" si="134">D50*C50</f>
        <v>135.00421200000002</v>
      </c>
      <c r="L50" s="2">
        <f t="shared" ref="L50:L54" si="135">K50-B50</f>
        <v>4.2120000000238633E-3</v>
      </c>
      <c r="M50" s="1">
        <f t="shared" ref="M50:M54" si="136">K50/150</f>
        <v>0.90002808000000012</v>
      </c>
      <c r="N50" s="6">
        <f t="shared" ref="N50:N54" si="137">N49+C50-P50</f>
        <v>5409.2400000000034</v>
      </c>
      <c r="O50" s="2">
        <f t="shared" ref="O50:O54" si="138">N50*D50</f>
        <v>5142.0235440000033</v>
      </c>
      <c r="P50" s="2"/>
      <c r="Q50" s="16"/>
      <c r="R50" s="6">
        <f t="shared" ref="R50:R54" si="139">Q50+R49</f>
        <v>3495.24</v>
      </c>
      <c r="S50" s="6">
        <f t="shared" ref="S50:S54" si="140">O50+R50</f>
        <v>8637.2635440000031</v>
      </c>
      <c r="T50">
        <f t="shared" ref="T50:T54" si="141">T49+B50</f>
        <v>7290</v>
      </c>
      <c r="U50" s="4">
        <f t="shared" ref="U50:U54" si="142">S50/T50-1</f>
        <v>0.18480981399176999</v>
      </c>
      <c r="V50" s="4">
        <f t="shared" ref="V50:V54" si="143">O50/(T50-R50)-1</f>
        <v>0.35503260917686563</v>
      </c>
      <c r="W50" s="1">
        <f t="shared" ref="W50:W54" si="144">R50/S50</f>
        <v>0.40466983347150703</v>
      </c>
    </row>
    <row r="51" spans="1:24">
      <c r="A51" s="36" t="s">
        <v>205</v>
      </c>
      <c r="B51">
        <v>135</v>
      </c>
      <c r="C51" s="2">
        <v>141.51</v>
      </c>
      <c r="D51" s="3">
        <v>0.95399999999999996</v>
      </c>
      <c r="E51" s="1">
        <f t="shared" si="132"/>
        <v>0.22000036000000001</v>
      </c>
      <c r="F51" s="30">
        <f t="shared" si="1"/>
        <v>-0.10083497777777782</v>
      </c>
      <c r="G51" s="9"/>
      <c r="H51" s="20">
        <f t="shared" si="133"/>
        <v>-13.612722000000005</v>
      </c>
      <c r="I51" t="s">
        <v>13</v>
      </c>
      <c r="J51" t="s">
        <v>206</v>
      </c>
      <c r="K51" s="2">
        <f t="shared" si="134"/>
        <v>135.00053999999997</v>
      </c>
      <c r="L51" s="2">
        <f t="shared" si="135"/>
        <v>5.3999999997245141E-4</v>
      </c>
      <c r="M51" s="1">
        <f t="shared" si="136"/>
        <v>0.90000359999999979</v>
      </c>
      <c r="N51" s="6">
        <f t="shared" si="137"/>
        <v>5245.9600000000037</v>
      </c>
      <c r="O51" s="2">
        <f t="shared" si="138"/>
        <v>5004.6458400000029</v>
      </c>
      <c r="P51" s="2">
        <v>304.79000000000002</v>
      </c>
      <c r="Q51" s="16">
        <v>290.77</v>
      </c>
      <c r="R51" s="6">
        <f t="shared" si="139"/>
        <v>3786.0099999999998</v>
      </c>
      <c r="S51" s="6">
        <f t="shared" si="140"/>
        <v>8790.6558400000031</v>
      </c>
      <c r="T51">
        <f t="shared" si="141"/>
        <v>7425</v>
      </c>
      <c r="U51" s="4">
        <f t="shared" si="142"/>
        <v>0.18392671245791292</v>
      </c>
      <c r="V51" s="4">
        <f t="shared" si="143"/>
        <v>0.37528430690933545</v>
      </c>
      <c r="W51" s="1">
        <f t="shared" si="144"/>
        <v>0.43068572685698481</v>
      </c>
    </row>
    <row r="52" spans="1:24">
      <c r="A52" s="36" t="s">
        <v>207</v>
      </c>
      <c r="B52">
        <v>135</v>
      </c>
      <c r="C52" s="2">
        <v>141.69999999999999</v>
      </c>
      <c r="D52" s="3">
        <v>0.95269999999999999</v>
      </c>
      <c r="E52" s="1">
        <f t="shared" si="132"/>
        <v>0.21999839333333332</v>
      </c>
      <c r="F52" s="30">
        <f t="shared" si="1"/>
        <v>-9.9627703703703746E-2</v>
      </c>
      <c r="G52" s="9"/>
      <c r="H52" s="20">
        <f t="shared" si="133"/>
        <v>-13.449740000000006</v>
      </c>
      <c r="I52" t="s">
        <v>13</v>
      </c>
      <c r="J52" t="s">
        <v>208</v>
      </c>
      <c r="K52" s="2">
        <f t="shared" si="134"/>
        <v>134.99758999999997</v>
      </c>
      <c r="L52" s="2">
        <f t="shared" si="135"/>
        <v>-2.4100000000260025E-3</v>
      </c>
      <c r="M52" s="1">
        <f t="shared" si="136"/>
        <v>0.89998393333333315</v>
      </c>
      <c r="N52" s="6">
        <f t="shared" si="137"/>
        <v>5387.6600000000035</v>
      </c>
      <c r="O52" s="2">
        <f t="shared" si="138"/>
        <v>5132.8236820000029</v>
      </c>
      <c r="P52" s="2"/>
      <c r="Q52" s="16"/>
      <c r="R52" s="6">
        <f t="shared" si="139"/>
        <v>3786.0099999999998</v>
      </c>
      <c r="S52" s="6">
        <f t="shared" si="140"/>
        <v>8918.8336820000022</v>
      </c>
      <c r="T52">
        <f t="shared" si="141"/>
        <v>7560</v>
      </c>
      <c r="U52" s="4">
        <f t="shared" si="142"/>
        <v>0.17973990502645543</v>
      </c>
      <c r="V52" s="4">
        <f t="shared" si="143"/>
        <v>0.36005227411837404</v>
      </c>
      <c r="W52" s="1">
        <f t="shared" si="144"/>
        <v>0.42449608715553566</v>
      </c>
    </row>
    <row r="53" spans="1:24">
      <c r="A53" s="36" t="s">
        <v>209</v>
      </c>
      <c r="B53">
        <v>135</v>
      </c>
      <c r="C53" s="2">
        <v>139.88</v>
      </c>
      <c r="D53" s="3">
        <v>0.96509999999999996</v>
      </c>
      <c r="E53" s="1">
        <f t="shared" si="132"/>
        <v>0.219998792</v>
      </c>
      <c r="F53" s="30">
        <f t="shared" si="1"/>
        <v>-0.11119211851851853</v>
      </c>
      <c r="G53" s="9"/>
      <c r="H53" s="20">
        <f t="shared" si="133"/>
        <v>-15.010936000000001</v>
      </c>
      <c r="I53" t="s">
        <v>13</v>
      </c>
      <c r="J53" t="s">
        <v>210</v>
      </c>
      <c r="K53" s="2">
        <f t="shared" si="134"/>
        <v>134.998188</v>
      </c>
      <c r="L53" s="2">
        <f t="shared" si="135"/>
        <v>-1.812000000001035E-3</v>
      </c>
      <c r="M53" s="1">
        <f t="shared" si="136"/>
        <v>0.89998791999999994</v>
      </c>
      <c r="N53" s="6">
        <f t="shared" si="137"/>
        <v>5007.7500000000036</v>
      </c>
      <c r="O53" s="2">
        <f t="shared" si="138"/>
        <v>4832.9795250000034</v>
      </c>
      <c r="P53" s="2">
        <v>519.79</v>
      </c>
      <c r="Q53" s="16">
        <v>501.64</v>
      </c>
      <c r="R53" s="6">
        <f t="shared" si="139"/>
        <v>4287.6499999999996</v>
      </c>
      <c r="S53" s="6">
        <f t="shared" si="140"/>
        <v>9120.6295250000039</v>
      </c>
      <c r="T53">
        <f t="shared" si="141"/>
        <v>7695</v>
      </c>
      <c r="U53" s="4">
        <f t="shared" si="142"/>
        <v>0.18526699480181996</v>
      </c>
      <c r="V53" s="4">
        <f t="shared" si="143"/>
        <v>0.41839832274348177</v>
      </c>
      <c r="W53" s="1">
        <f t="shared" si="144"/>
        <v>0.47010461155640437</v>
      </c>
    </row>
    <row r="54" spans="1:24">
      <c r="A54" s="36" t="s">
        <v>211</v>
      </c>
      <c r="B54">
        <v>135</v>
      </c>
      <c r="C54" s="2">
        <v>139.12</v>
      </c>
      <c r="D54" s="3">
        <v>0.97040000000000004</v>
      </c>
      <c r="E54" s="1">
        <f t="shared" si="132"/>
        <v>0.22000136533333337</v>
      </c>
      <c r="F54" s="30">
        <f t="shared" si="1"/>
        <v>-0.11602121481481481</v>
      </c>
      <c r="G54" s="9"/>
      <c r="H54" s="20">
        <f t="shared" si="133"/>
        <v>-15.662863999999999</v>
      </c>
      <c r="I54" t="s">
        <v>13</v>
      </c>
      <c r="J54" t="s">
        <v>212</v>
      </c>
      <c r="K54" s="2">
        <f t="shared" si="134"/>
        <v>135.002048</v>
      </c>
      <c r="L54" s="2">
        <f t="shared" si="135"/>
        <v>2.0480000000020482E-3</v>
      </c>
      <c r="M54" s="1">
        <f t="shared" si="136"/>
        <v>0.90001365333333339</v>
      </c>
      <c r="N54" s="6">
        <f t="shared" si="137"/>
        <v>5146.8700000000035</v>
      </c>
      <c r="O54" s="2">
        <f t="shared" si="138"/>
        <v>4994.5226480000038</v>
      </c>
      <c r="P54" s="2"/>
      <c r="Q54" s="16"/>
      <c r="R54" s="6">
        <f t="shared" si="139"/>
        <v>4287.6499999999996</v>
      </c>
      <c r="S54" s="6">
        <f t="shared" si="140"/>
        <v>9282.1726480000034</v>
      </c>
      <c r="T54">
        <f t="shared" si="141"/>
        <v>7830</v>
      </c>
      <c r="U54" s="4">
        <f t="shared" si="142"/>
        <v>0.18546266257982169</v>
      </c>
      <c r="V54" s="4">
        <f t="shared" si="143"/>
        <v>0.40994612277160725</v>
      </c>
      <c r="W54" s="1">
        <f t="shared" si="144"/>
        <v>0.4619231038461501</v>
      </c>
      <c r="X54" s="6"/>
    </row>
    <row r="55" spans="1:24">
      <c r="A55" s="36" t="s">
        <v>225</v>
      </c>
      <c r="B55">
        <v>135</v>
      </c>
      <c r="C55" s="2">
        <v>140.82</v>
      </c>
      <c r="D55" s="3">
        <v>0.9587</v>
      </c>
      <c r="E55" s="1">
        <f t="shared" ref="E55:E59" si="145">10%*M55+13%</f>
        <v>0.22000275600000002</v>
      </c>
      <c r="F55" s="30">
        <f t="shared" si="1"/>
        <v>-0.10521928888888891</v>
      </c>
      <c r="G55" s="9"/>
      <c r="H55" s="20">
        <f t="shared" ref="H55:H59" si="146">IF(G55="",$F$1*C55-B55,G55-B55)</f>
        <v>-14.204604000000003</v>
      </c>
      <c r="I55" t="s">
        <v>13</v>
      </c>
      <c r="J55" t="s">
        <v>226</v>
      </c>
      <c r="K55" s="2">
        <f t="shared" ref="K55:K59" si="147">D55*C55</f>
        <v>135.00413399999999</v>
      </c>
      <c r="L55" s="2">
        <f t="shared" ref="L55:L59" si="148">K55-B55</f>
        <v>4.1339999999934207E-3</v>
      </c>
      <c r="M55" s="1">
        <f t="shared" ref="M55:M59" si="149">K55/150</f>
        <v>0.90002755999999995</v>
      </c>
      <c r="N55" s="6">
        <f t="shared" ref="N55:N59" si="150">N54+C55-P55</f>
        <v>5287.6900000000032</v>
      </c>
      <c r="O55" s="2">
        <f t="shared" ref="O55:O59" si="151">N55*D55</f>
        <v>5069.3084030000027</v>
      </c>
      <c r="P55" s="2"/>
      <c r="Q55" s="16"/>
      <c r="R55" s="6">
        <f t="shared" ref="R55:R59" si="152">Q55+R54</f>
        <v>4287.6499999999996</v>
      </c>
      <c r="S55" s="6">
        <f t="shared" ref="S55:S59" si="153">O55+R55</f>
        <v>9356.9584030000024</v>
      </c>
      <c r="T55">
        <f t="shared" ref="T55:T59" si="154">T54+B55</f>
        <v>7965</v>
      </c>
      <c r="U55" s="4">
        <f t="shared" ref="U55:U59" si="155">S55/T55-1</f>
        <v>0.17475937263025765</v>
      </c>
      <c r="V55" s="4">
        <f t="shared" ref="V55:V59" si="156">O55/(T55-R55)-1</f>
        <v>0.37852214311936638</v>
      </c>
      <c r="W55" s="1">
        <f t="shared" ref="W55:W59" si="157">R55/S55</f>
        <v>0.45823117035823363</v>
      </c>
    </row>
    <row r="56" spans="1:24">
      <c r="A56" s="36" t="s">
        <v>227</v>
      </c>
      <c r="B56">
        <v>135</v>
      </c>
      <c r="C56" s="2">
        <v>144.65</v>
      </c>
      <c r="D56" s="3">
        <v>0.93330000000000002</v>
      </c>
      <c r="E56" s="1">
        <f t="shared" si="145"/>
        <v>0.22000122999999999</v>
      </c>
      <c r="F56" s="30">
        <f t="shared" si="1"/>
        <v>-8.0883185185185183E-2</v>
      </c>
      <c r="G56" s="9"/>
      <c r="H56" s="20">
        <f t="shared" si="146"/>
        <v>-10.919229999999999</v>
      </c>
      <c r="I56" t="s">
        <v>13</v>
      </c>
      <c r="J56" t="s">
        <v>228</v>
      </c>
      <c r="K56" s="2">
        <f t="shared" si="147"/>
        <v>135.001845</v>
      </c>
      <c r="L56" s="2">
        <f t="shared" si="148"/>
        <v>1.8450000000029831E-3</v>
      </c>
      <c r="M56" s="1">
        <f t="shared" si="149"/>
        <v>0.90001229999999999</v>
      </c>
      <c r="N56" s="6">
        <f t="shared" si="150"/>
        <v>5432.3400000000029</v>
      </c>
      <c r="O56" s="2">
        <f t="shared" si="151"/>
        <v>5070.0029220000024</v>
      </c>
      <c r="P56" s="2"/>
      <c r="Q56" s="16"/>
      <c r="R56" s="6">
        <f t="shared" si="152"/>
        <v>4287.6499999999996</v>
      </c>
      <c r="S56" s="6">
        <f t="shared" si="153"/>
        <v>9357.6529220000011</v>
      </c>
      <c r="T56">
        <f t="shared" si="154"/>
        <v>8100</v>
      </c>
      <c r="U56" s="4">
        <f t="shared" si="155"/>
        <v>0.15526579283950626</v>
      </c>
      <c r="V56" s="4">
        <f t="shared" si="156"/>
        <v>0.3298891555077581</v>
      </c>
      <c r="W56" s="1">
        <f t="shared" si="157"/>
        <v>0.45819716073457495</v>
      </c>
    </row>
    <row r="57" spans="1:24">
      <c r="A57" s="36" t="s">
        <v>229</v>
      </c>
      <c r="B57">
        <v>135</v>
      </c>
      <c r="C57" s="2">
        <v>143.36000000000001</v>
      </c>
      <c r="D57" s="3">
        <v>0.94169999999999998</v>
      </c>
      <c r="E57" s="1">
        <f t="shared" si="145"/>
        <v>0.22000140800000001</v>
      </c>
      <c r="F57" s="30">
        <f t="shared" si="1"/>
        <v>-8.9079940740740604E-2</v>
      </c>
      <c r="G57" s="9"/>
      <c r="H57" s="20">
        <f t="shared" si="146"/>
        <v>-12.025791999999981</v>
      </c>
      <c r="I57" t="s">
        <v>13</v>
      </c>
      <c r="J57" t="s">
        <v>230</v>
      </c>
      <c r="K57" s="2">
        <f t="shared" si="147"/>
        <v>135.00211200000001</v>
      </c>
      <c r="L57" s="2">
        <f t="shared" si="148"/>
        <v>2.112000000010994E-3</v>
      </c>
      <c r="M57" s="1">
        <f t="shared" si="149"/>
        <v>0.90001408000000005</v>
      </c>
      <c r="N57" s="6">
        <f t="shared" si="150"/>
        <v>5575.7000000000025</v>
      </c>
      <c r="O57" s="2">
        <f t="shared" si="151"/>
        <v>5250.6366900000021</v>
      </c>
      <c r="P57" s="2"/>
      <c r="Q57" s="16"/>
      <c r="R57" s="6">
        <f t="shared" si="152"/>
        <v>4287.6499999999996</v>
      </c>
      <c r="S57" s="6">
        <f t="shared" si="153"/>
        <v>9538.2866900000008</v>
      </c>
      <c r="T57">
        <f t="shared" si="154"/>
        <v>8235</v>
      </c>
      <c r="U57" s="4">
        <f t="shared" si="155"/>
        <v>0.15826189313904071</v>
      </c>
      <c r="V57" s="4">
        <f t="shared" si="156"/>
        <v>0.33016750224834412</v>
      </c>
      <c r="W57" s="1">
        <f t="shared" si="157"/>
        <v>0.44951993364753845</v>
      </c>
    </row>
    <row r="58" spans="1:24">
      <c r="A58" s="36" t="s">
        <v>231</v>
      </c>
      <c r="B58">
        <v>135</v>
      </c>
      <c r="C58" s="2">
        <v>145.29</v>
      </c>
      <c r="D58" s="3">
        <v>0.92920000000000003</v>
      </c>
      <c r="E58" s="1">
        <f t="shared" si="145"/>
        <v>0.22000231200000001</v>
      </c>
      <c r="F58" s="30">
        <f t="shared" si="1"/>
        <v>-7.6816577777777784E-2</v>
      </c>
      <c r="G58" s="9"/>
      <c r="H58" s="20">
        <f t="shared" si="146"/>
        <v>-10.370238000000001</v>
      </c>
      <c r="I58" t="s">
        <v>13</v>
      </c>
      <c r="J58" t="s">
        <v>232</v>
      </c>
      <c r="K58" s="2">
        <f t="shared" si="147"/>
        <v>135.003468</v>
      </c>
      <c r="L58" s="2">
        <f t="shared" si="148"/>
        <v>3.4679999999980282E-3</v>
      </c>
      <c r="M58" s="1">
        <f t="shared" si="149"/>
        <v>0.90002311999999995</v>
      </c>
      <c r="N58" s="6">
        <f t="shared" si="150"/>
        <v>5720.9900000000025</v>
      </c>
      <c r="O58" s="2">
        <f t="shared" si="151"/>
        <v>5315.9439080000029</v>
      </c>
      <c r="P58" s="2"/>
      <c r="Q58" s="16"/>
      <c r="R58" s="6">
        <f t="shared" si="152"/>
        <v>4287.6499999999996</v>
      </c>
      <c r="S58" s="6">
        <f t="shared" si="153"/>
        <v>9603.5939080000026</v>
      </c>
      <c r="T58">
        <f t="shared" si="154"/>
        <v>8370</v>
      </c>
      <c r="U58" s="4">
        <f t="shared" si="155"/>
        <v>0.14738278470728816</v>
      </c>
      <c r="V58" s="4">
        <f t="shared" si="156"/>
        <v>0.30217739978198899</v>
      </c>
      <c r="W58" s="1">
        <f t="shared" si="157"/>
        <v>0.44646306800085478</v>
      </c>
    </row>
    <row r="59" spans="1:24">
      <c r="A59" s="36" t="s">
        <v>233</v>
      </c>
      <c r="B59">
        <v>135</v>
      </c>
      <c r="C59" s="2">
        <v>140.87</v>
      </c>
      <c r="D59" s="3">
        <v>0.95830000000000004</v>
      </c>
      <c r="E59" s="1">
        <f t="shared" si="145"/>
        <v>0.21999714733333336</v>
      </c>
      <c r="F59" s="30">
        <f t="shared" si="1"/>
        <v>-0.10490158518518511</v>
      </c>
      <c r="G59" s="9"/>
      <c r="H59" s="20">
        <f t="shared" si="146"/>
        <v>-14.161713999999989</v>
      </c>
      <c r="I59" t="s">
        <v>13</v>
      </c>
      <c r="J59" t="s">
        <v>234</v>
      </c>
      <c r="K59" s="2">
        <f t="shared" si="147"/>
        <v>134.995721</v>
      </c>
      <c r="L59" s="2">
        <f t="shared" si="148"/>
        <v>-4.2789999999968131E-3</v>
      </c>
      <c r="M59" s="1">
        <f t="shared" si="149"/>
        <v>0.89997147333333338</v>
      </c>
      <c r="N59" s="6">
        <f t="shared" si="150"/>
        <v>5861.8600000000024</v>
      </c>
      <c r="O59" s="2">
        <f t="shared" si="151"/>
        <v>5617.4204380000028</v>
      </c>
      <c r="P59" s="2"/>
      <c r="Q59" s="16"/>
      <c r="R59" s="6">
        <f t="shared" si="152"/>
        <v>4287.6499999999996</v>
      </c>
      <c r="S59" s="6">
        <f t="shared" si="153"/>
        <v>9905.0704380000025</v>
      </c>
      <c r="T59">
        <f t="shared" si="154"/>
        <v>8505</v>
      </c>
      <c r="U59" s="4">
        <f t="shared" si="155"/>
        <v>0.16461733544973578</v>
      </c>
      <c r="V59" s="4">
        <f t="shared" si="156"/>
        <v>0.33197871601835338</v>
      </c>
      <c r="W59" s="1">
        <f t="shared" si="157"/>
        <v>0.43287425635569199</v>
      </c>
    </row>
    <row r="60" spans="1:24">
      <c r="A60" s="36" t="s">
        <v>235</v>
      </c>
      <c r="B60">
        <v>135</v>
      </c>
      <c r="C60" s="2">
        <v>135.99</v>
      </c>
      <c r="D60" s="3">
        <v>0.99270000000000003</v>
      </c>
      <c r="E60" s="1">
        <f t="shared" ref="E60" si="158">10%*M60+13%</f>
        <v>0.21999818200000001</v>
      </c>
      <c r="F60" s="30">
        <f t="shared" si="1"/>
        <v>-0.13590946666666659</v>
      </c>
      <c r="G60" s="9"/>
      <c r="H60" s="20">
        <f t="shared" ref="H60" si="159">IF(G60="",$F$1*C60-B60,G60-B60)</f>
        <v>-18.347777999999991</v>
      </c>
      <c r="I60" t="s">
        <v>13</v>
      </c>
      <c r="J60" t="s">
        <v>236</v>
      </c>
      <c r="K60" s="2">
        <f t="shared" ref="K60" si="160">D60*C60</f>
        <v>134.99727300000001</v>
      </c>
      <c r="L60" s="2">
        <f t="shared" ref="L60" si="161">K60-B60</f>
        <v>-2.7269999999930405E-3</v>
      </c>
      <c r="M60" s="1">
        <f t="shared" ref="M60" si="162">K60/150</f>
        <v>0.89998182000000004</v>
      </c>
      <c r="N60" s="6">
        <f t="shared" ref="N60" si="163">N59+C60-P60</f>
        <v>4019.090000000002</v>
      </c>
      <c r="O60" s="2">
        <f t="shared" ref="O60" si="164">N60*D60</f>
        <v>3989.7506430000021</v>
      </c>
      <c r="P60" s="2">
        <v>1978.76</v>
      </c>
      <c r="Q60" s="16">
        <v>1961.31</v>
      </c>
      <c r="R60" s="6">
        <f t="shared" ref="R60" si="165">Q60+R59</f>
        <v>6248.9599999999991</v>
      </c>
      <c r="S60" s="6">
        <f t="shared" ref="S60" si="166">O60+R60</f>
        <v>10238.710643000002</v>
      </c>
      <c r="T60">
        <f t="shared" ref="T60" si="167">T59+B60</f>
        <v>8640</v>
      </c>
      <c r="U60" s="4">
        <f t="shared" ref="U60" si="168">S60/T60-1</f>
        <v>0.1850359540509261</v>
      </c>
      <c r="V60" s="4">
        <f t="shared" ref="V60" si="169">O60/(T60-R60)-1</f>
        <v>0.6686256369613226</v>
      </c>
      <c r="W60" s="1">
        <f t="shared" ref="W60" si="170">R60/S60</f>
        <v>0.61032684855414732</v>
      </c>
    </row>
    <row r="61" spans="1:24">
      <c r="A61" s="36" t="s">
        <v>263</v>
      </c>
      <c r="B61">
        <v>135</v>
      </c>
      <c r="C61" s="2">
        <v>135.58000000000001</v>
      </c>
      <c r="D61" s="3">
        <v>0.99570000000000003</v>
      </c>
      <c r="E61" s="1">
        <f t="shared" ref="E61:E63" si="171">10%*M61+13%</f>
        <v>0.21999800400000002</v>
      </c>
      <c r="F61" s="30">
        <f t="shared" ref="F61:F63" si="172">IF(G61="",($F$1*C61-B61)/B61,H61/B61)</f>
        <v>-0.13851463703703695</v>
      </c>
      <c r="G61" s="9"/>
      <c r="H61" s="20">
        <f t="shared" ref="H61:H63" si="173">IF(G61="",$F$1*C61-B61,G61-B61)</f>
        <v>-18.69947599999999</v>
      </c>
      <c r="I61" t="s">
        <v>13</v>
      </c>
      <c r="J61" t="s">
        <v>264</v>
      </c>
      <c r="K61" s="2">
        <f t="shared" ref="K61:K63" si="174">D61*C61</f>
        <v>134.99700600000003</v>
      </c>
      <c r="L61" s="2">
        <f t="shared" ref="L61:L63" si="175">K61-B61</f>
        <v>-2.9939999999726297E-3</v>
      </c>
      <c r="M61" s="1">
        <f t="shared" ref="M61:M63" si="176">K61/150</f>
        <v>0.8999800400000002</v>
      </c>
      <c r="N61" s="6">
        <f t="shared" ref="N61:N63" si="177">N60+C61-P61</f>
        <v>4154.6700000000019</v>
      </c>
      <c r="O61" s="2">
        <f t="shared" ref="O61:O63" si="178">N61*D61</f>
        <v>4136.804919000002</v>
      </c>
      <c r="P61" s="2"/>
      <c r="Q61" s="16"/>
      <c r="R61" s="6">
        <f t="shared" ref="R61:R63" si="179">Q61+R60</f>
        <v>6248.9599999999991</v>
      </c>
      <c r="S61" s="6">
        <f t="shared" ref="S61:S63" si="180">O61+R61</f>
        <v>10385.764919000001</v>
      </c>
      <c r="T61">
        <f t="shared" ref="T61:T63" si="181">T60+B61</f>
        <v>8775</v>
      </c>
      <c r="U61" s="4">
        <f t="shared" ref="U61:U63" si="182">S61/T61-1</f>
        <v>0.18356295373219389</v>
      </c>
      <c r="V61" s="4">
        <f t="shared" ref="V61:V63" si="183">O61/(T61-R61)-1</f>
        <v>0.6376640587639153</v>
      </c>
      <c r="W61" s="1">
        <f t="shared" ref="W61:W63" si="184">R61/S61</f>
        <v>0.60168509962785521</v>
      </c>
    </row>
    <row r="62" spans="1:24">
      <c r="A62" s="36" t="s">
        <v>265</v>
      </c>
      <c r="B62">
        <v>120</v>
      </c>
      <c r="C62" s="2">
        <v>119.33</v>
      </c>
      <c r="D62" s="3">
        <v>1.0056</v>
      </c>
      <c r="E62" s="1">
        <f t="shared" si="171"/>
        <v>0.20999883200000002</v>
      </c>
      <c r="F62" s="30">
        <f t="shared" si="172"/>
        <v>-0.14698938333333339</v>
      </c>
      <c r="G62" s="9"/>
      <c r="H62" s="20">
        <f t="shared" si="173"/>
        <v>-17.638726000000005</v>
      </c>
      <c r="I62" t="s">
        <v>13</v>
      </c>
      <c r="J62" t="s">
        <v>266</v>
      </c>
      <c r="K62" s="2">
        <f t="shared" si="174"/>
        <v>119.998248</v>
      </c>
      <c r="L62" s="2">
        <f t="shared" si="175"/>
        <v>-1.751999999996201E-3</v>
      </c>
      <c r="M62" s="1">
        <f t="shared" si="176"/>
        <v>0.79998831999999997</v>
      </c>
      <c r="N62" s="6">
        <f t="shared" si="177"/>
        <v>4147.7400000000016</v>
      </c>
      <c r="O62" s="2">
        <f t="shared" si="178"/>
        <v>4170.9673440000015</v>
      </c>
      <c r="P62" s="2">
        <v>126.26</v>
      </c>
      <c r="Q62" s="16">
        <v>126.97</v>
      </c>
      <c r="R62" s="6">
        <f t="shared" si="179"/>
        <v>6375.9299999999994</v>
      </c>
      <c r="S62" s="6">
        <f t="shared" si="180"/>
        <v>10546.897344000001</v>
      </c>
      <c r="T62">
        <f t="shared" si="181"/>
        <v>8895</v>
      </c>
      <c r="U62" s="4">
        <f t="shared" si="182"/>
        <v>0.18571077504215872</v>
      </c>
      <c r="V62" s="4">
        <f t="shared" si="183"/>
        <v>0.65575682454239081</v>
      </c>
      <c r="W62" s="1">
        <f t="shared" si="184"/>
        <v>0.60453134149705046</v>
      </c>
    </row>
    <row r="63" spans="1:24">
      <c r="A63" s="36" t="s">
        <v>267</v>
      </c>
      <c r="B63">
        <v>120</v>
      </c>
      <c r="C63" s="2">
        <v>118.64</v>
      </c>
      <c r="D63" s="3">
        <v>1.0115000000000001</v>
      </c>
      <c r="E63" s="1">
        <f t="shared" si="171"/>
        <v>0.21000290666666668</v>
      </c>
      <c r="F63" s="30">
        <f t="shared" si="172"/>
        <v>-0.15192173333333336</v>
      </c>
      <c r="G63" s="9"/>
      <c r="H63" s="20">
        <f t="shared" si="173"/>
        <v>-18.230608000000004</v>
      </c>
      <c r="I63" t="s">
        <v>13</v>
      </c>
      <c r="J63" t="s">
        <v>268</v>
      </c>
      <c r="K63" s="2">
        <f t="shared" si="174"/>
        <v>120.00436000000001</v>
      </c>
      <c r="L63" s="2">
        <f t="shared" si="175"/>
        <v>4.3600000000054706E-3</v>
      </c>
      <c r="M63" s="1">
        <f t="shared" si="176"/>
        <v>0.80002906666666673</v>
      </c>
      <c r="N63" s="6">
        <f t="shared" si="177"/>
        <v>3915.820000000002</v>
      </c>
      <c r="O63" s="2">
        <f t="shared" si="178"/>
        <v>3960.8519300000021</v>
      </c>
      <c r="P63" s="2">
        <v>350.56</v>
      </c>
      <c r="Q63" s="16">
        <v>354.59</v>
      </c>
      <c r="R63" s="6">
        <f t="shared" si="179"/>
        <v>6730.5199999999995</v>
      </c>
      <c r="S63" s="6">
        <f t="shared" si="180"/>
        <v>10691.371930000001</v>
      </c>
      <c r="T63">
        <f t="shared" si="181"/>
        <v>9015</v>
      </c>
      <c r="U63" s="4">
        <f t="shared" si="182"/>
        <v>0.185953625069329</v>
      </c>
      <c r="V63" s="4">
        <f t="shared" si="183"/>
        <v>0.73380897622216046</v>
      </c>
      <c r="W63" s="1">
        <f t="shared" si="184"/>
        <v>0.6295281881564847</v>
      </c>
    </row>
    <row r="64" spans="1:24">
      <c r="A64" s="36" t="s">
        <v>282</v>
      </c>
      <c r="B64">
        <v>120</v>
      </c>
      <c r="C64" s="2">
        <v>119.12</v>
      </c>
      <c r="D64" s="3">
        <v>1.0074000000000001</v>
      </c>
      <c r="E64" s="1">
        <f t="shared" ref="E64:E68" si="185">10%*M64+13%</f>
        <v>0.210000992</v>
      </c>
      <c r="F64" s="30">
        <f t="shared" ref="F64:F68" si="186">IF(G64="",($F$1*C64-B64)/B64,H64/B64)</f>
        <v>-0.14849053333333326</v>
      </c>
      <c r="G64" s="9"/>
      <c r="H64" s="20">
        <f t="shared" ref="H64:H68" si="187">IF(G64="",$F$1*C64-B64,G64-B64)</f>
        <v>-17.818863999999991</v>
      </c>
      <c r="I64" t="s">
        <v>13</v>
      </c>
      <c r="J64" t="s">
        <v>283</v>
      </c>
      <c r="K64" s="2">
        <f t="shared" ref="K64:K68" si="188">D64*C64</f>
        <v>120.00148800000001</v>
      </c>
      <c r="L64" s="2">
        <f t="shared" ref="L64:L68" si="189">K64-B64</f>
        <v>1.4880000000090376E-3</v>
      </c>
      <c r="M64" s="1">
        <f t="shared" ref="M64:M68" si="190">K64/150</f>
        <v>0.80000992000000004</v>
      </c>
      <c r="N64" s="6">
        <f t="shared" ref="N64:N68" si="191">N63+C64-P64</f>
        <v>4034.9400000000019</v>
      </c>
      <c r="O64" s="2">
        <f t="shared" ref="O64:O68" si="192">N64*D64</f>
        <v>4064.798556000002</v>
      </c>
      <c r="P64" s="2"/>
      <c r="Q64" s="16"/>
      <c r="R64" s="6">
        <f t="shared" ref="R64:R68" si="193">Q64+R63</f>
        <v>6730.5199999999995</v>
      </c>
      <c r="S64" s="6">
        <f t="shared" ref="S64:S68" si="194">O64+R64</f>
        <v>10795.318556000002</v>
      </c>
      <c r="T64">
        <f t="shared" ref="T64:T68" si="195">T63+B64</f>
        <v>9135</v>
      </c>
      <c r="U64" s="4">
        <f t="shared" ref="U64:U68" si="196">S64/T64-1</f>
        <v>0.1817535365079368</v>
      </c>
      <c r="V64" s="4">
        <f t="shared" ref="V64:V68" si="197">O64/(T64-R64)-1</f>
        <v>0.69051044550173057</v>
      </c>
      <c r="W64" s="1">
        <f t="shared" ref="W64:W68" si="198">R64/S64</f>
        <v>0.62346654849376348</v>
      </c>
    </row>
    <row r="65" spans="1:23">
      <c r="A65" s="36" t="s">
        <v>284</v>
      </c>
      <c r="B65">
        <v>120</v>
      </c>
      <c r="C65" s="2">
        <v>118.92</v>
      </c>
      <c r="D65" s="3">
        <v>1.0091000000000001</v>
      </c>
      <c r="E65" s="1">
        <f t="shared" si="185"/>
        <v>0.21000144800000003</v>
      </c>
      <c r="F65" s="30">
        <f t="shared" si="186"/>
        <v>-0.14992020000000003</v>
      </c>
      <c r="G65" s="9"/>
      <c r="H65" s="20">
        <f t="shared" si="187"/>
        <v>-17.990424000000004</v>
      </c>
      <c r="I65" t="s">
        <v>13</v>
      </c>
      <c r="J65" t="s">
        <v>285</v>
      </c>
      <c r="K65" s="2">
        <f t="shared" si="188"/>
        <v>120.00217200000002</v>
      </c>
      <c r="L65" s="2">
        <f t="shared" si="189"/>
        <v>2.1720000000158279E-3</v>
      </c>
      <c r="M65" s="1">
        <f t="shared" si="190"/>
        <v>0.80001448000000008</v>
      </c>
      <c r="N65" s="6">
        <f t="shared" si="191"/>
        <v>4153.8600000000015</v>
      </c>
      <c r="O65" s="2">
        <f t="shared" si="192"/>
        <v>4191.6601260000016</v>
      </c>
      <c r="P65" s="2"/>
      <c r="Q65" s="16"/>
      <c r="R65" s="6">
        <f t="shared" si="193"/>
        <v>6730.5199999999995</v>
      </c>
      <c r="S65" s="6">
        <f t="shared" si="194"/>
        <v>10922.180126000001</v>
      </c>
      <c r="T65">
        <f t="shared" si="195"/>
        <v>9255</v>
      </c>
      <c r="U65" s="4">
        <f t="shared" si="196"/>
        <v>0.1801383172339277</v>
      </c>
      <c r="V65" s="4">
        <f t="shared" si="197"/>
        <v>0.66040536110406922</v>
      </c>
      <c r="W65" s="1">
        <f t="shared" si="198"/>
        <v>0.6162249589693316</v>
      </c>
    </row>
    <row r="66" spans="1:23">
      <c r="A66" s="36" t="s">
        <v>286</v>
      </c>
      <c r="B66">
        <v>120</v>
      </c>
      <c r="C66" s="2">
        <v>119.05</v>
      </c>
      <c r="D66" s="3">
        <v>1.008</v>
      </c>
      <c r="E66" s="1">
        <f t="shared" si="185"/>
        <v>0.21000160000000001</v>
      </c>
      <c r="F66" s="30">
        <f t="shared" si="186"/>
        <v>-0.1489909166666667</v>
      </c>
      <c r="G66" s="9"/>
      <c r="H66" s="20">
        <f t="shared" si="187"/>
        <v>-17.878910000000005</v>
      </c>
      <c r="I66" t="s">
        <v>13</v>
      </c>
      <c r="J66" t="s">
        <v>287</v>
      </c>
      <c r="K66" s="2">
        <f t="shared" si="188"/>
        <v>120.00239999999999</v>
      </c>
      <c r="L66" s="2">
        <f t="shared" si="189"/>
        <v>2.3999999999944066E-3</v>
      </c>
      <c r="M66" s="1">
        <f t="shared" si="190"/>
        <v>0.80001599999999995</v>
      </c>
      <c r="N66" s="6">
        <f t="shared" si="191"/>
        <v>4272.9100000000017</v>
      </c>
      <c r="O66" s="2">
        <f t="shared" si="192"/>
        <v>4307.0932800000019</v>
      </c>
      <c r="P66" s="2"/>
      <c r="Q66" s="16"/>
      <c r="R66" s="6">
        <f t="shared" si="193"/>
        <v>6730.5199999999995</v>
      </c>
      <c r="S66" s="6">
        <f t="shared" si="194"/>
        <v>11037.613280000001</v>
      </c>
      <c r="T66">
        <f t="shared" si="195"/>
        <v>9375</v>
      </c>
      <c r="U66" s="4">
        <f t="shared" si="196"/>
        <v>0.17734541653333347</v>
      </c>
      <c r="V66" s="4">
        <f t="shared" si="197"/>
        <v>0.62871085430784168</v>
      </c>
      <c r="W66" s="1">
        <f t="shared" si="198"/>
        <v>0.60978037817248099</v>
      </c>
    </row>
    <row r="67" spans="1:23">
      <c r="A67" s="36" t="s">
        <v>288</v>
      </c>
      <c r="B67">
        <v>120</v>
      </c>
      <c r="C67" s="2">
        <v>121.49</v>
      </c>
      <c r="D67" s="3">
        <v>0.98770000000000002</v>
      </c>
      <c r="E67" s="1">
        <f t="shared" si="185"/>
        <v>0.20999711533333335</v>
      </c>
      <c r="F67" s="30">
        <f t="shared" si="186"/>
        <v>-0.13154898333333331</v>
      </c>
      <c r="G67" s="9"/>
      <c r="H67" s="20">
        <f t="shared" si="187"/>
        <v>-15.785877999999997</v>
      </c>
      <c r="I67" t="s">
        <v>13</v>
      </c>
      <c r="J67" t="s">
        <v>289</v>
      </c>
      <c r="K67" s="2">
        <f t="shared" si="188"/>
        <v>119.995673</v>
      </c>
      <c r="L67" s="2">
        <f t="shared" si="189"/>
        <v>-4.3270000000035225E-3</v>
      </c>
      <c r="M67" s="1">
        <f t="shared" si="190"/>
        <v>0.79997115333333335</v>
      </c>
      <c r="N67" s="6">
        <f t="shared" si="191"/>
        <v>4394.4000000000015</v>
      </c>
      <c r="O67" s="2">
        <f t="shared" si="192"/>
        <v>4340.3488800000014</v>
      </c>
      <c r="P67" s="2"/>
      <c r="Q67" s="16"/>
      <c r="R67" s="6">
        <f t="shared" si="193"/>
        <v>6730.5199999999995</v>
      </c>
      <c r="S67" s="6">
        <f t="shared" si="194"/>
        <v>11070.868880000002</v>
      </c>
      <c r="T67">
        <f t="shared" si="195"/>
        <v>9495</v>
      </c>
      <c r="U67" s="4">
        <f t="shared" si="196"/>
        <v>0.16596828646656148</v>
      </c>
      <c r="V67" s="4">
        <f t="shared" si="197"/>
        <v>0.5700417004282905</v>
      </c>
      <c r="W67" s="1">
        <f t="shared" si="198"/>
        <v>0.6079486689756548</v>
      </c>
    </row>
    <row r="68" spans="1:23">
      <c r="A68" s="36" t="s">
        <v>290</v>
      </c>
      <c r="B68">
        <v>135</v>
      </c>
      <c r="C68" s="2">
        <v>136.99</v>
      </c>
      <c r="D68" s="3">
        <v>0.98550000000000004</v>
      </c>
      <c r="E68" s="1">
        <f t="shared" si="185"/>
        <v>0.22000243000000003</v>
      </c>
      <c r="F68" s="30">
        <f t="shared" si="186"/>
        <v>-0.12955539259259255</v>
      </c>
      <c r="G68" s="9"/>
      <c r="H68" s="20">
        <f t="shared" si="187"/>
        <v>-17.489977999999994</v>
      </c>
      <c r="I68" t="s">
        <v>13</v>
      </c>
      <c r="J68" t="s">
        <v>291</v>
      </c>
      <c r="K68" s="2">
        <f t="shared" si="188"/>
        <v>135.00364500000001</v>
      </c>
      <c r="L68" s="2">
        <f t="shared" si="189"/>
        <v>3.6450000000058935E-3</v>
      </c>
      <c r="M68" s="1">
        <f t="shared" si="190"/>
        <v>0.9000243</v>
      </c>
      <c r="N68" s="6">
        <f t="shared" si="191"/>
        <v>4531.3900000000012</v>
      </c>
      <c r="O68" s="2">
        <f t="shared" si="192"/>
        <v>4465.6848450000016</v>
      </c>
      <c r="P68" s="2"/>
      <c r="Q68" s="16"/>
      <c r="R68" s="6">
        <f t="shared" si="193"/>
        <v>6730.5199999999995</v>
      </c>
      <c r="S68" s="6">
        <f t="shared" si="194"/>
        <v>11196.204845</v>
      </c>
      <c r="T68">
        <f t="shared" si="195"/>
        <v>9630</v>
      </c>
      <c r="U68" s="4">
        <f t="shared" si="196"/>
        <v>0.16263809397715479</v>
      </c>
      <c r="V68" s="4">
        <f t="shared" si="197"/>
        <v>0.54016749382647955</v>
      </c>
      <c r="W68" s="1">
        <f t="shared" si="198"/>
        <v>0.60114298489328855</v>
      </c>
    </row>
    <row r="69" spans="1:23">
      <c r="A69" s="36" t="s">
        <v>302</v>
      </c>
      <c r="B69">
        <v>135</v>
      </c>
      <c r="C69" s="2">
        <v>138.38999999999999</v>
      </c>
      <c r="D69" s="3">
        <v>0.97550000000000003</v>
      </c>
      <c r="E69" s="1">
        <f t="shared" ref="E69:E73" si="199">10%*M69+13%</f>
        <v>0.21999963</v>
      </c>
      <c r="F69" s="30">
        <f t="shared" ref="F69:F73" si="200">IF(G69="",($F$1*C69-B69)/B69,H69/B69)</f>
        <v>-0.12065968888888898</v>
      </c>
      <c r="G69" s="9"/>
      <c r="H69" s="20">
        <f t="shared" ref="H69:H73" si="201">IF(G69="",$F$1*C69-B69,G69-B69)</f>
        <v>-16.289058000000011</v>
      </c>
      <c r="I69" t="s">
        <v>13</v>
      </c>
      <c r="J69" t="s">
        <v>303</v>
      </c>
      <c r="K69" s="2">
        <f t="shared" ref="K69:K73" si="202">D69*C69</f>
        <v>134.99944499999998</v>
      </c>
      <c r="L69" s="2">
        <f t="shared" ref="L69:L73" si="203">K69-B69</f>
        <v>-5.5500000001984517E-4</v>
      </c>
      <c r="M69" s="1">
        <f t="shared" ref="M69:M73" si="204">K69/150</f>
        <v>0.89999629999999986</v>
      </c>
      <c r="N69" s="6">
        <f t="shared" ref="N69:N73" si="205">N68+C69-P69</f>
        <v>4669.7800000000016</v>
      </c>
      <c r="O69" s="2">
        <f t="shared" ref="O69:O73" si="206">N69*D69</f>
        <v>4555.3703900000019</v>
      </c>
      <c r="P69" s="2"/>
      <c r="Q69" s="16"/>
      <c r="R69" s="6">
        <f t="shared" ref="R69:R73" si="207">Q69+R68</f>
        <v>6730.5199999999995</v>
      </c>
      <c r="S69" s="6">
        <f t="shared" ref="S69:S73" si="208">O69+R69</f>
        <v>11285.89039</v>
      </c>
      <c r="T69">
        <f t="shared" ref="T69:T73" si="209">T68+B69</f>
        <v>9765</v>
      </c>
      <c r="U69" s="4">
        <f t="shared" ref="U69:U73" si="210">S69/T69-1</f>
        <v>0.15574914388120842</v>
      </c>
      <c r="V69" s="4">
        <f t="shared" ref="V69:V73" si="211">O69/(T69-R69)-1</f>
        <v>0.50120297052542817</v>
      </c>
      <c r="W69" s="1">
        <f t="shared" ref="W69:W73" si="212">R69/S69</f>
        <v>0.59636588407447744</v>
      </c>
    </row>
    <row r="70" spans="1:23">
      <c r="A70" s="36" t="s">
        <v>304</v>
      </c>
      <c r="B70">
        <v>135</v>
      </c>
      <c r="C70" s="2">
        <v>135.65</v>
      </c>
      <c r="D70" s="3">
        <v>0.99519999999999997</v>
      </c>
      <c r="E70" s="1">
        <f t="shared" si="199"/>
        <v>0.21999925333333337</v>
      </c>
      <c r="F70" s="30">
        <f t="shared" si="200"/>
        <v>-0.13806985185185178</v>
      </c>
      <c r="G70" s="9"/>
      <c r="H70" s="20">
        <f t="shared" si="201"/>
        <v>-18.63942999999999</v>
      </c>
      <c r="I70" t="s">
        <v>13</v>
      </c>
      <c r="J70" t="s">
        <v>305</v>
      </c>
      <c r="K70" s="2">
        <f t="shared" si="202"/>
        <v>134.99888000000001</v>
      </c>
      <c r="L70" s="2">
        <f t="shared" si="203"/>
        <v>-1.1199999999860211E-3</v>
      </c>
      <c r="M70" s="1">
        <f t="shared" si="204"/>
        <v>0.8999925333333334</v>
      </c>
      <c r="N70" s="6">
        <f t="shared" si="205"/>
        <v>4805.4300000000012</v>
      </c>
      <c r="O70" s="2">
        <f t="shared" si="206"/>
        <v>4782.3639360000006</v>
      </c>
      <c r="P70" s="2"/>
      <c r="Q70" s="16"/>
      <c r="R70" s="6">
        <f t="shared" si="207"/>
        <v>6730.5199999999995</v>
      </c>
      <c r="S70" s="6">
        <f t="shared" si="208"/>
        <v>11512.883936</v>
      </c>
      <c r="T70">
        <f t="shared" si="209"/>
        <v>9900</v>
      </c>
      <c r="U70" s="4">
        <f t="shared" si="210"/>
        <v>0.16291756929292922</v>
      </c>
      <c r="V70" s="4">
        <f t="shared" si="211"/>
        <v>0.50887966985120592</v>
      </c>
      <c r="W70" s="1">
        <f t="shared" si="212"/>
        <v>0.58460764804152365</v>
      </c>
    </row>
    <row r="71" spans="1:23">
      <c r="A71" s="36" t="s">
        <v>306</v>
      </c>
      <c r="B71">
        <v>120</v>
      </c>
      <c r="C71" s="2">
        <v>119.99</v>
      </c>
      <c r="D71" s="3">
        <v>1.0001</v>
      </c>
      <c r="E71" s="1">
        <f t="shared" si="199"/>
        <v>0.21000133266666668</v>
      </c>
      <c r="F71" s="30">
        <f t="shared" si="200"/>
        <v>-0.14227148333333339</v>
      </c>
      <c r="G71" s="9"/>
      <c r="H71" s="20">
        <f t="shared" si="201"/>
        <v>-17.072578000000007</v>
      </c>
      <c r="I71" t="s">
        <v>13</v>
      </c>
      <c r="J71" t="s">
        <v>307</v>
      </c>
      <c r="K71" s="2">
        <f t="shared" si="202"/>
        <v>120.001999</v>
      </c>
      <c r="L71" s="2">
        <f t="shared" si="203"/>
        <v>1.9989999999978636E-3</v>
      </c>
      <c r="M71" s="1">
        <f t="shared" si="204"/>
        <v>0.80001332666666669</v>
      </c>
      <c r="N71" s="6">
        <f t="shared" si="205"/>
        <v>4925.420000000001</v>
      </c>
      <c r="O71" s="2">
        <f t="shared" si="206"/>
        <v>4925.9125420000009</v>
      </c>
      <c r="P71" s="2"/>
      <c r="Q71" s="16"/>
      <c r="R71" s="6">
        <f t="shared" si="207"/>
        <v>6730.5199999999995</v>
      </c>
      <c r="S71" s="6">
        <f t="shared" si="208"/>
        <v>11656.432542</v>
      </c>
      <c r="T71">
        <f t="shared" si="209"/>
        <v>10020</v>
      </c>
      <c r="U71" s="4">
        <f t="shared" si="210"/>
        <v>0.16331662095808386</v>
      </c>
      <c r="V71" s="4">
        <f t="shared" si="211"/>
        <v>0.49747453761688787</v>
      </c>
      <c r="W71" s="1">
        <f t="shared" si="212"/>
        <v>0.57740822294890426</v>
      </c>
    </row>
    <row r="72" spans="1:23">
      <c r="A72" s="36" t="s">
        <v>308</v>
      </c>
      <c r="B72">
        <v>120</v>
      </c>
      <c r="C72" s="2">
        <v>120.63</v>
      </c>
      <c r="D72" s="3">
        <v>0.99480000000000002</v>
      </c>
      <c r="E72" s="1">
        <f t="shared" si="199"/>
        <v>0.21000181600000001</v>
      </c>
      <c r="F72" s="30">
        <f t="shared" si="200"/>
        <v>-0.13769655000000008</v>
      </c>
      <c r="G72" s="9"/>
      <c r="H72" s="20">
        <f t="shared" si="201"/>
        <v>-16.523586000000009</v>
      </c>
      <c r="I72" t="s">
        <v>13</v>
      </c>
      <c r="J72" t="s">
        <v>309</v>
      </c>
      <c r="K72" s="2">
        <f t="shared" si="202"/>
        <v>120.002724</v>
      </c>
      <c r="L72" s="2">
        <f t="shared" si="203"/>
        <v>2.7240000000006148E-3</v>
      </c>
      <c r="M72" s="1">
        <f t="shared" si="204"/>
        <v>0.80001816000000003</v>
      </c>
      <c r="N72" s="6">
        <f t="shared" si="205"/>
        <v>5046.0500000000011</v>
      </c>
      <c r="O72" s="2">
        <f t="shared" si="206"/>
        <v>5019.8105400000013</v>
      </c>
      <c r="P72" s="2"/>
      <c r="Q72" s="16"/>
      <c r="R72" s="6">
        <f t="shared" si="207"/>
        <v>6730.5199999999995</v>
      </c>
      <c r="S72" s="6">
        <f t="shared" si="208"/>
        <v>11750.330540000001</v>
      </c>
      <c r="T72">
        <f t="shared" si="209"/>
        <v>10140</v>
      </c>
      <c r="U72" s="4">
        <f t="shared" si="210"/>
        <v>0.15880971794871801</v>
      </c>
      <c r="V72" s="4">
        <f t="shared" si="211"/>
        <v>0.47230971878409633</v>
      </c>
      <c r="W72" s="1">
        <f t="shared" si="212"/>
        <v>0.57279409945858417</v>
      </c>
    </row>
    <row r="73" spans="1:23">
      <c r="A73" s="36" t="s">
        <v>310</v>
      </c>
      <c r="B73">
        <v>120</v>
      </c>
      <c r="C73" s="2">
        <v>119.93</v>
      </c>
      <c r="D73" s="3">
        <v>1.0005999999999999</v>
      </c>
      <c r="E73" s="1">
        <f t="shared" si="199"/>
        <v>0.21000130533333333</v>
      </c>
      <c r="F73" s="30">
        <f t="shared" si="200"/>
        <v>-0.14270038333333326</v>
      </c>
      <c r="G73" s="9"/>
      <c r="H73" s="20">
        <f t="shared" si="201"/>
        <v>-17.124045999999993</v>
      </c>
      <c r="I73" t="s">
        <v>13</v>
      </c>
      <c r="J73" t="s">
        <v>311</v>
      </c>
      <c r="K73" s="2">
        <f t="shared" si="202"/>
        <v>120.001958</v>
      </c>
      <c r="L73" s="2">
        <f t="shared" si="203"/>
        <v>1.9580000000019027E-3</v>
      </c>
      <c r="M73" s="1">
        <f t="shared" si="204"/>
        <v>0.80001305333333339</v>
      </c>
      <c r="N73" s="6">
        <f t="shared" si="205"/>
        <v>5165.9800000000014</v>
      </c>
      <c r="O73" s="2">
        <f t="shared" si="206"/>
        <v>5169.0795880000014</v>
      </c>
      <c r="P73" s="2"/>
      <c r="Q73" s="16"/>
      <c r="R73" s="6">
        <f t="shared" si="207"/>
        <v>6730.5199999999995</v>
      </c>
      <c r="S73" s="6">
        <f t="shared" si="208"/>
        <v>11899.599588000001</v>
      </c>
      <c r="T73">
        <f t="shared" si="209"/>
        <v>10260</v>
      </c>
      <c r="U73" s="4">
        <f t="shared" si="210"/>
        <v>0.15980502807017549</v>
      </c>
      <c r="V73" s="4">
        <f t="shared" si="211"/>
        <v>0.46454423541144885</v>
      </c>
      <c r="W73" s="1">
        <f t="shared" si="212"/>
        <v>0.56560894761427993</v>
      </c>
    </row>
    <row r="74" spans="1:23">
      <c r="A74" s="36" t="s">
        <v>323</v>
      </c>
      <c r="B74">
        <v>120</v>
      </c>
      <c r="C74" s="2">
        <v>121.67</v>
      </c>
      <c r="D74" s="3">
        <v>0.98629999999999995</v>
      </c>
      <c r="E74" s="1">
        <f t="shared" ref="E74:E78" si="213">10%*M74+13%</f>
        <v>0.21000208066666667</v>
      </c>
      <c r="F74" s="30">
        <f t="shared" ref="F74:F78" si="214">IF(G74="",($F$1*C74-B74)/B74,H74/B74)</f>
        <v>-0.13026228333333331</v>
      </c>
      <c r="G74" s="9"/>
      <c r="H74" s="20">
        <f t="shared" ref="H74:H78" si="215">IF(G74="",$F$1*C74-B74,G74-B74)</f>
        <v>-15.631473999999997</v>
      </c>
      <c r="I74" t="s">
        <v>13</v>
      </c>
      <c r="J74" t="s">
        <v>324</v>
      </c>
      <c r="K74" s="2">
        <f t="shared" ref="K74:K78" si="216">D74*C74</f>
        <v>120.00312099999999</v>
      </c>
      <c r="L74" s="2">
        <f t="shared" ref="L74:L78" si="217">K74-B74</f>
        <v>3.120999999993046E-3</v>
      </c>
      <c r="M74" s="1">
        <f t="shared" ref="M74:M78" si="218">K74/150</f>
        <v>0.80002080666666664</v>
      </c>
      <c r="N74" s="6">
        <f t="shared" ref="N74:N78" si="219">N73+C74-P74</f>
        <v>5287.6500000000015</v>
      </c>
      <c r="O74" s="2">
        <f t="shared" ref="O74:O78" si="220">N74*D74</f>
        <v>5215.2091950000013</v>
      </c>
      <c r="P74" s="2"/>
      <c r="Q74" s="16"/>
      <c r="R74" s="6">
        <f t="shared" ref="R74:R78" si="221">Q74+R73</f>
        <v>6730.5199999999995</v>
      </c>
      <c r="S74" s="6">
        <f t="shared" ref="S74:S78" si="222">O74+R74</f>
        <v>11945.729195</v>
      </c>
      <c r="T74">
        <f t="shared" ref="T74:T78" si="223">T73+B74</f>
        <v>10380</v>
      </c>
      <c r="U74" s="4">
        <f t="shared" ref="U74:U78" si="224">S74/T74-1</f>
        <v>0.15084096290944116</v>
      </c>
      <c r="V74" s="4">
        <f t="shared" ref="V74:V78" si="225">O74/(T74-R74)-1</f>
        <v>0.42902802454048272</v>
      </c>
      <c r="W74" s="1">
        <f t="shared" ref="W74:W78" si="226">R74/S74</f>
        <v>0.56342479308982862</v>
      </c>
    </row>
    <row r="75" spans="1:23">
      <c r="A75" s="36" t="s">
        <v>325</v>
      </c>
      <c r="B75">
        <v>135</v>
      </c>
      <c r="C75" s="2">
        <v>139.02000000000001</v>
      </c>
      <c r="D75" s="3">
        <v>0.97109999999999996</v>
      </c>
      <c r="E75" s="1">
        <f t="shared" si="213"/>
        <v>0.22000154799999999</v>
      </c>
      <c r="F75" s="30">
        <f t="shared" si="214"/>
        <v>-0.1166566222222221</v>
      </c>
      <c r="G75" s="9"/>
      <c r="H75" s="20">
        <f t="shared" si="215"/>
        <v>-15.748643999999985</v>
      </c>
      <c r="I75" t="s">
        <v>13</v>
      </c>
      <c r="J75" t="s">
        <v>326</v>
      </c>
      <c r="K75" s="2">
        <f t="shared" si="216"/>
        <v>135.00232199999999</v>
      </c>
      <c r="L75" s="2">
        <f t="shared" si="217"/>
        <v>2.3219999999923857E-3</v>
      </c>
      <c r="M75" s="1">
        <f t="shared" si="218"/>
        <v>0.90001547999999998</v>
      </c>
      <c r="N75" s="6">
        <f t="shared" si="219"/>
        <v>5426.6700000000019</v>
      </c>
      <c r="O75" s="2">
        <f t="shared" si="220"/>
        <v>5269.839237000002</v>
      </c>
      <c r="P75" s="2"/>
      <c r="Q75" s="16"/>
      <c r="R75" s="6">
        <f t="shared" si="221"/>
        <v>6730.5199999999995</v>
      </c>
      <c r="S75" s="6">
        <f t="shared" si="222"/>
        <v>12000.359237000001</v>
      </c>
      <c r="T75">
        <f t="shared" si="223"/>
        <v>10515</v>
      </c>
      <c r="U75" s="4">
        <f t="shared" si="224"/>
        <v>0.14126098307180235</v>
      </c>
      <c r="V75" s="4">
        <f t="shared" si="225"/>
        <v>0.39248700931171565</v>
      </c>
      <c r="W75" s="1">
        <f t="shared" si="226"/>
        <v>0.5608598765317111</v>
      </c>
    </row>
    <row r="76" spans="1:23">
      <c r="A76" s="36" t="s">
        <v>327</v>
      </c>
      <c r="B76">
        <v>135</v>
      </c>
      <c r="C76" s="2">
        <v>137.81</v>
      </c>
      <c r="D76" s="3">
        <v>0.97960000000000003</v>
      </c>
      <c r="E76" s="1">
        <f t="shared" si="213"/>
        <v>0.21999911733333335</v>
      </c>
      <c r="F76" s="30">
        <f t="shared" si="214"/>
        <v>-0.12434505185185182</v>
      </c>
      <c r="G76" s="9"/>
      <c r="H76" s="20">
        <f t="shared" si="215"/>
        <v>-16.786581999999996</v>
      </c>
      <c r="I76" t="s">
        <v>13</v>
      </c>
      <c r="J76" t="s">
        <v>328</v>
      </c>
      <c r="K76" s="2">
        <f t="shared" si="216"/>
        <v>134.99867600000002</v>
      </c>
      <c r="L76" s="2">
        <f t="shared" si="217"/>
        <v>-1.3239999999825613E-3</v>
      </c>
      <c r="M76" s="1">
        <f t="shared" si="218"/>
        <v>0.89999117333333345</v>
      </c>
      <c r="N76" s="6">
        <f t="shared" si="219"/>
        <v>5564.4800000000023</v>
      </c>
      <c r="O76" s="2">
        <f t="shared" si="220"/>
        <v>5450.964608000002</v>
      </c>
      <c r="P76" s="2"/>
      <c r="Q76" s="16"/>
      <c r="R76" s="6">
        <f t="shared" si="221"/>
        <v>6730.5199999999995</v>
      </c>
      <c r="S76" s="6">
        <f t="shared" si="222"/>
        <v>12181.484608000002</v>
      </c>
      <c r="T76">
        <f t="shared" si="223"/>
        <v>10650</v>
      </c>
      <c r="U76" s="4">
        <f t="shared" si="224"/>
        <v>0.14380137164319273</v>
      </c>
      <c r="V76" s="4">
        <f t="shared" si="225"/>
        <v>0.39073668139651208</v>
      </c>
      <c r="W76" s="1">
        <f t="shared" si="226"/>
        <v>0.55252050276202247</v>
      </c>
    </row>
    <row r="77" spans="1:23">
      <c r="A77" s="36" t="s">
        <v>329</v>
      </c>
      <c r="B77">
        <v>135</v>
      </c>
      <c r="C77" s="2">
        <v>143.16</v>
      </c>
      <c r="D77" s="3">
        <v>0.94299999999999995</v>
      </c>
      <c r="E77" s="1">
        <f t="shared" si="213"/>
        <v>0.21999992000000002</v>
      </c>
      <c r="F77" s="30">
        <f t="shared" si="214"/>
        <v>-9.0350755555555523E-2</v>
      </c>
      <c r="G77" s="9"/>
      <c r="H77" s="20">
        <f t="shared" si="215"/>
        <v>-12.197351999999995</v>
      </c>
      <c r="I77" t="s">
        <v>13</v>
      </c>
      <c r="J77" t="s">
        <v>330</v>
      </c>
      <c r="K77" s="2">
        <f t="shared" si="216"/>
        <v>134.99987999999999</v>
      </c>
      <c r="L77" s="2">
        <f t="shared" si="217"/>
        <v>-1.2000000000966793E-4</v>
      </c>
      <c r="M77" s="1">
        <f t="shared" si="218"/>
        <v>0.89999919999999989</v>
      </c>
      <c r="N77" s="6">
        <f t="shared" si="219"/>
        <v>5707.6400000000021</v>
      </c>
      <c r="O77" s="2">
        <f t="shared" si="220"/>
        <v>5382.3045200000015</v>
      </c>
      <c r="P77" s="2"/>
      <c r="Q77" s="16"/>
      <c r="R77" s="6">
        <f t="shared" si="221"/>
        <v>6730.5199999999995</v>
      </c>
      <c r="S77" s="6">
        <f t="shared" si="222"/>
        <v>12112.824520000002</v>
      </c>
      <c r="T77">
        <f t="shared" si="223"/>
        <v>10785</v>
      </c>
      <c r="U77" s="4">
        <f t="shared" si="224"/>
        <v>0.12311771163653229</v>
      </c>
      <c r="V77" s="4">
        <f t="shared" si="225"/>
        <v>0.32749563939148807</v>
      </c>
      <c r="W77" s="1">
        <f t="shared" si="226"/>
        <v>0.55565239873548489</v>
      </c>
    </row>
    <row r="78" spans="1:23">
      <c r="A78" s="36" t="s">
        <v>331</v>
      </c>
      <c r="B78">
        <v>135</v>
      </c>
      <c r="C78" s="2">
        <v>144.37</v>
      </c>
      <c r="D78" s="3">
        <v>0.93510000000000004</v>
      </c>
      <c r="E78" s="1">
        <f t="shared" si="213"/>
        <v>0.220000258</v>
      </c>
      <c r="F78" s="30">
        <f t="shared" si="214"/>
        <v>-8.2662325925925914E-2</v>
      </c>
      <c r="G78" s="9"/>
      <c r="H78" s="20">
        <f t="shared" si="215"/>
        <v>-11.159413999999998</v>
      </c>
      <c r="I78" t="s">
        <v>13</v>
      </c>
      <c r="J78" t="s">
        <v>332</v>
      </c>
      <c r="K78" s="2">
        <f t="shared" si="216"/>
        <v>135.00038700000002</v>
      </c>
      <c r="L78" s="2">
        <f t="shared" si="217"/>
        <v>3.8700000001767876E-4</v>
      </c>
      <c r="M78" s="1">
        <f t="shared" si="218"/>
        <v>0.90000258000000011</v>
      </c>
      <c r="N78" s="6">
        <f t="shared" si="219"/>
        <v>5852.010000000002</v>
      </c>
      <c r="O78" s="2">
        <f t="shared" si="220"/>
        <v>5472.2145510000018</v>
      </c>
      <c r="P78" s="2"/>
      <c r="Q78" s="16"/>
      <c r="R78" s="6">
        <f t="shared" si="221"/>
        <v>6730.5199999999995</v>
      </c>
      <c r="S78" s="6">
        <f t="shared" si="222"/>
        <v>12202.734551000001</v>
      </c>
      <c r="T78">
        <f t="shared" si="223"/>
        <v>10920</v>
      </c>
      <c r="U78" s="4">
        <f t="shared" si="224"/>
        <v>0.11746653397435902</v>
      </c>
      <c r="V78" s="4">
        <f t="shared" si="225"/>
        <v>0.30617989607302132</v>
      </c>
      <c r="W78" s="1">
        <f t="shared" si="226"/>
        <v>0.55155833898299789</v>
      </c>
    </row>
    <row r="79" spans="1:23">
      <c r="A79" s="36" t="s">
        <v>333</v>
      </c>
      <c r="B79">
        <v>135</v>
      </c>
      <c r="C79" s="2">
        <v>148.08000000000001</v>
      </c>
      <c r="D79" s="3">
        <v>0.91169999999999995</v>
      </c>
      <c r="E79" s="1">
        <f t="shared" ref="E79:E80" si="227">10%*M79+13%</f>
        <v>0.22000302399999999</v>
      </c>
      <c r="F79" s="30">
        <f t="shared" ref="F79:F80" si="228">IF(G79="",($F$1*C79-B79)/B79,H79/B79)</f>
        <v>-5.908871111111106E-2</v>
      </c>
      <c r="G79" s="9"/>
      <c r="H79" s="20">
        <f t="shared" ref="H79:H80" si="229">IF(G79="",$F$1*C79-B79,G79-B79)</f>
        <v>-7.9769759999999934</v>
      </c>
      <c r="I79" t="s">
        <v>13</v>
      </c>
      <c r="J79" t="s">
        <v>334</v>
      </c>
      <c r="K79" s="2">
        <f t="shared" ref="K79:K80" si="230">D79*C79</f>
        <v>135.004536</v>
      </c>
      <c r="L79" s="2">
        <f t="shared" ref="L79:L80" si="231">K79-B79</f>
        <v>4.5360000000016498E-3</v>
      </c>
      <c r="M79" s="1">
        <f t="shared" ref="M79:M80" si="232">K79/150</f>
        <v>0.90003023999999998</v>
      </c>
      <c r="N79" s="6">
        <f t="shared" ref="N79:N80" si="233">N78+C79-P79</f>
        <v>6000.090000000002</v>
      </c>
      <c r="O79" s="2">
        <f t="shared" ref="O79:O80" si="234">N79*D79</f>
        <v>5470.2820530000017</v>
      </c>
      <c r="P79" s="2"/>
      <c r="Q79" s="16"/>
      <c r="R79" s="6">
        <f t="shared" ref="R79:R80" si="235">Q79+R78</f>
        <v>6730.5199999999995</v>
      </c>
      <c r="S79" s="6">
        <f t="shared" ref="S79:S80" si="236">O79+R79</f>
        <v>12200.802053000001</v>
      </c>
      <c r="T79">
        <f t="shared" ref="T79:T80" si="237">T78+B79</f>
        <v>11055</v>
      </c>
      <c r="U79" s="4">
        <f t="shared" ref="U79:U80" si="238">S79/T79-1</f>
        <v>0.1036455950248758</v>
      </c>
      <c r="V79" s="4">
        <f t="shared" ref="V79:V80" si="239">O79/(T79-R79)-1</f>
        <v>0.2649571862975435</v>
      </c>
      <c r="W79" s="1">
        <f t="shared" ref="W79:W80" si="240">R79/S79</f>
        <v>0.5516457008943163</v>
      </c>
    </row>
    <row r="80" spans="1:23">
      <c r="A80" s="36" t="s">
        <v>335</v>
      </c>
      <c r="B80">
        <v>135</v>
      </c>
      <c r="C80" s="2">
        <v>147.01</v>
      </c>
      <c r="D80" s="3">
        <v>0.91830000000000001</v>
      </c>
      <c r="E80" s="1">
        <f t="shared" si="227"/>
        <v>0.219999522</v>
      </c>
      <c r="F80" s="30">
        <f t="shared" si="228"/>
        <v>-6.5887570370370407E-2</v>
      </c>
      <c r="G80" s="9"/>
      <c r="H80" s="20">
        <f t="shared" si="229"/>
        <v>-8.8948220000000049</v>
      </c>
      <c r="I80" t="s">
        <v>13</v>
      </c>
      <c r="J80" t="s">
        <v>336</v>
      </c>
      <c r="K80" s="2">
        <f t="shared" si="230"/>
        <v>134.99928299999999</v>
      </c>
      <c r="L80" s="2">
        <f t="shared" si="231"/>
        <v>-7.1700000000873843E-4</v>
      </c>
      <c r="M80" s="1">
        <f t="shared" si="232"/>
        <v>0.89999521999999998</v>
      </c>
      <c r="N80" s="6">
        <f t="shared" si="233"/>
        <v>6147.1000000000022</v>
      </c>
      <c r="O80" s="2">
        <f t="shared" si="234"/>
        <v>5644.8819300000023</v>
      </c>
      <c r="P80" s="2"/>
      <c r="Q80" s="16"/>
      <c r="R80" s="6">
        <f t="shared" si="235"/>
        <v>6730.5199999999995</v>
      </c>
      <c r="S80" s="6">
        <f t="shared" si="236"/>
        <v>12375.401930000002</v>
      </c>
      <c r="T80">
        <f t="shared" si="237"/>
        <v>11190</v>
      </c>
      <c r="U80" s="4">
        <f t="shared" si="238"/>
        <v>0.10593404200178758</v>
      </c>
      <c r="V80" s="4">
        <f t="shared" si="239"/>
        <v>0.26581617811942237</v>
      </c>
      <c r="W80" s="1">
        <f t="shared" si="240"/>
        <v>0.54386273981809963</v>
      </c>
    </row>
  </sheetData>
  <autoFilter ref="A1:W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U1:U1048576 W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8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EBE3-67A8-CD40-8963-AF22FF3D45E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hs300</vt:lpstr>
      <vt:lpstr>zz500</vt:lpstr>
      <vt:lpstr>ZZ500多0.42份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2019-05-06T05:28:50Z</dcterms:modified>
</cp:coreProperties>
</file>