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8404FAF5-3BEE-46ED-9D6B-D5F772609DF8}" xr6:coauthVersionLast="44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71" i="2" l="1"/>
  <c r="S371" i="2"/>
  <c r="V371" i="2"/>
  <c r="W371" i="2"/>
  <c r="X371" i="2"/>
  <c r="Y371" i="2"/>
  <c r="Z371" i="2"/>
  <c r="AA371" i="2"/>
  <c r="AB371" i="2"/>
  <c r="AC371" i="2"/>
  <c r="AD371" i="2"/>
  <c r="R372" i="2"/>
  <c r="S372" i="2"/>
  <c r="V372" i="2"/>
  <c r="W372" i="2"/>
  <c r="X372" i="2"/>
  <c r="Y372" i="2"/>
  <c r="Z372" i="2"/>
  <c r="AA372" i="2"/>
  <c r="AB372" i="2"/>
  <c r="AC372" i="2"/>
  <c r="AD372" i="2"/>
  <c r="R373" i="2"/>
  <c r="S373" i="2"/>
  <c r="V373" i="2"/>
  <c r="W373" i="2"/>
  <c r="X373" i="2"/>
  <c r="Y373" i="2"/>
  <c r="Z373" i="2"/>
  <c r="AA373" i="2"/>
  <c r="AB373" i="2"/>
  <c r="AC373" i="2"/>
  <c r="AD373" i="2"/>
  <c r="R374" i="2"/>
  <c r="S374" i="2"/>
  <c r="V374" i="2"/>
  <c r="W374" i="2"/>
  <c r="X374" i="2"/>
  <c r="Y374" i="2"/>
  <c r="Z374" i="2"/>
  <c r="AA374" i="2"/>
  <c r="AB374" i="2"/>
  <c r="AC374" i="2"/>
  <c r="AD374" i="2"/>
  <c r="R375" i="2"/>
  <c r="S375" i="2"/>
  <c r="V375" i="2"/>
  <c r="W375" i="2"/>
  <c r="X375" i="2"/>
  <c r="Y375" i="2"/>
  <c r="Z375" i="2"/>
  <c r="AA375" i="2"/>
  <c r="AB375" i="2"/>
  <c r="AC375" i="2"/>
  <c r="AD375" i="2"/>
  <c r="F371" i="2"/>
  <c r="H371" i="2"/>
  <c r="K371" i="2"/>
  <c r="L371" i="2"/>
  <c r="M371" i="2"/>
  <c r="N371" i="2"/>
  <c r="O371" i="2"/>
  <c r="P371" i="2"/>
  <c r="Q371" i="2"/>
  <c r="E371" i="2" s="1"/>
  <c r="F372" i="2"/>
  <c r="H372" i="2"/>
  <c r="K372" i="2"/>
  <c r="L372" i="2"/>
  <c r="M372" i="2"/>
  <c r="N372" i="2"/>
  <c r="O372" i="2"/>
  <c r="P372" i="2"/>
  <c r="Q372" i="2"/>
  <c r="E372" i="2" s="1"/>
  <c r="F373" i="2"/>
  <c r="H373" i="2"/>
  <c r="K373" i="2"/>
  <c r="L373" i="2"/>
  <c r="M373" i="2"/>
  <c r="N373" i="2"/>
  <c r="O373" i="2"/>
  <c r="P373" i="2"/>
  <c r="Q373" i="2"/>
  <c r="E373" i="2" s="1"/>
  <c r="F374" i="2"/>
  <c r="H374" i="2"/>
  <c r="K374" i="2"/>
  <c r="L374" i="2"/>
  <c r="M374" i="2"/>
  <c r="N374" i="2"/>
  <c r="O374" i="2"/>
  <c r="P374" i="2"/>
  <c r="Q374" i="2"/>
  <c r="E374" i="2" s="1"/>
  <c r="F375" i="2"/>
  <c r="H375" i="2"/>
  <c r="K375" i="2"/>
  <c r="L375" i="2"/>
  <c r="M375" i="2"/>
  <c r="N375" i="2"/>
  <c r="O375" i="2"/>
  <c r="P375" i="2"/>
  <c r="Q375" i="2"/>
  <c r="E375" i="2" s="1"/>
  <c r="P375" i="1"/>
  <c r="AA361" i="1"/>
  <c r="R371" i="1"/>
  <c r="S371" i="1"/>
  <c r="V371" i="1"/>
  <c r="W371" i="1"/>
  <c r="X371" i="1"/>
  <c r="Y371" i="1"/>
  <c r="Z371" i="1"/>
  <c r="AA371" i="1"/>
  <c r="AB371" i="1"/>
  <c r="AC371" i="1"/>
  <c r="AD371" i="1"/>
  <c r="R372" i="1"/>
  <c r="S372" i="1"/>
  <c r="V372" i="1"/>
  <c r="W372" i="1"/>
  <c r="X372" i="1"/>
  <c r="Y372" i="1"/>
  <c r="Z372" i="1"/>
  <c r="AA372" i="1"/>
  <c r="AB372" i="1"/>
  <c r="AC372" i="1"/>
  <c r="AD372" i="1"/>
  <c r="R373" i="1"/>
  <c r="S373" i="1"/>
  <c r="V373" i="1"/>
  <c r="W373" i="1"/>
  <c r="X373" i="1"/>
  <c r="Y373" i="1"/>
  <c r="Z373" i="1"/>
  <c r="AA373" i="1"/>
  <c r="AB373" i="1"/>
  <c r="AC373" i="1"/>
  <c r="AD373" i="1"/>
  <c r="R374" i="1"/>
  <c r="S374" i="1"/>
  <c r="V374" i="1"/>
  <c r="W374" i="1"/>
  <c r="X374" i="1"/>
  <c r="Y374" i="1"/>
  <c r="Z374" i="1"/>
  <c r="AA374" i="1"/>
  <c r="AB374" i="1"/>
  <c r="AC374" i="1"/>
  <c r="AD374" i="1"/>
  <c r="R375" i="1"/>
  <c r="S375" i="1"/>
  <c r="V375" i="1"/>
  <c r="W375" i="1"/>
  <c r="X375" i="1"/>
  <c r="Y375" i="1"/>
  <c r="Z375" i="1"/>
  <c r="AA375" i="1"/>
  <c r="AB375" i="1"/>
  <c r="AC375" i="1"/>
  <c r="F371" i="1"/>
  <c r="H371" i="1"/>
  <c r="K371" i="1"/>
  <c r="L371" i="1"/>
  <c r="M371" i="1"/>
  <c r="N371" i="1"/>
  <c r="O371" i="1"/>
  <c r="P371" i="1"/>
  <c r="Q371" i="1"/>
  <c r="E371" i="1" s="1"/>
  <c r="F372" i="1"/>
  <c r="H372" i="1"/>
  <c r="K372" i="1"/>
  <c r="L372" i="1"/>
  <c r="M372" i="1"/>
  <c r="N372" i="1"/>
  <c r="O372" i="1"/>
  <c r="P372" i="1"/>
  <c r="Q372" i="1"/>
  <c r="E372" i="1" s="1"/>
  <c r="F373" i="1"/>
  <c r="H373" i="1"/>
  <c r="K373" i="1"/>
  <c r="L373" i="1"/>
  <c r="M373" i="1"/>
  <c r="N373" i="1"/>
  <c r="O373" i="1"/>
  <c r="P373" i="1"/>
  <c r="Q373" i="1"/>
  <c r="E373" i="1" s="1"/>
  <c r="F374" i="1"/>
  <c r="H374" i="1"/>
  <c r="K374" i="1"/>
  <c r="L374" i="1"/>
  <c r="M374" i="1"/>
  <c r="N374" i="1"/>
  <c r="O374" i="1"/>
  <c r="P374" i="1"/>
  <c r="Q374" i="1"/>
  <c r="E374" i="1" s="1"/>
  <c r="F375" i="1"/>
  <c r="H375" i="1"/>
  <c r="K375" i="1"/>
  <c r="L375" i="1"/>
  <c r="M375" i="1"/>
  <c r="N375" i="1"/>
  <c r="O375" i="1"/>
  <c r="Q375" i="1"/>
  <c r="E375" i="1" s="1"/>
  <c r="AD375" i="1" s="1"/>
  <c r="G11" i="9" l="1"/>
  <c r="H11" i="9"/>
  <c r="I11" i="9"/>
  <c r="J11" i="9"/>
  <c r="K11" i="9"/>
  <c r="G10" i="9" l="1"/>
  <c r="H10" i="9"/>
  <c r="I10" i="9"/>
  <c r="J10" i="9"/>
  <c r="K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I9" i="9" s="1"/>
  <c r="K9" i="9" s="1"/>
  <c r="H9" i="9"/>
  <c r="J9" i="9" s="1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05" i="1"/>
  <c r="Q205" i="1"/>
  <c r="E205" i="1" s="1"/>
  <c r="O205" i="1"/>
  <c r="P205" i="1" s="1"/>
  <c r="L205" i="1"/>
  <c r="K205" i="1"/>
  <c r="H205" i="1"/>
  <c r="F20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X205" i="1" l="1"/>
  <c r="X235" i="1" s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N1" i="1"/>
  <c r="I8" i="9" l="1"/>
  <c r="K8" i="9" s="1"/>
  <c r="K7" i="9"/>
  <c r="AA102" i="1" l="1"/>
  <c r="Z102" i="1" l="1"/>
  <c r="AC102" i="1" s="1"/>
  <c r="AA103" i="1"/>
  <c r="Z103" i="1" l="1"/>
  <c r="AC103" i="1" s="1"/>
  <c r="V205" i="1" l="1"/>
  <c r="R205" i="1" l="1"/>
  <c r="S205" i="1" l="1"/>
  <c r="AA205" i="1" l="1"/>
  <c r="W205" i="1"/>
  <c r="Z205" i="1" l="1"/>
  <c r="AC205" i="1" s="1"/>
  <c r="Y205" i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S370" i="2" s="1"/>
  <c r="W368" i="2"/>
  <c r="R313" i="1"/>
  <c r="Y368" i="2" l="1"/>
  <c r="Z368" i="2"/>
  <c r="AC368" i="2" s="1"/>
  <c r="W370" i="2"/>
  <c r="AA370" i="2"/>
  <c r="W369" i="2"/>
  <c r="R314" i="1"/>
  <c r="S313" i="1"/>
  <c r="Y369" i="2" l="1"/>
  <c r="Z369" i="2"/>
  <c r="AC369" i="2" s="1"/>
  <c r="Y370" i="2"/>
  <c r="Z370" i="2"/>
  <c r="AC370" i="2" s="1"/>
  <c r="W313" i="1"/>
  <c r="AA313" i="1"/>
  <c r="S314" i="1"/>
  <c r="R315" i="1"/>
  <c r="S315" i="1" l="1"/>
  <c r="AA315" i="1" s="1"/>
  <c r="R316" i="1"/>
  <c r="AA314" i="1"/>
  <c r="W314" i="1"/>
  <c r="Y313" i="1"/>
  <c r="Z313" i="1"/>
  <c r="AC313" i="1" s="1"/>
  <c r="W315" i="1" l="1"/>
  <c r="R317" i="1"/>
  <c r="S316" i="1"/>
  <c r="Y314" i="1"/>
  <c r="Z314" i="1"/>
  <c r="AC314" i="1" s="1"/>
  <c r="Y315" i="1"/>
  <c r="Z315" i="1"/>
  <c r="AC315" i="1" s="1"/>
  <c r="AA316" i="1" l="1"/>
  <c r="W316" i="1"/>
  <c r="S317" i="1"/>
  <c r="R318" i="1"/>
  <c r="Y316" i="1" l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l="1"/>
  <c r="AA320" i="1" s="1"/>
  <c r="R321" i="1"/>
  <c r="AA319" i="1"/>
  <c r="W319" i="1"/>
  <c r="Y318" i="1"/>
  <c r="Z318" i="1"/>
  <c r="AC318" i="1" s="1"/>
  <c r="W320" i="1" l="1"/>
  <c r="V338" i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Y321" i="1" l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4" i="1" l="1"/>
  <c r="V345" i="1" l="1"/>
  <c r="V346" i="1" s="1"/>
  <c r="V347" i="1" l="1"/>
  <c r="V348" i="1" s="1"/>
  <c r="V349" i="1" l="1"/>
  <c r="V350" i="1" l="1"/>
  <c r="V351" i="1" l="1"/>
  <c r="V352" i="1" l="1"/>
  <c r="V354" i="1" l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Y341" i="1"/>
  <c r="Z341" i="1"/>
  <c r="AC341" i="1" s="1"/>
  <c r="R344" i="1"/>
  <c r="AA342" i="1"/>
  <c r="W342" i="1"/>
  <c r="Y342" i="1" l="1"/>
  <c r="Z342" i="1"/>
  <c r="AC342" i="1" s="1"/>
  <c r="R345" i="1"/>
  <c r="S344" i="1"/>
  <c r="AA344" i="1" l="1"/>
  <c r="W344" i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Y350" i="1"/>
  <c r="Z350" i="1"/>
  <c r="AC350" i="1" s="1"/>
  <c r="AA352" i="1"/>
  <c r="W352" i="1"/>
  <c r="AA351" i="1"/>
  <c r="W351" i="1"/>
  <c r="R354" i="1" l="1"/>
  <c r="Y352" i="1"/>
  <c r="Z352" i="1"/>
  <c r="AC352" i="1" s="1"/>
  <c r="Z351" i="1"/>
  <c r="AC351" i="1" s="1"/>
  <c r="Y351" i="1"/>
  <c r="S354" i="1" l="1"/>
  <c r="R355" i="1"/>
  <c r="R356" i="1" l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S370" i="1" s="1"/>
  <c r="W368" i="1"/>
  <c r="AA368" i="1"/>
  <c r="Y368" i="1" l="1"/>
  <c r="Z368" i="1"/>
  <c r="AC368" i="1" s="1"/>
  <c r="W370" i="1"/>
  <c r="AA370" i="1"/>
  <c r="W369" i="1"/>
  <c r="AA369" i="1"/>
  <c r="Y369" i="1" l="1"/>
  <c r="Z369" i="1"/>
  <c r="AC369" i="1" s="1"/>
  <c r="Y370" i="1"/>
  <c r="Z370" i="1"/>
  <c r="AC3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<sst xmlns="http://schemas.openxmlformats.org/spreadsheetml/2006/main" count="3260" uniqueCount="1592">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</sst>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10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75"/>
  <sheetViews>
    <sheetView zoomScaleNormal="100" workbookViewId="0">
      <pane xSplit="1" ySplit="1" topLeftCell="B352" activePane="bottomRight" state="frozen"/>
      <selection pane="topRight" activeCell="B1" sqref="B1"/>
      <selection pane="bottomLeft" activeCell="A2" sqref="A2"/>
      <selection pane="bottomRight" activeCell="D374" sqref="D374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ROUND(SUM(H2:H19886),2)&amp;"盈利"</f>
        <v>11293.19盈利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TEXT(ROUND(SUM(H2:H19886)/SUM(M2:M19886)*365,4),"0.00%" &amp;  " 
年化")</f>
        <v>34.00%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790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800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810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1031</v>
      </c>
      <c r="J35" s="155" t="s">
        <v>1108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1031</v>
      </c>
      <c r="J36" s="155" t="s">
        <v>1070</v>
      </c>
      <c r="K36" s="173">
        <v>43522</v>
      </c>
      <c r="L36" s="173" t="s">
        <v>1051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1031</v>
      </c>
      <c r="J37" s="155" t="s">
        <v>1069</v>
      </c>
      <c r="K37" s="173">
        <v>43523</v>
      </c>
      <c r="L37" s="173" t="s">
        <v>1051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1031</v>
      </c>
      <c r="J38" s="155" t="s">
        <v>1068</v>
      </c>
      <c r="K38" s="173">
        <v>43524</v>
      </c>
      <c r="L38" s="173" t="s">
        <v>1051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1031</v>
      </c>
      <c r="J39" s="155" t="s">
        <v>1109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1031</v>
      </c>
      <c r="J40" s="155" t="s">
        <v>1202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1031</v>
      </c>
      <c r="J41" s="155" t="s">
        <v>1203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1031</v>
      </c>
      <c r="J42" s="155" t="s">
        <v>1204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1031</v>
      </c>
      <c r="J43" s="155" t="s">
        <v>1205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1031</v>
      </c>
      <c r="J44" s="155" t="s">
        <v>1067</v>
      </c>
      <c r="K44" s="173">
        <v>43532</v>
      </c>
      <c r="L44" s="173" t="s">
        <v>1051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1031</v>
      </c>
      <c r="J45" s="155" t="s">
        <v>1110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1031</v>
      </c>
      <c r="J46" s="155" t="s">
        <v>1111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1031</v>
      </c>
      <c r="J47" s="155" t="s">
        <v>1112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1031</v>
      </c>
      <c r="J48" s="155" t="s">
        <v>1066</v>
      </c>
      <c r="K48" s="173">
        <v>43538</v>
      </c>
      <c r="L48" s="173" t="s">
        <v>1051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1031</v>
      </c>
      <c r="J49" s="155" t="s">
        <v>1113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1031</v>
      </c>
      <c r="J50" s="155" t="s">
        <v>1206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1031</v>
      </c>
      <c r="J51" s="155" t="s">
        <v>1207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1031</v>
      </c>
      <c r="J52" s="155" t="s">
        <v>1208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1031</v>
      </c>
      <c r="J53" s="155" t="s">
        <v>1209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1031</v>
      </c>
      <c r="J54" s="155" t="s">
        <v>1210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1031</v>
      </c>
      <c r="J55" s="155" t="s">
        <v>1114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1031</v>
      </c>
      <c r="J56" s="155" t="s">
        <v>1115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1031</v>
      </c>
      <c r="J57" s="155" t="s">
        <v>1116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1031</v>
      </c>
      <c r="J58" s="155" t="s">
        <v>1117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1031</v>
      </c>
      <c r="J59" s="155" t="s">
        <v>1211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1031</v>
      </c>
      <c r="J60" s="155" t="s">
        <v>1212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1031</v>
      </c>
      <c r="J61" s="155" t="s">
        <v>1213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1031</v>
      </c>
      <c r="J62" s="155" t="s">
        <v>1214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1031</v>
      </c>
      <c r="J63" s="155" t="s">
        <v>1215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1031</v>
      </c>
      <c r="J64" s="155" t="s">
        <v>1216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1031</v>
      </c>
      <c r="J65" s="155" t="s">
        <v>1217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1031</v>
      </c>
      <c r="J66" s="155" t="s">
        <v>1218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1031</v>
      </c>
      <c r="J67" s="155" t="s">
        <v>1219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1031</v>
      </c>
      <c r="J68" s="155" t="s">
        <v>1220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1031</v>
      </c>
      <c r="J69" s="155" t="s">
        <v>1574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1031</v>
      </c>
      <c r="J70" s="155" t="s">
        <v>1575</v>
      </c>
      <c r="K70" s="173">
        <v>43571</v>
      </c>
      <c r="L70" s="173" t="s">
        <v>1363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1031</v>
      </c>
      <c r="J71" s="155" t="s">
        <v>1221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1031</v>
      </c>
      <c r="J72" s="155" t="s">
        <v>1222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1031</v>
      </c>
      <c r="J73" s="155" t="s">
        <v>1364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1031</v>
      </c>
      <c r="J74" s="155" t="s">
        <v>1223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1028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1031</v>
      </c>
      <c r="J75" s="155" t="s">
        <v>1224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1028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1031</v>
      </c>
      <c r="J76" s="155" t="s">
        <v>1225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1028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1031</v>
      </c>
      <c r="J77" s="155" t="s">
        <v>1226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1028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1031</v>
      </c>
      <c r="J78" s="155" t="s">
        <v>1227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1028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1031</v>
      </c>
      <c r="J79" s="155" t="s">
        <v>1228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1028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1031</v>
      </c>
      <c r="J80" s="155" t="s">
        <v>1229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1028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1031</v>
      </c>
      <c r="J81" s="155" t="s">
        <v>1065</v>
      </c>
      <c r="K81" s="173">
        <v>43591</v>
      </c>
      <c r="L81" s="173" t="s">
        <v>1051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1028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1031</v>
      </c>
      <c r="J82" s="155" t="s">
        <v>1118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1028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1031</v>
      </c>
      <c r="J83" s="155" t="s">
        <v>1064</v>
      </c>
      <c r="K83" s="173">
        <v>43593</v>
      </c>
      <c r="L83" s="173" t="s">
        <v>1051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1028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817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1028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1031</v>
      </c>
      <c r="J85" s="155" t="s">
        <v>1119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1028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1031</v>
      </c>
      <c r="J86" s="155" t="s">
        <v>1063</v>
      </c>
      <c r="K86" s="173">
        <v>43598</v>
      </c>
      <c r="L86" s="173" t="s">
        <v>1051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1028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1031</v>
      </c>
      <c r="J87" s="155" t="s">
        <v>1062</v>
      </c>
      <c r="K87" s="173">
        <v>43599</v>
      </c>
      <c r="L87" s="173" t="s">
        <v>1051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1028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1031</v>
      </c>
      <c r="J88" s="155" t="s">
        <v>1120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1028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1031</v>
      </c>
      <c r="J89" s="155" t="s">
        <v>1121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1028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1031</v>
      </c>
      <c r="J90" s="155" t="s">
        <v>1053</v>
      </c>
      <c r="K90" s="173">
        <v>43602</v>
      </c>
      <c r="L90" s="173" t="s">
        <v>1051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1052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1031</v>
      </c>
      <c r="J92" s="155" t="s">
        <v>1054</v>
      </c>
      <c r="K92" s="173">
        <v>43606</v>
      </c>
      <c r="L92" s="173" t="s">
        <v>1051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1031</v>
      </c>
      <c r="J93" s="155" t="s">
        <v>1055</v>
      </c>
      <c r="K93" s="173">
        <v>43607</v>
      </c>
      <c r="L93" s="173" t="s">
        <v>1051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818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819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1031</v>
      </c>
      <c r="J96" s="155" t="s">
        <v>1056</v>
      </c>
      <c r="K96" s="173">
        <v>43612</v>
      </c>
      <c r="L96" s="173" t="s">
        <v>1051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1031</v>
      </c>
      <c r="J97" s="155" t="s">
        <v>1057</v>
      </c>
      <c r="K97" s="173">
        <v>43613</v>
      </c>
      <c r="L97" s="173" t="s">
        <v>1051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1031</v>
      </c>
      <c r="J98" s="155" t="s">
        <v>1058</v>
      </c>
      <c r="K98" s="173">
        <v>43614</v>
      </c>
      <c r="L98" s="173" t="s">
        <v>1051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1031</v>
      </c>
      <c r="J99" s="155" t="s">
        <v>1059</v>
      </c>
      <c r="K99" s="173">
        <v>43615</v>
      </c>
      <c r="L99" s="173" t="s">
        <v>1051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1031</v>
      </c>
      <c r="J100" s="155" t="s">
        <v>1060</v>
      </c>
      <c r="K100" s="173">
        <v>43616</v>
      </c>
      <c r="L100" s="173" t="s">
        <v>1051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1031</v>
      </c>
      <c r="J101" s="155" t="s">
        <v>1061</v>
      </c>
      <c r="K101" s="173">
        <v>43619</v>
      </c>
      <c r="L101" s="173" t="s">
        <v>1051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820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1031</v>
      </c>
      <c r="J105" s="155" t="s">
        <v>1074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1028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1031</v>
      </c>
      <c r="J106" s="155" t="s">
        <v>1122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1028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1031</v>
      </c>
      <c r="J107" s="155" t="s">
        <v>1123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1028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1031</v>
      </c>
      <c r="J108" s="155" t="s">
        <v>1124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1028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1031</v>
      </c>
      <c r="J109" s="155" t="s">
        <v>1072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1028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1031</v>
      </c>
      <c r="J110" s="155" t="s">
        <v>1073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1028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1031</v>
      </c>
      <c r="J111" s="155" t="s">
        <v>1125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1028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1031</v>
      </c>
      <c r="J112" s="155" t="s">
        <v>1126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1028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1031</v>
      </c>
      <c r="J113" s="155" t="s">
        <v>1230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1028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1031</v>
      </c>
      <c r="J114" s="155" t="s">
        <v>1231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1028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1031</v>
      </c>
      <c r="J115" s="155" t="s">
        <v>1232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1028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1031</v>
      </c>
      <c r="J116" s="155" t="s">
        <v>1233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1028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1031</v>
      </c>
      <c r="J117" s="155" t="s">
        <v>1234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1028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1031</v>
      </c>
      <c r="J118" s="155" t="s">
        <v>1235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1028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1031</v>
      </c>
      <c r="J119" s="155" t="s">
        <v>1236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1028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1031</v>
      </c>
      <c r="J120" s="155" t="s">
        <v>1237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1028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1031</v>
      </c>
      <c r="J121" s="155" t="s">
        <v>1238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1028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1031</v>
      </c>
      <c r="J122" s="155" t="s">
        <v>1239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1028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1031</v>
      </c>
      <c r="J123" s="155" t="s">
        <v>1240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1028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1031</v>
      </c>
      <c r="J124" s="155" t="s">
        <v>1241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1028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1031</v>
      </c>
      <c r="J125" s="155" t="s">
        <v>1242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1028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1031</v>
      </c>
      <c r="J126" s="155" t="s">
        <v>1243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1028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1031</v>
      </c>
      <c r="J127" s="155" t="s">
        <v>1244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1028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1031</v>
      </c>
      <c r="J128" s="155" t="s">
        <v>1245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1028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1031</v>
      </c>
      <c r="J129" s="155" t="s">
        <v>1246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1028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1031</v>
      </c>
      <c r="J130" s="155" t="s">
        <v>1247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1028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1031</v>
      </c>
      <c r="J131" s="155" t="s">
        <v>1248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1028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1031</v>
      </c>
      <c r="J132" s="155" t="s">
        <v>1249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1028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1031</v>
      </c>
      <c r="J133" s="155" t="s">
        <v>1250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1028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1031</v>
      </c>
      <c r="J134" s="155" t="s">
        <v>1251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1028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1031</v>
      </c>
      <c r="J135" s="155" t="s">
        <v>1252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1028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1031</v>
      </c>
      <c r="J136" s="155" t="s">
        <v>1253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1028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1031</v>
      </c>
      <c r="J137" s="155" t="s">
        <v>1254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1028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1031</v>
      </c>
      <c r="J138" s="155" t="s">
        <v>1255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1028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1031</v>
      </c>
      <c r="J139" s="155" t="s">
        <v>1365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1028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1031</v>
      </c>
      <c r="J140" s="155" t="s">
        <v>1366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1028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1031</v>
      </c>
      <c r="J141" s="155" t="s">
        <v>1367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1028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1031</v>
      </c>
      <c r="J142" s="155" t="s">
        <v>1256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1028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1031</v>
      </c>
      <c r="J143" s="155" t="s">
        <v>1257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1028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1031</v>
      </c>
      <c r="J144" s="155" t="s">
        <v>1258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1028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1031</v>
      </c>
      <c r="J145" s="155" t="s">
        <v>1259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1028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1031</v>
      </c>
      <c r="J146" s="155" t="s">
        <v>1260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1028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1031</v>
      </c>
      <c r="J147" s="155" t="s">
        <v>1261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1028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1031</v>
      </c>
      <c r="J148" s="155" t="s">
        <v>1262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1028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1031</v>
      </c>
      <c r="J149" s="155" t="s">
        <v>1263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1028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1031</v>
      </c>
      <c r="J150" s="155" t="s">
        <v>1264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1028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1031</v>
      </c>
      <c r="J151" s="155" t="s">
        <v>1265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1028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1031</v>
      </c>
      <c r="J152" s="155" t="s">
        <v>1266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1028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1031</v>
      </c>
      <c r="J153" s="155" t="s">
        <v>1267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1028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1031</v>
      </c>
      <c r="J154" s="155" t="s">
        <v>1268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1028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1031</v>
      </c>
      <c r="J155" s="155" t="s">
        <v>1269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1028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1031</v>
      </c>
      <c r="J156" s="155" t="s">
        <v>1270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1028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1031</v>
      </c>
      <c r="J157" s="155" t="s">
        <v>1271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1028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1031</v>
      </c>
      <c r="J158" s="155" t="s">
        <v>1272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1028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1031</v>
      </c>
      <c r="J159" s="155" t="s">
        <v>1273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1028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1031</v>
      </c>
      <c r="J160" s="155" t="s">
        <v>1274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1028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1031</v>
      </c>
      <c r="J161" s="155" t="s">
        <v>1275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1028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1031</v>
      </c>
      <c r="J162" s="155" t="s">
        <v>1276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1028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1031</v>
      </c>
      <c r="J163" s="155" t="s">
        <v>1277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1028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1031</v>
      </c>
      <c r="J164" s="155" t="s">
        <v>1278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1028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1031</v>
      </c>
      <c r="J165" s="155" t="s">
        <v>1400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1028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1031</v>
      </c>
      <c r="J166" s="155" t="s">
        <v>1401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1028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1362</v>
      </c>
      <c r="J167" s="155" t="s">
        <v>1402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1028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1362</v>
      </c>
      <c r="J168" s="155" t="s">
        <v>1403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1028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1031</v>
      </c>
      <c r="J169" s="155" t="s">
        <v>1404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1028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1031</v>
      </c>
      <c r="J170" s="155" t="s">
        <v>1405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1028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1031</v>
      </c>
      <c r="J171" s="155" t="s">
        <v>1406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1028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1362</v>
      </c>
      <c r="J172" s="155" t="s">
        <v>1407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1028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1031</v>
      </c>
      <c r="J173" s="155" t="s">
        <v>1408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1028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1031</v>
      </c>
      <c r="J174" s="155" t="s">
        <v>1409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1028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1362</v>
      </c>
      <c r="J175" s="155" t="s">
        <v>1410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1028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1362</v>
      </c>
      <c r="J176" s="155" t="s">
        <v>1411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1028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1362</v>
      </c>
      <c r="J177" s="155" t="s">
        <v>1412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1028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1031</v>
      </c>
      <c r="J178" s="155" t="s">
        <v>1413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1028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1362</v>
      </c>
      <c r="J179" s="155" t="s">
        <v>1414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1028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1362</v>
      </c>
      <c r="J180" s="155" t="s">
        <v>1415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1028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1362</v>
      </c>
      <c r="J181" s="155" t="s">
        <v>1416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1028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1031</v>
      </c>
      <c r="J182" s="155" t="s">
        <v>1279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1028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1031</v>
      </c>
      <c r="J183" s="155" t="s">
        <v>1417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1028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1031</v>
      </c>
      <c r="J184" s="155" t="s">
        <v>1280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1028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1031</v>
      </c>
      <c r="J185" s="155" t="s">
        <v>1281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1028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1031</v>
      </c>
      <c r="J186" s="155" t="s">
        <v>1418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1028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1362</v>
      </c>
      <c r="J187" s="155" t="s">
        <v>1419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1028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1362</v>
      </c>
      <c r="J188" s="155" t="s">
        <v>1420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1028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1031</v>
      </c>
      <c r="J189" s="155" t="s">
        <v>1421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1028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1031</v>
      </c>
      <c r="J190" s="155" t="s">
        <v>1422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1028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1362</v>
      </c>
      <c r="J191" s="155" t="s">
        <v>1423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1028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1362</v>
      </c>
      <c r="J192" s="155" t="s">
        <v>1424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1028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1362</v>
      </c>
      <c r="J193" s="155" t="s">
        <v>1425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1028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1362</v>
      </c>
      <c r="J194" s="155" t="s">
        <v>1426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1028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1362</v>
      </c>
      <c r="J195" s="155" t="s">
        <v>1427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1028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1362</v>
      </c>
      <c r="J196" s="155" t="s">
        <v>1428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1028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1362</v>
      </c>
      <c r="J197" s="155" t="s">
        <v>1429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1028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1362</v>
      </c>
      <c r="J198" s="155" t="s">
        <v>1430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1028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1362</v>
      </c>
      <c r="J199" s="155" t="s">
        <v>1431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1028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1362</v>
      </c>
      <c r="J200" s="155" t="s">
        <v>1432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1028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1362</v>
      </c>
      <c r="J201" s="155" t="s">
        <v>1433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1028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1362</v>
      </c>
      <c r="J202" s="155" t="s">
        <v>1434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1028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1031</v>
      </c>
      <c r="J203" s="155" t="s">
        <v>1435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1028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1031</v>
      </c>
      <c r="J204" s="155" t="s">
        <v>1566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1028</v>
      </c>
    </row>
    <row r="205" spans="1:30">
      <c r="A205" s="31" t="s">
        <v>236</v>
      </c>
      <c r="B205" s="2">
        <v>135</v>
      </c>
      <c r="C205" s="125">
        <v>96.72</v>
      </c>
      <c r="D205" s="121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66</v>
      </c>
      <c r="J205" s="33" t="s">
        <v>237</v>
      </c>
      <c r="K205" s="34">
        <f>DATE(MID(J205,1,4),MID(J205,5,2),MID(J205,7,2))</f>
        <v>43774</v>
      </c>
      <c r="L205" s="34" t="str">
        <f ca="1">IF(LEN(J205) &gt; 15,DATE(MID(J205,12,4),MID(J205,16,2),MID(J205,18,2)),TEXT(TODAY(),"yyyy-mm-dd"))</f>
        <v>2020-07-20</v>
      </c>
      <c r="M205" s="18">
        <f ca="1">(L205-K205+1)*B205</f>
        <v>34965</v>
      </c>
      <c r="N205" s="19">
        <f ca="1">H205/M205*365</f>
        <v>0.28292557700557708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204">
        <f>W205/X205-1</f>
        <v>0.1104958318685243</v>
      </c>
      <c r="AA205" s="204">
        <f>S205/(X205-V205)-1</f>
        <v>0.13470406249183342</v>
      </c>
      <c r="AB205" s="204">
        <f>SUM($C$2:C205)*D205/SUM($B$2:B205)-1</f>
        <v>0.1371139270096462</v>
      </c>
      <c r="AC205" s="204">
        <f>Z205-AB205</f>
        <v>-2.66180951411219E-2</v>
      </c>
      <c r="AD205" s="40">
        <f>IF(E205-F205&lt;0,"达成",E205-F205)</f>
        <v>1.9239111111111096E-2</v>
      </c>
    </row>
    <row r="206" spans="1:30">
      <c r="A206" s="147" t="s">
        <v>238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1031</v>
      </c>
      <c r="J206" s="155" t="s">
        <v>1567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1028</v>
      </c>
    </row>
    <row r="207" spans="1:30">
      <c r="A207" s="147" t="s">
        <v>239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1031</v>
      </c>
      <c r="J207" s="155" t="s">
        <v>1568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1028</v>
      </c>
    </row>
    <row r="208" spans="1:30">
      <c r="A208" s="147" t="s">
        <v>240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1031</v>
      </c>
      <c r="J208" s="155" t="s">
        <v>1436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1028</v>
      </c>
    </row>
    <row r="209" spans="1:30">
      <c r="A209" s="147" t="s">
        <v>241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1362</v>
      </c>
      <c r="J209" s="155" t="s">
        <v>1437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1028</v>
      </c>
    </row>
    <row r="210" spans="1:30">
      <c r="A210" s="147" t="s">
        <v>242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1362</v>
      </c>
      <c r="J210" s="155" t="s">
        <v>1438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1028</v>
      </c>
    </row>
    <row r="211" spans="1:30">
      <c r="A211" s="147" t="s">
        <v>243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1362</v>
      </c>
      <c r="J211" s="155" t="s">
        <v>1439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1028</v>
      </c>
    </row>
    <row r="212" spans="1:30">
      <c r="A212" s="147" t="s">
        <v>244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1362</v>
      </c>
      <c r="J212" s="155" t="s">
        <v>1440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1028</v>
      </c>
    </row>
    <row r="213" spans="1:30">
      <c r="A213" s="147" t="s">
        <v>245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1362</v>
      </c>
      <c r="J213" s="155" t="s">
        <v>1441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1028</v>
      </c>
    </row>
    <row r="214" spans="1:30">
      <c r="A214" s="147" t="s">
        <v>246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1362</v>
      </c>
      <c r="J214" s="155" t="s">
        <v>1442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1028</v>
      </c>
    </row>
    <row r="215" spans="1:30">
      <c r="A215" s="147" t="s">
        <v>247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1031</v>
      </c>
      <c r="J215" s="155" t="s">
        <v>1443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1028</v>
      </c>
    </row>
    <row r="216" spans="1:30">
      <c r="A216" s="147" t="s">
        <v>248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1362</v>
      </c>
      <c r="J216" s="155" t="s">
        <v>1444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1028</v>
      </c>
    </row>
    <row r="217" spans="1:30">
      <c r="A217" s="147" t="s">
        <v>249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1362</v>
      </c>
      <c r="J217" s="155" t="s">
        <v>1445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1028</v>
      </c>
    </row>
    <row r="218" spans="1:30">
      <c r="A218" s="147" t="s">
        <v>250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1031</v>
      </c>
      <c r="J218" s="155" t="s">
        <v>1446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1028</v>
      </c>
    </row>
    <row r="219" spans="1:30">
      <c r="A219" s="147" t="s">
        <v>251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1362</v>
      </c>
      <c r="J219" s="155" t="s">
        <v>1447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1028</v>
      </c>
    </row>
    <row r="220" spans="1:30">
      <c r="A220" s="147" t="s">
        <v>252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1362</v>
      </c>
      <c r="J220" s="155" t="s">
        <v>1448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1028</v>
      </c>
    </row>
    <row r="221" spans="1:30">
      <c r="A221" s="147" t="s">
        <v>253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1362</v>
      </c>
      <c r="J221" s="155" t="s">
        <v>1449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1028</v>
      </c>
    </row>
    <row r="222" spans="1:30">
      <c r="A222" s="147" t="s">
        <v>254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1031</v>
      </c>
      <c r="J222" s="155" t="s">
        <v>1450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1028</v>
      </c>
    </row>
    <row r="223" spans="1:30">
      <c r="A223" s="147" t="s">
        <v>255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1031</v>
      </c>
      <c r="J223" s="155" t="s">
        <v>1282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1028</v>
      </c>
    </row>
    <row r="224" spans="1:30">
      <c r="A224" s="147" t="s">
        <v>256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1031</v>
      </c>
      <c r="J224" s="155" t="s">
        <v>1283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1028</v>
      </c>
    </row>
    <row r="225" spans="1:30">
      <c r="A225" s="147" t="s">
        <v>257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1031</v>
      </c>
      <c r="J225" s="155" t="s">
        <v>1451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1028</v>
      </c>
    </row>
    <row r="226" spans="1:30">
      <c r="A226" s="147" t="s">
        <v>258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1031</v>
      </c>
      <c r="J226" s="155" t="s">
        <v>1452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1028</v>
      </c>
    </row>
    <row r="227" spans="1:30" ht="16.5" customHeight="1">
      <c r="A227" s="147" t="s">
        <v>259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1362</v>
      </c>
      <c r="J227" s="155" t="s">
        <v>1453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1028</v>
      </c>
    </row>
    <row r="228" spans="1:30">
      <c r="A228" s="147" t="s">
        <v>260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1362</v>
      </c>
      <c r="J228" s="155" t="s">
        <v>1454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1028</v>
      </c>
    </row>
    <row r="229" spans="1:30">
      <c r="A229" s="147" t="s">
        <v>261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1362</v>
      </c>
      <c r="J229" s="155" t="s">
        <v>1455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1028</v>
      </c>
    </row>
    <row r="230" spans="1:30">
      <c r="A230" s="147" t="s">
        <v>262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1362</v>
      </c>
      <c r="J230" s="155" t="s">
        <v>1456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1028</v>
      </c>
    </row>
    <row r="231" spans="1:30">
      <c r="A231" s="147" t="s">
        <v>263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1362</v>
      </c>
      <c r="J231" s="155" t="s">
        <v>1457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1028</v>
      </c>
    </row>
    <row r="232" spans="1:30">
      <c r="A232" s="147" t="s">
        <v>264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1362</v>
      </c>
      <c r="J232" s="155" t="s">
        <v>1458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1028</v>
      </c>
    </row>
    <row r="233" spans="1:30">
      <c r="A233" s="147" t="s">
        <v>265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1031</v>
      </c>
      <c r="J233" s="155" t="s">
        <v>1459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1028</v>
      </c>
    </row>
    <row r="234" spans="1:30">
      <c r="A234" s="147" t="s">
        <v>266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1031</v>
      </c>
      <c r="J234" s="155" t="s">
        <v>1569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1028</v>
      </c>
    </row>
    <row r="235" spans="1:30">
      <c r="A235" s="31" t="s">
        <v>267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268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2020-07-20</v>
      </c>
      <c r="M235" s="18">
        <f ca="1">(L235-K235+1)*B235</f>
        <v>29295</v>
      </c>
      <c r="N235" s="19">
        <f ca="1">H235/M235*365</f>
        <v>0.32056207543949472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269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270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2020-07-20</v>
      </c>
      <c r="M236" s="18">
        <f ca="1">(L236-K236+1)*B236</f>
        <v>29160</v>
      </c>
      <c r="N236" s="19">
        <f ca="1">H236/M236*365</f>
        <v>0.32624190672153608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271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272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2020-07-20</v>
      </c>
      <c r="M237" s="18">
        <f ca="1">(L237-K237+1)*B237</f>
        <v>29025</v>
      </c>
      <c r="N237" s="19">
        <f ca="1">H237/M237*365</f>
        <v>0.33092075796726961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273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274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2020-07-20</v>
      </c>
      <c r="M238" s="18">
        <f ca="1">(L238-K238+1)*B238</f>
        <v>28890</v>
      </c>
      <c r="N238" s="19">
        <f ca="1">H238/M238*365</f>
        <v>0.33691382485289012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275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1031</v>
      </c>
      <c r="J239" s="155" t="s">
        <v>1460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1461</v>
      </c>
    </row>
    <row r="240" spans="1:30" ht="15.75" customHeight="1">
      <c r="A240" s="147" t="s">
        <v>276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1031</v>
      </c>
      <c r="J240" s="155" t="s">
        <v>1570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1028</v>
      </c>
    </row>
    <row r="241" spans="1:30">
      <c r="A241" s="147" t="s">
        <v>277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1031</v>
      </c>
      <c r="J241" s="155" t="s">
        <v>1571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1028</v>
      </c>
    </row>
    <row r="242" spans="1:30">
      <c r="A242" s="31" t="s">
        <v>278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279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2020-07-20</v>
      </c>
      <c r="M242" s="18">
        <f t="shared" ref="M242:M261" ca="1" si="9">(L242-K242+1)*B242</f>
        <v>28080</v>
      </c>
      <c r="N242" s="19">
        <f t="shared" ref="N242:N261" ca="1" si="10">H242/M242*365</f>
        <v>0.34227537037037042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280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281</v>
      </c>
      <c r="K243" s="34">
        <f t="shared" si="7"/>
        <v>43826</v>
      </c>
      <c r="L243" s="34" t="str">
        <f t="shared" ca="1" si="8"/>
        <v>2020-07-20</v>
      </c>
      <c r="M243" s="18">
        <f t="shared" ca="1" si="9"/>
        <v>27945</v>
      </c>
      <c r="N243" s="19">
        <f t="shared" ca="1" si="10"/>
        <v>0.34568014313830719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282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283</v>
      </c>
      <c r="K244" s="34">
        <f t="shared" si="7"/>
        <v>43829</v>
      </c>
      <c r="L244" s="34" t="str">
        <f t="shared" ca="1" si="8"/>
        <v>2020-07-20</v>
      </c>
      <c r="M244" s="18">
        <f t="shared" ca="1" si="9"/>
        <v>27540</v>
      </c>
      <c r="N244" s="19">
        <f t="shared" ca="1" si="10"/>
        <v>0.320998547567175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284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285</v>
      </c>
      <c r="K245" s="34">
        <f t="shared" si="7"/>
        <v>43830</v>
      </c>
      <c r="L245" s="34" t="str">
        <f t="shared" ca="1" si="8"/>
        <v>2020-07-20</v>
      </c>
      <c r="M245" s="18">
        <f t="shared" ca="1" si="9"/>
        <v>27405</v>
      </c>
      <c r="N245" s="19">
        <f t="shared" ca="1" si="10"/>
        <v>0.31543671592775052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286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287</v>
      </c>
      <c r="K246" s="34">
        <f t="shared" si="7"/>
        <v>43832</v>
      </c>
      <c r="L246" s="34" t="str">
        <f t="shared" ca="1" si="8"/>
        <v>2020-07-20</v>
      </c>
      <c r="M246" s="18">
        <f t="shared" ca="1" si="9"/>
        <v>27135</v>
      </c>
      <c r="N246" s="19">
        <f t="shared" ca="1" si="10"/>
        <v>0.29152221116639038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288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289</v>
      </c>
      <c r="K247" s="34">
        <f t="shared" si="7"/>
        <v>43833</v>
      </c>
      <c r="L247" s="34" t="str">
        <f t="shared" ca="1" si="8"/>
        <v>2020-07-20</v>
      </c>
      <c r="M247" s="18">
        <f t="shared" ca="1" si="9"/>
        <v>27000</v>
      </c>
      <c r="N247" s="19">
        <f t="shared" ca="1" si="10"/>
        <v>0.29637837777777776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290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291</v>
      </c>
      <c r="K248" s="34">
        <f t="shared" si="7"/>
        <v>43836</v>
      </c>
      <c r="L248" s="34" t="str">
        <f t="shared" ca="1" si="8"/>
        <v>2020-07-20</v>
      </c>
      <c r="M248" s="18">
        <f t="shared" ca="1" si="9"/>
        <v>26595</v>
      </c>
      <c r="N248" s="19">
        <f t="shared" ca="1" si="10"/>
        <v>0.30848243654822322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292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293</v>
      </c>
      <c r="K249" s="34">
        <f t="shared" si="7"/>
        <v>43837</v>
      </c>
      <c r="L249" s="34" t="str">
        <f t="shared" ca="1" si="8"/>
        <v>2020-07-20</v>
      </c>
      <c r="M249" s="18">
        <f t="shared" ca="1" si="9"/>
        <v>26460</v>
      </c>
      <c r="N249" s="19">
        <f t="shared" ca="1" si="10"/>
        <v>0.29479750566893426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294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295</v>
      </c>
      <c r="K250" s="34">
        <f t="shared" si="7"/>
        <v>43838</v>
      </c>
      <c r="L250" s="34" t="str">
        <f t="shared" ca="1" si="8"/>
        <v>2020-07-20</v>
      </c>
      <c r="M250" s="18">
        <f t="shared" ca="1" si="9"/>
        <v>26325</v>
      </c>
      <c r="N250" s="19">
        <f t="shared" ca="1" si="10"/>
        <v>0.32001203418803381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296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297</v>
      </c>
      <c r="K251" s="34">
        <f t="shared" si="7"/>
        <v>43839</v>
      </c>
      <c r="L251" s="34" t="str">
        <f t="shared" ca="1" si="8"/>
        <v>2020-07-20</v>
      </c>
      <c r="M251" s="18">
        <f t="shared" ca="1" si="9"/>
        <v>26190</v>
      </c>
      <c r="N251" s="19">
        <f t="shared" ca="1" si="10"/>
        <v>0.29573445589919795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298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299</v>
      </c>
      <c r="K252" s="34">
        <f t="shared" si="7"/>
        <v>43840</v>
      </c>
      <c r="L252" s="34" t="str">
        <f t="shared" ca="1" si="8"/>
        <v>2020-07-20</v>
      </c>
      <c r="M252" s="18">
        <f t="shared" ca="1" si="9"/>
        <v>26055</v>
      </c>
      <c r="N252" s="19">
        <f t="shared" ca="1" si="10"/>
        <v>0.29750154672807511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300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301</v>
      </c>
      <c r="K253" s="34">
        <f t="shared" si="7"/>
        <v>43843</v>
      </c>
      <c r="L253" s="34" t="str">
        <f t="shared" ca="1" si="8"/>
        <v>2020-07-20</v>
      </c>
      <c r="M253" s="18">
        <f t="shared" ca="1" si="9"/>
        <v>25650</v>
      </c>
      <c r="N253" s="19">
        <f t="shared" ca="1" si="10"/>
        <v>0.2819268538011695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302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303</v>
      </c>
      <c r="K254" s="34">
        <f t="shared" si="7"/>
        <v>43844</v>
      </c>
      <c r="L254" s="34" t="str">
        <f t="shared" ca="1" si="8"/>
        <v>2020-07-20</v>
      </c>
      <c r="M254" s="18">
        <f t="shared" ca="1" si="9"/>
        <v>25515</v>
      </c>
      <c r="N254" s="19">
        <f t="shared" ca="1" si="10"/>
        <v>0.29013172643543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304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305</v>
      </c>
      <c r="K255" s="34">
        <f t="shared" si="7"/>
        <v>43845</v>
      </c>
      <c r="L255" s="34" t="str">
        <f t="shared" ca="1" si="8"/>
        <v>2020-07-20</v>
      </c>
      <c r="M255" s="18">
        <f t="shared" ca="1" si="9"/>
        <v>25380</v>
      </c>
      <c r="N255" s="19">
        <f t="shared" ca="1" si="10"/>
        <v>0.30348556343577632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306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307</v>
      </c>
      <c r="K256" s="34">
        <f t="shared" si="7"/>
        <v>43846</v>
      </c>
      <c r="L256" s="34" t="str">
        <f t="shared" ca="1" si="8"/>
        <v>2020-07-20</v>
      </c>
      <c r="M256" s="18">
        <f t="shared" ca="1" si="9"/>
        <v>25245</v>
      </c>
      <c r="N256" s="19">
        <f t="shared" ca="1" si="10"/>
        <v>0.31310508219449401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308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309</v>
      </c>
      <c r="K257" s="34">
        <f t="shared" si="7"/>
        <v>43847</v>
      </c>
      <c r="L257" s="34" t="str">
        <f t="shared" ca="1" si="8"/>
        <v>2020-07-20</v>
      </c>
      <c r="M257" s="18">
        <f t="shared" ca="1" si="9"/>
        <v>25110</v>
      </c>
      <c r="N257" s="19">
        <f t="shared" ca="1" si="10"/>
        <v>0.31186495420151289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310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311</v>
      </c>
      <c r="K258" s="34">
        <f t="shared" si="7"/>
        <v>43850</v>
      </c>
      <c r="L258" s="34" t="str">
        <f t="shared" ca="1" si="8"/>
        <v>2020-07-20</v>
      </c>
      <c r="M258" s="18">
        <f t="shared" ca="1" si="9"/>
        <v>24705</v>
      </c>
      <c r="N258" s="19">
        <f t="shared" ca="1" si="10"/>
        <v>0.30013947783849426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312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313</v>
      </c>
      <c r="K259" s="34">
        <f t="shared" si="7"/>
        <v>43851</v>
      </c>
      <c r="L259" s="34" t="str">
        <f t="shared" ca="1" si="8"/>
        <v>2020-07-20</v>
      </c>
      <c r="M259" s="18">
        <f t="shared" ca="1" si="9"/>
        <v>24570</v>
      </c>
      <c r="N259" s="19">
        <f t="shared" ca="1" si="10"/>
        <v>0.33938433862433887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314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315</v>
      </c>
      <c r="K260" s="34">
        <f t="shared" si="7"/>
        <v>43852</v>
      </c>
      <c r="L260" s="34" t="str">
        <f t="shared" ca="1" si="8"/>
        <v>2020-07-20</v>
      </c>
      <c r="M260" s="18">
        <f t="shared" ca="1" si="9"/>
        <v>24435</v>
      </c>
      <c r="N260" s="19">
        <f t="shared" ca="1" si="10"/>
        <v>0.33174593820339671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316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317</v>
      </c>
      <c r="K261" s="34">
        <f t="shared" si="7"/>
        <v>43853</v>
      </c>
      <c r="L261" s="34" t="str">
        <f t="shared" ca="1" si="8"/>
        <v>2020-07-20</v>
      </c>
      <c r="M261" s="18">
        <f t="shared" ca="1" si="9"/>
        <v>24300</v>
      </c>
      <c r="N261" s="19">
        <f t="shared" ca="1" si="10"/>
        <v>0.40382578600823038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318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1031</v>
      </c>
      <c r="J262" s="155" t="s">
        <v>1284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1028</v>
      </c>
    </row>
    <row r="263" spans="1:30">
      <c r="A263" s="147" t="s">
        <v>319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1031</v>
      </c>
      <c r="J263" s="155" t="s">
        <v>1285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1028</v>
      </c>
    </row>
    <row r="264" spans="1:30">
      <c r="A264" s="147" t="s">
        <v>320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1031</v>
      </c>
      <c r="J264" s="155" t="s">
        <v>1286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1028</v>
      </c>
    </row>
    <row r="265" spans="1:30">
      <c r="A265" s="147" t="s">
        <v>321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1362</v>
      </c>
      <c r="J265" s="155" t="s">
        <v>1462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1028</v>
      </c>
    </row>
    <row r="266" spans="1:30">
      <c r="A266" s="147" t="s">
        <v>322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1362</v>
      </c>
      <c r="J266" s="155" t="s">
        <v>1463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1028</v>
      </c>
    </row>
    <row r="267" spans="1:30">
      <c r="A267" s="147" t="s">
        <v>323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1362</v>
      </c>
      <c r="J267" s="155" t="s">
        <v>1464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1028</v>
      </c>
    </row>
    <row r="268" spans="1:30">
      <c r="A268" s="147" t="s">
        <v>324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1031</v>
      </c>
      <c r="J268" s="155" t="s">
        <v>1465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1028</v>
      </c>
    </row>
    <row r="269" spans="1:30">
      <c r="A269" s="147" t="s">
        <v>325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1031</v>
      </c>
      <c r="J269" s="155" t="s">
        <v>1572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1028</v>
      </c>
    </row>
    <row r="270" spans="1:30">
      <c r="A270" s="147" t="s">
        <v>326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1031</v>
      </c>
      <c r="J270" s="155" t="s">
        <v>1466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1028</v>
      </c>
    </row>
    <row r="271" spans="1:30">
      <c r="A271" s="147" t="s">
        <v>327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1031</v>
      </c>
      <c r="J271" s="155" t="s">
        <v>1573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1028</v>
      </c>
    </row>
    <row r="272" spans="1:30">
      <c r="A272" s="31" t="s">
        <v>328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329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2020-07-20</v>
      </c>
      <c r="M272" s="18">
        <f t="shared" ref="M272:M280" ca="1" si="29">(L272-K272+1)*B272</f>
        <v>20925</v>
      </c>
      <c r="N272" s="19">
        <f t="shared" ref="N272:N280" ca="1" si="30">H272/M272*365</f>
        <v>0.41750557706093183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330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331</v>
      </c>
      <c r="K273" s="34">
        <f t="shared" si="27"/>
        <v>43879</v>
      </c>
      <c r="L273" s="34" t="str">
        <f t="shared" ca="1" si="28"/>
        <v>2020-07-20</v>
      </c>
      <c r="M273" s="18">
        <f t="shared" ca="1" si="29"/>
        <v>20790</v>
      </c>
      <c r="N273" s="19">
        <f t="shared" ca="1" si="30"/>
        <v>0.43257503607503572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332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333</v>
      </c>
      <c r="K274" s="34">
        <f t="shared" si="27"/>
        <v>43880</v>
      </c>
      <c r="L274" s="34" t="str">
        <f t="shared" ca="1" si="28"/>
        <v>2020-07-20</v>
      </c>
      <c r="M274" s="18">
        <f t="shared" ca="1" si="29"/>
        <v>20655</v>
      </c>
      <c r="N274" s="19">
        <f t="shared" ca="1" si="30"/>
        <v>0.43954870975550703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334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335</v>
      </c>
      <c r="K275" s="34">
        <f t="shared" si="27"/>
        <v>43881</v>
      </c>
      <c r="L275" s="34" t="str">
        <f t="shared" ca="1" si="28"/>
        <v>2020-07-20</v>
      </c>
      <c r="M275" s="18">
        <f t="shared" ca="1" si="29"/>
        <v>20520</v>
      </c>
      <c r="N275" s="19">
        <f t="shared" ca="1" si="30"/>
        <v>0.38162422027290399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336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337</v>
      </c>
      <c r="K276" s="34">
        <f t="shared" si="27"/>
        <v>43882</v>
      </c>
      <c r="L276" s="34" t="str">
        <f t="shared" ca="1" si="28"/>
        <v>2020-07-20</v>
      </c>
      <c r="M276" s="18">
        <f t="shared" ca="1" si="29"/>
        <v>20385</v>
      </c>
      <c r="N276" s="19">
        <f t="shared" ca="1" si="30"/>
        <v>0.38055041452048066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338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339</v>
      </c>
      <c r="K277" s="34">
        <f t="shared" si="27"/>
        <v>43885</v>
      </c>
      <c r="L277" s="34" t="str">
        <f t="shared" ca="1" si="28"/>
        <v>2020-07-20</v>
      </c>
      <c r="M277" s="18">
        <f t="shared" ca="1" si="29"/>
        <v>19980</v>
      </c>
      <c r="N277" s="19">
        <f t="shared" ca="1" si="30"/>
        <v>0.40051132132132128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340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341</v>
      </c>
      <c r="K278" s="34">
        <f t="shared" si="27"/>
        <v>43886</v>
      </c>
      <c r="L278" s="34" t="str">
        <f t="shared" ca="1" si="28"/>
        <v>2020-07-20</v>
      </c>
      <c r="M278" s="18">
        <f t="shared" ca="1" si="29"/>
        <v>19845</v>
      </c>
      <c r="N278" s="19">
        <f t="shared" ca="1" si="30"/>
        <v>0.41001758629377666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342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343</v>
      </c>
      <c r="K279" s="34">
        <f t="shared" si="27"/>
        <v>43887</v>
      </c>
      <c r="L279" s="34" t="str">
        <f t="shared" ca="1" si="28"/>
        <v>2020-07-20</v>
      </c>
      <c r="M279" s="18">
        <f t="shared" ca="1" si="29"/>
        <v>19710</v>
      </c>
      <c r="N279" s="19">
        <f t="shared" ca="1" si="30"/>
        <v>0.44696666666666668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344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345</v>
      </c>
      <c r="K280" s="34">
        <f t="shared" si="27"/>
        <v>43888</v>
      </c>
      <c r="L280" s="34" t="str">
        <f t="shared" ca="1" si="28"/>
        <v>2020-07-20</v>
      </c>
      <c r="M280" s="18">
        <f t="shared" ca="1" si="29"/>
        <v>19575</v>
      </c>
      <c r="N280" s="19">
        <f t="shared" ca="1" si="30"/>
        <v>0.44192391315453355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346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1031</v>
      </c>
      <c r="J281" s="155" t="s">
        <v>1467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1028</v>
      </c>
    </row>
    <row r="282" spans="1:30">
      <c r="A282" s="31" t="s">
        <v>347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348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2020-07-20</v>
      </c>
      <c r="M282" s="18">
        <f t="shared" ref="M282:M289" ca="1" si="49">(L282-K282+1)*B282</f>
        <v>19035</v>
      </c>
      <c r="N282" s="19">
        <f t="shared" ref="N282:N289" ca="1" si="50">H282/M282*365</f>
        <v>0.46570893617021258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349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350</v>
      </c>
      <c r="K283" s="34">
        <f t="shared" si="47"/>
        <v>43893</v>
      </c>
      <c r="L283" s="34" t="str">
        <f t="shared" ca="1" si="48"/>
        <v>2020-07-20</v>
      </c>
      <c r="M283" s="18">
        <f t="shared" ca="1" si="49"/>
        <v>18900</v>
      </c>
      <c r="N283" s="19">
        <f t="shared" ca="1" si="50"/>
        <v>0.45252815873015856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351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352</v>
      </c>
      <c r="K284" s="34">
        <f t="shared" si="47"/>
        <v>43894</v>
      </c>
      <c r="L284" s="34" t="str">
        <f t="shared" ca="1" si="48"/>
        <v>2020-07-20</v>
      </c>
      <c r="M284" s="18">
        <f t="shared" ca="1" si="49"/>
        <v>18765</v>
      </c>
      <c r="N284" s="19">
        <f t="shared" ca="1" si="50"/>
        <v>0.43915772981614698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353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354</v>
      </c>
      <c r="K285" s="34">
        <f t="shared" si="47"/>
        <v>43895</v>
      </c>
      <c r="L285" s="34" t="str">
        <f t="shared" ca="1" si="48"/>
        <v>2020-07-20</v>
      </c>
      <c r="M285" s="18">
        <f t="shared" ca="1" si="49"/>
        <v>18630</v>
      </c>
      <c r="N285" s="19">
        <f t="shared" ca="1" si="50"/>
        <v>0.37830927536231862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355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356</v>
      </c>
      <c r="K286" s="34">
        <f t="shared" si="47"/>
        <v>43896</v>
      </c>
      <c r="L286" s="34" t="str">
        <f t="shared" ca="1" si="48"/>
        <v>2020-07-20</v>
      </c>
      <c r="M286" s="18">
        <f t="shared" ca="1" si="49"/>
        <v>18495</v>
      </c>
      <c r="N286" s="19">
        <f t="shared" ca="1" si="50"/>
        <v>0.42870004866180034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845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846</v>
      </c>
      <c r="K287" s="34">
        <f t="shared" si="47"/>
        <v>43899</v>
      </c>
      <c r="L287" s="34" t="str">
        <f t="shared" ca="1" si="48"/>
        <v>2020-07-20</v>
      </c>
      <c r="M287" s="18">
        <f t="shared" ca="1" si="49"/>
        <v>18090</v>
      </c>
      <c r="N287" s="19">
        <f t="shared" ca="1" si="50"/>
        <v>0.54177621890547234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847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848</v>
      </c>
      <c r="K288" s="34">
        <f t="shared" si="47"/>
        <v>43900</v>
      </c>
      <c r="L288" s="34" t="str">
        <f t="shared" ca="1" si="48"/>
        <v>2020-07-20</v>
      </c>
      <c r="M288" s="18">
        <f t="shared" ca="1" si="49"/>
        <v>17955</v>
      </c>
      <c r="N288" s="19">
        <f t="shared" ca="1" si="50"/>
        <v>0.48111533277638546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849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850</v>
      </c>
      <c r="K289" s="34">
        <f t="shared" si="47"/>
        <v>43901</v>
      </c>
      <c r="L289" s="34" t="str">
        <f t="shared" ca="1" si="48"/>
        <v>2020-07-20</v>
      </c>
      <c r="M289" s="18">
        <f t="shared" ca="1" si="49"/>
        <v>17820</v>
      </c>
      <c r="N289" s="19">
        <f t="shared" ca="1" si="50"/>
        <v>0.52595475869809216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851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1031</v>
      </c>
      <c r="J290" s="155" t="s">
        <v>1387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1028</v>
      </c>
    </row>
    <row r="291" spans="1:30">
      <c r="A291" s="147" t="s">
        <v>852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1362</v>
      </c>
      <c r="J291" s="155" t="s">
        <v>1369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1028</v>
      </c>
    </row>
    <row r="292" spans="1:30">
      <c r="A292" s="147" t="s">
        <v>860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1031</v>
      </c>
      <c r="J292" s="155" t="s">
        <v>1188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1028</v>
      </c>
    </row>
    <row r="293" spans="1:30">
      <c r="A293" s="147" t="s">
        <v>861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1031</v>
      </c>
      <c r="J293" s="155" t="s">
        <v>1179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1028</v>
      </c>
    </row>
    <row r="294" spans="1:30">
      <c r="A294" s="147" t="s">
        <v>862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1031</v>
      </c>
      <c r="J294" s="155" t="s">
        <v>1106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1028</v>
      </c>
    </row>
    <row r="295" spans="1:30">
      <c r="A295" s="147" t="s">
        <v>863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1031</v>
      </c>
      <c r="J295" s="155" t="s">
        <v>1105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1028</v>
      </c>
    </row>
    <row r="296" spans="1:30">
      <c r="A296" s="147" t="s">
        <v>864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1031</v>
      </c>
      <c r="J296" s="155" t="s">
        <v>1180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1028</v>
      </c>
    </row>
    <row r="297" spans="1:30">
      <c r="A297" s="147" t="s">
        <v>871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1031</v>
      </c>
      <c r="J297" s="155" t="s">
        <v>1071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1028</v>
      </c>
    </row>
    <row r="298" spans="1:30">
      <c r="A298" s="147" t="s">
        <v>872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1031</v>
      </c>
      <c r="J298" s="155" t="s">
        <v>1161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1028</v>
      </c>
    </row>
    <row r="299" spans="1:30">
      <c r="A299" s="147" t="s">
        <v>873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1031</v>
      </c>
      <c r="J299" s="155" t="s">
        <v>1189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1028</v>
      </c>
    </row>
    <row r="300" spans="1:30">
      <c r="A300" s="147" t="s">
        <v>874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1031</v>
      </c>
      <c r="J300" s="155" t="s">
        <v>1181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1028</v>
      </c>
    </row>
    <row r="301" spans="1:30">
      <c r="A301" s="147" t="s">
        <v>875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1031</v>
      </c>
      <c r="J301" s="155" t="s">
        <v>1182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1028</v>
      </c>
    </row>
    <row r="302" spans="1:30">
      <c r="A302" s="147" t="s">
        <v>883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1031</v>
      </c>
      <c r="J302" s="155" t="s">
        <v>1183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1028</v>
      </c>
    </row>
    <row r="303" spans="1:30">
      <c r="A303" s="147" t="s">
        <v>884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1031</v>
      </c>
      <c r="J303" s="155" t="s">
        <v>1190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1028</v>
      </c>
    </row>
    <row r="304" spans="1:30">
      <c r="A304" s="147" t="s">
        <v>885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1031</v>
      </c>
      <c r="J304" s="155" t="s">
        <v>1184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1028</v>
      </c>
    </row>
    <row r="305" spans="1:30">
      <c r="A305" s="147" t="s">
        <v>886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1031</v>
      </c>
      <c r="J305" s="155" t="s">
        <v>1191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1028</v>
      </c>
    </row>
    <row r="306" spans="1:30">
      <c r="A306" s="147" t="s">
        <v>887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1031</v>
      </c>
      <c r="J306" s="155" t="s">
        <v>1185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1028</v>
      </c>
    </row>
    <row r="307" spans="1:30">
      <c r="A307" s="147" t="s">
        <v>893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1031</v>
      </c>
      <c r="J307" s="155" t="s">
        <v>1192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1028</v>
      </c>
    </row>
    <row r="308" spans="1:30">
      <c r="A308" s="31" t="s">
        <v>894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895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2020-07-20</v>
      </c>
      <c r="M308" s="18">
        <f ca="1">(L308-K308+1)*B308</f>
        <v>24960</v>
      </c>
      <c r="N308" s="19">
        <f ca="1">H308/M308*365</f>
        <v>0.9274603205128199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896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897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2020-07-20</v>
      </c>
      <c r="M309" s="18">
        <f ca="1">(L309-K309+1)*B309</f>
        <v>24720</v>
      </c>
      <c r="N309" s="19">
        <f ca="1">H309/M309*365</f>
        <v>0.92211166666666677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898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899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2020-07-20</v>
      </c>
      <c r="M310" s="18">
        <f ca="1">(L310-K310+1)*B310</f>
        <v>24480</v>
      </c>
      <c r="N310" s="19">
        <f ca="1">H310/M310*365</f>
        <v>0.95789061274509812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905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1031</v>
      </c>
      <c r="J311" s="155" t="s">
        <v>1531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1028</v>
      </c>
    </row>
    <row r="312" spans="1:30">
      <c r="A312" s="147" t="s">
        <v>906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1031</v>
      </c>
      <c r="J312" s="155" t="s">
        <v>1193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1028</v>
      </c>
    </row>
    <row r="313" spans="1:30">
      <c r="A313" s="31" t="s">
        <v>907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908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2020-07-20</v>
      </c>
      <c r="M313" s="18">
        <f t="shared" ref="M313:M323" ca="1" si="69">(L313-K313+1)*B313</f>
        <v>23280</v>
      </c>
      <c r="N313" s="19">
        <f t="shared" ref="N313:N323" ca="1" si="70">H313/M313*365</f>
        <v>0.9757334278350519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909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910</v>
      </c>
      <c r="K314" s="34">
        <f t="shared" si="67"/>
        <v>43937</v>
      </c>
      <c r="L314" s="34" t="str">
        <f t="shared" ca="1" si="68"/>
        <v>2020-07-20</v>
      </c>
      <c r="M314" s="18">
        <f t="shared" ca="1" si="69"/>
        <v>23040</v>
      </c>
      <c r="N314" s="19">
        <f t="shared" ca="1" si="70"/>
        <v>0.97872848958333303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911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912</v>
      </c>
      <c r="K315" s="34">
        <f t="shared" si="67"/>
        <v>43938</v>
      </c>
      <c r="L315" s="34" t="str">
        <f t="shared" ca="1" si="68"/>
        <v>2020-07-20</v>
      </c>
      <c r="M315" s="18">
        <f t="shared" ca="1" si="69"/>
        <v>22800</v>
      </c>
      <c r="N315" s="19">
        <f t="shared" ca="1" si="70"/>
        <v>0.94556515789473627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918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919</v>
      </c>
      <c r="K316" s="34">
        <f t="shared" si="67"/>
        <v>43941</v>
      </c>
      <c r="L316" s="34" t="str">
        <f t="shared" ca="1" si="68"/>
        <v>2020-07-20</v>
      </c>
      <c r="M316" s="18">
        <f t="shared" ca="1" si="69"/>
        <v>22080</v>
      </c>
      <c r="N316" s="19">
        <f t="shared" ca="1" si="70"/>
        <v>0.95783604166666669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920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921</v>
      </c>
      <c r="K317" s="34">
        <f t="shared" si="67"/>
        <v>43942</v>
      </c>
      <c r="L317" s="34" t="str">
        <f t="shared" ca="1" si="68"/>
        <v>2020-07-20</v>
      </c>
      <c r="M317" s="18">
        <f t="shared" ca="1" si="69"/>
        <v>21840</v>
      </c>
      <c r="N317" s="19">
        <f t="shared" ca="1" si="70"/>
        <v>1.0249420604395603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922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923</v>
      </c>
      <c r="K318" s="34">
        <f t="shared" si="67"/>
        <v>43943</v>
      </c>
      <c r="L318" s="34" t="str">
        <f t="shared" ca="1" si="68"/>
        <v>2020-07-20</v>
      </c>
      <c r="M318" s="18">
        <f t="shared" ca="1" si="69"/>
        <v>21600</v>
      </c>
      <c r="N318" s="19">
        <f t="shared" ca="1" si="70"/>
        <v>0.9969637037037038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924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925</v>
      </c>
      <c r="K319" s="34">
        <f t="shared" si="67"/>
        <v>43944</v>
      </c>
      <c r="L319" s="34" t="str">
        <f t="shared" ca="1" si="68"/>
        <v>2020-07-20</v>
      </c>
      <c r="M319" s="18">
        <f t="shared" ca="1" si="69"/>
        <v>21360</v>
      </c>
      <c r="N319" s="19">
        <f t="shared" ca="1" si="70"/>
        <v>1.0199077434456929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926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927</v>
      </c>
      <c r="K320" s="34">
        <f t="shared" si="67"/>
        <v>43945</v>
      </c>
      <c r="L320" s="34" t="str">
        <f t="shared" ca="1" si="68"/>
        <v>2020-07-20</v>
      </c>
      <c r="M320" s="18">
        <f t="shared" ca="1" si="69"/>
        <v>21120</v>
      </c>
      <c r="N320" s="19">
        <f t="shared" ca="1" si="70"/>
        <v>1.0734967992424236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933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934</v>
      </c>
      <c r="K321" s="34">
        <f t="shared" si="67"/>
        <v>43948</v>
      </c>
      <c r="L321" s="34" t="str">
        <f t="shared" ca="1" si="68"/>
        <v>2020-07-20</v>
      </c>
      <c r="M321" s="18">
        <f t="shared" ca="1" si="69"/>
        <v>20400</v>
      </c>
      <c r="N321" s="19">
        <f t="shared" ca="1" si="70"/>
        <v>1.0759999607843138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935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936</v>
      </c>
      <c r="K322" s="34">
        <f t="shared" si="67"/>
        <v>43949</v>
      </c>
      <c r="L322" s="34" t="str">
        <f t="shared" ca="1" si="68"/>
        <v>2020-07-20</v>
      </c>
      <c r="M322" s="18">
        <f t="shared" ca="1" si="69"/>
        <v>20160</v>
      </c>
      <c r="N322" s="19">
        <f t="shared" ca="1" si="70"/>
        <v>1.0539136011904766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937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938</v>
      </c>
      <c r="K323" s="34">
        <f t="shared" si="67"/>
        <v>43950</v>
      </c>
      <c r="L323" s="34" t="str">
        <f t="shared" ca="1" si="68"/>
        <v>2020-07-20</v>
      </c>
      <c r="M323" s="18">
        <f t="shared" ca="1" si="69"/>
        <v>19920</v>
      </c>
      <c r="N323" s="19">
        <f t="shared" ca="1" si="70"/>
        <v>1.0417363855421686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939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1362</v>
      </c>
      <c r="J324" s="155" t="s">
        <v>1370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1028</v>
      </c>
    </row>
    <row r="325" spans="1:30">
      <c r="A325" s="147" t="s">
        <v>947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1031</v>
      </c>
      <c r="J325" s="155" t="s">
        <v>1390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1028</v>
      </c>
    </row>
    <row r="326" spans="1:30">
      <c r="A326" s="147" t="s">
        <v>948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1031</v>
      </c>
      <c r="J326" s="155" t="s">
        <v>1391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1028</v>
      </c>
    </row>
    <row r="327" spans="1:30">
      <c r="A327" s="147" t="s">
        <v>949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1031</v>
      </c>
      <c r="J327" s="155" t="s">
        <v>1532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1028</v>
      </c>
    </row>
    <row r="328" spans="1:30">
      <c r="A328" s="147" t="s">
        <v>955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1031</v>
      </c>
      <c r="J328" s="155" t="s">
        <v>1530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1028</v>
      </c>
    </row>
    <row r="329" spans="1:30">
      <c r="A329" s="147" t="s">
        <v>956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1031</v>
      </c>
      <c r="J329" s="155" t="s">
        <v>1533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1028</v>
      </c>
    </row>
    <row r="330" spans="1:30">
      <c r="A330" s="147" t="s">
        <v>957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1031</v>
      </c>
      <c r="J330" s="155" t="s">
        <v>1529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1028</v>
      </c>
    </row>
    <row r="331" spans="1:30">
      <c r="A331" s="147" t="s">
        <v>958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1031</v>
      </c>
      <c r="J331" s="155" t="s">
        <v>1393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1028</v>
      </c>
    </row>
    <row r="332" spans="1:30">
      <c r="A332" s="147" t="s">
        <v>959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1362</v>
      </c>
      <c r="J332" s="155" t="s">
        <v>1368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1028</v>
      </c>
    </row>
    <row r="333" spans="1:30">
      <c r="A333" s="147" t="s">
        <v>960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1031</v>
      </c>
      <c r="J333" s="155" t="s">
        <v>1396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1028</v>
      </c>
    </row>
    <row r="334" spans="1:30">
      <c r="A334" s="147" t="s">
        <v>961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1031</v>
      </c>
      <c r="J334" s="155" t="s">
        <v>1534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1028</v>
      </c>
    </row>
    <row r="335" spans="1:30">
      <c r="A335" s="147" t="s">
        <v>962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1031</v>
      </c>
      <c r="J335" s="155" t="s">
        <v>1394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1028</v>
      </c>
    </row>
    <row r="336" spans="1:30">
      <c r="A336" s="147" t="s">
        <v>963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1362</v>
      </c>
      <c r="J336" s="155" t="s">
        <v>1371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1028</v>
      </c>
    </row>
    <row r="337" spans="1:30">
      <c r="A337" s="147" t="s">
        <v>964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1031</v>
      </c>
      <c r="J337" s="155" t="s">
        <v>1350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1028</v>
      </c>
    </row>
    <row r="338" spans="1:30">
      <c r="A338" s="31" t="s">
        <v>979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971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2020-07-20</v>
      </c>
      <c r="M338" s="18">
        <f ca="1">(L338-K338+1)*B338</f>
        <v>13680</v>
      </c>
      <c r="N338" s="19">
        <f ca="1">H338/M338*365</f>
        <v>1.5728116812865502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980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973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2020-07-20</v>
      </c>
      <c r="M339" s="18">
        <f ca="1">(L339-K339+1)*B339</f>
        <v>13440</v>
      </c>
      <c r="N339" s="19">
        <f ca="1">H339/M339*365</f>
        <v>1.5148716666666653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981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1031</v>
      </c>
      <c r="J340" s="155" t="s">
        <v>1351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1028</v>
      </c>
    </row>
    <row r="341" spans="1:30">
      <c r="A341" s="31" t="s">
        <v>982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976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2020-07-20</v>
      </c>
      <c r="M341" s="18">
        <f t="shared" ref="M341:M370" ca="1" si="89">(L341-K341+1)*B341</f>
        <v>12960</v>
      </c>
      <c r="N341" s="19">
        <f t="shared" ref="N341:N370" ca="1" si="90">H341/M341*365</f>
        <v>1.6002433641975302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983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978</v>
      </c>
      <c r="K342" s="34">
        <f t="shared" si="87"/>
        <v>43980</v>
      </c>
      <c r="L342" s="34" t="str">
        <f t="shared" ca="1" si="88"/>
        <v>2020-07-20</v>
      </c>
      <c r="M342" s="18">
        <f t="shared" ca="1" si="89"/>
        <v>12720</v>
      </c>
      <c r="N342" s="19">
        <f t="shared" ca="1" si="90"/>
        <v>1.6044665408805028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994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1031</v>
      </c>
      <c r="J343" s="155" t="s">
        <v>1528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1028</v>
      </c>
    </row>
    <row r="344" spans="1:30">
      <c r="A344" s="31" t="s">
        <v>995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987</v>
      </c>
      <c r="K344" s="34">
        <f t="shared" si="87"/>
        <v>43984</v>
      </c>
      <c r="L344" s="34" t="str">
        <f t="shared" ca="1" si="88"/>
        <v>2020-07-20</v>
      </c>
      <c r="M344" s="18">
        <f t="shared" ca="1" si="89"/>
        <v>6615</v>
      </c>
      <c r="N344" s="19">
        <f t="shared" ca="1" si="90"/>
        <v>1.4760434467120189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996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989</v>
      </c>
      <c r="K345" s="34">
        <f t="shared" si="87"/>
        <v>43985</v>
      </c>
      <c r="L345" s="34" t="str">
        <f t="shared" ca="1" si="88"/>
        <v>2020-07-20</v>
      </c>
      <c r="M345" s="18">
        <f t="shared" ca="1" si="89"/>
        <v>6480</v>
      </c>
      <c r="N345" s="19">
        <f t="shared" ca="1" si="90"/>
        <v>1.5049062654320973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997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991</v>
      </c>
      <c r="K346" s="34">
        <f t="shared" si="87"/>
        <v>43986</v>
      </c>
      <c r="L346" s="34" t="str">
        <f t="shared" ca="1" si="88"/>
        <v>2020-07-20</v>
      </c>
      <c r="M346" s="18">
        <f t="shared" ca="1" si="89"/>
        <v>6345</v>
      </c>
      <c r="N346" s="19">
        <f t="shared" ca="1" si="90"/>
        <v>1.5388538061465731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998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993</v>
      </c>
      <c r="K347" s="34">
        <f t="shared" si="87"/>
        <v>43987</v>
      </c>
      <c r="L347" s="34" t="str">
        <f t="shared" ca="1" si="88"/>
        <v>2020-07-20</v>
      </c>
      <c r="M347" s="18">
        <f t="shared" ca="1" si="89"/>
        <v>6210</v>
      </c>
      <c r="N347" s="19">
        <f t="shared" ca="1" si="90"/>
        <v>1.5299483413848631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999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1000</v>
      </c>
      <c r="K348" s="34">
        <f t="shared" si="87"/>
        <v>43990</v>
      </c>
      <c r="L348" s="34" t="str">
        <f t="shared" ca="1" si="88"/>
        <v>2020-07-20</v>
      </c>
      <c r="M348" s="18">
        <f t="shared" ca="1" si="89"/>
        <v>5805</v>
      </c>
      <c r="N348" s="19">
        <f t="shared" ca="1" si="90"/>
        <v>1.5829443238587408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1001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1002</v>
      </c>
      <c r="K349" s="34">
        <f t="shared" si="87"/>
        <v>43991</v>
      </c>
      <c r="L349" s="34" t="str">
        <f t="shared" ca="1" si="88"/>
        <v>2020-07-20</v>
      </c>
      <c r="M349" s="18">
        <f t="shared" ca="1" si="89"/>
        <v>5670</v>
      </c>
      <c r="N349" s="19">
        <f t="shared" ca="1" si="90"/>
        <v>1.561293615520281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1003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1004</v>
      </c>
      <c r="K350" s="34">
        <f t="shared" si="87"/>
        <v>43992</v>
      </c>
      <c r="L350" s="34" t="str">
        <f t="shared" ca="1" si="88"/>
        <v>2020-07-20</v>
      </c>
      <c r="M350" s="18">
        <f t="shared" ca="1" si="89"/>
        <v>5535</v>
      </c>
      <c r="N350" s="19">
        <f t="shared" ca="1" si="90"/>
        <v>1.6093209394760613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1005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1006</v>
      </c>
      <c r="K351" s="34">
        <f t="shared" si="87"/>
        <v>43993</v>
      </c>
      <c r="L351" s="34" t="str">
        <f t="shared" ca="1" si="88"/>
        <v>2020-07-20</v>
      </c>
      <c r="M351" s="18">
        <f t="shared" ca="1" si="89"/>
        <v>5400</v>
      </c>
      <c r="N351" s="19">
        <f t="shared" ca="1" si="90"/>
        <v>1.7526434814814813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1007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1008</v>
      </c>
      <c r="K352" s="34">
        <f t="shared" si="87"/>
        <v>43994</v>
      </c>
      <c r="L352" s="34" t="str">
        <f t="shared" ca="1" si="88"/>
        <v>2020-07-20</v>
      </c>
      <c r="M352" s="18">
        <f t="shared" ca="1" si="89"/>
        <v>5265</v>
      </c>
      <c r="N352" s="19">
        <f t="shared" ca="1" si="90"/>
        <v>1.7894497625830952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1014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1031</v>
      </c>
      <c r="J353" s="155" t="s">
        <v>1527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1028</v>
      </c>
    </row>
    <row r="354" spans="1:30">
      <c r="A354" s="31" t="s">
        <v>1015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1016</v>
      </c>
      <c r="K354" s="34">
        <f t="shared" si="87"/>
        <v>43998</v>
      </c>
      <c r="L354" s="34" t="str">
        <f t="shared" ca="1" si="88"/>
        <v>2020-07-20</v>
      </c>
      <c r="M354" s="18">
        <f t="shared" ca="1" si="89"/>
        <v>4725</v>
      </c>
      <c r="N354" s="19">
        <f t="shared" ca="1" si="90"/>
        <v>1.9551176719576728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1017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1018</v>
      </c>
      <c r="K355" s="34">
        <f t="shared" si="87"/>
        <v>43999</v>
      </c>
      <c r="L355" s="34" t="str">
        <f t="shared" ca="1" si="88"/>
        <v>2020-07-20</v>
      </c>
      <c r="M355" s="18">
        <f t="shared" ca="1" si="89"/>
        <v>4590</v>
      </c>
      <c r="N355" s="19">
        <f t="shared" ca="1" si="90"/>
        <v>2.0019589978213483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1019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1020</v>
      </c>
      <c r="K356" s="34">
        <f t="shared" si="87"/>
        <v>44000</v>
      </c>
      <c r="L356" s="34" t="str">
        <f t="shared" ca="1" si="88"/>
        <v>2020-07-20</v>
      </c>
      <c r="M356" s="18">
        <f t="shared" ca="1" si="89"/>
        <v>4455</v>
      </c>
      <c r="N356" s="19">
        <f t="shared" ca="1" si="90"/>
        <v>1.9747425813692474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1021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1022</v>
      </c>
      <c r="K357" s="34">
        <f t="shared" si="87"/>
        <v>44001</v>
      </c>
      <c r="L357" s="34" t="str">
        <f t="shared" ca="1" si="88"/>
        <v>2020-07-20</v>
      </c>
      <c r="M357" s="18">
        <f t="shared" ca="1" si="89"/>
        <v>4320</v>
      </c>
      <c r="N357" s="19">
        <f t="shared" ca="1" si="90"/>
        <v>1.8594451851851848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1045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1040</v>
      </c>
      <c r="K358" s="34">
        <f t="shared" si="87"/>
        <v>44004</v>
      </c>
      <c r="L358" s="34" t="str">
        <f t="shared" ca="1" si="88"/>
        <v>2020-07-20</v>
      </c>
      <c r="M358" s="18">
        <f t="shared" ca="1" si="89"/>
        <v>3915</v>
      </c>
      <c r="N358" s="19">
        <f t="shared" ca="1" si="90"/>
        <v>2.0346134865900378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1046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1042</v>
      </c>
      <c r="K359" s="34">
        <f t="shared" si="87"/>
        <v>44005</v>
      </c>
      <c r="L359" s="34" t="str">
        <f t="shared" ca="1" si="88"/>
        <v>2020-07-20</v>
      </c>
      <c r="M359" s="18">
        <f t="shared" ca="1" si="89"/>
        <v>3780</v>
      </c>
      <c r="N359" s="19">
        <f t="shared" ca="1" si="90"/>
        <v>2.0393071428571443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1047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1044</v>
      </c>
      <c r="K360" s="34">
        <f t="shared" si="87"/>
        <v>44006</v>
      </c>
      <c r="L360" s="34" t="str">
        <f t="shared" ca="1" si="88"/>
        <v>2020-07-20</v>
      </c>
      <c r="M360" s="18">
        <f t="shared" ca="1" si="89"/>
        <v>3645</v>
      </c>
      <c r="N360" s="19">
        <f t="shared" ca="1" si="90"/>
        <v>2.0292437860082293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1174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1167</v>
      </c>
      <c r="K361" s="34">
        <f t="shared" si="87"/>
        <v>44011</v>
      </c>
      <c r="L361" s="34" t="str">
        <f t="shared" ca="1" si="88"/>
        <v>2020-07-20</v>
      </c>
      <c r="M361" s="18">
        <f t="shared" ca="1" si="89"/>
        <v>2970</v>
      </c>
      <c r="N361" s="19">
        <f t="shared" ca="1" si="90"/>
        <v>2.6181388552188567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1175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1168</v>
      </c>
      <c r="K362" s="34">
        <f t="shared" si="87"/>
        <v>44012</v>
      </c>
      <c r="L362" s="34" t="str">
        <f t="shared" ca="1" si="88"/>
        <v>2020-07-20</v>
      </c>
      <c r="M362" s="18">
        <f t="shared" ca="1" si="89"/>
        <v>2835</v>
      </c>
      <c r="N362" s="19">
        <f t="shared" ca="1" si="90"/>
        <v>2.4795589417989414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1176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1169</v>
      </c>
      <c r="K363" s="34">
        <f t="shared" si="87"/>
        <v>44013</v>
      </c>
      <c r="L363" s="34" t="str">
        <f t="shared" ca="1" si="88"/>
        <v>2020-07-20</v>
      </c>
      <c r="M363" s="18">
        <f t="shared" ca="1" si="89"/>
        <v>2700</v>
      </c>
      <c r="N363" s="19">
        <f t="shared" ca="1" si="90"/>
        <v>2.2138358518518508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1177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1170</v>
      </c>
      <c r="K364" s="34">
        <f t="shared" si="87"/>
        <v>44014</v>
      </c>
      <c r="L364" s="34" t="str">
        <f t="shared" ca="1" si="88"/>
        <v>2020-07-20</v>
      </c>
      <c r="M364" s="18">
        <f t="shared" ca="1" si="89"/>
        <v>2565</v>
      </c>
      <c r="N364" s="19">
        <f t="shared" ca="1" si="90"/>
        <v>1.9058322027290469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1178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1172</v>
      </c>
      <c r="K365" s="34">
        <f t="shared" si="87"/>
        <v>44015</v>
      </c>
      <c r="L365" s="34" t="str">
        <f t="shared" ca="1" si="88"/>
        <v>2020-07-20</v>
      </c>
      <c r="M365" s="18">
        <f t="shared" ca="1" si="89"/>
        <v>2430</v>
      </c>
      <c r="N365" s="19">
        <f t="shared" ca="1" si="90"/>
        <v>1.6089199999999972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1510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1511</v>
      </c>
      <c r="K366" s="34">
        <f t="shared" si="87"/>
        <v>44018</v>
      </c>
      <c r="L366" s="34" t="str">
        <f t="shared" ca="1" si="88"/>
        <v>2020-07-20</v>
      </c>
      <c r="M366" s="18">
        <f t="shared" ca="1" si="89"/>
        <v>2025</v>
      </c>
      <c r="N366" s="19">
        <f t="shared" ca="1" si="90"/>
        <v>0.58336553086419762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1512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1513</v>
      </c>
      <c r="K367" s="34">
        <f t="shared" si="87"/>
        <v>44019</v>
      </c>
      <c r="L367" s="34" t="str">
        <f t="shared" ca="1" si="88"/>
        <v>2020-07-20</v>
      </c>
      <c r="M367" s="18">
        <f t="shared" ca="1" si="89"/>
        <v>1680</v>
      </c>
      <c r="N367" s="19">
        <f t="shared" ca="1" si="90"/>
        <v>0.47007654761904782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1514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1515</v>
      </c>
      <c r="K368" s="34">
        <f t="shared" si="87"/>
        <v>44020</v>
      </c>
      <c r="L368" s="34" t="str">
        <f t="shared" ca="1" si="88"/>
        <v>2020-07-20</v>
      </c>
      <c r="M368" s="18">
        <f t="shared" ca="1" si="89"/>
        <v>1560</v>
      </c>
      <c r="N368" s="19">
        <f t="shared" ca="1" si="90"/>
        <v>7.4881153846155221E-2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1516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1517</v>
      </c>
      <c r="K369" s="34">
        <f t="shared" si="87"/>
        <v>44021</v>
      </c>
      <c r="L369" s="34" t="str">
        <f t="shared" ca="1" si="88"/>
        <v>2020-07-20</v>
      </c>
      <c r="M369" s="18">
        <f t="shared" ca="1" si="89"/>
        <v>1440</v>
      </c>
      <c r="N369" s="19">
        <f t="shared" ca="1" si="90"/>
        <v>-0.32245722222222206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1518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1519</v>
      </c>
      <c r="K370" s="34">
        <f t="shared" si="87"/>
        <v>44022</v>
      </c>
      <c r="L370" s="34" t="str">
        <f t="shared" ca="1" si="88"/>
        <v>2020-07-20</v>
      </c>
      <c r="M370" s="18">
        <f t="shared" ca="1" si="89"/>
        <v>1320</v>
      </c>
      <c r="N370" s="19">
        <f t="shared" ca="1" si="90"/>
        <v>0.15337742424242556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1577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1578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2020-07-20</v>
      </c>
      <c r="M371" s="18">
        <f t="shared" ref="M371:M375" ca="1" si="109">(L371-K371+1)*B371</f>
        <v>960</v>
      </c>
      <c r="N371" s="19">
        <f t="shared" ref="N371:N375" ca="1" si="110">H371/M371*365</f>
        <v>-0.71308833333333121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1579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1580</v>
      </c>
      <c r="K372" s="34">
        <f t="shared" si="107"/>
        <v>44026</v>
      </c>
      <c r="L372" s="34" t="str">
        <f t="shared" ca="1" si="108"/>
        <v>2020-07-20</v>
      </c>
      <c r="M372" s="18">
        <f t="shared" ca="1" si="109"/>
        <v>840</v>
      </c>
      <c r="N372" s="19">
        <f t="shared" ca="1" si="110"/>
        <v>-0.36343571428571947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1581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1582</v>
      </c>
      <c r="K373" s="34">
        <f t="shared" si="107"/>
        <v>44027</v>
      </c>
      <c r="L373" s="34" t="str">
        <f t="shared" ca="1" si="108"/>
        <v>2020-07-20</v>
      </c>
      <c r="M373" s="18">
        <f t="shared" ca="1" si="109"/>
        <v>720</v>
      </c>
      <c r="N373" s="19">
        <f t="shared" ca="1" si="110"/>
        <v>0.16224250000000298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1583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1584</v>
      </c>
      <c r="K374" s="34">
        <f t="shared" si="107"/>
        <v>44028</v>
      </c>
      <c r="L374" s="34" t="str">
        <f t="shared" ca="1" si="108"/>
        <v>2020-07-20</v>
      </c>
      <c r="M374" s="18">
        <f t="shared" ca="1" si="109"/>
        <v>600</v>
      </c>
      <c r="N374" s="19">
        <f t="shared" ca="1" si="110"/>
        <v>3.6612176666666651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1585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1586</v>
      </c>
      <c r="K375" s="34">
        <f t="shared" si="107"/>
        <v>44029</v>
      </c>
      <c r="L375" s="34" t="str">
        <f t="shared" ca="1" si="108"/>
        <v>2020-07-20</v>
      </c>
      <c r="M375" s="18">
        <f t="shared" ca="1" si="109"/>
        <v>540</v>
      </c>
      <c r="N375" s="19">
        <f t="shared" ca="1" si="110"/>
        <v>3.9322125925925935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7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75">
    <cfRule type="dataBar" priority="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75">
    <cfRule type="dataBar" priority="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75"/>
  <sheetViews>
    <sheetView tabSelected="1" zoomScale="80" zoomScaleNormal="80" workbookViewId="0">
      <pane xSplit="1" ySplit="1" topLeftCell="B350" activePane="bottomRight" state="frozen"/>
      <selection pane="topRight" activeCell="B1" sqref="B1"/>
      <selection pane="bottomLeft" activeCell="A2" sqref="A2"/>
      <selection pane="bottomRight" activeCell="S377" sqref="S377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357</v>
      </c>
      <c r="H1" s="138" t="str">
        <f>ROUND(SUM(H2:H19887),2)&amp;"盈利"</f>
        <v>12997.57盈利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TEXT(ROUND(SUM(H2:H19884)/SUM(M2:M19884)*365,4),"0.00%" &amp;  " 
年化")</f>
        <v>39.24% 
年化</v>
      </c>
      <c r="O1" s="135" t="s">
        <v>11</v>
      </c>
      <c r="P1" s="135" t="s">
        <v>12</v>
      </c>
      <c r="Q1" s="129" t="s">
        <v>358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359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360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370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380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390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400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410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420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783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430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432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1031</v>
      </c>
      <c r="J40" s="155" t="s">
        <v>1202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433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1031</v>
      </c>
      <c r="J41" s="155" t="s">
        <v>1287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434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1031</v>
      </c>
      <c r="J42" s="155" t="s">
        <v>1288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435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1031</v>
      </c>
      <c r="J43" s="155" t="s">
        <v>1468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436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1031</v>
      </c>
      <c r="J44" s="155" t="s">
        <v>1289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437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1031</v>
      </c>
      <c r="J45" s="155" t="s">
        <v>1469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438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1031</v>
      </c>
      <c r="J46" s="155" t="s">
        <v>1470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439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1031</v>
      </c>
      <c r="J47" s="155" t="s">
        <v>1471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440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1031</v>
      </c>
      <c r="J48" s="155" t="s">
        <v>1290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441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1031</v>
      </c>
      <c r="J49" s="155" t="s">
        <v>1291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442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1472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443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1031</v>
      </c>
      <c r="J51" s="155" t="s">
        <v>1473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444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1031</v>
      </c>
      <c r="J52" s="155" t="s">
        <v>1474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445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1031</v>
      </c>
      <c r="J53" s="155" t="s">
        <v>1475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446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1031</v>
      </c>
      <c r="J54" s="155" t="s">
        <v>1476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447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1031</v>
      </c>
      <c r="J55" s="155" t="s">
        <v>1477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448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1031</v>
      </c>
      <c r="J56" s="155" t="s">
        <v>1292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449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1478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450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1031</v>
      </c>
      <c r="J58" s="155" t="s">
        <v>1293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451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1031</v>
      </c>
      <c r="J59" s="155" t="s">
        <v>1479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452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1031</v>
      </c>
      <c r="J60" s="155" t="s">
        <v>1547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453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1031</v>
      </c>
      <c r="J61" s="155" t="s">
        <v>1548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454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1031</v>
      </c>
      <c r="J62" s="155" t="s">
        <v>1549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455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1031</v>
      </c>
      <c r="J63" s="155" t="s">
        <v>1550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456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1031</v>
      </c>
      <c r="J64" s="155" t="s">
        <v>1551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457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1031</v>
      </c>
      <c r="J65" s="155" t="s">
        <v>1552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458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1031</v>
      </c>
      <c r="J66" s="155" t="s">
        <v>1553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459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1031</v>
      </c>
      <c r="J67" s="155" t="s">
        <v>1480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460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1031</v>
      </c>
      <c r="J68" s="155" t="s">
        <v>1481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461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1031</v>
      </c>
      <c r="J69" s="155" t="s">
        <v>1482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462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1031</v>
      </c>
      <c r="J70" s="155" t="s">
        <v>1554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463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1508</v>
      </c>
      <c r="J71" s="155" t="s">
        <v>1520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464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1031</v>
      </c>
      <c r="J72" s="155" t="s">
        <v>1483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465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1031</v>
      </c>
      <c r="J73" s="155" t="s">
        <v>1555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466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1031</v>
      </c>
      <c r="J74" s="155" t="s">
        <v>1484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467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1031</v>
      </c>
      <c r="J75" s="155" t="s">
        <v>1485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468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1031</v>
      </c>
      <c r="J76" s="155" t="s">
        <v>1486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469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1487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1028</v>
      </c>
      <c r="AE77" s="40"/>
    </row>
    <row r="78" spans="1:31" hidden="1">
      <c r="A78" s="147" t="s">
        <v>470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1031</v>
      </c>
      <c r="J78" s="155" t="s">
        <v>1227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1028</v>
      </c>
      <c r="AE78" s="40"/>
    </row>
    <row r="79" spans="1:31" hidden="1">
      <c r="A79" s="147" t="s">
        <v>471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1031</v>
      </c>
      <c r="J79" s="155" t="s">
        <v>1228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1028</v>
      </c>
      <c r="AE79" s="40"/>
    </row>
    <row r="80" spans="1:31" hidden="1">
      <c r="A80" s="147" t="s">
        <v>472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1031</v>
      </c>
      <c r="J80" s="155" t="s">
        <v>1229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1028</v>
      </c>
      <c r="AE80" s="40"/>
    </row>
    <row r="81" spans="1:31" hidden="1">
      <c r="A81" s="147" t="s">
        <v>473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823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1028</v>
      </c>
      <c r="AE81" s="40"/>
    </row>
    <row r="82" spans="1:31" hidden="1">
      <c r="A82" s="147" t="s">
        <v>474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824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1028</v>
      </c>
      <c r="AE82" s="40"/>
    </row>
    <row r="83" spans="1:31" hidden="1">
      <c r="A83" s="147" t="s">
        <v>475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825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1028</v>
      </c>
      <c r="AE83" s="40"/>
    </row>
    <row r="84" spans="1:31" hidden="1">
      <c r="A84" s="147" t="s">
        <v>476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826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1028</v>
      </c>
      <c r="AE84" s="40"/>
    </row>
    <row r="85" spans="1:31" hidden="1">
      <c r="A85" s="147" t="s">
        <v>477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1075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1028</v>
      </c>
      <c r="AE85" s="40"/>
    </row>
    <row r="86" spans="1:31" hidden="1">
      <c r="A86" s="147" t="s">
        <v>478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1031</v>
      </c>
      <c r="J86" s="155" t="s">
        <v>1076</v>
      </c>
      <c r="K86" s="156">
        <v>43598</v>
      </c>
      <c r="L86" s="157" t="s">
        <v>1048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1028</v>
      </c>
      <c r="AE86" s="40"/>
    </row>
    <row r="87" spans="1:31" hidden="1">
      <c r="A87" s="147" t="s">
        <v>479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1031</v>
      </c>
      <c r="J87" s="155" t="s">
        <v>1107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1028</v>
      </c>
      <c r="AE87" s="40"/>
    </row>
    <row r="88" spans="1:31" hidden="1">
      <c r="A88" s="147" t="s">
        <v>480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1031</v>
      </c>
      <c r="J88" s="155" t="s">
        <v>1120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1028</v>
      </c>
      <c r="AE88" s="40"/>
    </row>
    <row r="89" spans="1:31" hidden="1">
      <c r="A89" s="147" t="s">
        <v>481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1031</v>
      </c>
      <c r="J89" s="155" t="s">
        <v>1121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1028</v>
      </c>
      <c r="AE89" s="40"/>
    </row>
    <row r="90" spans="1:31" hidden="1">
      <c r="A90" s="147" t="s">
        <v>482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827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1028</v>
      </c>
      <c r="AE90" s="40"/>
    </row>
    <row r="91" spans="1:31" hidden="1">
      <c r="A91" s="147" t="s">
        <v>483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1031</v>
      </c>
      <c r="J91" s="155" t="s">
        <v>1294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1028</v>
      </c>
      <c r="AE91" s="40"/>
    </row>
    <row r="92" spans="1:31" hidden="1">
      <c r="A92" s="147" t="s">
        <v>484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1031</v>
      </c>
      <c r="J92" s="155" t="s">
        <v>1295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1028</v>
      </c>
      <c r="AE92" s="40"/>
    </row>
    <row r="93" spans="1:31" hidden="1">
      <c r="A93" s="147" t="s">
        <v>485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1077</v>
      </c>
      <c r="K93" s="156">
        <v>43607</v>
      </c>
      <c r="L93" s="157" t="s">
        <v>1048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1028</v>
      </c>
      <c r="AE93" s="40"/>
    </row>
    <row r="94" spans="1:31" hidden="1">
      <c r="A94" s="10" t="s">
        <v>486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488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1031</v>
      </c>
      <c r="J95" s="155" t="s">
        <v>1186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490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491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1031</v>
      </c>
      <c r="J97" s="155" t="s">
        <v>1029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492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1031</v>
      </c>
      <c r="J98" s="155" t="s">
        <v>1030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828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498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1031</v>
      </c>
      <c r="J102" s="155" t="s">
        <v>1127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499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1031</v>
      </c>
      <c r="J103" s="155" t="s">
        <v>1128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500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1078</v>
      </c>
      <c r="K104" s="156">
        <v>43622</v>
      </c>
      <c r="L104" s="157" t="s">
        <v>1048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501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1031</v>
      </c>
      <c r="J105" s="155" t="s">
        <v>1074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502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829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503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1129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504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1096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505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1031</v>
      </c>
      <c r="J109" s="155" t="s">
        <v>1130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506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1031</v>
      </c>
      <c r="J110" s="155" t="s">
        <v>1131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507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1031</v>
      </c>
      <c r="J111" s="155" t="s">
        <v>1125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508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1031</v>
      </c>
      <c r="J112" s="155" t="s">
        <v>1187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509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1031</v>
      </c>
      <c r="J113" s="155" t="s">
        <v>1032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1028</v>
      </c>
      <c r="AE113" s="40"/>
    </row>
    <row r="114" spans="1:31" hidden="1">
      <c r="A114" s="147" t="s">
        <v>510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1031</v>
      </c>
      <c r="J114" s="155" t="s">
        <v>1097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1028</v>
      </c>
      <c r="AE114" s="40"/>
    </row>
    <row r="115" spans="1:31" hidden="1">
      <c r="A115" s="147" t="s">
        <v>511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1031</v>
      </c>
      <c r="J115" s="155" t="s">
        <v>1098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1028</v>
      </c>
      <c r="AE115" s="40"/>
    </row>
    <row r="116" spans="1:31" hidden="1">
      <c r="A116" s="147" t="s">
        <v>512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1079</v>
      </c>
      <c r="K116" s="156">
        <v>43641</v>
      </c>
      <c r="L116" s="157" t="s">
        <v>1048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1028</v>
      </c>
      <c r="AE116" s="40"/>
    </row>
    <row r="117" spans="1:31" hidden="1">
      <c r="A117" s="147" t="s">
        <v>513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1080</v>
      </c>
      <c r="K117" s="156">
        <v>43642</v>
      </c>
      <c r="L117" s="157" t="s">
        <v>1048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1028</v>
      </c>
      <c r="AE117" s="40"/>
    </row>
    <row r="118" spans="1:31" hidden="1">
      <c r="A118" s="147" t="s">
        <v>514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1081</v>
      </c>
      <c r="K118" s="156">
        <v>43643</v>
      </c>
      <c r="L118" s="157" t="s">
        <v>1048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1028</v>
      </c>
      <c r="AE118" s="40"/>
    </row>
    <row r="119" spans="1:31" hidden="1">
      <c r="A119" s="147" t="s">
        <v>515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1031</v>
      </c>
      <c r="J119" s="155" t="s">
        <v>1033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1028</v>
      </c>
      <c r="AE119" s="40"/>
    </row>
    <row r="120" spans="1:31" hidden="1">
      <c r="A120" s="147" t="s">
        <v>516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1031</v>
      </c>
      <c r="J120" s="155" t="s">
        <v>1132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1028</v>
      </c>
      <c r="AE120" s="40"/>
    </row>
    <row r="121" spans="1:31" hidden="1">
      <c r="A121" s="147" t="s">
        <v>517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1031</v>
      </c>
      <c r="J121" s="155" t="s">
        <v>1133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1028</v>
      </c>
      <c r="AE121" s="40"/>
    </row>
    <row r="122" spans="1:31" hidden="1">
      <c r="A122" s="147" t="s">
        <v>518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1031</v>
      </c>
      <c r="J122" s="155" t="s">
        <v>1134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1028</v>
      </c>
      <c r="AE122" s="40"/>
    </row>
    <row r="123" spans="1:31" hidden="1">
      <c r="A123" s="147" t="s">
        <v>519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1031</v>
      </c>
      <c r="J123" s="155" t="s">
        <v>1135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1028</v>
      </c>
      <c r="AE123" s="40"/>
    </row>
    <row r="124" spans="1:31" hidden="1">
      <c r="A124" s="147" t="s">
        <v>520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1031</v>
      </c>
      <c r="J124" s="155" t="s">
        <v>1136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1028</v>
      </c>
      <c r="AE124" s="40"/>
    </row>
    <row r="125" spans="1:31" hidden="1">
      <c r="A125" s="10" t="s">
        <v>521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830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831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832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833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834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835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836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837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838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530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839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531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1031</v>
      </c>
      <c r="J135" s="155" t="s">
        <v>1296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532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1031</v>
      </c>
      <c r="J136" s="155" t="s">
        <v>1297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533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1031</v>
      </c>
      <c r="J137" s="155" t="s">
        <v>1254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534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1031</v>
      </c>
      <c r="J138" s="155" t="s">
        <v>1034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535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1031</v>
      </c>
      <c r="J139" s="155" t="s">
        <v>1035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536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1031</v>
      </c>
      <c r="J140" s="155" t="s">
        <v>1036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537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1082</v>
      </c>
      <c r="K141" s="156">
        <v>43676</v>
      </c>
      <c r="L141" s="157" t="s">
        <v>1048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538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1083</v>
      </c>
      <c r="K142" s="156">
        <v>43677</v>
      </c>
      <c r="L142" s="157" t="s">
        <v>1048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539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840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540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1031</v>
      </c>
      <c r="J144" s="155" t="s">
        <v>1298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541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1031</v>
      </c>
      <c r="J145" s="155" t="s">
        <v>1137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542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1084</v>
      </c>
      <c r="K146" s="156">
        <v>43683</v>
      </c>
      <c r="L146" s="157" t="s">
        <v>1048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543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1085</v>
      </c>
      <c r="K147" s="156">
        <v>43684</v>
      </c>
      <c r="L147" s="157" t="s">
        <v>1048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544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1086</v>
      </c>
      <c r="K148" s="156">
        <v>43685</v>
      </c>
      <c r="L148" s="157" t="s">
        <v>1048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545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841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546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1031</v>
      </c>
      <c r="J150" s="155" t="s">
        <v>1138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547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1087</v>
      </c>
      <c r="K151" s="156">
        <v>43690</v>
      </c>
      <c r="L151" s="157" t="s">
        <v>1048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548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1576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549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1049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550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1050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551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1088</v>
      </c>
      <c r="K155" s="156">
        <v>43696</v>
      </c>
      <c r="L155" s="157" t="s">
        <v>1048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552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842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553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1031</v>
      </c>
      <c r="J157" s="155" t="s">
        <v>1037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554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1031</v>
      </c>
      <c r="J158" s="155" t="s">
        <v>1038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555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1089</v>
      </c>
      <c r="K159" s="156">
        <v>43700</v>
      </c>
      <c r="L159" s="157" t="s">
        <v>1048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843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557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1031</v>
      </c>
      <c r="J161" s="155" t="s">
        <v>1099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1028</v>
      </c>
      <c r="AE161" s="40"/>
    </row>
    <row r="162" spans="1:31" hidden="1">
      <c r="A162" s="147" t="s">
        <v>558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1090</v>
      </c>
      <c r="K162" s="156">
        <v>43705</v>
      </c>
      <c r="L162" s="157" t="s">
        <v>1048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1028</v>
      </c>
      <c r="AE162" s="40"/>
    </row>
    <row r="163" spans="1:31" hidden="1">
      <c r="A163" s="147" t="s">
        <v>559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1031</v>
      </c>
      <c r="J163" s="155" t="s">
        <v>1100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1028</v>
      </c>
      <c r="AE163" s="40"/>
    </row>
    <row r="164" spans="1:31" hidden="1">
      <c r="A164" s="147" t="s">
        <v>560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1091</v>
      </c>
      <c r="K164" s="156">
        <v>43707</v>
      </c>
      <c r="L164" s="157" t="s">
        <v>1048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1028</v>
      </c>
      <c r="AE164" s="40"/>
    </row>
    <row r="165" spans="1:31" hidden="1">
      <c r="A165" s="147" t="s">
        <v>561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1031</v>
      </c>
      <c r="J165" s="155" t="s">
        <v>1139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1028</v>
      </c>
      <c r="AE165" s="40"/>
    </row>
    <row r="166" spans="1:31" hidden="1">
      <c r="A166" s="147" t="s">
        <v>562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1031</v>
      </c>
      <c r="J166" s="155" t="s">
        <v>1299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1028</v>
      </c>
      <c r="AE166" s="40"/>
    </row>
    <row r="167" spans="1:31" hidden="1">
      <c r="A167" s="147" t="s">
        <v>563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1031</v>
      </c>
      <c r="J167" s="155" t="s">
        <v>1300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1028</v>
      </c>
      <c r="AE167" s="40"/>
    </row>
    <row r="168" spans="1:31" hidden="1">
      <c r="A168" s="147" t="s">
        <v>564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1031</v>
      </c>
      <c r="J168" s="155" t="s">
        <v>1301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1028</v>
      </c>
      <c r="AE168" s="40"/>
    </row>
    <row r="169" spans="1:31" hidden="1">
      <c r="A169" s="147" t="s">
        <v>565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1031</v>
      </c>
      <c r="J169" s="155" t="s">
        <v>1302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1028</v>
      </c>
      <c r="AE169" s="40"/>
    </row>
    <row r="170" spans="1:31" hidden="1">
      <c r="A170" s="147" t="s">
        <v>566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1031</v>
      </c>
      <c r="J170" s="155" t="s">
        <v>1303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1028</v>
      </c>
      <c r="AE170" s="40"/>
    </row>
    <row r="171" spans="1:31" hidden="1">
      <c r="A171" s="147" t="s">
        <v>567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1031</v>
      </c>
      <c r="J171" s="155" t="s">
        <v>1304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1028</v>
      </c>
      <c r="AE171" s="40"/>
    </row>
    <row r="172" spans="1:31" hidden="1">
      <c r="A172" s="147" t="s">
        <v>568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1031</v>
      </c>
      <c r="J172" s="155" t="s">
        <v>1305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1028</v>
      </c>
      <c r="AE172" s="40"/>
    </row>
    <row r="173" spans="1:31" hidden="1">
      <c r="A173" s="147" t="s">
        <v>569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1031</v>
      </c>
      <c r="J173" s="155" t="s">
        <v>1306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1028</v>
      </c>
      <c r="AE173" s="40"/>
    </row>
    <row r="174" spans="1:31" hidden="1">
      <c r="A174" s="147" t="s">
        <v>570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1031</v>
      </c>
      <c r="J174" s="155" t="s">
        <v>1307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1028</v>
      </c>
      <c r="AE174" s="40"/>
    </row>
    <row r="175" spans="1:31" hidden="1">
      <c r="A175" s="147" t="s">
        <v>571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1031</v>
      </c>
      <c r="J175" s="155" t="s">
        <v>1308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1028</v>
      </c>
      <c r="AE175" s="40"/>
    </row>
    <row r="176" spans="1:31" hidden="1">
      <c r="A176" s="147" t="s">
        <v>572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1031</v>
      </c>
      <c r="J176" s="155" t="s">
        <v>1309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1028</v>
      </c>
      <c r="AE176" s="40"/>
    </row>
    <row r="177" spans="1:31" hidden="1">
      <c r="A177" s="147" t="s">
        <v>573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1031</v>
      </c>
      <c r="J177" s="155" t="s">
        <v>1310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1028</v>
      </c>
      <c r="AE177" s="40"/>
    </row>
    <row r="178" spans="1:31" hidden="1">
      <c r="A178" s="147" t="s">
        <v>574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1031</v>
      </c>
      <c r="J178" s="155" t="s">
        <v>1311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1028</v>
      </c>
      <c r="AE178" s="40"/>
    </row>
    <row r="179" spans="1:31" hidden="1">
      <c r="A179" s="147" t="s">
        <v>575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1031</v>
      </c>
      <c r="J179" s="155" t="s">
        <v>1312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1028</v>
      </c>
      <c r="AE179" s="40"/>
    </row>
    <row r="180" spans="1:31" hidden="1">
      <c r="A180" s="147" t="s">
        <v>576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1031</v>
      </c>
      <c r="J180" s="155" t="s">
        <v>1313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1028</v>
      </c>
      <c r="AE180" s="40"/>
    </row>
    <row r="181" spans="1:31" hidden="1">
      <c r="A181" s="147" t="s">
        <v>577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1031</v>
      </c>
      <c r="J181" s="155" t="s">
        <v>1314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1028</v>
      </c>
      <c r="AE181" s="40"/>
    </row>
    <row r="182" spans="1:31" hidden="1">
      <c r="A182" s="147" t="s">
        <v>578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1031</v>
      </c>
      <c r="J182" s="155" t="s">
        <v>1140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1028</v>
      </c>
      <c r="AE182" s="40"/>
    </row>
    <row r="183" spans="1:31" hidden="1">
      <c r="A183" s="147" t="s">
        <v>579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1031</v>
      </c>
      <c r="J183" s="155" t="s">
        <v>1141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1028</v>
      </c>
      <c r="AE183" s="40"/>
    </row>
    <row r="184" spans="1:31" hidden="1">
      <c r="A184" s="147" t="s">
        <v>580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1031</v>
      </c>
      <c r="J184" s="155" t="s">
        <v>1142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1028</v>
      </c>
      <c r="AE184" s="40"/>
    </row>
    <row r="185" spans="1:31" hidden="1">
      <c r="A185" s="147" t="s">
        <v>581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1031</v>
      </c>
      <c r="J185" s="155" t="s">
        <v>1143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1028</v>
      </c>
      <c r="AE185" s="40"/>
    </row>
    <row r="186" spans="1:31" hidden="1">
      <c r="A186" s="147" t="s">
        <v>582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1031</v>
      </c>
      <c r="J186" s="155" t="s">
        <v>1144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1028</v>
      </c>
      <c r="AE186" s="40"/>
    </row>
    <row r="187" spans="1:31" hidden="1">
      <c r="A187" s="147" t="s">
        <v>583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1031</v>
      </c>
      <c r="J187" s="155" t="s">
        <v>1315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1028</v>
      </c>
      <c r="AE187" s="40"/>
    </row>
    <row r="188" spans="1:31" hidden="1">
      <c r="A188" s="147" t="s">
        <v>584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1031</v>
      </c>
      <c r="J188" s="155" t="s">
        <v>1316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1028</v>
      </c>
      <c r="AE188" s="40"/>
    </row>
    <row r="189" spans="1:31" hidden="1">
      <c r="A189" s="147" t="s">
        <v>585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1031</v>
      </c>
      <c r="J189" s="155" t="s">
        <v>1317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1028</v>
      </c>
      <c r="AE189" s="40"/>
    </row>
    <row r="190" spans="1:31" hidden="1">
      <c r="A190" s="147" t="s">
        <v>586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1031</v>
      </c>
      <c r="J190" s="155" t="s">
        <v>1318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1028</v>
      </c>
      <c r="AE190" s="40"/>
    </row>
    <row r="191" spans="1:31" hidden="1">
      <c r="A191" s="147" t="s">
        <v>587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1031</v>
      </c>
      <c r="J191" s="155" t="s">
        <v>1319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1028</v>
      </c>
      <c r="AE191" s="40"/>
    </row>
    <row r="192" spans="1:31" hidden="1">
      <c r="A192" s="147" t="s">
        <v>588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1031</v>
      </c>
      <c r="J192" s="155" t="s">
        <v>1320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1028</v>
      </c>
      <c r="AE192" s="40"/>
    </row>
    <row r="193" spans="1:31" hidden="1">
      <c r="A193" s="147" t="s">
        <v>589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1031</v>
      </c>
      <c r="J193" s="155" t="s">
        <v>1145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1028</v>
      </c>
      <c r="AE193" s="40"/>
    </row>
    <row r="194" spans="1:31" hidden="1">
      <c r="A194" s="147" t="s">
        <v>590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1031</v>
      </c>
      <c r="J194" s="155" t="s">
        <v>1146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1028</v>
      </c>
      <c r="AE194" s="40"/>
    </row>
    <row r="195" spans="1:31" hidden="1">
      <c r="A195" s="147" t="s">
        <v>591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1031</v>
      </c>
      <c r="J195" s="155" t="s">
        <v>1321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1028</v>
      </c>
      <c r="AE195" s="40"/>
    </row>
    <row r="196" spans="1:31" hidden="1">
      <c r="A196" s="147" t="s">
        <v>592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1031</v>
      </c>
      <c r="J196" s="155" t="s">
        <v>1147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1028</v>
      </c>
      <c r="AE196" s="40"/>
    </row>
    <row r="197" spans="1:31" hidden="1">
      <c r="A197" s="147" t="s">
        <v>593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1031</v>
      </c>
      <c r="J197" s="155" t="s">
        <v>1148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1028</v>
      </c>
      <c r="AE197" s="40"/>
    </row>
    <row r="198" spans="1:31" hidden="1">
      <c r="A198" s="147" t="s">
        <v>594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1031</v>
      </c>
      <c r="J198" s="155" t="s">
        <v>1149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1028</v>
      </c>
      <c r="AE198" s="40"/>
    </row>
    <row r="199" spans="1:31" hidden="1">
      <c r="A199" s="147" t="s">
        <v>595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1031</v>
      </c>
      <c r="J199" s="155" t="s">
        <v>1322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1028</v>
      </c>
      <c r="AE199" s="40"/>
    </row>
    <row r="200" spans="1:31" hidden="1">
      <c r="A200" s="147" t="s">
        <v>596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1031</v>
      </c>
      <c r="J200" s="155" t="s">
        <v>1323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1028</v>
      </c>
      <c r="AE200" s="40"/>
    </row>
    <row r="201" spans="1:31" hidden="1">
      <c r="A201" s="147" t="s">
        <v>597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1031</v>
      </c>
      <c r="J201" s="155" t="s">
        <v>1150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1028</v>
      </c>
      <c r="AE201" s="40"/>
    </row>
    <row r="202" spans="1:31" hidden="1">
      <c r="A202" s="147" t="s">
        <v>598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1031</v>
      </c>
      <c r="J202" s="155" t="s">
        <v>1101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1028</v>
      </c>
      <c r="AE202" s="40"/>
    </row>
    <row r="203" spans="1:31" hidden="1">
      <c r="A203" s="147" t="s">
        <v>599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1031</v>
      </c>
      <c r="J203" s="155" t="s">
        <v>1151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1028</v>
      </c>
      <c r="AE203" s="40"/>
    </row>
    <row r="204" spans="1:31" hidden="1">
      <c r="A204" s="147" t="s">
        <v>600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1031</v>
      </c>
      <c r="J204" s="155" t="s">
        <v>1152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1028</v>
      </c>
      <c r="AE204" s="40"/>
    </row>
    <row r="205" spans="1:31" hidden="1">
      <c r="A205" s="147" t="s">
        <v>601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1031</v>
      </c>
      <c r="J205" s="155" t="s">
        <v>1324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1028</v>
      </c>
      <c r="AE205" s="40"/>
    </row>
    <row r="206" spans="1:31" hidden="1">
      <c r="A206" s="147" t="s">
        <v>602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1031</v>
      </c>
      <c r="J206" s="155" t="s">
        <v>1153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1028</v>
      </c>
      <c r="AE206" s="40"/>
    </row>
    <row r="207" spans="1:31" hidden="1">
      <c r="A207" s="147" t="s">
        <v>603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1031</v>
      </c>
      <c r="J207" s="155" t="s">
        <v>1325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1028</v>
      </c>
      <c r="AE207" s="40"/>
    </row>
    <row r="208" spans="1:31" hidden="1">
      <c r="A208" s="147" t="s">
        <v>604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1031</v>
      </c>
      <c r="J208" s="155" t="s">
        <v>1154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1028</v>
      </c>
      <c r="AE208" s="40"/>
    </row>
    <row r="209" spans="1:31" hidden="1">
      <c r="A209" s="147" t="s">
        <v>605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1092</v>
      </c>
      <c r="K209" s="156">
        <v>43780</v>
      </c>
      <c r="L209" s="157" t="s">
        <v>1048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1028</v>
      </c>
      <c r="AE209" s="40"/>
    </row>
    <row r="210" spans="1:31" hidden="1">
      <c r="A210" s="147" t="s">
        <v>606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1031</v>
      </c>
      <c r="J210" s="155" t="s">
        <v>1326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1028</v>
      </c>
      <c r="AE210" s="40"/>
    </row>
    <row r="211" spans="1:31" hidden="1">
      <c r="A211" s="147" t="s">
        <v>607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1031</v>
      </c>
      <c r="J211" s="155" t="s">
        <v>1327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1028</v>
      </c>
      <c r="AE211" s="40"/>
    </row>
    <row r="212" spans="1:31" hidden="1">
      <c r="A212" s="147" t="s">
        <v>608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1031</v>
      </c>
      <c r="J212" s="155" t="s">
        <v>1328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1028</v>
      </c>
      <c r="AE212" s="40"/>
    </row>
    <row r="213" spans="1:31" hidden="1">
      <c r="A213" s="147" t="s">
        <v>609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1093</v>
      </c>
      <c r="K213" s="156">
        <v>43784</v>
      </c>
      <c r="L213" s="157" t="s">
        <v>1048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1028</v>
      </c>
      <c r="AE213" s="40"/>
    </row>
    <row r="214" spans="1:31" hidden="1">
      <c r="A214" s="147" t="s">
        <v>610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1031</v>
      </c>
      <c r="J214" s="155" t="s">
        <v>1329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1028</v>
      </c>
      <c r="AE214" s="40"/>
    </row>
    <row r="215" spans="1:31" hidden="1">
      <c r="A215" s="147" t="s">
        <v>611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1031</v>
      </c>
      <c r="J215" s="155" t="s">
        <v>1155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1028</v>
      </c>
      <c r="AE215" s="40"/>
    </row>
    <row r="216" spans="1:31" hidden="1">
      <c r="A216" s="147" t="s">
        <v>612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1031</v>
      </c>
      <c r="J216" s="155" t="s">
        <v>1156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1028</v>
      </c>
      <c r="AE216" s="40"/>
    </row>
    <row r="217" spans="1:31" hidden="1">
      <c r="A217" s="147" t="s">
        <v>613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1031</v>
      </c>
      <c r="J217" s="155" t="s">
        <v>1157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1028</v>
      </c>
      <c r="AE217" s="40"/>
    </row>
    <row r="218" spans="1:31" hidden="1">
      <c r="A218" s="147" t="s">
        <v>614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1031</v>
      </c>
      <c r="J218" s="155" t="s">
        <v>1102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1028</v>
      </c>
      <c r="AE218" s="40"/>
    </row>
    <row r="219" spans="1:31" hidden="1">
      <c r="A219" s="147" t="s">
        <v>615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1031</v>
      </c>
      <c r="J219" s="155" t="s">
        <v>1103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1028</v>
      </c>
      <c r="AE219" s="40"/>
    </row>
    <row r="220" spans="1:31" hidden="1">
      <c r="A220" s="147" t="s">
        <v>616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1094</v>
      </c>
      <c r="K220" s="156">
        <v>43795</v>
      </c>
      <c r="L220" s="157" t="s">
        <v>1048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1028</v>
      </c>
      <c r="AE220" s="40"/>
    </row>
    <row r="221" spans="1:31" hidden="1">
      <c r="A221" s="147" t="s">
        <v>617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1031</v>
      </c>
      <c r="J221" s="155" t="s">
        <v>1330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1028</v>
      </c>
      <c r="AE221" s="40"/>
    </row>
    <row r="222" spans="1:31" hidden="1">
      <c r="A222" s="147" t="s">
        <v>618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1095</v>
      </c>
      <c r="K222" s="156">
        <v>43797</v>
      </c>
      <c r="L222" s="157" t="s">
        <v>1048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1028</v>
      </c>
      <c r="AE222" s="40"/>
    </row>
    <row r="223" spans="1:31" hidden="1">
      <c r="A223" s="147" t="s">
        <v>619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1031</v>
      </c>
      <c r="J223" s="155" t="s">
        <v>1282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1028</v>
      </c>
      <c r="AE223" s="40"/>
    </row>
    <row r="224" spans="1:31" hidden="1">
      <c r="A224" s="147" t="s">
        <v>620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1031</v>
      </c>
      <c r="J224" s="155" t="s">
        <v>1283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1028</v>
      </c>
      <c r="AE224" s="40"/>
    </row>
    <row r="225" spans="1:31" hidden="1">
      <c r="A225" s="147" t="s">
        <v>621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1031</v>
      </c>
      <c r="J225" s="155" t="s">
        <v>1331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1028</v>
      </c>
      <c r="AE225" s="40"/>
    </row>
    <row r="226" spans="1:31" hidden="1">
      <c r="A226" s="147" t="s">
        <v>622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1031</v>
      </c>
      <c r="J226" s="155" t="s">
        <v>1158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1028</v>
      </c>
      <c r="AE226" s="40"/>
    </row>
    <row r="227" spans="1:31" hidden="1">
      <c r="A227" s="147" t="s">
        <v>623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1031</v>
      </c>
      <c r="J227" s="155" t="s">
        <v>1159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1028</v>
      </c>
      <c r="AE227" s="40"/>
    </row>
    <row r="228" spans="1:31" hidden="1">
      <c r="A228" s="147" t="s">
        <v>624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1031</v>
      </c>
      <c r="J228" s="155" t="s">
        <v>1332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1028</v>
      </c>
      <c r="AE228" s="40"/>
    </row>
    <row r="229" spans="1:31" hidden="1">
      <c r="A229" s="147" t="s">
        <v>625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1031</v>
      </c>
      <c r="J229" s="155" t="s">
        <v>1333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1028</v>
      </c>
      <c r="AE229" s="40"/>
    </row>
    <row r="230" spans="1:31" hidden="1">
      <c r="A230" s="147" t="s">
        <v>626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1031</v>
      </c>
      <c r="J230" s="155" t="s">
        <v>1334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1028</v>
      </c>
      <c r="AE230" s="40"/>
    </row>
    <row r="231" spans="1:31" hidden="1">
      <c r="A231" s="147" t="s">
        <v>627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1031</v>
      </c>
      <c r="J231" s="155" t="s">
        <v>1335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1028</v>
      </c>
      <c r="AE231" s="40"/>
    </row>
    <row r="232" spans="1:31" hidden="1">
      <c r="A232" s="147" t="s">
        <v>628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1031</v>
      </c>
      <c r="J232" s="155" t="s">
        <v>1336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1028</v>
      </c>
      <c r="AE232" s="40"/>
    </row>
    <row r="233" spans="1:31" hidden="1">
      <c r="A233" s="147" t="s">
        <v>629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1031</v>
      </c>
      <c r="J233" s="155" t="s">
        <v>1337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1028</v>
      </c>
      <c r="AE233" s="40"/>
    </row>
    <row r="234" spans="1:31" hidden="1">
      <c r="A234" s="147" t="s">
        <v>630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1031</v>
      </c>
      <c r="J234" s="155" t="s">
        <v>1338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1028</v>
      </c>
      <c r="AE234" s="40"/>
    </row>
    <row r="235" spans="1:31" hidden="1">
      <c r="A235" s="147" t="s">
        <v>631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1031</v>
      </c>
      <c r="J235" s="155" t="s">
        <v>1339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1028</v>
      </c>
      <c r="AE235" s="40"/>
    </row>
    <row r="236" spans="1:31" hidden="1">
      <c r="A236" s="147" t="s">
        <v>632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1031</v>
      </c>
      <c r="J236" s="155" t="s">
        <v>1340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1028</v>
      </c>
      <c r="AE236" s="40"/>
    </row>
    <row r="237" spans="1:31" hidden="1">
      <c r="A237" s="147" t="s">
        <v>633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1031</v>
      </c>
      <c r="J237" s="155" t="s">
        <v>1341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1028</v>
      </c>
      <c r="AE237" s="40"/>
    </row>
    <row r="238" spans="1:31" hidden="1">
      <c r="A238" s="147" t="s">
        <v>634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1031</v>
      </c>
      <c r="J238" s="155" t="s">
        <v>1342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1028</v>
      </c>
      <c r="AE238" s="40"/>
    </row>
    <row r="239" spans="1:31" hidden="1">
      <c r="A239" s="147" t="s">
        <v>635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1031</v>
      </c>
      <c r="J239" s="155" t="s">
        <v>1343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1028</v>
      </c>
      <c r="AE239" s="40"/>
    </row>
    <row r="240" spans="1:31" hidden="1">
      <c r="A240" s="147" t="s">
        <v>636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1031</v>
      </c>
      <c r="J240" s="155" t="s">
        <v>1344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1028</v>
      </c>
      <c r="AE240" s="40"/>
    </row>
    <row r="241" spans="1:31" hidden="1">
      <c r="A241" s="147" t="s">
        <v>637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1031</v>
      </c>
      <c r="J241" s="155" t="s">
        <v>1345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1028</v>
      </c>
      <c r="AE241" s="40"/>
    </row>
    <row r="242" spans="1:31" hidden="1">
      <c r="A242" s="147" t="s">
        <v>638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1031</v>
      </c>
      <c r="J242" s="155" t="s">
        <v>1346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1028</v>
      </c>
      <c r="AE242" s="40"/>
    </row>
    <row r="243" spans="1:31" hidden="1">
      <c r="A243" s="147" t="s">
        <v>639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1031</v>
      </c>
      <c r="J243" s="155" t="s">
        <v>1347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1028</v>
      </c>
      <c r="AE243" s="40"/>
    </row>
    <row r="244" spans="1:31" hidden="1">
      <c r="A244" s="147" t="s">
        <v>640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1031</v>
      </c>
      <c r="J244" s="155" t="s">
        <v>1348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1028</v>
      </c>
      <c r="AE244" s="40"/>
    </row>
    <row r="245" spans="1:31" hidden="1">
      <c r="A245" s="147" t="s">
        <v>641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1488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1028</v>
      </c>
      <c r="AE245" s="40"/>
    </row>
    <row r="246" spans="1:31" hidden="1">
      <c r="A246" s="147" t="s">
        <v>642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1031</v>
      </c>
      <c r="J246" s="155" t="s">
        <v>1489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1028</v>
      </c>
      <c r="AE246" s="40"/>
    </row>
    <row r="247" spans="1:31" hidden="1">
      <c r="A247" s="147" t="s">
        <v>643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1031</v>
      </c>
      <c r="J247" s="155" t="s">
        <v>1490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1028</v>
      </c>
      <c r="AE247" s="40"/>
    </row>
    <row r="248" spans="1:31" hidden="1">
      <c r="A248" s="147" t="s">
        <v>644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1031</v>
      </c>
      <c r="J248" s="155" t="s">
        <v>1491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1028</v>
      </c>
      <c r="AE248" s="40"/>
    </row>
    <row r="249" spans="1:31" hidden="1">
      <c r="A249" s="147" t="s">
        <v>645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1031</v>
      </c>
      <c r="J249" s="155" t="s">
        <v>1492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1028</v>
      </c>
      <c r="AE249" s="40"/>
    </row>
    <row r="250" spans="1:31" hidden="1">
      <c r="A250" s="147" t="s">
        <v>646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1031</v>
      </c>
      <c r="J250" s="155" t="s">
        <v>1493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1028</v>
      </c>
      <c r="AE250" s="40"/>
    </row>
    <row r="251" spans="1:31" hidden="1">
      <c r="A251" s="147" t="s">
        <v>647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1031</v>
      </c>
      <c r="J251" s="155" t="s">
        <v>1494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1028</v>
      </c>
      <c r="AE251" s="40"/>
    </row>
    <row r="252" spans="1:31" hidden="1">
      <c r="A252" s="147" t="s">
        <v>648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1031</v>
      </c>
      <c r="J252" s="155" t="s">
        <v>1495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1028</v>
      </c>
      <c r="AE252" s="40"/>
    </row>
    <row r="253" spans="1:31" hidden="1">
      <c r="A253" s="147" t="s">
        <v>649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1031</v>
      </c>
      <c r="J253" s="155" t="s">
        <v>1496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1028</v>
      </c>
      <c r="AE253" s="40"/>
    </row>
    <row r="254" spans="1:31" hidden="1">
      <c r="A254" s="147" t="s">
        <v>650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1031</v>
      </c>
      <c r="J254" s="155" t="s">
        <v>1497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1028</v>
      </c>
      <c r="AE254" s="40"/>
    </row>
    <row r="255" spans="1:31" hidden="1">
      <c r="A255" s="147" t="s">
        <v>651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1031</v>
      </c>
      <c r="J255" s="155" t="s">
        <v>1498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1028</v>
      </c>
      <c r="AE255" s="40"/>
    </row>
    <row r="256" spans="1:31" hidden="1">
      <c r="A256" s="147" t="s">
        <v>652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1031</v>
      </c>
      <c r="J256" s="155" t="s">
        <v>1499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1028</v>
      </c>
      <c r="AE256" s="40"/>
    </row>
    <row r="257" spans="1:31" hidden="1">
      <c r="A257" s="147" t="s">
        <v>653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1031</v>
      </c>
      <c r="J257" s="155" t="s">
        <v>1500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1028</v>
      </c>
      <c r="AE257" s="40"/>
    </row>
    <row r="258" spans="1:31" hidden="1">
      <c r="A258" s="147" t="s">
        <v>654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1031</v>
      </c>
      <c r="J258" s="155" t="s">
        <v>1556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1028</v>
      </c>
    </row>
    <row r="259" spans="1:31" hidden="1">
      <c r="A259" s="147" t="s">
        <v>655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1031</v>
      </c>
      <c r="J259" s="155" t="s">
        <v>1507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1028</v>
      </c>
    </row>
    <row r="260" spans="1:31" hidden="1">
      <c r="A260" s="147" t="s">
        <v>656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1031</v>
      </c>
      <c r="J260" s="155" t="s">
        <v>1557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1028</v>
      </c>
    </row>
    <row r="261" spans="1:31" hidden="1">
      <c r="A261" s="147" t="s">
        <v>657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1031</v>
      </c>
      <c r="J261" s="155" t="s">
        <v>1501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1028</v>
      </c>
    </row>
    <row r="262" spans="1:31" hidden="1">
      <c r="A262" s="147" t="s">
        <v>658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1031</v>
      </c>
      <c r="J262" s="155" t="s">
        <v>1160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1028</v>
      </c>
    </row>
    <row r="263" spans="1:31" hidden="1">
      <c r="A263" s="147" t="s">
        <v>659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1031</v>
      </c>
      <c r="J263" s="155" t="s">
        <v>1104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1028</v>
      </c>
    </row>
    <row r="264" spans="1:31" hidden="1">
      <c r="A264" s="147" t="s">
        <v>660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1031</v>
      </c>
      <c r="J264" s="155" t="s">
        <v>1349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1028</v>
      </c>
    </row>
    <row r="265" spans="1:31" hidden="1">
      <c r="A265" s="147" t="s">
        <v>661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1502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1028</v>
      </c>
    </row>
    <row r="266" spans="1:31" hidden="1">
      <c r="A266" s="147" t="s">
        <v>662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1031</v>
      </c>
      <c r="J266" s="155" t="s">
        <v>1463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1028</v>
      </c>
    </row>
    <row r="267" spans="1:31" hidden="1">
      <c r="A267" s="147" t="s">
        <v>663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1031</v>
      </c>
      <c r="J267" s="155" t="s">
        <v>1464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1028</v>
      </c>
    </row>
    <row r="268" spans="1:31" hidden="1">
      <c r="A268" s="147" t="s">
        <v>664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1031</v>
      </c>
      <c r="J268" s="155" t="s">
        <v>1503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1028</v>
      </c>
    </row>
    <row r="269" spans="1:31" hidden="1">
      <c r="A269" s="147" t="s">
        <v>665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1031</v>
      </c>
      <c r="J269" s="155" t="s">
        <v>1504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1028</v>
      </c>
    </row>
    <row r="270" spans="1:31" hidden="1">
      <c r="A270" s="147" t="s">
        <v>666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1031</v>
      </c>
      <c r="J270" s="155" t="s">
        <v>1505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1028</v>
      </c>
    </row>
    <row r="271" spans="1:31" hidden="1">
      <c r="A271" s="147" t="s">
        <v>667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1031</v>
      </c>
      <c r="J271" s="155" t="s">
        <v>1506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1028</v>
      </c>
    </row>
    <row r="272" spans="1:31" hidden="1">
      <c r="A272" s="147" t="s">
        <v>668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1031</v>
      </c>
      <c r="J272" s="155" t="s">
        <v>1558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1028</v>
      </c>
    </row>
    <row r="273" spans="1:30" hidden="1">
      <c r="A273" s="147" t="s">
        <v>669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1031</v>
      </c>
      <c r="J273" s="155" t="s">
        <v>1559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1028</v>
      </c>
    </row>
    <row r="274" spans="1:30">
      <c r="A274" s="147" t="s">
        <v>670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1031</v>
      </c>
      <c r="J274" s="155" t="s">
        <v>1560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1028</v>
      </c>
    </row>
    <row r="275" spans="1:30">
      <c r="A275" s="147" t="s">
        <v>671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1031</v>
      </c>
      <c r="J275" s="155" t="s">
        <v>1561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1028</v>
      </c>
    </row>
    <row r="276" spans="1:30">
      <c r="A276" s="63" t="s">
        <v>672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337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2020/7/20</v>
      </c>
      <c r="M276" s="44">
        <f t="shared" ref="M276:M280" ca="1" si="6">(L276-K276+1)*B276</f>
        <v>20385</v>
      </c>
      <c r="N276" s="61">
        <f t="shared" ref="N276:N280" ca="1" si="7">H276/M276*365</f>
        <v>0.42552948000981139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673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339</v>
      </c>
      <c r="K277" s="59">
        <f t="shared" si="4"/>
        <v>43885</v>
      </c>
      <c r="L277" s="60" t="str">
        <f t="shared" ca="1" si="5"/>
        <v>2020/7/20</v>
      </c>
      <c r="M277" s="44">
        <f t="shared" ca="1" si="6"/>
        <v>19980</v>
      </c>
      <c r="N277" s="61">
        <f t="shared" ca="1" si="7"/>
        <v>0.39743839764764732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674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341</v>
      </c>
      <c r="K278" s="59">
        <f t="shared" si="4"/>
        <v>43886</v>
      </c>
      <c r="L278" s="60" t="str">
        <f t="shared" ca="1" si="5"/>
        <v>2020/7/20</v>
      </c>
      <c r="M278" s="44">
        <f t="shared" ca="1" si="6"/>
        <v>19845</v>
      </c>
      <c r="N278" s="61">
        <f t="shared" ca="1" si="7"/>
        <v>0.38600053111615013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675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343</v>
      </c>
      <c r="K279" s="59">
        <f t="shared" si="4"/>
        <v>43887</v>
      </c>
      <c r="L279" s="60" t="str">
        <f t="shared" ca="1" si="5"/>
        <v>2020/7/20</v>
      </c>
      <c r="M279" s="44">
        <f t="shared" ca="1" si="6"/>
        <v>19710</v>
      </c>
      <c r="N279" s="61">
        <f t="shared" ca="1" si="7"/>
        <v>0.45808774074074082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676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345</v>
      </c>
      <c r="K280" s="59">
        <f t="shared" si="4"/>
        <v>43888</v>
      </c>
      <c r="L280" s="60" t="str">
        <f t="shared" ca="1" si="5"/>
        <v>2020/7/20</v>
      </c>
      <c r="M280" s="44">
        <f t="shared" ca="1" si="6"/>
        <v>19575</v>
      </c>
      <c r="N280" s="61">
        <f t="shared" ca="1" si="7"/>
        <v>0.45093468633461076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677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1031</v>
      </c>
      <c r="J281" s="155" t="s">
        <v>1467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1509</v>
      </c>
    </row>
    <row r="282" spans="1:30">
      <c r="A282" s="147" t="s">
        <v>678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1031</v>
      </c>
      <c r="J282" s="155" t="s">
        <v>1562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1028</v>
      </c>
    </row>
    <row r="283" spans="1:30">
      <c r="A283" s="147" t="s">
        <v>679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1031</v>
      </c>
      <c r="J283" s="155" t="s">
        <v>1563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1028</v>
      </c>
    </row>
    <row r="284" spans="1:30">
      <c r="A284" s="63" t="s">
        <v>680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352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2020/7/20</v>
      </c>
      <c r="M284" s="44">
        <f ca="1">(L284-K284+1)*B284</f>
        <v>18765</v>
      </c>
      <c r="N284" s="61">
        <f ca="1">H284/M284*365</f>
        <v>0.49427570583533187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681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354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2020/7/20</v>
      </c>
      <c r="M285" s="44">
        <f ca="1">(L285-K285+1)*B285</f>
        <v>18630</v>
      </c>
      <c r="N285" s="61">
        <f ca="1">H285/M285*365</f>
        <v>0.45319456011808934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1564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1565</v>
      </c>
      <c r="K286" s="192">
        <v>43896</v>
      </c>
      <c r="L286" s="193" t="str">
        <f ca="1">IF(LEN(J286) &gt; 15,DATE(MID(J286,12,4),MID(J286,16,2),MID(J286,18,2)),TEXT(TODAY(),"yyyy/m/d"))</f>
        <v>2020/7/20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853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1031</v>
      </c>
      <c r="J287" s="155" t="s">
        <v>1521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1028</v>
      </c>
    </row>
    <row r="288" spans="1:30">
      <c r="A288" s="147" t="s">
        <v>854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1031</v>
      </c>
      <c r="J288" s="155" t="s">
        <v>1535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1028</v>
      </c>
    </row>
    <row r="289" spans="1:30">
      <c r="A289" s="147" t="s">
        <v>855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1031</v>
      </c>
      <c r="J289" s="155" t="s">
        <v>1536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1028</v>
      </c>
    </row>
    <row r="290" spans="1:30">
      <c r="A290" s="147" t="s">
        <v>856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1031</v>
      </c>
      <c r="J290" s="155" t="s">
        <v>1387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1028</v>
      </c>
    </row>
    <row r="291" spans="1:30" ht="18" customHeight="1">
      <c r="A291" s="147" t="s">
        <v>857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1031</v>
      </c>
      <c r="J291" s="155" t="s">
        <v>1388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1028</v>
      </c>
    </row>
    <row r="292" spans="1:30">
      <c r="A292" s="147" t="s">
        <v>865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1360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1028</v>
      </c>
    </row>
    <row r="293" spans="1:30">
      <c r="A293" s="147" t="s">
        <v>866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1361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1028</v>
      </c>
    </row>
    <row r="294" spans="1:30">
      <c r="A294" s="147" t="s">
        <v>867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1031</v>
      </c>
      <c r="J294" s="155" t="s">
        <v>1194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1028</v>
      </c>
    </row>
    <row r="295" spans="1:30">
      <c r="A295" s="147" t="s">
        <v>868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1031</v>
      </c>
      <c r="J295" s="155" t="s">
        <v>1195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1028</v>
      </c>
    </row>
    <row r="296" spans="1:30">
      <c r="A296" s="147" t="s">
        <v>869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1031</v>
      </c>
      <c r="J296" s="155" t="s">
        <v>1196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1028</v>
      </c>
    </row>
    <row r="297" spans="1:30">
      <c r="A297" s="147" t="s">
        <v>876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1031</v>
      </c>
      <c r="J297" s="155" t="s">
        <v>1197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1028</v>
      </c>
    </row>
    <row r="298" spans="1:30">
      <c r="A298" s="147" t="s">
        <v>877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1031</v>
      </c>
      <c r="J298" s="155" t="s">
        <v>1161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1028</v>
      </c>
    </row>
    <row r="299" spans="1:30">
      <c r="A299" s="147" t="s">
        <v>878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1031</v>
      </c>
      <c r="J299" s="155" t="s">
        <v>1189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1028</v>
      </c>
    </row>
    <row r="300" spans="1:30">
      <c r="A300" s="147" t="s">
        <v>879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1031</v>
      </c>
      <c r="J300" s="155" t="s">
        <v>1198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1028</v>
      </c>
    </row>
    <row r="301" spans="1:30">
      <c r="A301" s="147" t="s">
        <v>880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1031</v>
      </c>
      <c r="J301" s="155" t="s">
        <v>1199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1028</v>
      </c>
    </row>
    <row r="302" spans="1:30">
      <c r="A302" s="147" t="s">
        <v>888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1031</v>
      </c>
      <c r="J302" s="155" t="s">
        <v>1372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1028</v>
      </c>
    </row>
    <row r="303" spans="1:30">
      <c r="A303" s="147" t="s">
        <v>889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1031</v>
      </c>
      <c r="J303" s="155" t="s">
        <v>1373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1028</v>
      </c>
    </row>
    <row r="304" spans="1:30">
      <c r="A304" s="147" t="s">
        <v>890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1031</v>
      </c>
      <c r="J304" s="155" t="s">
        <v>1375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1028</v>
      </c>
    </row>
    <row r="305" spans="1:30">
      <c r="A305" s="147" t="s">
        <v>891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1031</v>
      </c>
      <c r="J305" s="155" t="s">
        <v>1389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1028</v>
      </c>
    </row>
    <row r="306" spans="1:30">
      <c r="A306" s="147" t="s">
        <v>892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1031</v>
      </c>
      <c r="J306" s="155" t="s">
        <v>1200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1028</v>
      </c>
    </row>
    <row r="307" spans="1:30">
      <c r="A307" s="147" t="s">
        <v>900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1359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1028</v>
      </c>
    </row>
    <row r="308" spans="1:30">
      <c r="A308" s="147" t="s">
        <v>901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1358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1028</v>
      </c>
    </row>
    <row r="309" spans="1:30">
      <c r="A309" s="147" t="s">
        <v>902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1031</v>
      </c>
      <c r="J309" s="155" t="s">
        <v>1374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1028</v>
      </c>
    </row>
    <row r="310" spans="1:30">
      <c r="A310" s="147" t="s">
        <v>903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1357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1028</v>
      </c>
    </row>
    <row r="311" spans="1:30">
      <c r="A311" s="147" t="s">
        <v>913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1031</v>
      </c>
      <c r="J311" s="155" t="s">
        <v>1201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1028</v>
      </c>
    </row>
    <row r="312" spans="1:30">
      <c r="A312" s="147" t="s">
        <v>914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1031</v>
      </c>
      <c r="J312" s="155" t="s">
        <v>1376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1028</v>
      </c>
    </row>
    <row r="313" spans="1:30">
      <c r="A313" s="147" t="s">
        <v>915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1356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1028</v>
      </c>
    </row>
    <row r="314" spans="1:30">
      <c r="A314" s="147" t="s">
        <v>916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1031</v>
      </c>
      <c r="J314" s="155" t="s">
        <v>1377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1028</v>
      </c>
    </row>
    <row r="315" spans="1:30">
      <c r="A315" s="147" t="s">
        <v>917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1031</v>
      </c>
      <c r="J315" s="155" t="s">
        <v>1378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1028</v>
      </c>
    </row>
    <row r="316" spans="1:30">
      <c r="A316" s="147" t="s">
        <v>928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1031</v>
      </c>
      <c r="J316" s="155" t="s">
        <v>1379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1028</v>
      </c>
    </row>
    <row r="317" spans="1:30">
      <c r="A317" s="147" t="s">
        <v>929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1031</v>
      </c>
      <c r="J317" s="155" t="s">
        <v>1380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1028</v>
      </c>
    </row>
    <row r="318" spans="1:30">
      <c r="A318" s="147" t="s">
        <v>930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1031</v>
      </c>
      <c r="J318" s="155" t="s">
        <v>1381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1028</v>
      </c>
    </row>
    <row r="319" spans="1:30">
      <c r="A319" s="147" t="s">
        <v>931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1031</v>
      </c>
      <c r="J319" s="155" t="s">
        <v>1382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1028</v>
      </c>
    </row>
    <row r="320" spans="1:30">
      <c r="A320" s="147" t="s">
        <v>932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1355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1028</v>
      </c>
    </row>
    <row r="321" spans="1:30">
      <c r="A321" s="147" t="s">
        <v>940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1354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1028</v>
      </c>
    </row>
    <row r="322" spans="1:30">
      <c r="A322" s="147" t="s">
        <v>941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1353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1028</v>
      </c>
    </row>
    <row r="323" spans="1:30">
      <c r="A323" s="147" t="s">
        <v>942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1352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1028</v>
      </c>
    </row>
    <row r="324" spans="1:30">
      <c r="A324" s="147" t="s">
        <v>943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1031</v>
      </c>
      <c r="J324" s="155" t="s">
        <v>1384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1028</v>
      </c>
    </row>
    <row r="325" spans="1:30">
      <c r="A325" s="147" t="s">
        <v>944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1031</v>
      </c>
      <c r="J325" s="155" t="s">
        <v>1390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1028</v>
      </c>
    </row>
    <row r="326" spans="1:30">
      <c r="A326" s="147" t="s">
        <v>945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1031</v>
      </c>
      <c r="J326" s="155" t="s">
        <v>1391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1028</v>
      </c>
    </row>
    <row r="327" spans="1:30">
      <c r="A327" s="147" t="s">
        <v>946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1031</v>
      </c>
      <c r="J327" s="155" t="s">
        <v>1532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1028</v>
      </c>
    </row>
    <row r="328" spans="1:30">
      <c r="A328" s="147" t="s">
        <v>950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1031</v>
      </c>
      <c r="J328" s="155" t="s">
        <v>1392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1028</v>
      </c>
    </row>
    <row r="329" spans="1:30">
      <c r="A329" s="147" t="s">
        <v>951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1031</v>
      </c>
      <c r="J329" s="155" t="s">
        <v>1533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1028</v>
      </c>
    </row>
    <row r="330" spans="1:30">
      <c r="A330" s="147" t="s">
        <v>952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1031</v>
      </c>
      <c r="J330" s="155" t="s">
        <v>1529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1028</v>
      </c>
    </row>
    <row r="331" spans="1:30">
      <c r="A331" s="147" t="s">
        <v>953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1031</v>
      </c>
      <c r="J331" s="155" t="s">
        <v>1393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1028</v>
      </c>
    </row>
    <row r="332" spans="1:30">
      <c r="A332" s="147" t="s">
        <v>954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1031</v>
      </c>
      <c r="J332" s="155" t="s">
        <v>1537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1028</v>
      </c>
    </row>
    <row r="333" spans="1:30">
      <c r="A333" s="147" t="s">
        <v>965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1031</v>
      </c>
      <c r="J333" s="155" t="s">
        <v>1396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1028</v>
      </c>
    </row>
    <row r="334" spans="1:30">
      <c r="A334" s="147" t="s">
        <v>966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1031</v>
      </c>
      <c r="J334" s="155" t="s">
        <v>1534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1028</v>
      </c>
    </row>
    <row r="335" spans="1:30">
      <c r="A335" s="147" t="s">
        <v>967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1031</v>
      </c>
      <c r="J335" s="155" t="s">
        <v>1394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1028</v>
      </c>
    </row>
    <row r="336" spans="1:30">
      <c r="A336" s="147" t="s">
        <v>968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1031</v>
      </c>
      <c r="J336" s="155" t="s">
        <v>1395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1028</v>
      </c>
    </row>
    <row r="337" spans="1:30">
      <c r="A337" s="147" t="s">
        <v>969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1031</v>
      </c>
      <c r="J337" s="155" t="s">
        <v>1383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1028</v>
      </c>
    </row>
    <row r="338" spans="1:30">
      <c r="A338" s="147" t="s">
        <v>970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1031</v>
      </c>
      <c r="J338" s="155" t="s">
        <v>1385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1028</v>
      </c>
    </row>
    <row r="339" spans="1:30">
      <c r="A339" s="147" t="s">
        <v>972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1031</v>
      </c>
      <c r="J339" s="155" t="s">
        <v>1397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1028</v>
      </c>
    </row>
    <row r="340" spans="1:30">
      <c r="A340" s="147" t="s">
        <v>974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1031</v>
      </c>
      <c r="J340" s="155" t="s">
        <v>1398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1028</v>
      </c>
    </row>
    <row r="341" spans="1:30">
      <c r="A341" s="147" t="s">
        <v>975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1031</v>
      </c>
      <c r="J341" s="155" t="s">
        <v>1386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1028</v>
      </c>
    </row>
    <row r="342" spans="1:30">
      <c r="A342" s="147" t="s">
        <v>977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1031</v>
      </c>
      <c r="J342" s="155" t="s">
        <v>1399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1028</v>
      </c>
    </row>
    <row r="343" spans="1:30">
      <c r="A343" s="147" t="s">
        <v>985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1031</v>
      </c>
      <c r="J343" s="155" t="s">
        <v>1528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1028</v>
      </c>
    </row>
    <row r="344" spans="1:30">
      <c r="A344" s="147" t="s">
        <v>986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1031</v>
      </c>
      <c r="J344" s="155" t="s">
        <v>1538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1028</v>
      </c>
    </row>
    <row r="345" spans="1:30">
      <c r="A345" s="147" t="s">
        <v>988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1031</v>
      </c>
      <c r="J345" s="155" t="s">
        <v>1540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1028</v>
      </c>
    </row>
    <row r="346" spans="1:30">
      <c r="A346" s="147" t="s">
        <v>990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1031</v>
      </c>
      <c r="J346" s="155" t="s">
        <v>1539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1028</v>
      </c>
    </row>
    <row r="347" spans="1:30">
      <c r="A347" s="147" t="s">
        <v>992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1031</v>
      </c>
      <c r="J347" s="155" t="s">
        <v>1541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1028</v>
      </c>
    </row>
    <row r="348" spans="1:30">
      <c r="A348" s="147" t="s">
        <v>1009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1031</v>
      </c>
      <c r="J348" s="155" t="s">
        <v>1542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1028</v>
      </c>
    </row>
    <row r="349" spans="1:30">
      <c r="A349" s="147" t="s">
        <v>1010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1031</v>
      </c>
      <c r="J349" s="155" t="s">
        <v>1544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1028</v>
      </c>
    </row>
    <row r="350" spans="1:30">
      <c r="A350" s="147" t="s">
        <v>1011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1031</v>
      </c>
      <c r="J350" s="155" t="s">
        <v>1546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1028</v>
      </c>
    </row>
    <row r="351" spans="1:30">
      <c r="A351" s="147" t="s">
        <v>1012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1031</v>
      </c>
      <c r="J351" s="155" t="s">
        <v>1543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1028</v>
      </c>
    </row>
    <row r="352" spans="1:30">
      <c r="A352" s="147" t="s">
        <v>1013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1031</v>
      </c>
      <c r="J352" s="155" t="s">
        <v>1545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1028</v>
      </c>
    </row>
    <row r="353" spans="1:30">
      <c r="A353" s="147" t="s">
        <v>1023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1031</v>
      </c>
      <c r="J353" s="155" t="s">
        <v>1527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1028</v>
      </c>
    </row>
    <row r="354" spans="1:30">
      <c r="A354" s="63" t="s">
        <v>1024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1016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2020/7/20</v>
      </c>
      <c r="M354" s="44">
        <f t="shared" ref="M354:M370" ca="1" si="26">(L354-K354+1)*B354</f>
        <v>4725</v>
      </c>
      <c r="N354" s="61">
        <f t="shared" ref="N354:N370" ca="1" si="27">H354/M354*365</f>
        <v>1.8535698825396827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70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1025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1018</v>
      </c>
      <c r="K355" s="59">
        <f t="shared" si="24"/>
        <v>43999</v>
      </c>
      <c r="L355" s="60" t="str">
        <f t="shared" ca="1" si="25"/>
        <v>2020/7/20</v>
      </c>
      <c r="M355" s="44">
        <f t="shared" ca="1" si="26"/>
        <v>4590</v>
      </c>
      <c r="N355" s="61">
        <f t="shared" ca="1" si="27"/>
        <v>1.8297828518518511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1026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1020</v>
      </c>
      <c r="K356" s="59">
        <f t="shared" si="24"/>
        <v>44000</v>
      </c>
      <c r="L356" s="60" t="str">
        <f t="shared" ca="1" si="25"/>
        <v>2020/7/20</v>
      </c>
      <c r="M356" s="44">
        <f t="shared" ca="1" si="26"/>
        <v>4455</v>
      </c>
      <c r="N356" s="61">
        <f t="shared" ca="1" si="27"/>
        <v>1.8797050202020202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1027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1022</v>
      </c>
      <c r="K357" s="59">
        <f t="shared" si="24"/>
        <v>44001</v>
      </c>
      <c r="L357" s="60" t="str">
        <f t="shared" ca="1" si="25"/>
        <v>2020/7/20</v>
      </c>
      <c r="M357" s="44">
        <f t="shared" ca="1" si="26"/>
        <v>4320</v>
      </c>
      <c r="N357" s="61">
        <f t="shared" ca="1" si="27"/>
        <v>1.7959838518518514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1039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1040</v>
      </c>
      <c r="K358" s="59">
        <f t="shared" si="24"/>
        <v>44004</v>
      </c>
      <c r="L358" s="60" t="str">
        <f t="shared" ca="1" si="25"/>
        <v>2020/7/20</v>
      </c>
      <c r="M358" s="44">
        <f t="shared" ca="1" si="26"/>
        <v>3915</v>
      </c>
      <c r="N358" s="61">
        <f t="shared" ca="1" si="27"/>
        <v>1.9666841430395912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1041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1042</v>
      </c>
      <c r="K359" s="59">
        <f t="shared" si="24"/>
        <v>44005</v>
      </c>
      <c r="L359" s="60" t="str">
        <f t="shared" ca="1" si="25"/>
        <v>2020/7/20</v>
      </c>
      <c r="M359" s="44">
        <f t="shared" ca="1" si="26"/>
        <v>3780</v>
      </c>
      <c r="N359" s="61">
        <f t="shared" ca="1" si="27"/>
        <v>1.9835199828042338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1043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1044</v>
      </c>
      <c r="K360" s="59">
        <f t="shared" si="24"/>
        <v>44006</v>
      </c>
      <c r="L360" s="60" t="str">
        <f t="shared" ca="1" si="25"/>
        <v>2020/7/20</v>
      </c>
      <c r="M360" s="44">
        <f t="shared" ca="1" si="26"/>
        <v>3645</v>
      </c>
      <c r="N360" s="61">
        <f t="shared" ca="1" si="27"/>
        <v>2.0853494430727024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1162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1167</v>
      </c>
      <c r="K361" s="59">
        <f t="shared" si="24"/>
        <v>44011</v>
      </c>
      <c r="L361" s="60" t="str">
        <f t="shared" ca="1" si="25"/>
        <v>2020/7/20</v>
      </c>
      <c r="M361" s="44">
        <f t="shared" ca="1" si="26"/>
        <v>2970</v>
      </c>
      <c r="N361" s="61">
        <f t="shared" ca="1" si="27"/>
        <v>2.642179451178452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1163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1168</v>
      </c>
      <c r="K362" s="59">
        <f t="shared" si="24"/>
        <v>44012</v>
      </c>
      <c r="L362" s="60" t="str">
        <f t="shared" ca="1" si="25"/>
        <v>2020/7/20</v>
      </c>
      <c r="M362" s="44">
        <f t="shared" ca="1" si="26"/>
        <v>2835</v>
      </c>
      <c r="N362" s="61">
        <f t="shared" ca="1" si="27"/>
        <v>2.4328184708994725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1164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1169</v>
      </c>
      <c r="K363" s="59">
        <f t="shared" si="24"/>
        <v>44013</v>
      </c>
      <c r="L363" s="60" t="str">
        <f t="shared" ca="1" si="25"/>
        <v>2020/7/20</v>
      </c>
      <c r="M363" s="44">
        <f t="shared" ca="1" si="26"/>
        <v>2700</v>
      </c>
      <c r="N363" s="61">
        <f t="shared" ca="1" si="27"/>
        <v>2.4924599537037042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1165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1171</v>
      </c>
      <c r="K364" s="59">
        <f t="shared" si="24"/>
        <v>44014</v>
      </c>
      <c r="L364" s="60" t="str">
        <f t="shared" ca="1" si="25"/>
        <v>2020/7/20</v>
      </c>
      <c r="M364" s="44">
        <f t="shared" ca="1" si="26"/>
        <v>2565</v>
      </c>
      <c r="N364" s="61">
        <f t="shared" ca="1" si="27"/>
        <v>2.2838927992202738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1166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1173</v>
      </c>
      <c r="K365" s="59">
        <f t="shared" si="24"/>
        <v>44015</v>
      </c>
      <c r="L365" s="60" t="str">
        <f t="shared" ca="1" si="25"/>
        <v>2020/7/20</v>
      </c>
      <c r="M365" s="44">
        <f t="shared" ca="1" si="26"/>
        <v>2430</v>
      </c>
      <c r="N365" s="61">
        <f t="shared" ca="1" si="27"/>
        <v>2.1331965370370374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1522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1511</v>
      </c>
      <c r="K366" s="59">
        <f t="shared" si="24"/>
        <v>44018</v>
      </c>
      <c r="L366" s="60" t="str">
        <f t="shared" ca="1" si="25"/>
        <v>2020/7/20</v>
      </c>
      <c r="M366" s="44">
        <f t="shared" ca="1" si="26"/>
        <v>1800</v>
      </c>
      <c r="N366" s="61">
        <f t="shared" ca="1" si="27"/>
        <v>1.5259039944444452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1523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1513</v>
      </c>
      <c r="K367" s="59">
        <f t="shared" si="24"/>
        <v>44019</v>
      </c>
      <c r="L367" s="60" t="str">
        <f t="shared" ca="1" si="25"/>
        <v>2020/7/20</v>
      </c>
      <c r="M367" s="44">
        <f t="shared" ca="1" si="26"/>
        <v>1680</v>
      </c>
      <c r="N367" s="61">
        <f t="shared" ca="1" si="27"/>
        <v>1.2773583452380937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1524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1515</v>
      </c>
      <c r="K368" s="59">
        <f t="shared" si="24"/>
        <v>44020</v>
      </c>
      <c r="L368" s="60" t="str">
        <f t="shared" ca="1" si="25"/>
        <v>2020/7/20</v>
      </c>
      <c r="M368" s="44">
        <f t="shared" ca="1" si="26"/>
        <v>1560</v>
      </c>
      <c r="N368" s="61">
        <f t="shared" ca="1" si="27"/>
        <v>0.72546417307692479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1525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1517</v>
      </c>
      <c r="K369" s="59">
        <f t="shared" si="24"/>
        <v>44021</v>
      </c>
      <c r="L369" s="60" t="str">
        <f t="shared" ca="1" si="25"/>
        <v>2020/7/20</v>
      </c>
      <c r="M369" s="44">
        <f t="shared" ca="1" si="26"/>
        <v>1440</v>
      </c>
      <c r="N369" s="61">
        <f t="shared" ca="1" si="27"/>
        <v>7.8168552083333412E-2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15082.81</v>
      </c>
      <c r="V369" s="39">
        <f t="shared" si="33"/>
        <v>67849.45</v>
      </c>
      <c r="W369" s="39">
        <f t="shared" si="34"/>
        <v>77363.162158999941</v>
      </c>
      <c r="X369" s="1">
        <f t="shared" si="35"/>
        <v>54530</v>
      </c>
      <c r="Y369" s="37">
        <f t="shared" si="36"/>
        <v>22833.162158999941</v>
      </c>
      <c r="Z369" s="204">
        <f t="shared" si="37"/>
        <v>0.41872661212176676</v>
      </c>
      <c r="AA369" s="204">
        <v>0</v>
      </c>
      <c r="AB369" s="204">
        <f>SUM($C$2:C369)*D369/SUM($B$2:B369)-1</f>
        <v>0.36634660877290348</v>
      </c>
      <c r="AC369" s="204">
        <f t="shared" si="39"/>
        <v>5.238000334886328E-2</v>
      </c>
      <c r="AD369" s="40">
        <f t="shared" si="40"/>
        <v>0.20743007500000002</v>
      </c>
    </row>
    <row r="370" spans="1:30">
      <c r="A370" s="63" t="s">
        <v>1526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1519</v>
      </c>
      <c r="K370" s="59">
        <f t="shared" si="24"/>
        <v>44022</v>
      </c>
      <c r="L370" s="60" t="str">
        <f t="shared" ca="1" si="25"/>
        <v>2020/7/20</v>
      </c>
      <c r="M370" s="44">
        <f t="shared" ca="1" si="26"/>
        <v>1320</v>
      </c>
      <c r="N370" s="61">
        <f t="shared" ca="1" si="27"/>
        <v>0.13003373863636328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68159.239999999991</v>
      </c>
      <c r="W370" s="39">
        <f t="shared" si="34"/>
        <v>77470.769339999926</v>
      </c>
      <c r="X370" s="1">
        <f t="shared" si="35"/>
        <v>54650</v>
      </c>
      <c r="Y370" s="37">
        <f t="shared" si="36"/>
        <v>22820.769339999926</v>
      </c>
      <c r="Z370" s="204">
        <f t="shared" si="37"/>
        <v>0.41758040878316427</v>
      </c>
      <c r="AA370" s="204">
        <f t="shared" si="38"/>
        <v>-1.6892711462672916</v>
      </c>
      <c r="AB370" s="204">
        <f>SUM($C$2:C370)*D370/SUM($B$2:B370)-1</f>
        <v>0.3638101756232679</v>
      </c>
      <c r="AC370" s="204">
        <f t="shared" si="39"/>
        <v>5.3770233159896375E-2</v>
      </c>
      <c r="AD370" s="40">
        <f t="shared" si="40"/>
        <v>0.20608117500000003</v>
      </c>
    </row>
    <row r="371" spans="1:30">
      <c r="A371" s="63" t="s">
        <v>1587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1578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2020/7/20</v>
      </c>
      <c r="M371" s="44">
        <f t="shared" ref="M371:M375" ca="1" si="46">(L371-K371+1)*B371</f>
        <v>960</v>
      </c>
      <c r="N371" s="61">
        <f t="shared" ref="N371:N375" ca="1" si="47">H371/M371*365</f>
        <v>-1.195676505208336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73905.73</v>
      </c>
      <c r="W371" s="39">
        <f t="shared" ref="W371:W375" si="54">S371+V371</f>
        <v>77872.696314999936</v>
      </c>
      <c r="X371" s="1">
        <f t="shared" ref="X371:X375" si="55">X370+B371</f>
        <v>54770</v>
      </c>
      <c r="Y371" s="37">
        <f t="shared" ref="Y371:Y375" si="56">W371-X371</f>
        <v>23102.696314999936</v>
      </c>
      <c r="Z371" s="204">
        <f t="shared" ref="Z371:Z375" si="57">W371/X371-1</f>
        <v>0.42181296905239973</v>
      </c>
      <c r="AA371" s="204">
        <f t="shared" ref="AA371:AA375" si="58">S371/(X371-V371)-1</f>
        <v>-1.207306766713365</v>
      </c>
      <c r="AB371" s="204">
        <f>SUM($C$2:C371)*D371/SUM($B$2:B371)-1</f>
        <v>0.40505448037589753</v>
      </c>
      <c r="AC371" s="204">
        <f t="shared" ref="AC371:AC375" si="59">Z371-AB371</f>
        <v>1.6758488676502203E-2</v>
      </c>
      <c r="AD371" s="40">
        <f t="shared" ref="AD371:AD375" si="60">IF(E371-F371&lt;0,"达成",E371-F371)</f>
        <v>0.2362066083333334</v>
      </c>
    </row>
    <row r="372" spans="1:30">
      <c r="A372" s="63" t="s">
        <v>1588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1580</v>
      </c>
      <c r="K372" s="59">
        <f t="shared" si="44"/>
        <v>44026</v>
      </c>
      <c r="L372" s="60" t="str">
        <f t="shared" ca="1" si="45"/>
        <v>2020/7/20</v>
      </c>
      <c r="M372" s="44">
        <f t="shared" ca="1" si="46"/>
        <v>840</v>
      </c>
      <c r="N372" s="61">
        <f t="shared" ca="1" si="47"/>
        <v>-0.72760664285714327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73905.73</v>
      </c>
      <c r="W372" s="39">
        <f t="shared" si="54"/>
        <v>77943.353226999927</v>
      </c>
      <c r="X372" s="1">
        <f t="shared" si="55"/>
        <v>54890</v>
      </c>
      <c r="Y372" s="37">
        <f t="shared" si="56"/>
        <v>23053.353226999927</v>
      </c>
      <c r="Z372" s="204">
        <f t="shared" si="57"/>
        <v>0.4199918605756956</v>
      </c>
      <c r="AA372" s="204">
        <f t="shared" si="58"/>
        <v>-1.2123306981640956</v>
      </c>
      <c r="AB372" s="204">
        <f>SUM($C$2:C372)*D372/SUM($B$2:B372)-1</f>
        <v>0.38674286019488791</v>
      </c>
      <c r="AC372" s="204">
        <f t="shared" si="59"/>
        <v>3.3249000380807692E-2</v>
      </c>
      <c r="AD372" s="40">
        <f t="shared" si="60"/>
        <v>0.22395410000000002</v>
      </c>
    </row>
    <row r="373" spans="1:30">
      <c r="A373" s="63" t="s">
        <v>1589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1582</v>
      </c>
      <c r="K373" s="59">
        <f t="shared" si="44"/>
        <v>44027</v>
      </c>
      <c r="L373" s="60" t="str">
        <f t="shared" ca="1" si="45"/>
        <v>2020/7/20</v>
      </c>
      <c r="M373" s="44">
        <f t="shared" ca="1" si="46"/>
        <v>720</v>
      </c>
      <c r="N373" s="61">
        <f t="shared" ca="1" si="47"/>
        <v>0.32729144444443925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73905.73</v>
      </c>
      <c r="W373" s="39">
        <f t="shared" si="54"/>
        <v>77985.628629999934</v>
      </c>
      <c r="X373" s="1">
        <f t="shared" si="55"/>
        <v>55010</v>
      </c>
      <c r="Y373" s="37">
        <f t="shared" si="56"/>
        <v>22975.628629999934</v>
      </c>
      <c r="Z373" s="204">
        <f t="shared" si="57"/>
        <v>0.41766276367932975</v>
      </c>
      <c r="AA373" s="204">
        <f t="shared" si="58"/>
        <v>-1.2159164335011106</v>
      </c>
      <c r="AB373" s="204">
        <f>SUM($C$2:C373)*D373/SUM($B$2:B373)-1</f>
        <v>0.35927509190974072</v>
      </c>
      <c r="AC373" s="204">
        <f t="shared" si="59"/>
        <v>5.8387671769589033E-2</v>
      </c>
      <c r="AD373" s="40">
        <f t="shared" si="60"/>
        <v>0.20461986666666676</v>
      </c>
    </row>
    <row r="374" spans="1:30">
      <c r="A374" s="63" t="s">
        <v>1590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1584</v>
      </c>
      <c r="K374" s="59">
        <f t="shared" si="44"/>
        <v>44028</v>
      </c>
      <c r="L374" s="60" t="str">
        <f t="shared" ca="1" si="45"/>
        <v>2020/7/20</v>
      </c>
      <c r="M374" s="44">
        <f t="shared" ca="1" si="46"/>
        <v>600</v>
      </c>
      <c r="N374" s="61">
        <f t="shared" ca="1" si="47"/>
        <v>3.8802182749999972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73905.73</v>
      </c>
      <c r="W374" s="39">
        <f t="shared" si="54"/>
        <v>77920.590823999941</v>
      </c>
      <c r="X374" s="1">
        <f t="shared" si="55"/>
        <v>55130</v>
      </c>
      <c r="Y374" s="37">
        <f t="shared" si="56"/>
        <v>22790.590823999941</v>
      </c>
      <c r="Z374" s="204">
        <f t="shared" si="57"/>
        <v>0.41339725782695336</v>
      </c>
      <c r="AA374" s="204">
        <f t="shared" si="58"/>
        <v>-1.21383247543504</v>
      </c>
      <c r="AB374" s="204">
        <f>SUM($C$2:C374)*D374/SUM($B$2:B374)-1</f>
        <v>0.29699164030752279</v>
      </c>
      <c r="AC374" s="204">
        <f t="shared" si="59"/>
        <v>0.11640561751943057</v>
      </c>
      <c r="AD374" s="40">
        <f t="shared" si="60"/>
        <v>0.15684632500000006</v>
      </c>
    </row>
    <row r="375" spans="1:30">
      <c r="A375" s="63" t="s">
        <v>1591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1586</v>
      </c>
      <c r="K375" s="59">
        <f t="shared" si="44"/>
        <v>44029</v>
      </c>
      <c r="L375" s="60" t="str">
        <f t="shared" ca="1" si="45"/>
        <v>2020/7/20</v>
      </c>
      <c r="M375" s="44">
        <f t="shared" ca="1" si="46"/>
        <v>480</v>
      </c>
      <c r="N375" s="61">
        <f t="shared" ca="1" si="47"/>
        <v>4.4297251666666622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73905.73</v>
      </c>
      <c r="W375" s="39">
        <f t="shared" si="54"/>
        <v>78058.092519999933</v>
      </c>
      <c r="X375" s="1">
        <f t="shared" si="55"/>
        <v>55250</v>
      </c>
      <c r="Y375" s="37">
        <f t="shared" si="56"/>
        <v>22808.092519999933</v>
      </c>
      <c r="Z375" s="204">
        <f t="shared" si="57"/>
        <v>0.41281615420814366</v>
      </c>
      <c r="AA375" s="204">
        <f t="shared" si="58"/>
        <v>-1.2225783992371215</v>
      </c>
      <c r="AB375" s="204">
        <f>SUM($C$2:C375)*D375/SUM($B$2:B375)-1</f>
        <v>0.30200061030136927</v>
      </c>
      <c r="AC375" s="204">
        <f t="shared" si="59"/>
        <v>0.11081554390677439</v>
      </c>
      <c r="AD375" s="40">
        <f t="shared" si="60"/>
        <v>0.16145506666666673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7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75">
    <cfRule type="dataBar" priority="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75">
    <cfRule type="dataBar" priority="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682</v>
      </c>
      <c r="C2" s="2" t="s">
        <v>683</v>
      </c>
      <c r="D2" s="2" t="s">
        <v>684</v>
      </c>
      <c r="E2" s="2" t="s">
        <v>685</v>
      </c>
      <c r="F2" s="2" t="s">
        <v>686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4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687</v>
      </c>
      <c r="E1" s="208">
        <f>G3</f>
        <v>4080.7200000000003</v>
      </c>
      <c r="F1" s="208"/>
      <c r="G1" s="68" t="s">
        <v>688</v>
      </c>
      <c r="H1" s="209">
        <f>G3/I3*365</f>
        <v>2.4140401944894654</v>
      </c>
      <c r="I1" s="209"/>
      <c r="J1" s="67" t="s">
        <v>689</v>
      </c>
      <c r="K1" s="208">
        <f>M3</f>
        <v>4287.6000000000004</v>
      </c>
      <c r="L1" s="208"/>
      <c r="M1" s="68" t="s">
        <v>688</v>
      </c>
      <c r="N1" s="209">
        <f>M3/O3*365</f>
        <v>2.0950120481927712</v>
      </c>
      <c r="O1" s="209"/>
    </row>
    <row r="2" spans="1:15" s="69" customFormat="1">
      <c r="A2" s="69" t="s">
        <v>690</v>
      </c>
      <c r="B2" s="69" t="s">
        <v>691</v>
      </c>
      <c r="C2" s="69" t="s">
        <v>692</v>
      </c>
      <c r="D2" s="70" t="s">
        <v>693</v>
      </c>
      <c r="E2" s="71" t="s">
        <v>694</v>
      </c>
      <c r="F2" s="72" t="s">
        <v>695</v>
      </c>
      <c r="G2" s="73" t="s">
        <v>696</v>
      </c>
      <c r="H2" s="74" t="s">
        <v>697</v>
      </c>
      <c r="I2" s="75" t="s">
        <v>698</v>
      </c>
      <c r="J2" s="70" t="s">
        <v>693</v>
      </c>
      <c r="K2" s="71" t="s">
        <v>694</v>
      </c>
      <c r="L2" s="72" t="s">
        <v>695</v>
      </c>
      <c r="M2" s="76" t="s">
        <v>696</v>
      </c>
      <c r="N2" s="74" t="s">
        <v>697</v>
      </c>
      <c r="O2" s="75" t="s">
        <v>698</v>
      </c>
    </row>
    <row r="3" spans="1:15" s="69" customFormat="1">
      <c r="A3" s="69" t="s">
        <v>699</v>
      </c>
      <c r="B3" s="112" t="s">
        <v>700</v>
      </c>
      <c r="C3" s="113" t="str">
        <f ca="1">TODAY()-C4&amp;" 天"</f>
        <v>398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1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701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702</v>
      </c>
      <c r="K4" s="89" t="s">
        <v>702</v>
      </c>
      <c r="L4" s="90" t="s">
        <v>702</v>
      </c>
      <c r="M4" s="90" t="s">
        <v>702</v>
      </c>
      <c r="N4" s="89" t="s">
        <v>702</v>
      </c>
      <c r="O4" s="91" t="s">
        <v>702</v>
      </c>
    </row>
    <row r="5" spans="1:15">
      <c r="A5" s="2">
        <v>113028</v>
      </c>
      <c r="B5" s="65" t="s">
        <v>703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704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705</v>
      </c>
      <c r="C7" s="81">
        <v>43663</v>
      </c>
      <c r="D7" s="96" t="s">
        <v>702</v>
      </c>
      <c r="E7" s="97" t="s">
        <v>702</v>
      </c>
      <c r="F7" s="98" t="s">
        <v>702</v>
      </c>
      <c r="G7" s="98" t="s">
        <v>702</v>
      </c>
      <c r="H7" s="97" t="s">
        <v>702</v>
      </c>
      <c r="I7" s="97" t="s">
        <v>702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706</v>
      </c>
      <c r="C8" s="81">
        <v>43671</v>
      </c>
      <c r="D8" s="96" t="s">
        <v>702</v>
      </c>
      <c r="E8" s="97" t="s">
        <v>702</v>
      </c>
      <c r="F8" s="98" t="s">
        <v>702</v>
      </c>
      <c r="G8" s="98" t="s">
        <v>702</v>
      </c>
      <c r="H8" s="97" t="s">
        <v>702</v>
      </c>
      <c r="I8" s="97" t="s">
        <v>702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707</v>
      </c>
      <c r="C9" s="81">
        <v>43682</v>
      </c>
      <c r="D9" s="96" t="s">
        <v>702</v>
      </c>
      <c r="E9" s="97" t="s">
        <v>702</v>
      </c>
      <c r="F9" s="98" t="s">
        <v>702</v>
      </c>
      <c r="G9" s="98" t="s">
        <v>702</v>
      </c>
      <c r="H9" s="97" t="s">
        <v>702</v>
      </c>
      <c r="I9" s="97" t="s">
        <v>702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708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702</v>
      </c>
      <c r="K10" s="89" t="s">
        <v>702</v>
      </c>
      <c r="L10" s="90" t="s">
        <v>702</v>
      </c>
      <c r="M10" s="90" t="s">
        <v>702</v>
      </c>
      <c r="N10" s="89" t="s">
        <v>702</v>
      </c>
      <c r="O10" s="91" t="s">
        <v>702</v>
      </c>
    </row>
    <row r="11" spans="1:15">
      <c r="A11" s="2">
        <v>128073</v>
      </c>
      <c r="B11" s="65" t="s">
        <v>709</v>
      </c>
      <c r="C11" s="81">
        <v>43703</v>
      </c>
      <c r="D11" s="96" t="s">
        <v>702</v>
      </c>
      <c r="E11" s="97" t="s">
        <v>702</v>
      </c>
      <c r="F11" s="98" t="s">
        <v>702</v>
      </c>
      <c r="G11" s="98" t="s">
        <v>702</v>
      </c>
      <c r="H11" s="97" t="s">
        <v>702</v>
      </c>
      <c r="I11" s="97" t="s">
        <v>702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710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711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702</v>
      </c>
      <c r="K13" s="89" t="s">
        <v>702</v>
      </c>
      <c r="L13" s="90" t="s">
        <v>702</v>
      </c>
      <c r="M13" s="90" t="s">
        <v>702</v>
      </c>
      <c r="N13" s="89" t="s">
        <v>702</v>
      </c>
      <c r="O13" s="91" t="s">
        <v>702</v>
      </c>
    </row>
    <row r="14" spans="1:15">
      <c r="A14" s="2">
        <v>128079</v>
      </c>
      <c r="B14" s="65" t="s">
        <v>712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702</v>
      </c>
      <c r="K14" s="89" t="s">
        <v>702</v>
      </c>
      <c r="L14" s="90" t="s">
        <v>702</v>
      </c>
      <c r="M14" s="90" t="s">
        <v>702</v>
      </c>
      <c r="N14" s="89" t="s">
        <v>702</v>
      </c>
      <c r="O14" s="91" t="s">
        <v>702</v>
      </c>
    </row>
    <row r="15" spans="1:15">
      <c r="A15" s="2">
        <v>127014</v>
      </c>
      <c r="B15" s="65" t="s">
        <v>713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702</v>
      </c>
      <c r="K15" s="89" t="s">
        <v>702</v>
      </c>
      <c r="L15" s="90" t="s">
        <v>702</v>
      </c>
      <c r="M15" s="90" t="s">
        <v>702</v>
      </c>
      <c r="N15" s="89" t="s">
        <v>702</v>
      </c>
      <c r="O15" s="91" t="s">
        <v>702</v>
      </c>
    </row>
    <row r="16" spans="1:15">
      <c r="A16" s="2">
        <v>110059</v>
      </c>
      <c r="B16" s="65" t="s">
        <v>881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714</v>
      </c>
      <c r="C17" s="81">
        <v>43768</v>
      </c>
      <c r="D17" s="96" t="s">
        <v>702</v>
      </c>
      <c r="E17" s="97" t="s">
        <v>702</v>
      </c>
      <c r="F17" s="98" t="s">
        <v>702</v>
      </c>
      <c r="G17" s="98" t="s">
        <v>702</v>
      </c>
      <c r="H17" s="97" t="s">
        <v>702</v>
      </c>
      <c r="I17" s="104" t="s">
        <v>702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715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702</v>
      </c>
      <c r="K18" s="89" t="s">
        <v>702</v>
      </c>
      <c r="L18" s="90" t="s">
        <v>702</v>
      </c>
      <c r="M18" s="90" t="s">
        <v>702</v>
      </c>
      <c r="N18" s="89" t="s">
        <v>702</v>
      </c>
      <c r="O18" s="91" t="s">
        <v>702</v>
      </c>
    </row>
    <row r="19" spans="1:15">
      <c r="A19" s="2">
        <v>123035</v>
      </c>
      <c r="B19" s="65" t="s">
        <v>716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717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702</v>
      </c>
      <c r="K20" s="89" t="s">
        <v>702</v>
      </c>
      <c r="L20" s="90" t="s">
        <v>702</v>
      </c>
      <c r="M20" s="90" t="s">
        <v>702</v>
      </c>
      <c r="N20" s="89" t="s">
        <v>702</v>
      </c>
      <c r="O20" s="91" t="s">
        <v>702</v>
      </c>
    </row>
    <row r="21" spans="1:15">
      <c r="A21" s="2">
        <v>128081</v>
      </c>
      <c r="B21" s="65" t="s">
        <v>718</v>
      </c>
      <c r="C21" s="81">
        <v>43794</v>
      </c>
      <c r="D21" s="96" t="s">
        <v>702</v>
      </c>
      <c r="E21" s="97" t="s">
        <v>702</v>
      </c>
      <c r="F21" s="98" t="s">
        <v>702</v>
      </c>
      <c r="G21" s="98" t="s">
        <v>702</v>
      </c>
      <c r="H21" s="97" t="s">
        <v>702</v>
      </c>
      <c r="I21" s="104" t="s">
        <v>702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719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720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702</v>
      </c>
      <c r="K23" s="89" t="s">
        <v>702</v>
      </c>
      <c r="L23" s="90" t="s">
        <v>702</v>
      </c>
      <c r="M23" s="90" t="s">
        <v>702</v>
      </c>
      <c r="N23" s="89" t="s">
        <v>702</v>
      </c>
      <c r="O23" s="91" t="s">
        <v>702</v>
      </c>
    </row>
    <row r="24" spans="1:15">
      <c r="A24" s="2">
        <v>110063</v>
      </c>
      <c r="B24" s="105" t="s">
        <v>721</v>
      </c>
      <c r="C24" s="81">
        <v>43816</v>
      </c>
      <c r="D24" s="96" t="s">
        <v>702</v>
      </c>
      <c r="E24" s="97" t="s">
        <v>702</v>
      </c>
      <c r="F24" s="98" t="s">
        <v>702</v>
      </c>
      <c r="G24" s="98" t="s">
        <v>702</v>
      </c>
      <c r="H24" s="97" t="s">
        <v>702</v>
      </c>
      <c r="I24" s="104" t="s">
        <v>702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722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723</v>
      </c>
      <c r="C26" s="81">
        <v>43817</v>
      </c>
      <c r="D26" s="96" t="s">
        <v>702</v>
      </c>
      <c r="E26" s="97" t="s">
        <v>702</v>
      </c>
      <c r="F26" s="98" t="s">
        <v>702</v>
      </c>
      <c r="G26" s="98" t="s">
        <v>702</v>
      </c>
      <c r="H26" s="97" t="s">
        <v>702</v>
      </c>
      <c r="I26" s="104" t="s">
        <v>702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724</v>
      </c>
      <c r="C27" s="81">
        <v>43822</v>
      </c>
      <c r="D27" s="96" t="s">
        <v>702</v>
      </c>
      <c r="E27" s="97" t="s">
        <v>702</v>
      </c>
      <c r="F27" s="98" t="s">
        <v>702</v>
      </c>
      <c r="G27" s="98" t="s">
        <v>702</v>
      </c>
      <c r="H27" s="97" t="s">
        <v>702</v>
      </c>
      <c r="I27" s="104" t="s">
        <v>702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725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726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702</v>
      </c>
      <c r="K29" s="89" t="s">
        <v>702</v>
      </c>
      <c r="L29" s="90" t="s">
        <v>702</v>
      </c>
      <c r="M29" s="90" t="s">
        <v>702</v>
      </c>
      <c r="N29" s="89" t="s">
        <v>702</v>
      </c>
      <c r="O29" s="91" t="s">
        <v>702</v>
      </c>
    </row>
    <row r="30" spans="1:15">
      <c r="A30" s="2">
        <v>128088</v>
      </c>
      <c r="B30" s="65" t="s">
        <v>727</v>
      </c>
      <c r="C30" s="81">
        <v>43825</v>
      </c>
      <c r="D30" s="96" t="s">
        <v>702</v>
      </c>
      <c r="E30" s="97" t="s">
        <v>702</v>
      </c>
      <c r="F30" s="98" t="s">
        <v>702</v>
      </c>
      <c r="G30" s="98" t="s">
        <v>702</v>
      </c>
      <c r="H30" s="97" t="s">
        <v>702</v>
      </c>
      <c r="I30" s="104" t="s">
        <v>702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728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702</v>
      </c>
      <c r="K31" s="89" t="s">
        <v>702</v>
      </c>
      <c r="L31" s="90" t="s">
        <v>702</v>
      </c>
      <c r="M31" s="90" t="s">
        <v>702</v>
      </c>
      <c r="N31" s="89" t="s">
        <v>702</v>
      </c>
      <c r="O31" s="91" t="s">
        <v>702</v>
      </c>
    </row>
    <row r="32" spans="1:15">
      <c r="A32" s="2">
        <v>128090</v>
      </c>
      <c r="B32" s="105" t="s">
        <v>729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702</v>
      </c>
      <c r="K32" s="89" t="s">
        <v>702</v>
      </c>
      <c r="L32" s="90" t="s">
        <v>702</v>
      </c>
      <c r="M32" s="90" t="s">
        <v>702</v>
      </c>
      <c r="N32" s="89" t="s">
        <v>702</v>
      </c>
      <c r="O32" s="91" t="s">
        <v>702</v>
      </c>
    </row>
    <row r="33" spans="1:15">
      <c r="A33" s="2">
        <v>128092</v>
      </c>
      <c r="B33" s="65" t="s">
        <v>730</v>
      </c>
      <c r="C33" s="81">
        <v>43832</v>
      </c>
      <c r="D33" s="96" t="s">
        <v>702</v>
      </c>
      <c r="E33" s="97" t="s">
        <v>702</v>
      </c>
      <c r="F33" s="98" t="s">
        <v>702</v>
      </c>
      <c r="G33" s="98" t="s">
        <v>702</v>
      </c>
      <c r="H33" s="97" t="s">
        <v>702</v>
      </c>
      <c r="I33" s="104" t="s">
        <v>702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731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702</v>
      </c>
      <c r="K34" s="89" t="s">
        <v>702</v>
      </c>
      <c r="L34" s="90" t="s">
        <v>702</v>
      </c>
      <c r="M34" s="90" t="s">
        <v>702</v>
      </c>
      <c r="N34" s="89" t="s">
        <v>702</v>
      </c>
      <c r="O34" s="91" t="s">
        <v>702</v>
      </c>
    </row>
    <row r="35" spans="1:15">
      <c r="A35" s="2">
        <v>127015</v>
      </c>
      <c r="B35" s="65" t="s">
        <v>732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733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734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735</v>
      </c>
      <c r="C38" s="81">
        <v>43900</v>
      </c>
      <c r="D38" s="96" t="s">
        <v>702</v>
      </c>
      <c r="E38" s="97" t="s">
        <v>702</v>
      </c>
      <c r="F38" s="98" t="s">
        <v>702</v>
      </c>
      <c r="G38" s="98" t="s">
        <v>702</v>
      </c>
      <c r="H38" s="97" t="s">
        <v>702</v>
      </c>
      <c r="I38" s="104" t="s">
        <v>702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844</v>
      </c>
      <c r="C39" s="81">
        <v>43905</v>
      </c>
      <c r="D39" s="96" t="s">
        <v>702</v>
      </c>
      <c r="E39" s="97" t="s">
        <v>702</v>
      </c>
      <c r="F39" s="98" t="s">
        <v>702</v>
      </c>
      <c r="G39" s="98" t="s">
        <v>702</v>
      </c>
      <c r="H39" s="97" t="s">
        <v>702</v>
      </c>
      <c r="I39" s="104" t="s">
        <v>702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702</v>
      </c>
      <c r="K40" s="97" t="s">
        <v>702</v>
      </c>
      <c r="L40" s="98" t="s">
        <v>702</v>
      </c>
      <c r="M40" s="98" t="s">
        <v>702</v>
      </c>
      <c r="N40" s="97" t="s">
        <v>702</v>
      </c>
      <c r="O40" s="104" t="s">
        <v>702</v>
      </c>
    </row>
    <row r="41" spans="1:15">
      <c r="A41" s="2">
        <v>110068</v>
      </c>
      <c r="B41" s="65" t="s">
        <v>870</v>
      </c>
      <c r="C41" s="81">
        <v>43916</v>
      </c>
      <c r="D41" s="96" t="s">
        <v>702</v>
      </c>
      <c r="E41" s="97" t="s">
        <v>702</v>
      </c>
      <c r="F41" s="98" t="s">
        <v>702</v>
      </c>
      <c r="G41" s="98" t="s">
        <v>702</v>
      </c>
      <c r="H41" s="97" t="s">
        <v>702</v>
      </c>
      <c r="I41" s="104" t="s">
        <v>702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882</v>
      </c>
      <c r="C42" s="81">
        <v>43924</v>
      </c>
      <c r="D42" s="96" t="s">
        <v>702</v>
      </c>
      <c r="E42" s="97" t="s">
        <v>702</v>
      </c>
      <c r="F42" s="98" t="s">
        <v>702</v>
      </c>
      <c r="G42" s="98" t="s">
        <v>702</v>
      </c>
      <c r="H42" s="97" t="s">
        <v>702</v>
      </c>
      <c r="I42" s="104" t="s">
        <v>702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904</v>
      </c>
      <c r="C43" s="81">
        <v>43935</v>
      </c>
      <c r="D43" s="96" t="s">
        <v>702</v>
      </c>
      <c r="E43" s="97" t="s">
        <v>702</v>
      </c>
      <c r="F43" s="98" t="s">
        <v>702</v>
      </c>
      <c r="G43" s="98" t="s">
        <v>702</v>
      </c>
      <c r="H43" s="97" t="s">
        <v>702</v>
      </c>
      <c r="I43" s="104" t="s">
        <v>702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984</v>
      </c>
      <c r="C44" s="81">
        <v>43990</v>
      </c>
      <c r="D44" s="96" t="s">
        <v>702</v>
      </c>
      <c r="E44" s="97" t="s">
        <v>702</v>
      </c>
      <c r="F44" s="98" t="s">
        <v>702</v>
      </c>
      <c r="G44" s="98" t="s">
        <v>702</v>
      </c>
      <c r="H44" s="97" t="s">
        <v>702</v>
      </c>
      <c r="I44" s="104" t="s">
        <v>702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736</v>
      </c>
      <c r="D2" s="2" t="s">
        <v>737</v>
      </c>
      <c r="F2" s="2" t="s">
        <v>738</v>
      </c>
      <c r="H2" s="2" t="s">
        <v>739</v>
      </c>
      <c r="J2" s="2" t="s">
        <v>740</v>
      </c>
      <c r="L2" s="2" t="s">
        <v>741</v>
      </c>
    </row>
    <row r="3" spans="2:14">
      <c r="B3" s="2" t="s">
        <v>742</v>
      </c>
      <c r="C3" s="2">
        <v>1.5</v>
      </c>
      <c r="D3" s="108" t="s">
        <v>743</v>
      </c>
      <c r="E3" s="9">
        <v>1.5</v>
      </c>
      <c r="F3" s="2" t="s">
        <v>744</v>
      </c>
      <c r="G3" s="2">
        <v>1.5</v>
      </c>
      <c r="H3" s="2" t="s">
        <v>745</v>
      </c>
      <c r="I3" s="2">
        <v>1.5</v>
      </c>
      <c r="J3" s="2" t="s">
        <v>746</v>
      </c>
      <c r="K3" s="2">
        <v>1.5</v>
      </c>
      <c r="L3" s="2" t="s">
        <v>747</v>
      </c>
      <c r="M3">
        <v>1.5</v>
      </c>
      <c r="N3"/>
    </row>
    <row r="4" spans="2:14">
      <c r="B4" s="2" t="s">
        <v>748</v>
      </c>
      <c r="C4" s="2">
        <v>1.3</v>
      </c>
      <c r="D4" s="2" t="s">
        <v>749</v>
      </c>
      <c r="E4" s="2">
        <v>1.2</v>
      </c>
      <c r="F4" s="2" t="s">
        <v>750</v>
      </c>
      <c r="G4" s="2">
        <v>1.2</v>
      </c>
      <c r="H4" s="2" t="s">
        <v>751</v>
      </c>
      <c r="I4" s="2">
        <v>1</v>
      </c>
      <c r="J4" s="2" t="s">
        <v>752</v>
      </c>
      <c r="K4" s="2">
        <v>1.3</v>
      </c>
      <c r="L4" s="2" t="s">
        <v>753</v>
      </c>
      <c r="M4">
        <v>1.2</v>
      </c>
      <c r="N4"/>
    </row>
    <row r="5" spans="2:14">
      <c r="B5" s="2" t="s">
        <v>754</v>
      </c>
      <c r="C5" s="2">
        <v>1.1000000000000001</v>
      </c>
      <c r="D5" s="2" t="s">
        <v>755</v>
      </c>
      <c r="E5" s="2">
        <v>1</v>
      </c>
      <c r="F5" s="2" t="s">
        <v>756</v>
      </c>
      <c r="G5" s="2">
        <v>1.1000000000000001</v>
      </c>
      <c r="H5" s="108" t="s">
        <v>757</v>
      </c>
      <c r="I5" s="2">
        <v>0</v>
      </c>
      <c r="J5" s="2" t="s">
        <v>758</v>
      </c>
      <c r="K5" s="2">
        <v>1.1000000000000001</v>
      </c>
      <c r="L5" s="2" t="s">
        <v>759</v>
      </c>
      <c r="M5">
        <v>1</v>
      </c>
      <c r="N5"/>
    </row>
    <row r="6" spans="2:14">
      <c r="B6" s="2" t="s">
        <v>760</v>
      </c>
      <c r="C6" s="2">
        <v>1</v>
      </c>
      <c r="D6" s="109" t="s">
        <v>761</v>
      </c>
      <c r="E6" s="2">
        <v>0.8</v>
      </c>
      <c r="F6" s="2" t="s">
        <v>762</v>
      </c>
      <c r="G6" s="2">
        <v>1</v>
      </c>
      <c r="J6" s="2" t="s">
        <v>763</v>
      </c>
      <c r="K6" s="2">
        <v>0.9</v>
      </c>
      <c r="M6"/>
      <c r="N6"/>
    </row>
    <row r="7" spans="2:14">
      <c r="B7" s="2" t="s">
        <v>764</v>
      </c>
      <c r="C7" s="2">
        <v>0.9</v>
      </c>
      <c r="D7" s="108" t="s">
        <v>765</v>
      </c>
      <c r="E7" s="2">
        <v>0.5</v>
      </c>
      <c r="F7" s="2" t="s">
        <v>766</v>
      </c>
      <c r="G7" s="2">
        <v>0.9</v>
      </c>
      <c r="J7" s="2" t="s">
        <v>767</v>
      </c>
      <c r="K7" s="2">
        <v>0.8</v>
      </c>
      <c r="M7"/>
      <c r="N7"/>
    </row>
    <row r="8" spans="2:14">
      <c r="B8" s="2" t="s">
        <v>768</v>
      </c>
      <c r="C8" s="2">
        <v>0.8</v>
      </c>
      <c r="F8" s="2" t="s">
        <v>769</v>
      </c>
      <c r="G8" s="2">
        <v>0.8</v>
      </c>
      <c r="J8" s="2" t="s">
        <v>770</v>
      </c>
      <c r="K8" s="2">
        <v>0.5</v>
      </c>
      <c r="M8"/>
      <c r="N8"/>
    </row>
    <row r="9" spans="2:14">
      <c r="B9" s="2" t="s">
        <v>771</v>
      </c>
      <c r="C9" s="2">
        <v>0.5</v>
      </c>
      <c r="F9" s="2" t="s">
        <v>772</v>
      </c>
      <c r="G9" s="2">
        <v>0.5</v>
      </c>
      <c r="M9"/>
      <c r="N9"/>
    </row>
    <row r="10" spans="2:14">
      <c r="B10" s="2" t="s">
        <v>773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1"/>
  <sheetViews>
    <sheetView showGridLines="0" zoomScaleNormal="100" workbookViewId="0">
      <selection activeCell="F18" sqref="F18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774</v>
      </c>
      <c r="C2" s="117" t="s">
        <v>858</v>
      </c>
      <c r="D2" s="114" t="s">
        <v>775</v>
      </c>
      <c r="E2" s="114" t="s">
        <v>776</v>
      </c>
      <c r="F2" s="114" t="s">
        <v>777</v>
      </c>
      <c r="G2" s="114" t="s">
        <v>778</v>
      </c>
      <c r="H2" s="114" t="s">
        <v>779</v>
      </c>
      <c r="I2" s="114" t="s">
        <v>780</v>
      </c>
      <c r="J2" s="114" t="s">
        <v>781</v>
      </c>
      <c r="K2" s="114" t="s">
        <v>782</v>
      </c>
    </row>
    <row r="3" spans="2:11">
      <c r="B3" s="118">
        <v>43615</v>
      </c>
      <c r="C3" s="115">
        <v>1</v>
      </c>
      <c r="D3" s="115">
        <v>5.95</v>
      </c>
      <c r="E3" s="115">
        <v>6300</v>
      </c>
      <c r="F3" s="115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115">
        <v>0</v>
      </c>
      <c r="E4" s="115">
        <v>0</v>
      </c>
      <c r="F4" s="115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115">
        <v>5.76</v>
      </c>
      <c r="E5" s="115">
        <v>6000</v>
      </c>
      <c r="F5" s="115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115">
        <v>5.62</v>
      </c>
      <c r="E6" s="115">
        <v>1800</v>
      </c>
      <c r="F6" s="115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115">
        <v>5.42</v>
      </c>
      <c r="E7" s="115">
        <v>2000</v>
      </c>
      <c r="F7" s="115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115">
        <v>5.5</v>
      </c>
      <c r="E8" s="115">
        <v>12900</v>
      </c>
      <c r="F8" s="115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115">
        <v>5.18</v>
      </c>
      <c r="E9" s="115">
        <v>5000</v>
      </c>
      <c r="F9" s="115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115">
        <v>0</v>
      </c>
      <c r="E10" s="115">
        <v>0</v>
      </c>
      <c r="F10" s="115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115">
        <v>4.88</v>
      </c>
      <c r="E11" s="115">
        <v>4300</v>
      </c>
      <c r="F11" s="115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2020-07-20T08:36:19Z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