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5F0DC21F-8F33-4054-B204-38FB1F545A1D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" i="10" l="1"/>
  <c r="N3" i="10"/>
  <c r="I3" i="10"/>
  <c r="R391" i="2" l="1"/>
  <c r="S391" i="2"/>
  <c r="V391" i="2"/>
  <c r="W391" i="2"/>
  <c r="X391" i="2"/>
  <c r="Y391" i="2"/>
  <c r="Z391" i="2"/>
  <c r="AB391" i="2"/>
  <c r="AC391" i="2"/>
  <c r="R392" i="2"/>
  <c r="S392" i="2"/>
  <c r="V392" i="2"/>
  <c r="W392" i="2"/>
  <c r="X392" i="2"/>
  <c r="Y392" i="2"/>
  <c r="Z392" i="2"/>
  <c r="AB392" i="2"/>
  <c r="AC392" i="2"/>
  <c r="R393" i="2"/>
  <c r="S393" i="2"/>
  <c r="V393" i="2"/>
  <c r="W393" i="2"/>
  <c r="X393" i="2"/>
  <c r="Y393" i="2"/>
  <c r="Z393" i="2"/>
  <c r="AB393" i="2"/>
  <c r="AC393" i="2"/>
  <c r="R394" i="2"/>
  <c r="S394" i="2"/>
  <c r="V394" i="2"/>
  <c r="W394" i="2"/>
  <c r="X394" i="2"/>
  <c r="Y394" i="2"/>
  <c r="Z394" i="2"/>
  <c r="AB394" i="2"/>
  <c r="AC394" i="2"/>
  <c r="R395" i="2"/>
  <c r="S395" i="2"/>
  <c r="V395" i="2"/>
  <c r="W395" i="2"/>
  <c r="X395" i="2"/>
  <c r="Y395" i="2"/>
  <c r="Z395" i="2"/>
  <c r="AB395" i="2"/>
  <c r="AC395" i="2"/>
  <c r="F391" i="2"/>
  <c r="AD391" i="2" s="1"/>
  <c r="H391" i="2"/>
  <c r="K391" i="2"/>
  <c r="L391" i="2"/>
  <c r="M391" i="2"/>
  <c r="N391" i="2"/>
  <c r="O391" i="2"/>
  <c r="P391" i="2"/>
  <c r="Q391" i="2"/>
  <c r="E391" i="2" s="1"/>
  <c r="F392" i="2"/>
  <c r="AD392" i="2" s="1"/>
  <c r="H392" i="2"/>
  <c r="K392" i="2"/>
  <c r="L392" i="2"/>
  <c r="M392" i="2"/>
  <c r="N392" i="2"/>
  <c r="O392" i="2"/>
  <c r="P392" i="2"/>
  <c r="Q392" i="2"/>
  <c r="E392" i="2" s="1"/>
  <c r="F393" i="2"/>
  <c r="AD393" i="2" s="1"/>
  <c r="H393" i="2"/>
  <c r="K393" i="2"/>
  <c r="L393" i="2"/>
  <c r="M393" i="2"/>
  <c r="N393" i="2"/>
  <c r="O393" i="2"/>
  <c r="P393" i="2"/>
  <c r="Q393" i="2"/>
  <c r="E393" i="2" s="1"/>
  <c r="F394" i="2"/>
  <c r="AD394" i="2" s="1"/>
  <c r="H394" i="2"/>
  <c r="K394" i="2"/>
  <c r="L394" i="2"/>
  <c r="M394" i="2"/>
  <c r="N394" i="2"/>
  <c r="O394" i="2"/>
  <c r="P394" i="2"/>
  <c r="Q394" i="2"/>
  <c r="E394" i="2" s="1"/>
  <c r="F395" i="2"/>
  <c r="AD395" i="2" s="1"/>
  <c r="H395" i="2"/>
  <c r="K395" i="2"/>
  <c r="L395" i="2"/>
  <c r="M395" i="2"/>
  <c r="N395" i="2"/>
  <c r="O395" i="2"/>
  <c r="P395" i="2"/>
  <c r="Q395" i="2"/>
  <c r="E395" i="2" s="1"/>
  <c r="R391" i="1"/>
  <c r="S391" i="1"/>
  <c r="V391" i="1"/>
  <c r="W391" i="1"/>
  <c r="X391" i="1"/>
  <c r="Y391" i="1"/>
  <c r="Z391" i="1"/>
  <c r="AA391" i="1"/>
  <c r="AB391" i="1"/>
  <c r="AC391" i="1"/>
  <c r="AD391" i="1"/>
  <c r="R392" i="1"/>
  <c r="S392" i="1"/>
  <c r="V392" i="1"/>
  <c r="W392" i="1"/>
  <c r="X392" i="1"/>
  <c r="Y392" i="1"/>
  <c r="Z392" i="1"/>
  <c r="AA392" i="1"/>
  <c r="AB392" i="1"/>
  <c r="AC392" i="1"/>
  <c r="R393" i="1"/>
  <c r="S393" i="1"/>
  <c r="V393" i="1"/>
  <c r="W393" i="1"/>
  <c r="X393" i="1"/>
  <c r="Y393" i="1"/>
  <c r="Z393" i="1"/>
  <c r="AA393" i="1"/>
  <c r="AB393" i="1"/>
  <c r="AC393" i="1"/>
  <c r="R394" i="1"/>
  <c r="S394" i="1"/>
  <c r="V394" i="1"/>
  <c r="W394" i="1"/>
  <c r="X394" i="1"/>
  <c r="Y394" i="1"/>
  <c r="Z394" i="1"/>
  <c r="AA394" i="1"/>
  <c r="AB394" i="1"/>
  <c r="AC394" i="1"/>
  <c r="R395" i="1"/>
  <c r="S395" i="1"/>
  <c r="V395" i="1"/>
  <c r="W395" i="1"/>
  <c r="X395" i="1"/>
  <c r="Y395" i="1"/>
  <c r="Z395" i="1"/>
  <c r="AA395" i="1"/>
  <c r="AB395" i="1"/>
  <c r="AC395" i="1"/>
  <c r="F391" i="1"/>
  <c r="H391" i="1"/>
  <c r="K391" i="1"/>
  <c r="L391" i="1"/>
  <c r="M391" i="1"/>
  <c r="N391" i="1"/>
  <c r="O391" i="1"/>
  <c r="P391" i="1"/>
  <c r="Q391" i="1"/>
  <c r="E391" i="1" s="1"/>
  <c r="F392" i="1"/>
  <c r="AD392" i="1" s="1"/>
  <c r="H392" i="1"/>
  <c r="K392" i="1"/>
  <c r="L392" i="1"/>
  <c r="M392" i="1"/>
  <c r="N392" i="1"/>
  <c r="O392" i="1"/>
  <c r="P392" i="1"/>
  <c r="Q392" i="1"/>
  <c r="E392" i="1" s="1"/>
  <c r="F393" i="1"/>
  <c r="AD393" i="1" s="1"/>
  <c r="H393" i="1"/>
  <c r="K393" i="1"/>
  <c r="L393" i="1"/>
  <c r="M393" i="1"/>
  <c r="N393" i="1"/>
  <c r="O393" i="1"/>
  <c r="P393" i="1"/>
  <c r="Q393" i="1"/>
  <c r="E393" i="1" s="1"/>
  <c r="F394" i="1"/>
  <c r="AD394" i="1" s="1"/>
  <c r="H394" i="1"/>
  <c r="K394" i="1"/>
  <c r="L394" i="1"/>
  <c r="M394" i="1"/>
  <c r="N394" i="1"/>
  <c r="O394" i="1"/>
  <c r="P394" i="1"/>
  <c r="Q394" i="1"/>
  <c r="E394" i="1" s="1"/>
  <c r="F395" i="1"/>
  <c r="AD395" i="1" s="1"/>
  <c r="H395" i="1"/>
  <c r="K395" i="1"/>
  <c r="L395" i="1"/>
  <c r="M395" i="1"/>
  <c r="N395" i="1"/>
  <c r="O395" i="1"/>
  <c r="P395" i="1"/>
  <c r="Q395" i="1"/>
  <c r="E395" i="1" s="1"/>
  <c r="F387" i="2" l="1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S390" i="2" s="1"/>
  <c r="W390" i="2" s="1"/>
  <c r="Y388" i="2"/>
  <c r="Z388" i="2"/>
  <c r="AC388" i="2" s="1"/>
  <c r="V352" i="1"/>
  <c r="Y390" i="2" l="1"/>
  <c r="Z390" i="2"/>
  <c r="AC390" i="2" s="1"/>
  <c r="Y389" i="2"/>
  <c r="Z389" i="2"/>
  <c r="AC389" i="2" s="1"/>
  <c r="V354" i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S360" i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S390" i="1" s="1"/>
  <c r="AA388" i="1"/>
  <c r="W388" i="1"/>
  <c r="Y388" i="1" l="1"/>
  <c r="Z388" i="1"/>
  <c r="AC388" i="1" s="1"/>
  <c r="AA390" i="1"/>
  <c r="W390" i="1"/>
  <c r="AA389" i="1"/>
  <c r="W389" i="1"/>
  <c r="Y389" i="1" l="1"/>
  <c r="Z389" i="1"/>
  <c r="AC389" i="1" s="1"/>
  <c r="Y390" i="1"/>
  <c r="Z390" i="1"/>
  <c r="AC3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<sst xmlns="http://schemas.openxmlformats.org/spreadsheetml/2006/main" count="3410" uniqueCount="1661">
  <si>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</si>
  <si>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</si>
  <si>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</si>
  <si>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</si>
  <si>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</si>
  <si>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</si>
  <si>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</si>
  <si>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</si>
  <si>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</si>
  <si>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</si>
  <si>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</si>
  <si>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</si>
  <si>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</si>
  <si>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</si>
  <si>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</si>
  <si>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</si>
  <si>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</si>
  <si>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</si>
  <si>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</si>
  <si>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</si>
  <si>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</si>
  <si>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</si>
  <si>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</si>
  <si>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</si>
  <si>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</si>
  <si>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</si>
  <si>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</si>
  <si>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</si>
  <si>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</si>
  <si>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</si>
  <si>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</si>
  <si>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</si>
  <si>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</si>
  <si>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</si>
  <si>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</si>
  <si>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</si>
  <si>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</si>
  <si>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</si>
  <si>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</si>
  <si>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</si>
  <si>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</si>
  <si>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</si>
  <si>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</si>
  <si>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</si>
  <si>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</si>
  <si>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</si>
  <si>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</si>
  <si>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</si>
  <si>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</si>
  <si>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</si>
  <si>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</si>
  <si>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</si>
  <si>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</si>
  <si>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</si>
  <si>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</si>
  <si>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</si>
  <si>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</si>
  <si>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</si>
  <si>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</si>
  <si>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</si>
  <si>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</si>
  <si>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</si>
  <si>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</si>
  <si>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</si>
  <si>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</si>
  <si>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</si>
  <si>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</si>
  <si>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</si>
  <si>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</si>
  <si>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</si>
  <si>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</si>
  <si>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</si>
  <si>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</si>
  <si>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</si>
  <si>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</si>
  <si>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</si>
  <si>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</si>
  <si>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</si>
  <si>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</si>
  <si>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</si>
  <si>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</si>
  <si>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</si>
  <si>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</si>
  <si>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</si>
  <si>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</si>
  <si>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</si>
  <si>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</si>
  <si>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</si>
  <si>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</si>
  <si>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</si>
  <si>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</si>
  <si>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</si>
  <si>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</si>
  <si>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</si>
  <si>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</si>
  <si>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</si>
  <si>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</si>
  <si>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</si>
  <si>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</si>
  <si>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</si>
  <si>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</si>
  <si>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</si>
  <si>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</si>
  <si>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</si>
  <si>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</si>
  <si>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</si>
  <si>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</si>
  <si>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</si>
  <si>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</si>
  <si>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</si>
  <si>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</si>
  <si>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</si>
  <si>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</si>
  <si>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</si>
  <si>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</si>
  <si>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</si>
  <si>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</si>
  <si>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</si>
  <si>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</si>
  <si>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</si>
  <si>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</si>
  <si>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</si>
  <si>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</si>
  <si>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</si>
  <si>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</si>
  <si>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</si>
  <si>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</si>
  <si>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</si>
  <si>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</si>
  <si>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</si>
  <si>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</si>
  <si>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</si>
  <si>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</si>
  <si>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</si>
  <si>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</si>
  <si>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</si>
  <si>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</si>
  <si>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</si>
  <si>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</si>
  <si>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</si>
  <si>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</si>
  <si>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</si>
  <si>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</si>
  <si>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</si>
  <si>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</si>
  <si>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</si>
  <si>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</si>
  <si>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</si>
  <si>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</si>
  <si>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</si>
  <si>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</si>
  <si>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</si>
  <si>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</si>
  <si>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</si>
  <si>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</si>
  <si>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</si>
  <si>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</si>
  <si>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</si>
  <si>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</si>
  <si>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</si>
  <si>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</si>
  <si>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</si>
  <si>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</si>
  <si>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</si>
  <si>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</si>
  <si>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</si>
  <si>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</si>
  <si>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</si>
  <si>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</si>
  <si>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</si>
  <si>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</si>
  <si>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</si>
  <si>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</si>
  <si>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</si>
  <si>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</si>
  <si>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</si>
  <si>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</si>
  <si>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</si>
  <si>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</si>
  <si>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</si>
  <si>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</si>
  <si>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</si>
  <si>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</si>
  <si>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</si>
  <si>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</si>
  <si>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</si>
  <si>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</si>
  <si>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</si>
  <si>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</si>
  <si>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</si>
  <si>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</si>
  <si>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</si>
  <si>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</si>
  <si>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</si>
  <si>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</si>
  <si>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</si>
  <si>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</si>
  <si>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</si>
  <si>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</si>
  <si>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</si>
  <si>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</si>
  <si>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</si>
  <si>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</si>
  <si>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</si>
  <si>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</si>
  <si>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</si>
  <si>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</si>
  <si>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</si>
  <si>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</si>
  <si>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</si>
  <si>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</si>
  <si>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</si>
  <si>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</si>
  <si>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</si>
  <si>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</si>
  <si>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</si>
  <si>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</si>
  <si>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</si>
  <si>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</si>
  <si>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</si>
  <si>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</si>
  <si>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</si>
  <si>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</si>
  <si>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</si>
  <si>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</si>
  <si>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</si>
  <si>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</si>
  <si>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</si>
  <si>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</si>
  <si>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</si>
  <si>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</si>
  <si>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</si>
  <si>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</si>
  <si>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</si>
  <si>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</si>
  <si>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</si>
  <si>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</si>
  <si>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</si>
  <si>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</si>
  <si>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</si>
  <si>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</si>
  <si>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</si>
  <si>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</si>
  <si>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</si>
  <si>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</si>
  <si>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</si>
  <si>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</si>
  <si>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</si>
  <si>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</si>
  <si>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</si>
  <si>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</si>
  <si>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</si>
  <si>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</si>
  <si>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</si>
  <si>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</si>
  <si>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</si>
  <si>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</si>
  <si>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</si>
  <si>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</si>
  <si>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</si>
  <si>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</si>
  <si>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</si>
  <si>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</si>
  <si>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</si>
  <si>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</si>
  <si>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</si>
  <si>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</si>
  <si>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</si>
  <si>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</si>
  <si>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</si>
  <si>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</si>
  <si>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</si>
  <si>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</si>
  <si>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</si>
  <si>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</si>
  <si>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</si>
  <si>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</si>
  <si>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</si>
  <si>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</si>
  <si>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</si>
  <si>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</si>
  <si>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</si>
  <si>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</si>
  <si>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</si>
  <si>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</si>
  <si>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</si>
  <si>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</si>
  <si>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</si>
  <si>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</si>
  <si>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</si>
  <si>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</si>
  <si>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</si>
  <si>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</si>
  <si>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</si>
  <si>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</si>
  <si>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</si>
  <si>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</si>
  <si>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</si>
  <si>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</si>
  <si>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</si>
  <si>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</si>
  <si>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</si>
  <si>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</si>
  <si>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</si>
  <si>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</si>
  <si>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</si>
  <si>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</si>
  <si>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</si>
  <si>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</si>
  <si>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</si>
  <si>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</si>
  <si>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</si>
  <si>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</si>
  <si>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</si>
  <si>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</si>
  <si>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</si>
  <si>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</si>
  <si>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</si>
  <si>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</si>
  <si>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</si>
  <si>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</si>
  <si>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</si>
  <si>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</si>
  <si>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</si>
  <si>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</si>
  <si>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</si>
  <si>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</si>
  <si>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</si>
  <si>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</si>
  <si>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</si>
  <si>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</si>
  <si>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</si>
  <si>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</si>
  <si>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</si>
  <si>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</si>
  <si>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</si>
  <si>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</si>
  <si>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</si>
  <si>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</si>
  <si>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</si>
  <si>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</si>
  <si>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</si>
  <si>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</si>
  <si>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</si>
  <si>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</si>
  <si>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</si>
  <si>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</si>
  <si>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</si>
  <si>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</si>
  <si>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</si>
  <si>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</si>
  <si>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</si>
  <si>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</si>
  <si>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</si>
  <si>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</si>
  <si>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</si>
  <si>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</si>
  <si>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</si>
  <si>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</si>
  <si>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</si>
  <si>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</si>
  <si>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</si>
  <si>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</si>
  <si>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</si>
  <si>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</si>
  <si>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</si>
  <si>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</si>
  <si>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</si>
  <si>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</si>
  <si>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</si>
  <si>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</si>
  <si>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</si>
  <si>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</si>
  <si>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</si>
  <si>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</si>
  <si>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</si>
  <si>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</si>
  <si>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</si>
  <si>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</si>
  <si>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</si>
  <si>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</si>
  <si>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</si>
  <si>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</si>
  <si>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</si>
  <si>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</si>
  <si>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</si>
  <si>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</si>
  <si>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</si>
  <si>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</si>
  <si>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</si>
  <si>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</si>
  <si>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</si>
  <si>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</si>
  <si>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</si>
  <si>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</si>
  <si>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</si>
  <si>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</si>
  <si>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</si>
  <si>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</si>
  <si>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</si>
  <si>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</si>
  <si>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</si>
  <si>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</si>
  <si>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</si>
  <si>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</si>
  <si>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</si>
  <si>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</si>
  <si>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</si>
  <si>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</si>
  <si>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</si>
  <si>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</si>
  <si>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</si>
  <si>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</si>
  <si>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</si>
  <si>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</si>
  <si>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</si>
  <si>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</si>
  <si>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</si>
  <si>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</si>
  <si>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</si>
  <si>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</si>
  <si>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</si>
  <si>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</si>
  <si>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</si>
  <si>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</si>
  <si>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</si>
  <si>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</si>
  <si>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</si>
  <si>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</si>
  <si>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</si>
  <si>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</si>
  <si>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</si>
  <si>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</si>
  <si>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</si>
  <si>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</si>
  <si>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</si>
  <si>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</si>
  <si>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</si>
  <si>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</si>
  <si>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</si>
  <si>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</si>
  <si>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</si>
  <si>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</si>
  <si>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</si>
  <si>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</si>
  <si>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</si>
  <si>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</si>
  <si>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</si>
  <si>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</si>
  <si>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</si>
  <si>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</si>
  <si>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</si>
  <si>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</si>
  <si>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</si>
  <si>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</si>
  <si>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</si>
  <si>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</si>
  <si>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</si>
  <si>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</si>
  <si>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</si>
  <si>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</si>
  <si>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</si>
  <si>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</si>
  <si>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</si>
  <si>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</si>
  <si>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</si>
  <si>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</si>
  <si>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</si>
  <si>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</si>
  <si>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</si>
  <si>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</si>
  <si>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</si>
  <si>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</si>
  <si>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</si>
  <si>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</si>
  <si>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</si>
  <si>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</si>
  <si>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</si>
  <si>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</si>
  <si>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</si>
  <si>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</si>
  <si>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</si>
  <si>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</si>
  <si>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</si>
  <si>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</si>
  <si>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</si>
  <si>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</si>
  <si>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</si>
  <si>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</si>
  <si>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</si>
  <si>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</si>
  <si>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</si>
  <si>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</si>
  <si>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</si>
  <si>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</si>
  <si>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</si>
  <si>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</si>
  <si>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</si>
  <si>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</si>
  <si>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</si>
  <si>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</si>
  <si>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</si>
  <si>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</si>
  <si>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</si>
  <si>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</si>
  <si>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</si>
  <si>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</si>
  <si>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</si>
  <si>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</si>
  <si>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</si>
  <si>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</si>
  <si>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</si>
  <si>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</si>
  <si>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</si>
  <si>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</si>
  <si>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</si>
  <si>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</si>
  <si>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</si>
  <si>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</si>
  <si>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</si>
  <si>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</si>
  <si>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</si>
  <si>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</si>
  <si>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</si>
  <si>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</si>
  <si>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</si>
  <si>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</si>
  <si>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</si>
  <si>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</si>
  <si>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</si>
  <si>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</si>
  <si>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</si>
  <si>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</si>
  <si>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</si>
  <si>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</si>
  <si>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</si>
  <si>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</si>
  <si>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</si>
  <si>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</si>
  <si>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</si>
  <si>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</si>
  <si>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</si>
  <si>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</si>
  <si>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</si>
  <si>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</si>
  <si>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</si>
  <si>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</si>
  <si>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</si>
  <si>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</si>
  <si>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</si>
  <si>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</si>
  <si>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</si>
  <si>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</si>
  <si>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</si>
  <si>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</si>
  <si>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</si>
  <si>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</si>
  <si>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</si>
  <si>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</si>
  <si>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</si>
  <si>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</si>
  <si>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</si>
  <si>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</si>
  <si>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</si>
  <si>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</si>
  <si>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</si>
  <si>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</si>
  <si>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</si>
  <si>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</si>
  <si>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</si>
  <si>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</si>
  <si>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</si>
  <si>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</si>
  <si>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</si>
  <si>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</si>
  <si>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</si>
  <si>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</si>
  <si>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</si>
  <si>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</si>
  <si>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</si>
  <si>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</si>
  <si>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</si>
  <si>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</si>
  <si>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</si>
  <si>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</si>
  <si>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</si>
  <si>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</si>
  <si>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</si>
  <si>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</si>
  <si>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</si>
  <si>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</si>
  <si>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</si>
  <si>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</si>
  <si>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</si>
  <si>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</si>
  <si>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</si>
  <si>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</si>
  <si>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</si>
  <si>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</si>
  <si>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</si>
  <si>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</si>
  <si>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</si>
  <si>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</si>
  <si>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</si>
  <si>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</si>
  <si>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</si>
  <si>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</si>
  <si>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</si>
  <si>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</si>
  <si>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</si>
  <si>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</si>
  <si>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</si>
  <si>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</si>
  <si>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</si>
  <si>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</si>
  <si>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</si>
  <si>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</si>
  <si>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</si>
  <si>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</si>
  <si>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</si>
  <si>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</si>
  <si>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</si>
  <si>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</si>
  <si>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</si>
  <si>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</si>
  <si>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</si>
  <si>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</si>
  <si>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</si>
  <si>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</si>
  <si>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</si>
  <si>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</si>
  <si>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</si>
  <si>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</si>
  <si>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</si>
  <si>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</si>
  <si>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</si>
  <si>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</si>
  <si>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</si>
  <si>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</si>
  <si>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</si>
  <si>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</si>
  <si>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</si>
  <si>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</si>
  <si>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</si>
  <si>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</si>
  <si>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</si>
  <si>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</si>
  <si>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</si>
  <si>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</si>
  <si>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</si>
  <si>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</si>
  <si>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</si>
  <si>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</si>
  <si>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</si>
  <si>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</si>
  <si>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</si>
  <si>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</si>
  <si>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</si>
  <si>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</si>
  <si>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</si>
  <si>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</si>
  <si>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</si>
  <si>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</si>
  <si>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</si>
  <si>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</si>
  <si>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</si>
  <si>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</si>
  <si>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</si>
  <si>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</si>
  <si>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</si>
  <si>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</si>
  <si>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</si>
  <si>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</si>
  <si>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</si>
  <si>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</si>
  <si>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</si>
  <si>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</si>
  <si>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</si>
  <si>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</si>
  <si>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</si>
  <si>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</si>
  <si>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</si>
  <si>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</si>
  <si>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</si>
  <si>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</si>
  <si>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</si>
  <si>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</si>
  <si>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</si>
  <si>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</si>
  <si>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</si>
  <si>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</si>
  <si>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</si>
  <si>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</si>
  <si>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</si>
  <si>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</si>
  <si>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</si>
  <si>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</si>
  <si>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</si>
  <si>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</si>
  <si>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</si>
  <si>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</si>
  <si>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</si>
  <si>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</si>
  <si>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</si>
  <si>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</si>
  <si>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</si>
  <si>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</si>
  <si>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</si>
  <si>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</si>
  <si>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</si>
  <si>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</si>
  <si>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</si>
  <si>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</si>
  <si>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</si>
  <si>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</si>
  <si>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</si>
  <si>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</si>
  <si>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</si>
  <si>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</si>
  <si>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</si>
  <si>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</si>
  <si>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</si>
  <si>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</si>
  <si>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</si>
  <si>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</si>
  <si>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</si>
  <si>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</si>
  <si>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</si>
  <si>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</si>
  <si>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</si>
  <si>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</si>
  <si>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</si>
  <si>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</si>
  <si>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</si>
  <si>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</si>
  <si>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</si>
  <si>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</si>
  <si>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</si>
  <si>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</si>
  <si>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</si>
  <si>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</si>
  <si>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</si>
  <si>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</si>
  <si>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</si>
  <si>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</si>
  <si>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</si>
  <si>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</si>
  <si>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</si>
  <si>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</si>
  <si>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</si>
  <si>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</si>
  <si>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</si>
  <si>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</si>
  <si>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</si>
  <si>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</si>
  <si>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</si>
  <si>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</si>
  <si>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</si>
  <si>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</si>
  <si>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</si>
  <si>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</si>
  <si>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</si>
  <si>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</si>
  <si>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</si>
  <si>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</si>
  <si>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</si>
  <si>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</si>
  <si>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</si>
  <si>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</si>
  <si>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</si>
  <si>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</si>
  <si>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</si>
  <si>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</si>
  <si>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</si>
  <si>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</si>
  <si>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</si>
  <si>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</si>
  <si>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</si>
  <si>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</si>
  <si>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</si>
  <si>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</si>
  <si>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</si>
  <si>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</si>
  <si>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</si>
  <si>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</si>
  <si>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</si>
  <si>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</si>
  <si>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</si>
  <si>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</si>
  <si>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</si>
  <si>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</si>
  <si>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</si>
  <si>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</si>
  <si>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</si>
  <si>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</si>
  <si>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</si>
  <si>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</si>
  <si>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</si>
  <si>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</si>
  <si>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</si>
  <si>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</si>
  <si>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</si>
  <si>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</si>
  <si>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</si>
  <si>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</si>
  <si>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</si>
  <si>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</si>
  <si>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</si>
  <si>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</si>
  <si>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</si>
  <si>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</si>
  <si>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</si>
  <si>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</si>
  <si>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</si>
  <si>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</si>
  <si>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</si>
  <si>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</si>
  <si>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</si>
  <si>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</si>
  <si>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</si>
  <si>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</si>
  <si>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</si>
  <si>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</si>
  <si>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</si>
  <si>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</si>
  <si>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</si>
  <si>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</si>
  <si>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</si>
  <si>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</si>
  <si>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</si>
  <si>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</si>
  <si>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</si>
  <si>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</si>
  <si>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</si>
  <si>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</si>
  <si>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</si>
  <si>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</si>
  <si>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</si>
  <si>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</si>
  <si>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</si>
  <si>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</si>
  <si>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</si>
  <si>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</si>
  <si>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</si>
  <si>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</si>
  <si>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</si>
  <si>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</si>
  <si>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</si>
  <si>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</si>
  <si>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</si>
  <si>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</si>
  <si>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</si>
  <si>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</si>
  <si>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</si>
  <si>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</si>
  <si>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</si>
  <si>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</si>
  <si>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</si>
  <si>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</si>
  <si>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</si>
  <si>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</si>
  <si>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</si>
  <si>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</si>
  <si>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</si>
  <si>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</si>
  <si>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</si>
  <si>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</si>
  <si>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</si>
  <si>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</si>
  <si>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</si>
  <si>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</si>
  <si>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</si>
  <si>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</si>
  <si>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</si>
  <si>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</si>
  <si>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</si>
  <si>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</si>
  <si>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</si>
  <si>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</si>
  <si>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</si>
  <si>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</si>
  <si>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</si>
  <si>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</si>
  <si>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</si>
  <si>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</si>
  <si>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</si>
  <si>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</si>
  <si>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</si>
  <si>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</si>
  <si>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</si>
  <si>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</si>
  <si>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</si>
  <si>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</si>
  <si>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</si>
  <si>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</si>
  <si>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</si>
  <si>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</si>
  <si>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</si>
  <si>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</si>
  <si>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</si>
  <si>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</si>
  <si>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</si>
  <si>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</si>
  <si>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</si>
  <si>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</si>
  <si>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</si>
  <si>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</si>
  <si>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</si>
  <si>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</si>
  <si>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</si>
  <si>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</si>
  <si>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</si>
  <si>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</si>
  <si>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</si>
  <si>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</si>
  <si>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</si>
  <si>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</si>
  <si>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</si>
  <si>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</si>
  <si>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</si>
  <si>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</si>
  <si>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</si>
  <si>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</si>
  <si>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</si>
  <si>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</si>
  <si>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</si>
  <si>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</si>
  <si>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</si>
  <si>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</si>
  <si>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</si>
  <si>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</si>
  <si>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</si>
  <si>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</si>
  <si>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</si>
  <si>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</si>
  <si>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</si>
  <si>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</si>
  <si>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</si>
  <si>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</si>
  <si>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</si>
  <si>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</si>
  <si>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</si>
  <si>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</si>
  <si>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</si>
  <si>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</si>
  <si>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</si>
  <si>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</si>
  <si>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</si>
  <si>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</si>
  <si>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</si>
  <si>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</si>
  <si>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</si>
  <si>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</si>
  <si>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</si>
  <si>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</si>
  <si>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</si>
  <si>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</si>
  <si>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</si>
  <si>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</si>
  <si>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</si>
  <si>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</si>
  <si>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</si>
  <si>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</si>
  <si>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</si>
  <si>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</si>
  <si>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</si>
  <si>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</si>
  <si>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</si>
  <si>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</si>
  <si>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</si>
  <si>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</si>
  <si>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</si>
  <si>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</si>
  <si>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</si>
  <si>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</si>
  <si>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</si>
  <si>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</si>
  <si>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</si>
  <si>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</si>
  <si>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</si>
  <si>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</si>
  <si>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</si>
  <si>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</si>
  <si>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</si>
  <si>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</si>
  <si>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</si>
  <si>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</si>
  <si>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</si>
  <si>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</si>
  <si>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</si>
  <si>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</si>
  <si>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</si>
  <si>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</si>
  <si>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</si>
  <si>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</si>
  <si>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</si>
  <si>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</si>
  <si>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</si>
  <si>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</si>
  <si>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</si>
  <si>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</si>
  <si>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</si>
  <si>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</si>
  <si>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</si>
  <si>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</si>
  <si>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</si>
  <si>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</si>
  <si>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</si>
  <si>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</si>
  <si>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</si>
  <si>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</si>
  <si>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</si>
  <si>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</si>
  <si>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</si>
  <si>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</si>
  <si>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</si>
  <si>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</si>
  <si>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</si>
  <si>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</si>
  <si>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</si>
  <si>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</si>
  <si>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</si>
  <si>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</si>
  <si>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</si>
  <si>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</si>
  <si>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</si>
  <si>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</si>
  <si>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</si>
  <si>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</si>
  <si>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</si>
  <si>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</si>
  <si>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</si>
  <si>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</si>
  <si>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</si>
  <si>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</si>
  <si>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</si>
  <si>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</si>
  <si>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</si>
  <si>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</si>
  <si>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</si>
  <si>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</si>
  <si>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</si>
  <si>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</si>
  <si>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</si>
  <si>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</si>
  <si>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</si>
  <si>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</si>
  <si>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</si>
  <si>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</si>
  <si>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</si>
  <si>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</si>
  <si>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</si>
  <si>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</si>
  <si>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</si>
  <si>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</si>
  <si>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</si>
  <si>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</si>
  <si>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</si>
  <si>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</si>
  <si>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</si>
  <si>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</si>
  <si>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</si>
  <si>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</si>
  <si>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</si>
  <si>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</si>
  <si>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</si>
  <si>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</si>
  <si>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</si>
  <si>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</si>
  <si>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</si>
  <si>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</si>
  <si>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</si>
  <si>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</si>
  <si>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</si>
  <si>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</si>
  <si>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</si>
  <si>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</si>
  <si>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</si>
  <si>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</si>
  <si>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</si>
  <si>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</si>
  <si>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</si>
  <si>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</si>
  <si>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</si>
  <si>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</si>
  <si>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</si>
  <si>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</si>
  <si>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</si>
  <si>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</si>
  <si>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</si>
  <si>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</si>
  <si>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</si>
  <si>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</si>
  <si>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</si>
  <si>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</si>
  <si>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</si>
  <si>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</si>
  <si>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</si>
  <si>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</si>
  <si>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</si>
  <si>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</si>
  <si>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</si>
  <si>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</si>
  <si>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</si>
  <si>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</si>
  <si>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</si>
  <si>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</si>
  <si>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</si>
  <si>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</si>
  <si>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</si>
  <si>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</si>
  <si>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</si>
  <si>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</si>
  <si>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</si>
  <si>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</si>
  <si>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</si>
  <si>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</si>
  <si>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</si>
  <si>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</si>
  <si>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</si>
  <si>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</si>
  <si>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</si>
  <si>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</si>
  <si>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</si>
  <si>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</si>
  <si>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</si>
  <si>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</si>
  <si>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</si>
  <si>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</si>
  <si>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</si>
  <si>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</si>
  <si>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</si>
  <si>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</si>
  <si>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</si>
  <si>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</si>
  <si>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</si>
  <si>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</si>
  <si>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</si>
  <si>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</si>
  <si>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</si>
  <si>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</si>
  <si>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</si>
  <si>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</si>
  <si>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</si>
  <si>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</si>
  <si>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</si>
  <si>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</si>
  <si>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</si>
  <si>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</si>
  <si>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</si>
  <si>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</si>
  <si>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</si>
  <si>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</si>
  <si>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</si>
  <si>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</si>
  <si>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</si>
  <si>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</si>
  <si>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</si>
  <si>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</si>
  <si>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</si>
  <si>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</si>
  <si>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</si>
  <si>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</si>
  <si>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</si>
  <si>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</si>
  <si>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</si>
  <si>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</si>
  <si>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</si>
  <si>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</si>
  <si>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</si>
  <si>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</si>
  <si>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</si>
  <si>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</si>
  <si>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</si>
  <si>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</si>
  <si>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</si>
  <si>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</si>
  <si>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</si>
  <si>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</si>
  <si>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</si>
  <si>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</si>
  <si>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</si>
  <si>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</si>
  <si>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</si>
  <si>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</si>
  <si>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</si>
  <si>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</si>
  <si>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</si>
  <si>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</si>
  <si>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</si>
  <si>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</si>
  <si>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</si>
  <si>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</si>
  <si>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</si>
  <si>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</si>
  <si>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</si>
  <si>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</si>
  <si>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</si>
  <si>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</si>
  <si>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</si>
  <si>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</si>
  <si>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</si>
  <si>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</si>
  <si>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</si>
  <si>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</si>
  <si>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</si>
  <si>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</si>
  <si>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</si>
  <si>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</si>
  <si>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</si>
  <si>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</si>
  <si>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</si>
  <si>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</si>
  <si>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</si>
  <si>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</si>
  <si>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</si>
  <si>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</si>
  <si>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</si>
  <si>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</si>
  <si>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</si>
  <si>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</si>
  <si>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</si>
  <si>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</si>
  <si>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</si>
  <si>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</si>
  <si>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</si>
  <si>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</si>
  <si>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</si>
  <si>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</si>
  <si>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</si>
  <si>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</si>
  <si>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</si>
  <si>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</si>
  <si>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</si>
  <si>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</si>
  <si>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</si>
  <si>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</si>
  <si>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</si>
  <si>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</si>
  <si>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</si>
  <si>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</si>
  <si>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</si>
  <si>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</si>
  <si>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</si>
  <si>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</si>
  <si>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</si>
  <si>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</si>
  <si>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</si>
  <si>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</si>
  <si>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</si>
  <si>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</si>
  <si>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</si>
  <si>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</si>
  <si>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</si>
  <si>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</si>
  <si>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</si>
  <si>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</si>
  <si>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</si>
  <si>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</si>
  <si>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</si>
  <si>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</si>
  <si>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</si>
  <si>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</si>
  <si>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</si>
  <si>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</si>
  <si>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</si>
  <si>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</si>
  <si>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</si>
  <si>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</si>
  <si>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</si>
  <si>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</si>
  <si>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</si>
  <si>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</si>
  <si>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</si>
  <si>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</si>
  <si>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</si>
  <si>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</si>
  <si>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</si>
  <si>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</si>
  <si>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</si>
  <si>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</si>
  <si>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</si>
  <si>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</si>
  <si>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</si>
  <si>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</si>
  <si>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</si>
  <si>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</si>
  <si>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</si>
  <si>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</si>
  <si>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</si>
  <si>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</si>
  <si>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</si>
  <si>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</si>
  <si>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</si>
  <si>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</si>
  <si>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</si>
  <si>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</si>
  <si>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</si>
  <si>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</si>
  <si>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</si>
  <si>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</si>
  <si>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</si>
  <si>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</si>
  <si>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</si>
  <si>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</si>
  <si>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</si>
  <si>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</si>
  <si>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</si>
  <si>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</si>
  <si>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</si>
  <si>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</si>
  <si>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</si>
  <si>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</si>
  <si>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</si>
  <si>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</si>
  <si>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</si>
  <si>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</si>
  <si>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</si>
  <si>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</si>
  <si>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</si>
  <si>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</si>
  <si>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</si>
  <si>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</si>
  <si>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</si>
  <si>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</si>
  <si>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</si>
  <si>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</si>
  <si>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</si>
  <si>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</si>
  <si>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</si>
  <si>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</si>
  <si>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</si>
  <si>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</si>
  <si>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</si>
  <si>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</si>
  <si>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</si>
  <si>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</si>
  <si>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</si>
  <si>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</si>
  <si>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</si>
  <si>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</si>
  <si>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</si>
  <si>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</si>
  <si>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</si>
  <si>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</si>
  <si>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</si>
  <si>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</si>
  <si>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</si>
  <si>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</si>
  <si>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</si>
  <si>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</si>
  <si>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</si>
  <si>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</si>
  <si>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</si>
  <si>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</si>
  <si>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</si>
  <si>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</si>
  <si>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</si>
  <si>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</si>
  <si>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</si>
  <si>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</si>
  <si>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</si>
  <si>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</si>
  <si>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</si>
  <si>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</si>
  <si>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</si>
  <si>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</si>
  <si>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</si>
  <si>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</si>
  <si>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</si>
  <si>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</si>
  <si>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</si>
  <si>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</si>
  <si>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</si>
  <si>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</si>
  <si>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</si>
  <si>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</si>
  <si>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</si>
  <si>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</si>
  <si>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</si>
  <si>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</si>
  <si>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</si>
  <si>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</si>
  <si>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</si>
  <si>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</si>
  <si>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</si>
  <si>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</si>
  <si>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</si>
  <si>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</si>
  <si>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</si>
  <si>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</si>
  <si>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</si>
  <si>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</si>
  <si>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</si>
  <si>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</si>
  <si>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</si>
  <si>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</si>
  <si>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</si>
  <si>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</si>
  <si>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</si>
  <si>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</si>
  <si>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</si>
  <si>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</si>
  <si>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</si>
  <si>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</si>
  <si>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</si>
  <si>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</si>
  <si>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</si>
  <si>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</si>
  <si>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</si>
  <si>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</si>
  <si>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</si>
  <si>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</si>
  <si>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</si>
  <si>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</si>
  <si>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</si>
  <si>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</si>
  <si>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</si>
  <si>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</si>
  <si>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</si>
  <si>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</si>
  <si>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</si>
  <si>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</si>
  <si>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</si>
  <si>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</si>
  <si>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</si>
  <si>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</si>
  <si>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</si>
  <si>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</si>
  <si>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</si>
  <si>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</si>
  <si>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</si>
  <si>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</si>
  <si>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</si>
  <si>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</si>
  <si>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</si>
  <si>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</si>
  <si>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</si>
  <si>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</si>
  <si>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</si>
  <si>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</si>
  <si>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</si>
  <si>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</si>
  <si>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</si>
  <si>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</si>
  <si>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</si>
  <si>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</si>
  <si>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</si>
  <si>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</si>
  <si>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</si>
  <si>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</si>
  <si>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</si>
  <si>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</si>
  <si>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</si>
  <si>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</si>
  <si>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</si>
  <si>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</si>
  <si>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</si>
  <si>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</si>
  <si>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</si>
  <si>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</si>
  <si>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</si>
  <si>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</si>
  <si>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</si>
  <si>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</si>
  <si>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</si>
  <si>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</si>
  <si>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</si>
  <si>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</si>
  <si>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</si>
  <si>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</si>
  <si>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</si>
  <si>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</si>
  <si>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</si>
  <si>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</si>
  <si>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</si>
  <si>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</si>
  <si>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</si>
  <si>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</si>
  <si>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</si>
  <si>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</si>
  <si>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</si>
  <si>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</si>
  <si>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</si>
  <si>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</si>
  <si>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</si>
  <si>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</si>
  <si>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</si>
  <si>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</si>
  <si>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</si>
  <si>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</si>
  <si>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</si>
  <si>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</si>
  <si>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</si>
  <si>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</si>
  <si>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</si>
  <si>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</si>
  <si>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</si>
  <si>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</si>
  <si>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</si>
  <si>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</si>
  <si>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</si>
  <si>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</si>
  <si>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</si>
  <si>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</si>
  <si>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</si>
  <si>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</si>
  <si>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</si>
  <si>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</si>
  <si>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</si>
  <si>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</si>
  <si>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</si>
  <si>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</si>
  <si>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</si>
  <si>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</si>
  <si>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</si>
  <si>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</si>
  <si>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</si>
  <si>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</si>
  <si>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</si>
  <si>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</si>
  <si>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</si>
  <si>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</si>
  <si>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</si>
  <si>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</si>
  <si>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</si>
  <si>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</si>
  <si>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</si>
  <si>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</si>
  <si>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</si>
  <si>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</si>
  <si>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</si>
  <si>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</si>
  <si>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</si>
  <si>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</si>
  <si>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</si>
  <si>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</si>
  <si>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</si>
  <si>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</si>
  <si>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</si>
  <si>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</si>
  <si>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</si>
  <si>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</si>
  <si>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</si>
  <si>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</si>
  <si>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</si>
  <si>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</si>
  <si>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</si>
  <si>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</si>
  <si>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</si>
  <si>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</si>
  <si>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</si>
  <si>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</si>
  <si>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</si>
  <si>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</si>
  <si>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</si>
  <si>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</si>
  <si>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</si>
  <si>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</si>
  <si>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</si>
  <si>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</si>
  <si>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</si>
  <si>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</si>
  <si>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</si>
  <si>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</si>
  <si>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</si>
  <si>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</si>
  <si>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</si>
  <si>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</si>
  <si>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</si>
  <si>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</si>
  <si>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</si>
  <si>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</si>
  <si>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</si>
  <si>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</si>
  <si>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</si>
  <si>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</si>
  <si>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</si>
  <si>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</si>
  <si>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</si>
  <si>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</si>
  <si>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</si>
  <si>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</si>
  <si>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</si>
  <si>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</si>
  <si>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</si>
  <si>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</si>
  <si>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</si>
  <si>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</si>
  <si>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</si>
  <si>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</si>
  <si>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</si>
  <si>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</si>
  <si>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</si>
  <si>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</si>
  <si>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</si>
  <si>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</si>
  <si>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</si>
  <si>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</si>
  <si>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</si>
  <si>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</si>
  <si>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</si>
  <si>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</si>
  <si>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</si>
  <si>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</si>
  <si>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</si>
  <si>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</si>
  <si>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</si>
  <si>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</si>
  <si>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</si>
  <si>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</si>
  <si>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</si>
  <si>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</si>
  <si>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</si>
  <si>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</si>
  <si>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</si>
  <si>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</si>
  <si>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</si>
  <si>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</si>
  <si>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</si>
  <si>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</si>
  <si>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</si>
  <si>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</si>
  <si>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</si>
  <si>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</si>
  <si>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</si>
  <si>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</si>
  <si>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</si>
  <si>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</si>
  <si>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</si>
  <si>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</si>
  <si>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</si>
  <si>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</si>
  <si>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</si>
  <si>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</si>
  <si>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</si>
  <si>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</si>
  <si>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</si>
  <si>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</si>
  <si>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</si>
  <si>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</si>
  <si>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r>
      <t>20191105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,20200817售出</t>
    </r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</si>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</sst>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5"/>
  <sheetViews>
    <sheetView zoomScale="106" zoomScaleNormal="106" workbookViewId="0">
      <pane xSplit="1" ySplit="1" topLeftCell="B379" activePane="bottomRight" state="frozen"/>
      <selection pane="topRight" activeCell="B1" sqref="B1"/>
      <selection pane="bottomLeft" activeCell="A2" sqref="A2"/>
      <selection pane="bottomRight" activeCell="E397" sqref="E397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ROUND(SUM(H2:H19880),2)&amp;"盈利"</f>
        <v>11324.58盈利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TEXT(ROUND(SUM(H2:H19880)/SUM(M2:M19880)*365,4),"0.00%" &amp;  " 
年化")</f>
        <v>32.92%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1640</v>
      </c>
      <c r="J205" s="33" t="s">
        <v>1641</v>
      </c>
      <c r="K205" s="34">
        <f>DATE(MID(J205,1,4),MID(J205,5,2),MID(J205,7,2))</f>
        <v>43774</v>
      </c>
      <c r="L205" s="34">
        <f ca="1">IF(LEN(J205) &gt; 15,DATE(MID(J205,12,4),MID(J205,16,2),MID(J205,18,2)),TEXT(TODAY(),"yyyy-mm-dd"))</f>
        <v>44060</v>
      </c>
      <c r="M205" s="18">
        <f ca="1">(L205-K205+1)*B205</f>
        <v>38745</v>
      </c>
      <c r="N205" s="19">
        <f ca="1">H205/M205*365</f>
        <v>0.25532308168795975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2020-08-17</v>
      </c>
      <c r="M235" s="18">
        <f ca="1">(L235-K235+1)*B235</f>
        <v>33075</v>
      </c>
      <c r="N235" s="19">
        <f ca="1">H235/M235*365</f>
        <v>0.28392640967498101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2020-08-17</v>
      </c>
      <c r="M236" s="18">
        <f ca="1">(L236-K236+1)*B236</f>
        <v>32940</v>
      </c>
      <c r="N236" s="19">
        <f ca="1">H236/M236*365</f>
        <v>0.28880431086824504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2020-08-17</v>
      </c>
      <c r="M237" s="18">
        <f ca="1">(L237-K237+1)*B237</f>
        <v>32805</v>
      </c>
      <c r="N237" s="19">
        <f ca="1">H237/M237*365</f>
        <v>0.29278997104099985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2020-08-17</v>
      </c>
      <c r="M238" s="18">
        <f ca="1">(L238-K238+1)*B238</f>
        <v>32670</v>
      </c>
      <c r="N238" s="19">
        <f ca="1">H238/M238*365</f>
        <v>0.29793205999387806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2020-08-17</v>
      </c>
      <c r="M242" s="18">
        <f t="shared" ref="M242:M261" ca="1" si="9">(L242-K242+1)*B242</f>
        <v>31860</v>
      </c>
      <c r="N242" s="19">
        <f t="shared" ref="N242:N261" ca="1" si="10">H242/M242*365</f>
        <v>0.30166642812303829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280</v>
      </c>
      <c r="K243" s="34">
        <f t="shared" si="7"/>
        <v>43826</v>
      </c>
      <c r="L243" s="34" t="str">
        <f t="shared" ca="1" si="8"/>
        <v>2020-08-17</v>
      </c>
      <c r="M243" s="18">
        <f t="shared" ca="1" si="9"/>
        <v>31725</v>
      </c>
      <c r="N243" s="19">
        <f t="shared" ca="1" si="10"/>
        <v>0.30449272182821102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2020-08-17</v>
      </c>
      <c r="M244" s="18">
        <f t="shared" ca="1" si="9"/>
        <v>31320</v>
      </c>
      <c r="N244" s="19">
        <f t="shared" ca="1" si="10"/>
        <v>0.28225734355044702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2020-08-17</v>
      </c>
      <c r="M245" s="18">
        <f t="shared" ca="1" si="9"/>
        <v>31185</v>
      </c>
      <c r="N245" s="19">
        <f t="shared" ca="1" si="10"/>
        <v>0.2772019624819626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2020-08-17</v>
      </c>
      <c r="M246" s="18">
        <f t="shared" ca="1" si="9"/>
        <v>30915</v>
      </c>
      <c r="N246" s="19">
        <f t="shared" ca="1" si="10"/>
        <v>0.25587757399320726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2020-08-17</v>
      </c>
      <c r="M247" s="18">
        <f t="shared" ca="1" si="9"/>
        <v>30780</v>
      </c>
      <c r="N247" s="19">
        <f t="shared" ca="1" si="10"/>
        <v>0.25998103313840154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2020-08-17</v>
      </c>
      <c r="M248" s="18">
        <f t="shared" ca="1" si="9"/>
        <v>30375</v>
      </c>
      <c r="N248" s="19">
        <f t="shared" ca="1" si="10"/>
        <v>0.27009351111111096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2020-08-17</v>
      </c>
      <c r="M249" s="18">
        <f t="shared" ca="1" si="9"/>
        <v>30240</v>
      </c>
      <c r="N249" s="19">
        <f t="shared" ca="1" si="10"/>
        <v>0.25794781746031747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2020-08-17</v>
      </c>
      <c r="M250" s="18">
        <f t="shared" ca="1" si="9"/>
        <v>30105</v>
      </c>
      <c r="N250" s="19">
        <f t="shared" ca="1" si="10"/>
        <v>0.27983115097159905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2020-08-17</v>
      </c>
      <c r="M251" s="18">
        <f t="shared" ca="1" si="9"/>
        <v>29970</v>
      </c>
      <c r="N251" s="19">
        <f t="shared" ca="1" si="10"/>
        <v>0.25843461461461448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2020-08-17</v>
      </c>
      <c r="M252" s="18">
        <f t="shared" ca="1" si="9"/>
        <v>29835</v>
      </c>
      <c r="N252" s="19">
        <f t="shared" ca="1" si="10"/>
        <v>0.2598090430702194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2020-08-17</v>
      </c>
      <c r="M253" s="18">
        <f t="shared" ca="1" si="9"/>
        <v>29430</v>
      </c>
      <c r="N253" s="19">
        <f t="shared" ca="1" si="10"/>
        <v>0.24571606523955136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2020-08-17</v>
      </c>
      <c r="M254" s="18">
        <f t="shared" ca="1" si="9"/>
        <v>29295</v>
      </c>
      <c r="N254" s="19">
        <f t="shared" ca="1" si="10"/>
        <v>0.25269537463731001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2020-08-17</v>
      </c>
      <c r="M255" s="18">
        <f t="shared" ca="1" si="9"/>
        <v>29160</v>
      </c>
      <c r="N255" s="19">
        <f t="shared" ca="1" si="10"/>
        <v>0.26414484224965717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2020-08-17</v>
      </c>
      <c r="M256" s="18">
        <f t="shared" ca="1" si="9"/>
        <v>29025</v>
      </c>
      <c r="N256" s="19">
        <f t="shared" ca="1" si="10"/>
        <v>0.27232860637381573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2020-08-17</v>
      </c>
      <c r="M257" s="18">
        <f t="shared" ca="1" si="9"/>
        <v>28890</v>
      </c>
      <c r="N257" s="19">
        <f t="shared" ca="1" si="10"/>
        <v>0.27106019383869817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2020-08-17</v>
      </c>
      <c r="M258" s="18">
        <f t="shared" ca="1" si="9"/>
        <v>28485</v>
      </c>
      <c r="N258" s="19">
        <f t="shared" ca="1" si="10"/>
        <v>0.26031054239073198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2020-08-17</v>
      </c>
      <c r="M259" s="18">
        <f t="shared" ca="1" si="9"/>
        <v>28350</v>
      </c>
      <c r="N259" s="19">
        <f t="shared" ca="1" si="10"/>
        <v>0.29413309347442701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2020-08-17</v>
      </c>
      <c r="M260" s="18">
        <f t="shared" ca="1" si="9"/>
        <v>28215</v>
      </c>
      <c r="N260" s="19">
        <f t="shared" ca="1" si="10"/>
        <v>0.28730150629097995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316</v>
      </c>
      <c r="K261" s="34">
        <f t="shared" si="7"/>
        <v>43853</v>
      </c>
      <c r="L261" s="34" t="str">
        <f t="shared" ca="1" si="8"/>
        <v>2020-08-17</v>
      </c>
      <c r="M261" s="18">
        <f t="shared" ca="1" si="9"/>
        <v>28080</v>
      </c>
      <c r="N261" s="19">
        <f t="shared" ca="1" si="10"/>
        <v>0.34946462250712246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2020-08-17</v>
      </c>
      <c r="M272" s="18">
        <f t="shared" ref="M272:M280" ca="1" si="29">(L272-K272+1)*B272</f>
        <v>24705</v>
      </c>
      <c r="N272" s="19">
        <f t="shared" ref="N272:N280" ca="1" si="30">H272/M272*365</f>
        <v>0.35362494231936853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2020-08-17</v>
      </c>
      <c r="M273" s="18">
        <f t="shared" ca="1" si="29"/>
        <v>24570</v>
      </c>
      <c r="N273" s="19">
        <f t="shared" ca="1" si="30"/>
        <v>0.36602503052503027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2020-08-17</v>
      </c>
      <c r="M274" s="18">
        <f t="shared" ca="1" si="29"/>
        <v>24435</v>
      </c>
      <c r="N274" s="19">
        <f t="shared" ca="1" si="30"/>
        <v>0.37155222426846729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2020-08-17</v>
      </c>
      <c r="M275" s="18">
        <f t="shared" ca="1" si="29"/>
        <v>24300</v>
      </c>
      <c r="N275" s="19">
        <f t="shared" ca="1" si="30"/>
        <v>0.32226045267489667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2020-08-17</v>
      </c>
      <c r="M276" s="18">
        <f t="shared" ca="1" si="29"/>
        <v>24165</v>
      </c>
      <c r="N276" s="19">
        <f t="shared" ca="1" si="30"/>
        <v>0.32102297537761221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2020-08-17</v>
      </c>
      <c r="M277" s="18">
        <f t="shared" ca="1" si="29"/>
        <v>23760</v>
      </c>
      <c r="N277" s="19">
        <f t="shared" ca="1" si="30"/>
        <v>0.33679361111111106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2020-08-17</v>
      </c>
      <c r="M278" s="18">
        <f t="shared" ca="1" si="29"/>
        <v>23625</v>
      </c>
      <c r="N278" s="19">
        <f t="shared" ca="1" si="30"/>
        <v>0.34441477248677238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2020-08-17</v>
      </c>
      <c r="M279" s="18">
        <f t="shared" ca="1" si="29"/>
        <v>23490</v>
      </c>
      <c r="N279" s="19">
        <f t="shared" ca="1" si="30"/>
        <v>0.37504099616858244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2020-08-17</v>
      </c>
      <c r="M280" s="18">
        <f t="shared" ca="1" si="29"/>
        <v>23355</v>
      </c>
      <c r="N280" s="19">
        <f t="shared" ca="1" si="30"/>
        <v>0.37039865553414664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2020-08-17</v>
      </c>
      <c r="M282" s="18">
        <f t="shared" ref="M282:M289" ca="1" si="49">(L282-K282+1)*B282</f>
        <v>22815</v>
      </c>
      <c r="N282" s="19">
        <f t="shared" ref="N282:N289" ca="1" si="50">H282/M282*365</f>
        <v>0.38855005917159746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2020-08-17</v>
      </c>
      <c r="M283" s="18">
        <f t="shared" ca="1" si="49"/>
        <v>22680</v>
      </c>
      <c r="N283" s="19">
        <f t="shared" ca="1" si="50"/>
        <v>0.37710679894179883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2020-08-17</v>
      </c>
      <c r="M284" s="18">
        <f t="shared" ca="1" si="49"/>
        <v>22545</v>
      </c>
      <c r="N284" s="19">
        <f t="shared" ca="1" si="50"/>
        <v>0.3655264936793079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2020-08-17</v>
      </c>
      <c r="M285" s="18">
        <f t="shared" ca="1" si="49"/>
        <v>22410</v>
      </c>
      <c r="N285" s="19">
        <f t="shared" ca="1" si="50"/>
        <v>0.31449807228915638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2020-08-17</v>
      </c>
      <c r="M286" s="18">
        <f t="shared" ca="1" si="49"/>
        <v>22275</v>
      </c>
      <c r="N286" s="19">
        <f t="shared" ca="1" si="50"/>
        <v>0.35595094949494943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845</v>
      </c>
      <c r="K287" s="34">
        <f t="shared" si="47"/>
        <v>43899</v>
      </c>
      <c r="L287" s="34" t="str">
        <f t="shared" ca="1" si="48"/>
        <v>2020-08-17</v>
      </c>
      <c r="M287" s="18">
        <f t="shared" ca="1" si="49"/>
        <v>21870</v>
      </c>
      <c r="N287" s="19">
        <f t="shared" ca="1" si="50"/>
        <v>0.44813588477366229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2020-08-17</v>
      </c>
      <c r="M288" s="18">
        <f t="shared" ca="1" si="49"/>
        <v>21735</v>
      </c>
      <c r="N288" s="19">
        <f t="shared" ca="1" si="50"/>
        <v>0.397443100989188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2020-08-17</v>
      </c>
      <c r="M289" s="18">
        <f t="shared" ca="1" si="49"/>
        <v>21600</v>
      </c>
      <c r="N289" s="19">
        <f t="shared" ca="1" si="50"/>
        <v>0.43391267592592608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2020-08-17</v>
      </c>
      <c r="M308" s="18">
        <f ca="1">(L308-K308+1)*B308</f>
        <v>31680</v>
      </c>
      <c r="N308" s="19">
        <f ca="1">H308/M308*365</f>
        <v>0.73072631313131264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2020-08-17</v>
      </c>
      <c r="M309" s="18">
        <f ca="1">(L309-K309+1)*B309</f>
        <v>31440</v>
      </c>
      <c r="N309" s="19">
        <f ca="1">H309/M309*365</f>
        <v>0.72501909669211206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2020-08-17</v>
      </c>
      <c r="M310" s="18">
        <f ca="1">(L310-K310+1)*B310</f>
        <v>31200</v>
      </c>
      <c r="N310" s="19">
        <f ca="1">H310/M310*365</f>
        <v>0.75157571153846159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2020-08-17</v>
      </c>
      <c r="M313" s="18">
        <f t="shared" ref="M313:M323" ca="1" si="69">(L313-K313+1)*B313</f>
        <v>30000</v>
      </c>
      <c r="N313" s="19">
        <f t="shared" ref="N313:N323" ca="1" si="70">H313/M313*365</f>
        <v>0.75716914000000046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2020-08-17</v>
      </c>
      <c r="M314" s="18">
        <f t="shared" ca="1" si="69"/>
        <v>29760</v>
      </c>
      <c r="N314" s="19">
        <f t="shared" ca="1" si="70"/>
        <v>0.75772528225806424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2020-08-17</v>
      </c>
      <c r="M315" s="18">
        <f t="shared" ca="1" si="69"/>
        <v>29520</v>
      </c>
      <c r="N315" s="19">
        <f t="shared" ca="1" si="70"/>
        <v>0.73031455284552804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2020-08-17</v>
      </c>
      <c r="M316" s="18">
        <f t="shared" ca="1" si="69"/>
        <v>28800</v>
      </c>
      <c r="N316" s="19">
        <f t="shared" ca="1" si="70"/>
        <v>0.73434096527777781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2020-08-17</v>
      </c>
      <c r="M317" s="18">
        <f t="shared" ca="1" si="69"/>
        <v>28560</v>
      </c>
      <c r="N317" s="19">
        <f t="shared" ca="1" si="70"/>
        <v>0.78377922268907552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2020-08-17</v>
      </c>
      <c r="M318" s="18">
        <f t="shared" ca="1" si="69"/>
        <v>28320</v>
      </c>
      <c r="N318" s="19">
        <f t="shared" ca="1" si="70"/>
        <v>0.76039604519774018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2020-08-17</v>
      </c>
      <c r="M319" s="18">
        <f t="shared" ca="1" si="69"/>
        <v>28080</v>
      </c>
      <c r="N319" s="19">
        <f t="shared" ca="1" si="70"/>
        <v>0.77582725783475803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2020-08-17</v>
      </c>
      <c r="M320" s="18">
        <f t="shared" ca="1" si="69"/>
        <v>27840</v>
      </c>
      <c r="N320" s="19">
        <f t="shared" ca="1" si="70"/>
        <v>0.81437688218390758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2020-08-17</v>
      </c>
      <c r="M321" s="18">
        <f t="shared" ca="1" si="69"/>
        <v>27120</v>
      </c>
      <c r="N321" s="19">
        <f t="shared" ca="1" si="70"/>
        <v>0.80938050147492624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2020-08-17</v>
      </c>
      <c r="M322" s="18">
        <f t="shared" ca="1" si="69"/>
        <v>26880</v>
      </c>
      <c r="N322" s="19">
        <f t="shared" ca="1" si="70"/>
        <v>0.79043520089285735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2020-08-17</v>
      </c>
      <c r="M323" s="18">
        <f t="shared" ca="1" si="69"/>
        <v>26640</v>
      </c>
      <c r="N323" s="19">
        <f t="shared" ca="1" si="70"/>
        <v>0.77895603603603591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2020-08-17</v>
      </c>
      <c r="M338" s="18">
        <f ca="1">(L338-K338+1)*B338</f>
        <v>20400</v>
      </c>
      <c r="N338" s="19">
        <f ca="1">H338/M338*365</f>
        <v>1.054709009803922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2020-08-17</v>
      </c>
      <c r="M339" s="18">
        <f ca="1">(L339-K339+1)*B339</f>
        <v>20160</v>
      </c>
      <c r="N339" s="19">
        <f ca="1">H339/M339*365</f>
        <v>1.0099144444444434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2020-08-17</v>
      </c>
      <c r="M341" s="18">
        <f t="shared" ref="M341:M370" ca="1" si="89">(L341-K341+1)*B341</f>
        <v>19680</v>
      </c>
      <c r="N341" s="19">
        <f t="shared" ref="N341:N370" ca="1" si="90">H341/M341*365</f>
        <v>1.0538188008130078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2020-08-17</v>
      </c>
      <c r="M342" s="18">
        <f t="shared" ca="1" si="89"/>
        <v>19440</v>
      </c>
      <c r="N342" s="19">
        <f t="shared" ca="1" si="90"/>
        <v>1.0498361316872427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986</v>
      </c>
      <c r="K344" s="34">
        <f t="shared" si="87"/>
        <v>43984</v>
      </c>
      <c r="L344" s="34" t="str">
        <f t="shared" ca="1" si="88"/>
        <v>2020-08-17</v>
      </c>
      <c r="M344" s="18">
        <f t="shared" ca="1" si="89"/>
        <v>10395</v>
      </c>
      <c r="N344" s="19">
        <f t="shared" ca="1" si="90"/>
        <v>0.93930037518037579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988</v>
      </c>
      <c r="K345" s="34">
        <f t="shared" si="87"/>
        <v>43985</v>
      </c>
      <c r="L345" s="34" t="str">
        <f t="shared" ca="1" si="88"/>
        <v>2020-08-17</v>
      </c>
      <c r="M345" s="18">
        <f t="shared" ca="1" si="89"/>
        <v>10260</v>
      </c>
      <c r="N345" s="19">
        <f t="shared" ca="1" si="90"/>
        <v>0.95046711500974579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990</v>
      </c>
      <c r="K346" s="34">
        <f t="shared" si="87"/>
        <v>43986</v>
      </c>
      <c r="L346" s="34" t="str">
        <f t="shared" ca="1" si="88"/>
        <v>2020-08-17</v>
      </c>
      <c r="M346" s="18">
        <f t="shared" ca="1" si="89"/>
        <v>10125</v>
      </c>
      <c r="N346" s="19">
        <f t="shared" ca="1" si="90"/>
        <v>0.96434838518518573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992</v>
      </c>
      <c r="K347" s="34">
        <f t="shared" si="87"/>
        <v>43987</v>
      </c>
      <c r="L347" s="34" t="str">
        <f t="shared" ca="1" si="88"/>
        <v>2020-08-17</v>
      </c>
      <c r="M347" s="18">
        <f t="shared" ca="1" si="89"/>
        <v>9990</v>
      </c>
      <c r="N347" s="19">
        <f t="shared" ca="1" si="90"/>
        <v>0.95104896896896896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2020-08-17</v>
      </c>
      <c r="M348" s="18">
        <f t="shared" ca="1" si="89"/>
        <v>9585</v>
      </c>
      <c r="N348" s="19">
        <f t="shared" ca="1" si="90"/>
        <v>0.95868459050599786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2020-08-17</v>
      </c>
      <c r="M349" s="18">
        <f t="shared" ca="1" si="89"/>
        <v>9450</v>
      </c>
      <c r="N349" s="19">
        <f t="shared" ca="1" si="90"/>
        <v>0.93677616931216867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2020-08-17</v>
      </c>
      <c r="M350" s="18">
        <f t="shared" ca="1" si="89"/>
        <v>9315</v>
      </c>
      <c r="N350" s="19">
        <f t="shared" ca="1" si="90"/>
        <v>0.95626316693505087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1005</v>
      </c>
      <c r="K351" s="34">
        <f t="shared" si="87"/>
        <v>43993</v>
      </c>
      <c r="L351" s="34" t="str">
        <f t="shared" ca="1" si="88"/>
        <v>2020-08-17</v>
      </c>
      <c r="M351" s="18">
        <f t="shared" ca="1" si="89"/>
        <v>9180</v>
      </c>
      <c r="N351" s="19">
        <f t="shared" ca="1" si="90"/>
        <v>1.0309667538126359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2020-08-17</v>
      </c>
      <c r="M352" s="18">
        <f t="shared" ca="1" si="89"/>
        <v>9045</v>
      </c>
      <c r="N352" s="19">
        <f t="shared" ca="1" si="90"/>
        <v>1.0416200110558316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2020-08-17</v>
      </c>
      <c r="M354" s="18">
        <f t="shared" ca="1" si="89"/>
        <v>8505</v>
      </c>
      <c r="N354" s="19">
        <f t="shared" ca="1" si="90"/>
        <v>1.0861764844209294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2020-08-17</v>
      </c>
      <c r="M355" s="18">
        <f t="shared" ca="1" si="89"/>
        <v>8370</v>
      </c>
      <c r="N355" s="19">
        <f t="shared" ca="1" si="90"/>
        <v>1.0978484826762234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2020-08-17</v>
      </c>
      <c r="M356" s="18">
        <f t="shared" ca="1" si="89"/>
        <v>8235</v>
      </c>
      <c r="N356" s="19">
        <f t="shared" ca="1" si="90"/>
        <v>1.06830336369156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2020-08-17</v>
      </c>
      <c r="M357" s="18">
        <f t="shared" ca="1" si="89"/>
        <v>8100</v>
      </c>
      <c r="N357" s="19">
        <f t="shared" ca="1" si="90"/>
        <v>0.99170409876543186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2020-08-17</v>
      </c>
      <c r="M358" s="18">
        <f t="shared" ca="1" si="89"/>
        <v>7695</v>
      </c>
      <c r="N358" s="19">
        <f t="shared" ca="1" si="90"/>
        <v>1.0351542300194929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2020-08-17</v>
      </c>
      <c r="M359" s="18">
        <f t="shared" ca="1" si="89"/>
        <v>7560</v>
      </c>
      <c r="N359" s="19">
        <f t="shared" ca="1" si="90"/>
        <v>1.0196535714285722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2020-08-17</v>
      </c>
      <c r="M360" s="18">
        <f t="shared" ca="1" si="89"/>
        <v>7425</v>
      </c>
      <c r="N360" s="19">
        <f t="shared" ca="1" si="90"/>
        <v>0.99617422222222152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2020-08-17</v>
      </c>
      <c r="M361" s="18">
        <f t="shared" ca="1" si="89"/>
        <v>6750</v>
      </c>
      <c r="N361" s="19">
        <f t="shared" ca="1" si="90"/>
        <v>1.1519810962962969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2020-08-17</v>
      </c>
      <c r="M362" s="18">
        <f t="shared" ca="1" si="89"/>
        <v>6615</v>
      </c>
      <c r="N362" s="19">
        <f t="shared" ca="1" si="90"/>
        <v>1.062668117913832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2020-08-17</v>
      </c>
      <c r="M363" s="18">
        <f t="shared" ca="1" si="89"/>
        <v>6480</v>
      </c>
      <c r="N363" s="19">
        <f t="shared" ca="1" si="90"/>
        <v>0.92243160493827114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2020-08-17</v>
      </c>
      <c r="M364" s="18">
        <f t="shared" ca="1" si="89"/>
        <v>6345</v>
      </c>
      <c r="N364" s="19">
        <f t="shared" ca="1" si="90"/>
        <v>0.77044280535855081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2020-08-17</v>
      </c>
      <c r="M365" s="18">
        <f t="shared" ca="1" si="89"/>
        <v>6210</v>
      </c>
      <c r="N365" s="19">
        <f t="shared" ca="1" si="90"/>
        <v>0.62957739130434676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2020-08-17</v>
      </c>
      <c r="M366" s="18">
        <f t="shared" ca="1" si="89"/>
        <v>5805</v>
      </c>
      <c r="N366" s="19">
        <f t="shared" ca="1" si="90"/>
        <v>0.20349960378983634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2020-08-17</v>
      </c>
      <c r="M367" s="18">
        <f t="shared" ca="1" si="89"/>
        <v>5040</v>
      </c>
      <c r="N367" s="19">
        <f t="shared" ca="1" si="90"/>
        <v>0.15669218253968262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2020-08-17</v>
      </c>
      <c r="M368" s="18">
        <f t="shared" ca="1" si="89"/>
        <v>4920</v>
      </c>
      <c r="N368" s="19">
        <f t="shared" ca="1" si="90"/>
        <v>2.3742804878049219E-2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2020-08-17</v>
      </c>
      <c r="M369" s="18">
        <f t="shared" ca="1" si="89"/>
        <v>4800</v>
      </c>
      <c r="N369" s="19">
        <f t="shared" ca="1" si="90"/>
        <v>-9.6737166666666624E-2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2020-08-17</v>
      </c>
      <c r="M370" s="18">
        <f t="shared" ca="1" si="89"/>
        <v>4680</v>
      </c>
      <c r="N370" s="19">
        <f t="shared" ca="1" si="90"/>
        <v>4.3260299145299518E-2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2020-08-17</v>
      </c>
      <c r="M371" s="18">
        <f t="shared" ref="M371:M375" ca="1" si="109">(L371-K371+1)*B371</f>
        <v>4320</v>
      </c>
      <c r="N371" s="19">
        <f t="shared" ref="N371:N375" ca="1" si="110">H371/M371*365</f>
        <v>-0.15846407407407362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2020-08-17</v>
      </c>
      <c r="M372" s="18">
        <f t="shared" ca="1" si="109"/>
        <v>4200</v>
      </c>
      <c r="N372" s="19">
        <f t="shared" ca="1" si="110"/>
        <v>-7.268714285714388E-2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2020-08-17</v>
      </c>
      <c r="M373" s="18">
        <f t="shared" ca="1" si="109"/>
        <v>4080</v>
      </c>
      <c r="N373" s="19">
        <f t="shared" ca="1" si="110"/>
        <v>2.8631029411765232E-2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2020-08-17</v>
      </c>
      <c r="M374" s="18">
        <f t="shared" ca="1" si="109"/>
        <v>3960</v>
      </c>
      <c r="N374" s="19">
        <f t="shared" ca="1" si="110"/>
        <v>0.55472994949494936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2020-08-17</v>
      </c>
      <c r="M375" s="18">
        <f t="shared" ca="1" si="109"/>
        <v>4320</v>
      </c>
      <c r="N375" s="19">
        <f t="shared" ca="1" si="110"/>
        <v>0.49152657407407419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2020-08-17</v>
      </c>
      <c r="M376" s="18">
        <f t="shared" ref="M376:M380" ca="1" si="129">(L376-K376+1)*B376</f>
        <v>3480</v>
      </c>
      <c r="N376" s="19">
        <f t="shared" ref="N376:N380" ca="1" si="130">H376/M376*365</f>
        <v>0.17947091954023076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2020-08-17</v>
      </c>
      <c r="M377" s="18">
        <f t="shared" ca="1" si="129"/>
        <v>3360</v>
      </c>
      <c r="N377" s="19">
        <f t="shared" ca="1" si="130"/>
        <v>0.15492946428571366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2020-08-17</v>
      </c>
      <c r="M378" s="18">
        <f t="shared" ca="1" si="129"/>
        <v>3240</v>
      </c>
      <c r="N378" s="19">
        <f t="shared" ca="1" si="130"/>
        <v>8.3256049382716371E-2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2020-08-17</v>
      </c>
      <c r="M379" s="18">
        <f t="shared" ca="1" si="129"/>
        <v>3120</v>
      </c>
      <c r="N379" s="19">
        <f t="shared" ca="1" si="130"/>
        <v>8.4497499999999753E-2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2020-08-17</v>
      </c>
      <c r="M380" s="18">
        <f t="shared" ca="1" si="129"/>
        <v>3000</v>
      </c>
      <c r="N380" s="19">
        <f t="shared" ca="1" si="130"/>
        <v>0.72408700000000081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2020-08-17</v>
      </c>
      <c r="M381" s="18">
        <f t="shared" ref="M381:M385" ca="1" si="149">(L381-K381+1)*B381</f>
        <v>2970</v>
      </c>
      <c r="N381" s="19">
        <f t="shared" ref="N381:N385" ca="1" si="150">H381/M381*365</f>
        <v>0.74172424242424373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2020-08-17</v>
      </c>
      <c r="M382" s="18">
        <f t="shared" ca="1" si="149"/>
        <v>2835</v>
      </c>
      <c r="N382" s="19">
        <f t="shared" ca="1" si="150"/>
        <v>0.63031315696648815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2020-08-17</v>
      </c>
      <c r="M383" s="18">
        <f t="shared" ca="1" si="149"/>
        <v>2400</v>
      </c>
      <c r="N383" s="19">
        <f t="shared" ca="1" si="150"/>
        <v>0.23219475000000153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2020-08-17</v>
      </c>
      <c r="M384" s="18">
        <f t="shared" ca="1" si="149"/>
        <v>2280</v>
      </c>
      <c r="N384" s="19">
        <f t="shared" ca="1" si="150"/>
        <v>0.33563991228069873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2020-08-17</v>
      </c>
      <c r="M385" s="18">
        <f t="shared" ca="1" si="149"/>
        <v>2160</v>
      </c>
      <c r="N385" s="19">
        <f t="shared" ca="1" si="150"/>
        <v>0.18719092592592573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2020-08-17</v>
      </c>
      <c r="M386" s="18">
        <f t="shared" ref="M386" ca="1" si="169">(L386-K386+1)*B386</f>
        <v>1800</v>
      </c>
      <c r="N386" s="19">
        <f t="shared" ref="N386" ca="1" si="170">H386/M386*365</f>
        <v>-0.14241488888888892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2020-08-17</v>
      </c>
      <c r="M387" s="18">
        <f t="shared" ref="M387:M390" ca="1" si="189">(L387-K387+1)*B387</f>
        <v>1680</v>
      </c>
      <c r="N387" s="19">
        <f t="shared" ref="N387:N390" ca="1" si="190">H387/M387*365</f>
        <v>-0.17807654761904909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2020-08-17</v>
      </c>
      <c r="M388" s="18">
        <f t="shared" ca="1" si="189"/>
        <v>1560</v>
      </c>
      <c r="N388" s="19">
        <f t="shared" ca="1" si="190"/>
        <v>-0.1956961538461566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2020-08-17</v>
      </c>
      <c r="M389" s="18">
        <f t="shared" ca="1" si="189"/>
        <v>1440</v>
      </c>
      <c r="N389" s="19">
        <f t="shared" ca="1" si="190"/>
        <v>-0.11854388888889285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2020-08-17</v>
      </c>
      <c r="M390" s="18">
        <f t="shared" ca="1" si="189"/>
        <v>1320</v>
      </c>
      <c r="N390" s="19">
        <f t="shared" ca="1" si="190"/>
        <v>0.22289333333333175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1642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1643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2020-08-17</v>
      </c>
      <c r="M391" s="18">
        <f t="shared" ref="M391:M395" ca="1" si="209">(L391-K391+1)*B391</f>
        <v>960</v>
      </c>
      <c r="N391" s="19">
        <f t="shared" ref="N391:N395" ca="1" si="210">H391/M391*365</f>
        <v>0.14079874999999173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1644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1645</v>
      </c>
      <c r="K392" s="34">
        <f t="shared" si="207"/>
        <v>44054</v>
      </c>
      <c r="L392" s="34" t="str">
        <f t="shared" ca="1" si="208"/>
        <v>2020-08-17</v>
      </c>
      <c r="M392" s="18">
        <f t="shared" ca="1" si="209"/>
        <v>840</v>
      </c>
      <c r="N392" s="19">
        <f t="shared" ca="1" si="210"/>
        <v>0.61243523809523348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1646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1647</v>
      </c>
      <c r="K393" s="34">
        <f t="shared" si="207"/>
        <v>44055</v>
      </c>
      <c r="L393" s="34" t="str">
        <f t="shared" ca="1" si="208"/>
        <v>2020-08-17</v>
      </c>
      <c r="M393" s="18">
        <f t="shared" ca="1" si="209"/>
        <v>720</v>
      </c>
      <c r="N393" s="19">
        <f t="shared" ca="1" si="210"/>
        <v>1.139327222222221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1648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1649</v>
      </c>
      <c r="K394" s="34">
        <f t="shared" si="207"/>
        <v>44056</v>
      </c>
      <c r="L394" s="34" t="str">
        <f t="shared" ca="1" si="208"/>
        <v>2020-08-17</v>
      </c>
      <c r="M394" s="18">
        <f t="shared" ca="1" si="209"/>
        <v>600</v>
      </c>
      <c r="N394" s="19">
        <f t="shared" ca="1" si="210"/>
        <v>1.4997363333333193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1650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1651</v>
      </c>
      <c r="K395" s="34">
        <f t="shared" si="207"/>
        <v>44057</v>
      </c>
      <c r="L395" s="34" t="str">
        <f t="shared" ca="1" si="208"/>
        <v>2020-08-17</v>
      </c>
      <c r="M395" s="18">
        <f t="shared" ca="1" si="209"/>
        <v>480</v>
      </c>
      <c r="N395" s="19">
        <f t="shared" ca="1" si="210"/>
        <v>0.53648916666666124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5">
    <cfRule type="dataBar" priority="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5">
    <cfRule type="dataBar" priority="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5"/>
  <sheetViews>
    <sheetView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E395" sqref="E395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ROUND(SUM(H2:H19881),2)&amp;"盈利"</f>
        <v>13018.25盈利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TEXT(ROUND(SUM(H2:H19878)/SUM(M2:M19878)*365,4),"0.00%" &amp;  " 
年化")</f>
        <v>38.84%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2020/8/17</v>
      </c>
      <c r="M276" s="44">
        <f t="shared" ref="M276:M280" ca="1" si="6">(L276-K276+1)*B276</f>
        <v>24165</v>
      </c>
      <c r="N276" s="61">
        <f t="shared" ref="N276:N280" ca="1" si="7">H276/M276*365</f>
        <v>0.35896620939375151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2020/8/17</v>
      </c>
      <c r="M277" s="44">
        <f t="shared" ca="1" si="6"/>
        <v>23760</v>
      </c>
      <c r="N277" s="61">
        <f t="shared" ca="1" si="7"/>
        <v>0.33420956165824889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2020/8/17</v>
      </c>
      <c r="M278" s="44">
        <f t="shared" ca="1" si="6"/>
        <v>23625</v>
      </c>
      <c r="N278" s="61">
        <f t="shared" ca="1" si="7"/>
        <v>0.32424044613756614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2020/8/17</v>
      </c>
      <c r="M279" s="44">
        <f t="shared" ca="1" si="6"/>
        <v>23490</v>
      </c>
      <c r="N279" s="61">
        <f t="shared" ca="1" si="7"/>
        <v>0.38437247211579395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2020/8/17</v>
      </c>
      <c r="M280" s="44">
        <f t="shared" ca="1" si="6"/>
        <v>23355</v>
      </c>
      <c r="N280" s="61">
        <f t="shared" ca="1" si="7"/>
        <v>0.37795103767929805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2020/8/17</v>
      </c>
      <c r="M284" s="44">
        <f ca="1">(L284-K284+1)*B284</f>
        <v>22545</v>
      </c>
      <c r="N284" s="61">
        <f ca="1">H284/M284*365</f>
        <v>0.41140313240186316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2020/8/17</v>
      </c>
      <c r="M285" s="44">
        <f ca="1">(L285-K285+1)*B285</f>
        <v>22410</v>
      </c>
      <c r="N285" s="61">
        <f ca="1">H285/M285*365</f>
        <v>0.37675210419455618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2020/8/17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2020/8/17</v>
      </c>
      <c r="M354" s="44">
        <f t="shared" ref="M354:M370" ca="1" si="26">(L354-K354+1)*B354</f>
        <v>8505</v>
      </c>
      <c r="N354" s="61">
        <f t="shared" ref="N354:N370" ca="1" si="27">H354/M354*365</f>
        <v>1.0297610458553794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2020/8/17</v>
      </c>
      <c r="M355" s="44">
        <f t="shared" ca="1" si="26"/>
        <v>8370</v>
      </c>
      <c r="N355" s="61">
        <f t="shared" ca="1" si="27"/>
        <v>1.0034293058542409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2020/8/17</v>
      </c>
      <c r="M356" s="44">
        <f t="shared" ca="1" si="26"/>
        <v>8235</v>
      </c>
      <c r="N356" s="61">
        <f t="shared" ca="1" si="27"/>
        <v>1.0168896010928963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2020/8/17</v>
      </c>
      <c r="M357" s="44">
        <f t="shared" ca="1" si="26"/>
        <v>8100</v>
      </c>
      <c r="N357" s="61">
        <f t="shared" ca="1" si="27"/>
        <v>0.95785805432098736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2020/8/17</v>
      </c>
      <c r="M358" s="44">
        <f t="shared" ca="1" si="26"/>
        <v>7695</v>
      </c>
      <c r="N358" s="61">
        <f t="shared" ca="1" si="27"/>
        <v>1.0005936868096166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2020/8/17</v>
      </c>
      <c r="M359" s="44">
        <f t="shared" ca="1" si="26"/>
        <v>7560</v>
      </c>
      <c r="N359" s="61">
        <f t="shared" ca="1" si="27"/>
        <v>0.9917599914021169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2020/8/17</v>
      </c>
      <c r="M360" s="44">
        <f t="shared" ca="1" si="26"/>
        <v>7425</v>
      </c>
      <c r="N360" s="61">
        <f t="shared" ca="1" si="27"/>
        <v>1.0237169993265993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2020/8/17</v>
      </c>
      <c r="M361" s="44">
        <f t="shared" ca="1" si="26"/>
        <v>6750</v>
      </c>
      <c r="N361" s="61">
        <f t="shared" ca="1" si="27"/>
        <v>1.162558958518519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2020/8/17</v>
      </c>
      <c r="M362" s="44">
        <f t="shared" ca="1" si="26"/>
        <v>6615</v>
      </c>
      <c r="N362" s="61">
        <f t="shared" ca="1" si="27"/>
        <v>1.0426364875283454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2020/8/17</v>
      </c>
      <c r="M363" s="44">
        <f t="shared" ca="1" si="26"/>
        <v>6480</v>
      </c>
      <c r="N363" s="61">
        <f t="shared" ca="1" si="27"/>
        <v>1.0385249807098766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2020/8/17</v>
      </c>
      <c r="M364" s="44">
        <f t="shared" ca="1" si="26"/>
        <v>6345</v>
      </c>
      <c r="N364" s="61">
        <f t="shared" ca="1" si="27"/>
        <v>0.92327581245074908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2020/8/17</v>
      </c>
      <c r="M365" s="44">
        <f t="shared" ca="1" si="26"/>
        <v>6210</v>
      </c>
      <c r="N365" s="61">
        <f t="shared" ca="1" si="27"/>
        <v>0.83472907971014521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2020/8/17</v>
      </c>
      <c r="M366" s="44">
        <f t="shared" ca="1" si="26"/>
        <v>5160</v>
      </c>
      <c r="N366" s="61">
        <f t="shared" ca="1" si="27"/>
        <v>0.53229209108527165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2020/8/17</v>
      </c>
      <c r="M367" s="44">
        <f t="shared" ca="1" si="26"/>
        <v>5040</v>
      </c>
      <c r="N367" s="61">
        <f t="shared" ca="1" si="27"/>
        <v>0.42578611507936459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2020/8/17</v>
      </c>
      <c r="M368" s="44">
        <f t="shared" ca="1" si="26"/>
        <v>4920</v>
      </c>
      <c r="N368" s="61">
        <f t="shared" ca="1" si="27"/>
        <v>0.23002522560975663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2020/8/17</v>
      </c>
      <c r="M369" s="44">
        <f t="shared" ca="1" si="26"/>
        <v>4800</v>
      </c>
      <c r="N369" s="61">
        <f t="shared" ca="1" si="27"/>
        <v>2.3450565625000024E-2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2020/8/17</v>
      </c>
      <c r="M370" s="44">
        <f t="shared" ca="1" si="26"/>
        <v>4680</v>
      </c>
      <c r="N370" s="61">
        <f t="shared" ca="1" si="27"/>
        <v>3.6676182692307588E-2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2020/8/17</v>
      </c>
      <c r="M371" s="44">
        <f t="shared" ref="M371:M375" ca="1" si="46">(L371-K371+1)*B371</f>
        <v>4320</v>
      </c>
      <c r="N371" s="61">
        <f t="shared" ref="N371:N375" ca="1" si="47">H371/M371*365</f>
        <v>-0.26570589004629691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2020/8/17</v>
      </c>
      <c r="M372" s="44">
        <f t="shared" ca="1" si="46"/>
        <v>4200</v>
      </c>
      <c r="N372" s="61">
        <f t="shared" ca="1" si="47"/>
        <v>-0.14552132857142863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2020/8/17</v>
      </c>
      <c r="M373" s="44">
        <f t="shared" ca="1" si="46"/>
        <v>4080</v>
      </c>
      <c r="N373" s="61">
        <f t="shared" ca="1" si="47"/>
        <v>5.7757313725489277E-2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2020/8/17</v>
      </c>
      <c r="M374" s="44">
        <f t="shared" ca="1" si="46"/>
        <v>3960</v>
      </c>
      <c r="N374" s="61">
        <f t="shared" ca="1" si="47"/>
        <v>0.58791185984848449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2020/8/17</v>
      </c>
      <c r="M375" s="44">
        <f t="shared" ca="1" si="46"/>
        <v>3840</v>
      </c>
      <c r="N375" s="61">
        <f t="shared" ca="1" si="47"/>
        <v>0.55371564583333277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2020/8/17</v>
      </c>
      <c r="M376" s="44">
        <f t="shared" ref="M376:M380" ca="1" si="65">(L376-K376+1)*B376</f>
        <v>3480</v>
      </c>
      <c r="N376" s="61">
        <f t="shared" ref="N376:N380" ca="1" si="66">H376/M376*365</f>
        <v>0.25305355603448199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2020/8/17</v>
      </c>
      <c r="M377" s="44">
        <f t="shared" ca="1" si="65"/>
        <v>3360</v>
      </c>
      <c r="N377" s="61">
        <f t="shared" ca="1" si="66"/>
        <v>0.18589439136904762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2020/8/17</v>
      </c>
      <c r="M378" s="44">
        <f t="shared" ca="1" si="65"/>
        <v>3240</v>
      </c>
      <c r="N378" s="61">
        <f t="shared" ca="1" si="66"/>
        <v>5.4496302469134839E-2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2020/8/17</v>
      </c>
      <c r="M379" s="44">
        <f t="shared" ca="1" si="65"/>
        <v>3120</v>
      </c>
      <c r="N379" s="61">
        <f t="shared" ca="1" si="66"/>
        <v>5.5014274038461375E-2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2020/8/17</v>
      </c>
      <c r="M380" s="44">
        <f t="shared" ca="1" si="65"/>
        <v>3000</v>
      </c>
      <c r="N380" s="61">
        <f t="shared" ca="1" si="66"/>
        <v>0.79409643333333335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2020/8/17</v>
      </c>
      <c r="M381" s="44">
        <f t="shared" ref="M381:M385" ca="1" si="84">(L381-K381+1)*B381</f>
        <v>2640</v>
      </c>
      <c r="N381" s="61">
        <f t="shared" ref="N381:N385" ca="1" si="85">H381/M381*365</f>
        <v>0.8706780511363631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2020/8/17</v>
      </c>
      <c r="M382" s="44">
        <f t="shared" ca="1" si="84"/>
        <v>2520</v>
      </c>
      <c r="N382" s="61">
        <f t="shared" ca="1" si="85"/>
        <v>0.75193027182539784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2020/8/17</v>
      </c>
      <c r="M383" s="44">
        <f t="shared" ca="1" si="84"/>
        <v>2400</v>
      </c>
      <c r="N383" s="61">
        <f t="shared" ca="1" si="85"/>
        <v>0.29102392916666531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2020/8/17</v>
      </c>
      <c r="M384" s="44">
        <f t="shared" ca="1" si="84"/>
        <v>2280</v>
      </c>
      <c r="N384" s="61">
        <f t="shared" ca="1" si="85"/>
        <v>0.35816713596491262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2020/8/17</v>
      </c>
      <c r="M385" s="44">
        <f t="shared" ca="1" si="84"/>
        <v>2160</v>
      </c>
      <c r="N385" s="61">
        <f t="shared" ca="1" si="85"/>
        <v>0.15240558101851756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2020/8/17</v>
      </c>
      <c r="M386" s="44">
        <f t="shared" ref="M386" ca="1" si="103">(L386-K386+1)*B386</f>
        <v>1800</v>
      </c>
      <c r="N386" s="61">
        <f t="shared" ref="N386" ca="1" si="104">H386/M386*365</f>
        <v>-0.36963773055555682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2020/8/17</v>
      </c>
      <c r="M387" s="44">
        <f t="shared" ref="M387:M390" ca="1" si="122">(L387-K387+1)*B387</f>
        <v>1680</v>
      </c>
      <c r="N387" s="61">
        <f t="shared" ref="N387:N390" ca="1" si="123">H387/M387*365</f>
        <v>-0.24950813392857121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2020/8/17</v>
      </c>
      <c r="M388" s="44">
        <f t="shared" ca="1" si="122"/>
        <v>1560</v>
      </c>
      <c r="N388" s="61">
        <f t="shared" ca="1" si="123"/>
        <v>-0.54959219871795062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2020/8/17</v>
      </c>
      <c r="M389" s="44">
        <f t="shared" ca="1" si="122"/>
        <v>1440</v>
      </c>
      <c r="N389" s="61">
        <f t="shared" ca="1" si="123"/>
        <v>-0.5953915486111131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2020/8/17</v>
      </c>
      <c r="M390" s="44">
        <f t="shared" ca="1" si="122"/>
        <v>1320</v>
      </c>
      <c r="N390" s="61">
        <f t="shared" ca="1" si="123"/>
        <v>-0.28771650378787883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1652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1643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2020/8/17</v>
      </c>
      <c r="M391" s="44">
        <f t="shared" ref="M391:M395" ca="1" si="141">(L391-K391+1)*B391</f>
        <v>960</v>
      </c>
      <c r="N391" s="61">
        <f t="shared" ref="N391:N395" ca="1" si="142">H391/M391*365</f>
        <v>-0.66742759374999994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1653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1645</v>
      </c>
      <c r="K392" s="59">
        <f t="shared" si="139"/>
        <v>44054</v>
      </c>
      <c r="L392" s="60" t="str">
        <f t="shared" ca="1" si="140"/>
        <v>2020/8/17</v>
      </c>
      <c r="M392" s="44">
        <f t="shared" ca="1" si="141"/>
        <v>840</v>
      </c>
      <c r="N392" s="61">
        <f t="shared" ca="1" si="142"/>
        <v>0.13986452380952696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1654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1647</v>
      </c>
      <c r="K393" s="59">
        <f t="shared" si="139"/>
        <v>44055</v>
      </c>
      <c r="L393" s="60" t="str">
        <f t="shared" ca="1" si="140"/>
        <v>2020/8/17</v>
      </c>
      <c r="M393" s="44">
        <f t="shared" ca="1" si="141"/>
        <v>720</v>
      </c>
      <c r="N393" s="61">
        <f t="shared" ca="1" si="142"/>
        <v>0.82647811805555615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1655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1649</v>
      </c>
      <c r="K394" s="59">
        <f t="shared" si="139"/>
        <v>44056</v>
      </c>
      <c r="L394" s="60" t="str">
        <f t="shared" ca="1" si="140"/>
        <v>2020/8/17</v>
      </c>
      <c r="M394" s="44">
        <f t="shared" ca="1" si="141"/>
        <v>600</v>
      </c>
      <c r="N394" s="61">
        <f t="shared" ca="1" si="142"/>
        <v>0.70457044999999063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1656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1651</v>
      </c>
      <c r="K395" s="59">
        <f t="shared" si="139"/>
        <v>44057</v>
      </c>
      <c r="L395" s="60" t="str">
        <f t="shared" ca="1" si="140"/>
        <v>2020/8/17</v>
      </c>
      <c r="M395" s="44">
        <f t="shared" ca="1" si="141"/>
        <v>480</v>
      </c>
      <c r="N395" s="61">
        <f t="shared" ca="1" si="142"/>
        <v>-8.34694166666686E-2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5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5">
    <cfRule type="dataBar" priority="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5">
    <cfRule type="dataBar" priority="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tabSelected="1"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J10" sqref="J10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20">
        <f>F1+K1+P1</f>
        <v>33667</v>
      </c>
      <c r="B1" s="220"/>
      <c r="C1" s="220"/>
      <c r="D1" s="221"/>
      <c r="E1" s="67" t="s">
        <v>686</v>
      </c>
      <c r="F1" s="222">
        <f>SUM(I3:I10052)</f>
        <v>23781.200000000001</v>
      </c>
      <c r="G1" s="222"/>
      <c r="H1" s="222"/>
      <c r="I1" s="223"/>
      <c r="J1" s="67" t="s">
        <v>1622</v>
      </c>
      <c r="K1" s="222">
        <f>SUM(N3:N10052)</f>
        <v>3493.8</v>
      </c>
      <c r="L1" s="222"/>
      <c r="M1" s="222"/>
      <c r="N1" s="223"/>
      <c r="O1" s="67" t="s">
        <v>1658</v>
      </c>
      <c r="P1" s="222">
        <f>SUM(S3:S10052)</f>
        <v>6392.0000000000009</v>
      </c>
      <c r="Q1" s="222"/>
      <c r="R1" s="222"/>
      <c r="S1" s="223"/>
    </row>
    <row r="2" spans="1:19 1028:1029" s="69" customFormat="1">
      <c r="A2" s="69" t="s">
        <v>689</v>
      </c>
      <c r="B2" s="69" t="s">
        <v>690</v>
      </c>
      <c r="C2" s="69" t="s">
        <v>1659</v>
      </c>
      <c r="D2" s="69" t="s">
        <v>691</v>
      </c>
      <c r="E2" s="70" t="s">
        <v>1660</v>
      </c>
      <c r="F2" s="210" t="s">
        <v>693</v>
      </c>
      <c r="G2" s="211" t="s">
        <v>1624</v>
      </c>
      <c r="H2" s="211" t="s">
        <v>1657</v>
      </c>
      <c r="I2" s="212" t="s">
        <v>695</v>
      </c>
      <c r="J2" s="70" t="s">
        <v>1660</v>
      </c>
      <c r="K2" s="210" t="s">
        <v>693</v>
      </c>
      <c r="L2" s="211" t="s">
        <v>1624</v>
      </c>
      <c r="M2" s="211" t="s">
        <v>1657</v>
      </c>
      <c r="N2" s="212" t="s">
        <v>695</v>
      </c>
      <c r="O2" s="70" t="s">
        <v>1660</v>
      </c>
      <c r="P2" s="210" t="s">
        <v>693</v>
      </c>
      <c r="Q2" s="211" t="s">
        <v>1624</v>
      </c>
      <c r="R2" s="211" t="s">
        <v>1657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/>
      <c r="G3" s="216">
        <v>100</v>
      </c>
      <c r="H3" s="216">
        <v>11</v>
      </c>
      <c r="I3" s="217">
        <f>E3*(G3-$C$3)-H3</f>
        <v>23781.200000000001</v>
      </c>
      <c r="J3" s="214">
        <v>52</v>
      </c>
      <c r="K3" s="215"/>
      <c r="L3" s="216">
        <v>100</v>
      </c>
      <c r="M3" s="216">
        <v>11</v>
      </c>
      <c r="N3" s="217">
        <f>J3*(L3-C3)-M3</f>
        <v>3493.8</v>
      </c>
      <c r="O3" s="214">
        <v>95</v>
      </c>
      <c r="P3" s="215"/>
      <c r="Q3" s="216">
        <v>100</v>
      </c>
      <c r="R3" s="216">
        <v>11</v>
      </c>
      <c r="S3" s="218">
        <f>O3*(Q3-$C$3)-R3</f>
        <v>6392.0000000000009</v>
      </c>
      <c r="AMN3" s="219"/>
      <c r="AMO3" s="219"/>
    </row>
    <row r="4" spans="1:19 1028:1029" s="2" customFormat="1">
      <c r="B4" s="65"/>
      <c r="C4" s="65"/>
      <c r="D4" s="81"/>
      <c r="E4" s="82"/>
      <c r="F4" s="83"/>
      <c r="G4" s="84"/>
      <c r="H4" s="84"/>
      <c r="I4" s="85"/>
      <c r="J4" s="82"/>
      <c r="K4" s="83"/>
      <c r="L4" s="84"/>
      <c r="M4" s="84"/>
      <c r="N4" s="85"/>
      <c r="O4" s="82"/>
      <c r="P4" s="83"/>
      <c r="Q4" s="84"/>
      <c r="R4" s="84"/>
      <c r="S4" s="209"/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686</v>
      </c>
      <c r="E1" s="224">
        <f>G3</f>
        <v>4080.7200000000003</v>
      </c>
      <c r="F1" s="224"/>
      <c r="G1" s="68" t="s">
        <v>687</v>
      </c>
      <c r="H1" s="225">
        <f>G3/I3*365</f>
        <v>2.4140401944894654</v>
      </c>
      <c r="I1" s="225"/>
      <c r="J1" s="67" t="s">
        <v>688</v>
      </c>
      <c r="K1" s="224">
        <f>M3</f>
        <v>4287.6000000000004</v>
      </c>
      <c r="L1" s="224"/>
      <c r="M1" s="68" t="s">
        <v>687</v>
      </c>
      <c r="N1" s="225">
        <f>M3/O3*365</f>
        <v>2.0950120481927712</v>
      </c>
      <c r="O1" s="225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426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2020-08-17T07:10:19Z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