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资产收益统计\"/>
    </mc:Choice>
  </mc:AlternateContent>
  <xr:revisionPtr revIDLastSave="0" documentId="13_ncr:1_{29070D81-A592-4C18-8AE9-45A0A1CFA011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8" i="2" l="1"/>
  <c r="H7" i="1"/>
  <c r="B1" i="1"/>
  <c r="Q2" i="1" l="1"/>
  <c r="O2" i="1"/>
  <c r="L2" i="1"/>
  <c r="G2" i="1"/>
  <c r="S17" i="2" l="1"/>
  <c r="S16" i="2" l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C2" i="2"/>
  <c r="H2" i="2" l="1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  <author>husky husky</author>
    <author>Administrator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赵世麒</t>
        </r>
      </text>
    </comment>
    <comment ref="K16" authorId="2" shapeId="0" xr:uid="{BCEED947-3ADE-AC41-8A43-F58254ACD955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王云帅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</rPr>
          <t>预计</t>
        </r>
        <r>
          <rPr>
            <sz val="10"/>
            <color rgb="FF000000"/>
            <rFont val="Microsoft YaHei UI"/>
            <family val="2"/>
            <charset val="134"/>
          </rPr>
          <t>10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L16" authorId="3" shapeId="0" xr:uid="{82249E47-1006-4538-98C1-A7CE84629B0B}">
      <text>
        <r>
          <rPr>
            <b/>
            <sz val="9"/>
            <color indexed="81"/>
            <rFont val="宋体"/>
            <family val="3"/>
            <charset val="134"/>
          </rPr>
          <t>Administrator:赵航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</commentList>
</comments>
</file>

<file path=xl/sharedStrings.xml><?xml version="1.0" encoding="utf-8"?>
<sst xmlns="http://schemas.openxmlformats.org/spreadsheetml/2006/main" count="71" uniqueCount="62">
  <si>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</si>
  <si>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</si>
  <si>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</si>
  <si>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</si>
  <si>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</si>
  <si>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</si>
  <si>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</si>
  <si>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</si>
  <si>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</si>
  <si>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</si>
  <si>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</si>
  <si>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</si>
  <si>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</si>
  <si>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</si>
  <si>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</si>
  <si>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</si>
  <si>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</si>
  <si>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</si>
  <si>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</si>
  <si>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</si>
  <si>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</si>
  <si>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</si>
  <si>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</si>
  <si>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</si>
  <si>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</si>
  <si>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</si>
  <si>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</si>
  <si>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</si>
  <si>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</si>
  <si>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</si>
  <si>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</si>
  <si>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</si>
  <si>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</si>
  <si>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</si>
  <si>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</si>
  <si>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</si>
  <si>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</si>
  <si>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</si>
  <si>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</si>
  <si>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</si>
  <si>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</si>
  <si>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</si>
  <si>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</si>
  <si>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</si>
  <si>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</si>
  <si>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</si>
  <si>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</si>
  <si>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</si>
  <si>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</si>
  <si>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</si>
  <si>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</si>
  <si>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</si>
  <si>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</si>
  <si>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</si>
  <si>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2020年06月10日更新 顺道设定信用卡还款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</si>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</sst>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1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</font>
    <font>
      <sz val="11"/>
      <color rgb="FF000000"/>
      <name val="等线"/>
      <family val="4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15400.55</c:v>
                </c:pt>
                <c:pt idx="1">
                  <c:v>89031.699999999983</c:v>
                </c:pt>
                <c:pt idx="2">
                  <c:v>28529.759999999998</c:v>
                </c:pt>
                <c:pt idx="3">
                  <c:v>0</c:v>
                </c:pt>
                <c:pt idx="4">
                  <c:v>477635.74</c:v>
                </c:pt>
                <c:pt idx="5">
                  <c:v>0</c:v>
                </c:pt>
                <c:pt idx="6">
                  <c:v>-41000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655369</xdr:colOff>
      <xdr:row>2</xdr:row>
      <xdr:rowOff>251604</xdr:rowOff>
    </xdr:from>
    <xdr:to>
      <xdr:col>18</xdr:col>
      <xdr:colOff>203680</xdr:colOff>
      <xdr:row>13</xdr:row>
      <xdr:rowOff>335471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opLeftCell="A6" zoomScale="106" zoomScaleNormal="106" workbookViewId="0">
      <selection activeCell="E20" sqref="E20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f>14616.55+430+354</f>
        <v>15400.55</v>
      </c>
      <c r="D1" s="24" t="s">
        <v>54</v>
      </c>
      <c r="E1" s="24"/>
      <c r="F1" s="24"/>
      <c r="G1" s="2" t="s">
        <v>1</v>
      </c>
      <c r="H1" s="2" t="s">
        <v>2</v>
      </c>
      <c r="L1" s="2" t="s">
        <v>55</v>
      </c>
      <c r="M1" s="2" t="s">
        <v>59</v>
      </c>
      <c r="N1" s="2" t="s">
        <v>57</v>
      </c>
      <c r="O1" s="2" t="s">
        <v>60</v>
      </c>
      <c r="P1" s="2" t="s">
        <v>58</v>
      </c>
      <c r="Q1" s="2" t="s">
        <v>56</v>
      </c>
      <c r="R1" s="2" t="s">
        <v>61</v>
      </c>
    </row>
    <row r="2" spans="1:18" ht="28.5" customHeight="1" x14ac:dyDescent="0.2">
      <c r="A2" s="6" t="s">
        <v>3</v>
      </c>
      <c r="B2" s="7">
        <f>B1-B3</f>
        <v>-383.45000000000073</v>
      </c>
      <c r="E2" s="2" t="s">
        <v>4</v>
      </c>
      <c r="F2" s="6" t="s">
        <v>5</v>
      </c>
      <c r="G2" s="4">
        <f>SUM(H2:K2)</f>
        <v>43205.869999999995</v>
      </c>
      <c r="H2" s="4">
        <v>10522.4</v>
      </c>
      <c r="I2" s="4">
        <v>10813.27</v>
      </c>
      <c r="J2" s="4">
        <v>21870.2</v>
      </c>
      <c r="K2" s="4"/>
      <c r="L2" s="2">
        <f>B1</f>
        <v>15400.55</v>
      </c>
      <c r="M2" s="2">
        <f>E3</f>
        <v>89031.699999999983</v>
      </c>
      <c r="N2" s="2">
        <f>E11-G12</f>
        <v>28529.759999999998</v>
      </c>
      <c r="O2" s="2">
        <f>G12</f>
        <v>0</v>
      </c>
      <c r="P2" s="2">
        <f>E8</f>
        <v>477635.74</v>
      </c>
      <c r="Q2" s="2">
        <f>G14</f>
        <v>0</v>
      </c>
      <c r="R2" s="2">
        <f>E15</f>
        <v>-41000</v>
      </c>
    </row>
    <row r="3" spans="1:18" ht="28.5" customHeight="1" x14ac:dyDescent="0.2">
      <c r="A3" s="6" t="s">
        <v>6</v>
      </c>
      <c r="B3" s="5">
        <f>SUM(B4:B12)</f>
        <v>15784</v>
      </c>
      <c r="E3" s="5">
        <f>SUM(G2:G5)</f>
        <v>89031.699999999983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430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354</v>
      </c>
      <c r="F5" s="6" t="s">
        <v>12</v>
      </c>
      <c r="G5" s="4">
        <f>SUM(H5:P5)</f>
        <v>45825.829999999994</v>
      </c>
      <c r="H5" s="4">
        <v>10192.879999999999</v>
      </c>
      <c r="I5" s="4">
        <v>20418.650000000001</v>
      </c>
      <c r="J5" s="4">
        <v>10208.98</v>
      </c>
      <c r="K5" s="4">
        <v>5005.32</v>
      </c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154470</v>
      </c>
      <c r="H7" s="4">
        <f>28500*5.42</f>
        <v>154470</v>
      </c>
      <c r="I7" s="4"/>
      <c r="J7" s="4"/>
      <c r="K7" s="4"/>
    </row>
    <row r="8" spans="1:18" ht="28.5" customHeight="1" x14ac:dyDescent="0.2">
      <c r="A8" s="1" t="s">
        <v>17</v>
      </c>
      <c r="B8" s="2">
        <v>0</v>
      </c>
      <c r="E8" s="5">
        <f>SUM(G7:G9)</f>
        <v>477635.74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323165.74</v>
      </c>
      <c r="H9" s="4">
        <v>323165.74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18896.05</v>
      </c>
      <c r="H10" s="4">
        <v>18896.05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28529.759999999998</v>
      </c>
      <c r="F11" s="6" t="s">
        <v>25</v>
      </c>
      <c r="G11" s="4">
        <f t="shared" si="0"/>
        <v>9633.7099999999991</v>
      </c>
      <c r="H11" s="4">
        <v>9633.7099999999991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32</v>
      </c>
      <c r="B15" s="2">
        <v>5500</v>
      </c>
      <c r="E15" s="5">
        <f>SUM(G14:G16)</f>
        <v>-41000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33</v>
      </c>
      <c r="B16" s="2">
        <f>34000-5500</f>
        <v>28500</v>
      </c>
      <c r="F16" s="6" t="s">
        <v>34</v>
      </c>
      <c r="G16" s="4">
        <f>SUM(H16:P16)</f>
        <v>-41000</v>
      </c>
      <c r="H16" s="4">
        <v>7000</v>
      </c>
      <c r="I16" s="4">
        <v>2000</v>
      </c>
      <c r="J16" s="4">
        <v>-40000</v>
      </c>
      <c r="K16" s="4">
        <v>50000</v>
      </c>
      <c r="L16" s="2">
        <v>-60000</v>
      </c>
    </row>
    <row r="17" spans="1:11" ht="28.5" customHeight="1" x14ac:dyDescent="0.2">
      <c r="A17" s="1" t="s">
        <v>35</v>
      </c>
      <c r="B17" s="2">
        <v>10000</v>
      </c>
      <c r="E17" s="9" t="s">
        <v>1</v>
      </c>
      <c r="F17" s="10">
        <f>SUM(G2:G17)+B1-B4-B5-B12</f>
        <v>568813.75</v>
      </c>
      <c r="G17" s="4"/>
      <c r="H17" s="4"/>
      <c r="I17" s="4"/>
      <c r="J17" s="4"/>
      <c r="K17" s="4"/>
    </row>
    <row r="18" spans="1:11" ht="28.5" customHeight="1" x14ac:dyDescent="0.2"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zoomScale="98" zoomScaleNormal="98" workbookViewId="0">
      <selection activeCell="H24" sqref="H24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36</v>
      </c>
      <c r="C1" t="s">
        <v>52</v>
      </c>
    </row>
    <row r="2" spans="2:19" x14ac:dyDescent="0.2">
      <c r="B2" s="11" t="s">
        <v>53</v>
      </c>
      <c r="C2" s="12">
        <f>配置计划!B1</f>
        <v>15400.55</v>
      </c>
      <c r="D2" s="12">
        <f>配置计划!G2</f>
        <v>43205.869999999995</v>
      </c>
      <c r="E2" s="12">
        <f>配置计划!G3</f>
        <v>0</v>
      </c>
      <c r="F2" s="12">
        <f>配置计划!G4</f>
        <v>0</v>
      </c>
      <c r="G2" s="12">
        <f>配置计划!G5</f>
        <v>45825.829999999994</v>
      </c>
      <c r="H2" s="12">
        <f>配置计划!G7</f>
        <v>154470</v>
      </c>
      <c r="I2" s="12">
        <f>配置计划!G8</f>
        <v>0</v>
      </c>
      <c r="J2" s="12">
        <f>配置计划!G9</f>
        <v>323165.74</v>
      </c>
      <c r="K2" s="12">
        <f>配置计划!G10</f>
        <v>18896.05</v>
      </c>
      <c r="L2" s="12">
        <f>配置计划!G11</f>
        <v>9633.7099999999991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-41000</v>
      </c>
      <c r="Q2" s="12">
        <f>0-配置计划!B4-配置计划!B5-配置计划!B12</f>
        <v>-784</v>
      </c>
      <c r="R2" s="12">
        <f>SUM(C2:Q2)</f>
        <v>568813.75</v>
      </c>
      <c r="S2" s="13"/>
    </row>
    <row r="3" spans="2:19" x14ac:dyDescent="0.2">
      <c r="B3" s="14"/>
      <c r="C3" s="15" t="s">
        <v>37</v>
      </c>
      <c r="D3" s="26" t="s">
        <v>38</v>
      </c>
      <c r="E3" s="26"/>
      <c r="F3" s="26"/>
      <c r="G3" s="26"/>
      <c r="H3" s="26" t="s">
        <v>39</v>
      </c>
      <c r="I3" s="26"/>
      <c r="J3" s="26"/>
      <c r="K3" s="26" t="s">
        <v>40</v>
      </c>
      <c r="L3" s="26"/>
      <c r="M3" s="26"/>
      <c r="N3" s="26"/>
      <c r="O3" s="26" t="s">
        <v>41</v>
      </c>
      <c r="P3" s="26"/>
      <c r="Q3" s="26"/>
      <c r="R3" s="26" t="s">
        <v>1</v>
      </c>
      <c r="S3" s="25" t="s">
        <v>42</v>
      </c>
    </row>
    <row r="4" spans="2:19" ht="28.5" x14ac:dyDescent="0.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6"/>
      <c r="S4" s="25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8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 x14ac:dyDescent="0.2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 x14ac:dyDescent="0.2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5" thickBot="1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2020-07-10T08:48:34Z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