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28110F6D-7A1C-C047-BBB9-B69CA564DA54}" xr6:coauthVersionLast="40" xr6:coauthVersionMax="40" xr10:uidLastSave="{00000000-0000-0000-0000-000000000000}"/>
  <bookViews>
    <workbookView xWindow="0" yWindow="460" windowWidth="25600" windowHeight="14260" tabRatio="500" activeTab="1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1" i="1" l="1"/>
  <c r="O91" i="1" s="1"/>
  <c r="V91" i="1" s="1"/>
  <c r="R91" i="1"/>
  <c r="T91" i="1"/>
  <c r="N92" i="1"/>
  <c r="O92" i="1" s="1"/>
  <c r="V92" i="1" s="1"/>
  <c r="R92" i="1"/>
  <c r="T92" i="1"/>
  <c r="R93" i="1"/>
  <c r="T93" i="1"/>
  <c r="R94" i="1"/>
  <c r="T94" i="1"/>
  <c r="R95" i="1"/>
  <c r="T95" i="1"/>
  <c r="R96" i="1"/>
  <c r="T96" i="1"/>
  <c r="N92" i="2"/>
  <c r="O92" i="2" s="1"/>
  <c r="R92" i="2"/>
  <c r="T92" i="2"/>
  <c r="R93" i="2"/>
  <c r="T93" i="2"/>
  <c r="T94" i="2" s="1"/>
  <c r="T95" i="2" s="1"/>
  <c r="T96" i="2" s="1"/>
  <c r="T97" i="2" s="1"/>
  <c r="R94" i="2"/>
  <c r="R95" i="2"/>
  <c r="R96" i="2"/>
  <c r="R97" i="2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L91" i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L94" i="1"/>
  <c r="F95" i="1"/>
  <c r="H95" i="1"/>
  <c r="K95" i="1"/>
  <c r="M95" i="1" s="1"/>
  <c r="E95" i="1" s="1"/>
  <c r="F96" i="1"/>
  <c r="H96" i="1"/>
  <c r="K96" i="1"/>
  <c r="L96" i="1" s="1"/>
  <c r="M96" i="1"/>
  <c r="E96" i="1" s="1"/>
  <c r="N93" i="2" l="1"/>
  <c r="L93" i="1"/>
  <c r="L92" i="1"/>
  <c r="N93" i="1"/>
  <c r="S91" i="1"/>
  <c r="U91" i="1" s="1"/>
  <c r="S92" i="1"/>
  <c r="U92" i="1" s="1"/>
  <c r="W91" i="1"/>
  <c r="V92" i="2"/>
  <c r="S92" i="2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M89" i="2"/>
  <c r="E89" i="2" s="1"/>
  <c r="F90" i="2"/>
  <c r="H90" i="2"/>
  <c r="K90" i="2"/>
  <c r="L90" i="2" s="1"/>
  <c r="F91" i="2"/>
  <c r="H91" i="2"/>
  <c r="K91" i="2"/>
  <c r="L91" i="2" s="1"/>
  <c r="O93" i="2" l="1"/>
  <c r="N94" i="2"/>
  <c r="W92" i="1"/>
  <c r="O93" i="1"/>
  <c r="N94" i="1"/>
  <c r="U92" i="2"/>
  <c r="W92" i="2"/>
  <c r="M91" i="2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O94" i="2" l="1"/>
  <c r="N95" i="2"/>
  <c r="V93" i="2"/>
  <c r="S93" i="2"/>
  <c r="O94" i="1"/>
  <c r="N95" i="1"/>
  <c r="V93" i="1"/>
  <c r="S93" i="1"/>
  <c r="M86" i="2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U93" i="2" l="1"/>
  <c r="W93" i="2"/>
  <c r="O95" i="2"/>
  <c r="N96" i="2"/>
  <c r="S94" i="2"/>
  <c r="V94" i="2"/>
  <c r="U93" i="1"/>
  <c r="W93" i="1"/>
  <c r="O95" i="1"/>
  <c r="N96" i="1"/>
  <c r="O96" i="1" s="1"/>
  <c r="V94" i="1"/>
  <c r="S94" i="1"/>
  <c r="F79" i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O96" i="2" l="1"/>
  <c r="N97" i="2"/>
  <c r="O97" i="2" s="1"/>
  <c r="V95" i="2"/>
  <c r="S95" i="2"/>
  <c r="U94" i="2"/>
  <c r="W94" i="2"/>
  <c r="V96" i="1"/>
  <c r="S96" i="1"/>
  <c r="V95" i="1"/>
  <c r="S95" i="1"/>
  <c r="U94" i="1"/>
  <c r="W94" i="1"/>
  <c r="L79" i="2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S97" i="2" l="1"/>
  <c r="V97" i="2"/>
  <c r="W95" i="2"/>
  <c r="U95" i="2"/>
  <c r="S96" i="2"/>
  <c r="V96" i="2"/>
  <c r="U95" i="1"/>
  <c r="W95" i="1"/>
  <c r="U96" i="1"/>
  <c r="W96" i="1"/>
  <c r="M77" i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W96" i="2" l="1"/>
  <c r="U96" i="2"/>
  <c r="W97" i="2"/>
  <c r="U97" i="2"/>
  <c r="L73" i="2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3" i="2" l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L23" i="2" l="1"/>
  <c r="M2" i="1"/>
  <c r="M9" i="1"/>
  <c r="M19" i="1"/>
  <c r="M4" i="2"/>
  <c r="O3" i="1"/>
  <c r="V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S3" i="1" l="1"/>
  <c r="U3" i="1" s="1"/>
  <c r="W4" i="1"/>
  <c r="N5" i="2"/>
  <c r="O4" i="2"/>
  <c r="U2" i="1"/>
  <c r="W2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 l="1"/>
  <c r="U16" i="1" s="1"/>
  <c r="R53" i="2"/>
  <c r="W14" i="2"/>
  <c r="U14" i="2"/>
  <c r="V15" i="2"/>
  <c r="S15" i="2"/>
  <c r="O16" i="2"/>
  <c r="N17" i="2"/>
  <c r="N18" i="1"/>
  <c r="O17" i="1"/>
  <c r="V17" i="1" s="1"/>
  <c r="R18" i="1"/>
  <c r="U15" i="1"/>
  <c r="W15" i="1"/>
  <c r="W16" i="1" l="1"/>
  <c r="R54" i="2"/>
  <c r="R55" i="2" s="1"/>
  <c r="W15" i="2"/>
  <c r="U15" i="2"/>
  <c r="O17" i="2"/>
  <c r="N18" i="2"/>
  <c r="V16" i="2"/>
  <c r="S16" i="2"/>
  <c r="R19" i="1"/>
  <c r="S17" i="1"/>
  <c r="O18" i="1"/>
  <c r="V18" i="1" s="1"/>
  <c r="N19" i="1"/>
  <c r="R56" i="2" l="1"/>
  <c r="N19" i="2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R57" i="2" l="1"/>
  <c r="S19" i="1"/>
  <c r="U19" i="1" s="1"/>
  <c r="W18" i="1"/>
  <c r="W17" i="2"/>
  <c r="U17" i="2"/>
  <c r="S18" i="2"/>
  <c r="V18" i="2"/>
  <c r="N20" i="2"/>
  <c r="O19" i="2"/>
  <c r="O20" i="1"/>
  <c r="V20" i="1" s="1"/>
  <c r="N21" i="1"/>
  <c r="R21" i="1"/>
  <c r="R58" i="2" l="1"/>
  <c r="W19" i="1"/>
  <c r="O20" i="2"/>
  <c r="N21" i="2"/>
  <c r="W18" i="2"/>
  <c r="U18" i="2"/>
  <c r="V19" i="2"/>
  <c r="S19" i="2"/>
  <c r="S20" i="1"/>
  <c r="U20" i="1" s="1"/>
  <c r="N22" i="1"/>
  <c r="O21" i="1"/>
  <c r="V21" i="1" s="1"/>
  <c r="R22" i="1"/>
  <c r="W20" i="1"/>
  <c r="R59" i="2" l="1"/>
  <c r="W19" i="2"/>
  <c r="U19" i="2"/>
  <c r="O21" i="2"/>
  <c r="N22" i="2"/>
  <c r="V20" i="2"/>
  <c r="S20" i="2"/>
  <c r="R23" i="1"/>
  <c r="S21" i="1"/>
  <c r="N23" i="1"/>
  <c r="O22" i="1"/>
  <c r="V22" i="1" s="1"/>
  <c r="S22" i="1" l="1"/>
  <c r="U22" i="1" s="1"/>
  <c r="R60" i="2"/>
  <c r="U20" i="2"/>
  <c r="W20" i="2"/>
  <c r="N23" i="2"/>
  <c r="O22" i="2"/>
  <c r="V21" i="2"/>
  <c r="S21" i="2"/>
  <c r="U21" i="1"/>
  <c r="W21" i="1"/>
  <c r="N24" i="1"/>
  <c r="O23" i="1"/>
  <c r="V23" i="1" s="1"/>
  <c r="R24" i="1"/>
  <c r="W22" i="1" l="1"/>
  <c r="S23" i="1"/>
  <c r="U23" i="1" s="1"/>
  <c r="R61" i="2"/>
  <c r="V22" i="2"/>
  <c r="S22" i="2"/>
  <c r="O23" i="2"/>
  <c r="N24" i="2"/>
  <c r="W21" i="2"/>
  <c r="U21" i="2"/>
  <c r="N25" i="1"/>
  <c r="O24" i="1"/>
  <c r="V24" i="1" s="1"/>
  <c r="R25" i="1"/>
  <c r="W23" i="1" l="1"/>
  <c r="R62" i="2"/>
  <c r="N25" i="2"/>
  <c r="O24" i="2"/>
  <c r="V23" i="2"/>
  <c r="S23" i="2"/>
  <c r="W22" i="2"/>
  <c r="U22" i="2"/>
  <c r="R26" i="1"/>
  <c r="S24" i="1"/>
  <c r="N26" i="1"/>
  <c r="O25" i="1"/>
  <c r="V25" i="1" s="1"/>
  <c r="S25" i="1" l="1"/>
  <c r="U25" i="1" s="1"/>
  <c r="R63" i="2"/>
  <c r="R64" i="2" s="1"/>
  <c r="W23" i="2"/>
  <c r="U23" i="2"/>
  <c r="V24" i="2"/>
  <c r="S24" i="2"/>
  <c r="O25" i="2"/>
  <c r="N26" i="2"/>
  <c r="N27" i="1"/>
  <c r="O26" i="1"/>
  <c r="V26" i="1" s="1"/>
  <c r="U24" i="1"/>
  <c r="W24" i="1"/>
  <c r="R27" i="1"/>
  <c r="W25" i="1" l="1"/>
  <c r="R65" i="2"/>
  <c r="V25" i="2"/>
  <c r="S25" i="2"/>
  <c r="U24" i="2"/>
  <c r="W24" i="2"/>
  <c r="N27" i="2"/>
  <c r="O26" i="2"/>
  <c r="S26" i="1"/>
  <c r="R28" i="1"/>
  <c r="N28" i="1"/>
  <c r="O27" i="1"/>
  <c r="V27" i="1" s="1"/>
  <c r="R66" i="2" l="1"/>
  <c r="S27" i="1"/>
  <c r="U27" i="1" s="1"/>
  <c r="V26" i="2"/>
  <c r="S26" i="2"/>
  <c r="W25" i="2"/>
  <c r="U25" i="2"/>
  <c r="N28" i="2"/>
  <c r="O27" i="2"/>
  <c r="R29" i="1"/>
  <c r="N29" i="1"/>
  <c r="O28" i="1"/>
  <c r="V28" i="1" s="1"/>
  <c r="U26" i="1"/>
  <c r="W26" i="1"/>
  <c r="R67" i="2" l="1"/>
  <c r="S28" i="1"/>
  <c r="U28" i="1" s="1"/>
  <c r="W27" i="1"/>
  <c r="V27" i="2"/>
  <c r="S27" i="2"/>
  <c r="O28" i="2"/>
  <c r="N29" i="2"/>
  <c r="W26" i="2"/>
  <c r="U26" i="2"/>
  <c r="N30" i="1"/>
  <c r="O29" i="1"/>
  <c r="V29" i="1" s="1"/>
  <c r="R30" i="1"/>
  <c r="W28" i="1" l="1"/>
  <c r="R68" i="2"/>
  <c r="R69" i="2" s="1"/>
  <c r="O29" i="2"/>
  <c r="N30" i="2"/>
  <c r="V28" i="2"/>
  <c r="S28" i="2"/>
  <c r="U27" i="2"/>
  <c r="W27" i="2"/>
  <c r="R31" i="1"/>
  <c r="S29" i="1"/>
  <c r="O30" i="1"/>
  <c r="V30" i="1" s="1"/>
  <c r="N31" i="1"/>
  <c r="R70" i="2" l="1"/>
  <c r="W28" i="2"/>
  <c r="U28" i="2"/>
  <c r="N31" i="2"/>
  <c r="O30" i="2"/>
  <c r="V29" i="2"/>
  <c r="S29" i="2"/>
  <c r="S30" i="1"/>
  <c r="U30" i="1" s="1"/>
  <c r="U29" i="1"/>
  <c r="W29" i="1"/>
  <c r="N32" i="1"/>
  <c r="O31" i="1"/>
  <c r="V31" i="1" s="1"/>
  <c r="R32" i="1"/>
  <c r="R71" i="2" l="1"/>
  <c r="W30" i="1"/>
  <c r="S31" i="1"/>
  <c r="U31" i="1" s="1"/>
  <c r="N32" i="2"/>
  <c r="O31" i="2"/>
  <c r="W29" i="2"/>
  <c r="U29" i="2"/>
  <c r="V30" i="2"/>
  <c r="S30" i="2"/>
  <c r="N33" i="1"/>
  <c r="O32" i="1"/>
  <c r="V32" i="1" s="1"/>
  <c r="R33" i="1"/>
  <c r="R72" i="2" l="1"/>
  <c r="W31" i="1"/>
  <c r="V31" i="2"/>
  <c r="S31" i="2"/>
  <c r="W30" i="2"/>
  <c r="U30" i="2"/>
  <c r="O32" i="2"/>
  <c r="N33" i="2"/>
  <c r="S32" i="1"/>
  <c r="R34" i="1"/>
  <c r="N34" i="1"/>
  <c r="O33" i="1"/>
  <c r="V33" i="1" s="1"/>
  <c r="R73" i="2" l="1"/>
  <c r="R74" i="2" s="1"/>
  <c r="O33" i="2"/>
  <c r="N34" i="2"/>
  <c r="W31" i="2"/>
  <c r="U31" i="2"/>
  <c r="V32" i="2"/>
  <c r="S32" i="2"/>
  <c r="U32" i="1"/>
  <c r="W32" i="1"/>
  <c r="O34" i="1"/>
  <c r="V34" i="1" s="1"/>
  <c r="N35" i="1"/>
  <c r="S33" i="1"/>
  <c r="R35" i="1"/>
  <c r="R75" i="2" l="1"/>
  <c r="S34" i="1"/>
  <c r="U34" i="1" s="1"/>
  <c r="W32" i="2"/>
  <c r="U32" i="2"/>
  <c r="N35" i="2"/>
  <c r="O34" i="2"/>
  <c r="V33" i="2"/>
  <c r="S33" i="2"/>
  <c r="R36" i="1"/>
  <c r="U33" i="1"/>
  <c r="W33" i="1"/>
  <c r="N36" i="1"/>
  <c r="O35" i="1"/>
  <c r="V35" i="1" s="1"/>
  <c r="W34" i="1" l="1"/>
  <c r="R76" i="2"/>
  <c r="S34" i="2"/>
  <c r="V34" i="2"/>
  <c r="N36" i="2"/>
  <c r="O35" i="2"/>
  <c r="W33" i="2"/>
  <c r="U33" i="2"/>
  <c r="O36" i="1"/>
  <c r="V36" i="1" s="1"/>
  <c r="N37" i="1"/>
  <c r="R37" i="1"/>
  <c r="S35" i="1"/>
  <c r="R77" i="2" l="1"/>
  <c r="S36" i="1"/>
  <c r="N37" i="2"/>
  <c r="O36" i="2"/>
  <c r="V35" i="2"/>
  <c r="S35" i="2"/>
  <c r="W34" i="2"/>
  <c r="U34" i="2"/>
  <c r="R38" i="1"/>
  <c r="U35" i="1"/>
  <c r="W35" i="1"/>
  <c r="N38" i="1"/>
  <c r="O37" i="1"/>
  <c r="R78" i="2" l="1"/>
  <c r="R79" i="2" s="1"/>
  <c r="U36" i="1"/>
  <c r="W36" i="1"/>
  <c r="U35" i="2"/>
  <c r="W35" i="2"/>
  <c r="V36" i="2"/>
  <c r="S36" i="2"/>
  <c r="O37" i="2"/>
  <c r="N38" i="2"/>
  <c r="O38" i="1"/>
  <c r="N39" i="1"/>
  <c r="S37" i="1"/>
  <c r="V37" i="1"/>
  <c r="R39" i="1"/>
  <c r="R80" i="2" l="1"/>
  <c r="W36" i="2"/>
  <c r="U36" i="2"/>
  <c r="O38" i="2"/>
  <c r="N39" i="2"/>
  <c r="V37" i="2"/>
  <c r="S37" i="2"/>
  <c r="U37" i="1"/>
  <c r="W37" i="1"/>
  <c r="O39" i="1"/>
  <c r="N40" i="1"/>
  <c r="R40" i="1"/>
  <c r="S38" i="1"/>
  <c r="V38" i="1"/>
  <c r="R81" i="2" l="1"/>
  <c r="O39" i="2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R82" i="2" l="1"/>
  <c r="S40" i="1"/>
  <c r="U40" i="1" s="1"/>
  <c r="U38" i="2"/>
  <c r="W38" i="2"/>
  <c r="O40" i="2"/>
  <c r="N41" i="2"/>
  <c r="V39" i="2"/>
  <c r="S39" i="2"/>
  <c r="R42" i="1"/>
  <c r="O41" i="1"/>
  <c r="V41" i="1" s="1"/>
  <c r="N42" i="1"/>
  <c r="U39" i="1"/>
  <c r="W39" i="1"/>
  <c r="R83" i="2" l="1"/>
  <c r="W40" i="1"/>
  <c r="N42" i="2"/>
  <c r="O41" i="2"/>
  <c r="V40" i="2"/>
  <c r="S40" i="2"/>
  <c r="W39" i="2"/>
  <c r="U39" i="2"/>
  <c r="S41" i="1"/>
  <c r="R43" i="1"/>
  <c r="O42" i="1"/>
  <c r="V42" i="1" s="1"/>
  <c r="N43" i="1"/>
  <c r="R84" i="2" l="1"/>
  <c r="R85" i="2" s="1"/>
  <c r="U40" i="2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86" i="2" l="1"/>
  <c r="R87" i="2" s="1"/>
  <c r="R46" i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R88" i="2" l="1"/>
  <c r="O45" i="2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R89" i="2" l="1"/>
  <c r="W44" i="1"/>
  <c r="U43" i="2"/>
  <c r="O46" i="2"/>
  <c r="N47" i="2"/>
  <c r="S45" i="2"/>
  <c r="V45" i="2"/>
  <c r="R48" i="1"/>
  <c r="N47" i="1"/>
  <c r="O46" i="1"/>
  <c r="V45" i="1"/>
  <c r="S45" i="1"/>
  <c r="V44" i="2"/>
  <c r="S44" i="2"/>
  <c r="R90" i="2" l="1"/>
  <c r="U45" i="2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91" i="2" l="1"/>
  <c r="R51" i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 l="1"/>
  <c r="W49" i="1" s="1"/>
  <c r="V50" i="2"/>
  <c r="S50" i="2"/>
  <c r="O51" i="2"/>
  <c r="N52" i="2"/>
  <c r="N51" i="1"/>
  <c r="O50" i="1"/>
  <c r="R53" i="1"/>
  <c r="V49" i="2"/>
  <c r="S49" i="2"/>
  <c r="U48" i="1"/>
  <c r="W48" i="1"/>
  <c r="U49" i="1"/>
  <c r="N53" i="2" l="1"/>
  <c r="O52" i="2"/>
  <c r="V51" i="2"/>
  <c r="S51" i="2"/>
  <c r="W50" i="2"/>
  <c r="U50" i="2"/>
  <c r="R54" i="1"/>
  <c r="R55" i="1" s="1"/>
  <c r="V50" i="1"/>
  <c r="S50" i="1"/>
  <c r="N52" i="1"/>
  <c r="O51" i="1"/>
  <c r="U49" i="2"/>
  <c r="W49" i="2"/>
  <c r="R56" i="1" l="1"/>
  <c r="U51" i="2"/>
  <c r="W51" i="2"/>
  <c r="V52" i="2"/>
  <c r="S52" i="2"/>
  <c r="O53" i="2"/>
  <c r="N54" i="2"/>
  <c r="U50" i="1"/>
  <c r="W50" i="1"/>
  <c r="V51" i="1"/>
  <c r="S51" i="1"/>
  <c r="O52" i="1"/>
  <c r="N53" i="1"/>
  <c r="O54" i="2" l="1"/>
  <c r="S54" i="2" s="1"/>
  <c r="N55" i="2"/>
  <c r="R57" i="1"/>
  <c r="U52" i="2"/>
  <c r="W52" i="2"/>
  <c r="V53" i="2"/>
  <c r="S53" i="2"/>
  <c r="N54" i="1"/>
  <c r="O53" i="1"/>
  <c r="V52" i="1"/>
  <c r="S52" i="1"/>
  <c r="U51" i="1"/>
  <c r="W51" i="1"/>
  <c r="V54" i="2" l="1"/>
  <c r="N56" i="2"/>
  <c r="O55" i="2"/>
  <c r="O54" i="1"/>
  <c r="V54" i="1" s="1"/>
  <c r="N55" i="1"/>
  <c r="R58" i="1"/>
  <c r="U54" i="2"/>
  <c r="W54" i="2"/>
  <c r="U53" i="2"/>
  <c r="W53" i="2"/>
  <c r="V53" i="1"/>
  <c r="S53" i="1"/>
  <c r="U52" i="1"/>
  <c r="W52" i="1"/>
  <c r="S54" i="1" l="1"/>
  <c r="W54" i="1" s="1"/>
  <c r="S55" i="2"/>
  <c r="V55" i="2"/>
  <c r="N57" i="2"/>
  <c r="O56" i="2"/>
  <c r="R59" i="1"/>
  <c r="O55" i="1"/>
  <c r="N56" i="1"/>
  <c r="U54" i="1"/>
  <c r="U53" i="1"/>
  <c r="W53" i="1"/>
  <c r="O57" i="2" l="1"/>
  <c r="N58" i="2"/>
  <c r="V56" i="2"/>
  <c r="S56" i="2"/>
  <c r="U55" i="2"/>
  <c r="W55" i="2"/>
  <c r="V55" i="1"/>
  <c r="S55" i="1"/>
  <c r="O56" i="1"/>
  <c r="N57" i="1"/>
  <c r="R60" i="1"/>
  <c r="U56" i="2" l="1"/>
  <c r="W56" i="2"/>
  <c r="N59" i="2"/>
  <c r="O58" i="2"/>
  <c r="S57" i="2"/>
  <c r="V57" i="2"/>
  <c r="R61" i="1"/>
  <c r="O57" i="1"/>
  <c r="N58" i="1"/>
  <c r="V56" i="1"/>
  <c r="S56" i="1"/>
  <c r="U55" i="1"/>
  <c r="W55" i="1"/>
  <c r="S58" i="2" l="1"/>
  <c r="V58" i="2"/>
  <c r="O59" i="2"/>
  <c r="N60" i="2"/>
  <c r="U57" i="2"/>
  <c r="W57" i="2"/>
  <c r="V57" i="1"/>
  <c r="S57" i="1"/>
  <c r="U56" i="1"/>
  <c r="W56" i="1"/>
  <c r="O58" i="1"/>
  <c r="N59" i="1"/>
  <c r="R62" i="1"/>
  <c r="O60" i="2" l="1"/>
  <c r="N61" i="2"/>
  <c r="S59" i="2"/>
  <c r="V59" i="2"/>
  <c r="U58" i="2"/>
  <c r="W58" i="2"/>
  <c r="O59" i="1"/>
  <c r="N60" i="1"/>
  <c r="U57" i="1"/>
  <c r="W57" i="1"/>
  <c r="R63" i="1"/>
  <c r="R64" i="1" s="1"/>
  <c r="V58" i="1"/>
  <c r="S58" i="1"/>
  <c r="R65" i="1" l="1"/>
  <c r="U59" i="2"/>
  <c r="W59" i="2"/>
  <c r="O61" i="2"/>
  <c r="N62" i="2"/>
  <c r="S60" i="2"/>
  <c r="V60" i="2"/>
  <c r="U58" i="1"/>
  <c r="W58" i="1"/>
  <c r="O60" i="1"/>
  <c r="N61" i="1"/>
  <c r="V59" i="1"/>
  <c r="S59" i="1"/>
  <c r="R66" i="1" l="1"/>
  <c r="S61" i="2"/>
  <c r="V61" i="2"/>
  <c r="O62" i="2"/>
  <c r="N63" i="2"/>
  <c r="U60" i="2"/>
  <c r="W60" i="2"/>
  <c r="U59" i="1"/>
  <c r="W59" i="1"/>
  <c r="O61" i="1"/>
  <c r="N62" i="1"/>
  <c r="V60" i="1"/>
  <c r="S60" i="1"/>
  <c r="R67" i="1" l="1"/>
  <c r="O63" i="2"/>
  <c r="S63" i="2" s="1"/>
  <c r="N64" i="2"/>
  <c r="S62" i="2"/>
  <c r="V62" i="2"/>
  <c r="U61" i="2"/>
  <c r="W61" i="2"/>
  <c r="O62" i="1"/>
  <c r="N63" i="1"/>
  <c r="V61" i="1"/>
  <c r="S61" i="1"/>
  <c r="U60" i="1"/>
  <c r="W60" i="1"/>
  <c r="V63" i="2" l="1"/>
  <c r="R68" i="1"/>
  <c r="R69" i="1" s="1"/>
  <c r="O63" i="1"/>
  <c r="V63" i="1" s="1"/>
  <c r="N64" i="1"/>
  <c r="O64" i="2"/>
  <c r="N65" i="2"/>
  <c r="U62" i="2"/>
  <c r="W62" i="2"/>
  <c r="U63" i="2"/>
  <c r="W63" i="2"/>
  <c r="U61" i="1"/>
  <c r="W61" i="1"/>
  <c r="V62" i="1"/>
  <c r="S62" i="1"/>
  <c r="R70" i="1" l="1"/>
  <c r="R71" i="1" s="1"/>
  <c r="S63" i="1"/>
  <c r="U63" i="1" s="1"/>
  <c r="N65" i="1"/>
  <c r="O64" i="1"/>
  <c r="O65" i="2"/>
  <c r="N66" i="2"/>
  <c r="S64" i="2"/>
  <c r="V64" i="2"/>
  <c r="U62" i="1"/>
  <c r="W62" i="1"/>
  <c r="W63" i="1" l="1"/>
  <c r="R72" i="1"/>
  <c r="R73" i="1" s="1"/>
  <c r="R74" i="1" s="1"/>
  <c r="V64" i="1"/>
  <c r="S64" i="1"/>
  <c r="O65" i="1"/>
  <c r="N66" i="1"/>
  <c r="U64" i="2"/>
  <c r="W64" i="2"/>
  <c r="O66" i="2"/>
  <c r="N67" i="2"/>
  <c r="S65" i="2"/>
  <c r="V65" i="2"/>
  <c r="R75" i="1" l="1"/>
  <c r="U64" i="1"/>
  <c r="W64" i="1"/>
  <c r="N67" i="1"/>
  <c r="O66" i="1"/>
  <c r="V65" i="1"/>
  <c r="S65" i="1"/>
  <c r="U65" i="2"/>
  <c r="W65" i="2"/>
  <c r="O67" i="2"/>
  <c r="N68" i="2"/>
  <c r="V66" i="2"/>
  <c r="S66" i="2"/>
  <c r="R76" i="1" l="1"/>
  <c r="O68" i="2"/>
  <c r="S68" i="2" s="1"/>
  <c r="N69" i="2"/>
  <c r="V66" i="1"/>
  <c r="S66" i="1"/>
  <c r="O67" i="1"/>
  <c r="N68" i="1"/>
  <c r="U65" i="1"/>
  <c r="W65" i="1"/>
  <c r="S67" i="2"/>
  <c r="V67" i="2"/>
  <c r="U66" i="2"/>
  <c r="W66" i="2"/>
  <c r="V68" i="2" l="1"/>
  <c r="R77" i="1"/>
  <c r="O69" i="2"/>
  <c r="N70" i="2"/>
  <c r="O68" i="1"/>
  <c r="V68" i="1" s="1"/>
  <c r="N69" i="1"/>
  <c r="V67" i="1"/>
  <c r="S67" i="1"/>
  <c r="U66" i="1"/>
  <c r="W66" i="1"/>
  <c r="U67" i="2"/>
  <c r="W67" i="2"/>
  <c r="U68" i="2"/>
  <c r="W68" i="2"/>
  <c r="S68" i="1" l="1"/>
  <c r="R78" i="1"/>
  <c r="R79" i="1" s="1"/>
  <c r="N71" i="2"/>
  <c r="O70" i="2"/>
  <c r="V69" i="2"/>
  <c r="S69" i="2"/>
  <c r="O69" i="1"/>
  <c r="N70" i="1"/>
  <c r="U68" i="1"/>
  <c r="W68" i="1"/>
  <c r="U67" i="1"/>
  <c r="W67" i="1"/>
  <c r="R80" i="1" l="1"/>
  <c r="U69" i="2"/>
  <c r="W69" i="2"/>
  <c r="S70" i="2"/>
  <c r="V70" i="2"/>
  <c r="O71" i="2"/>
  <c r="N72" i="2"/>
  <c r="O70" i="1"/>
  <c r="N71" i="1"/>
  <c r="V69" i="1"/>
  <c r="S69" i="1"/>
  <c r="R81" i="1" l="1"/>
  <c r="U70" i="2"/>
  <c r="W70" i="2"/>
  <c r="O72" i="2"/>
  <c r="N73" i="2"/>
  <c r="V71" i="2"/>
  <c r="S71" i="2"/>
  <c r="O71" i="1"/>
  <c r="N72" i="1"/>
  <c r="U69" i="1"/>
  <c r="W69" i="1"/>
  <c r="S70" i="1"/>
  <c r="V70" i="1"/>
  <c r="R82" i="1" l="1"/>
  <c r="O73" i="2"/>
  <c r="S73" i="2" s="1"/>
  <c r="N74" i="2"/>
  <c r="V73" i="2"/>
  <c r="V72" i="2"/>
  <c r="S72" i="2"/>
  <c r="U71" i="2"/>
  <c r="W71" i="2"/>
  <c r="O72" i="1"/>
  <c r="N73" i="1"/>
  <c r="W70" i="1"/>
  <c r="U70" i="1"/>
  <c r="S71" i="1"/>
  <c r="V71" i="1"/>
  <c r="R83" i="1" l="1"/>
  <c r="O73" i="1"/>
  <c r="V73" i="1" s="1"/>
  <c r="N74" i="1"/>
  <c r="N75" i="2"/>
  <c r="O74" i="2"/>
  <c r="U72" i="2"/>
  <c r="W72" i="2"/>
  <c r="U73" i="2"/>
  <c r="W73" i="2"/>
  <c r="U71" i="1"/>
  <c r="W71" i="1"/>
  <c r="S72" i="1"/>
  <c r="V72" i="1"/>
  <c r="S73" i="1" l="1"/>
  <c r="R84" i="1"/>
  <c r="O74" i="1"/>
  <c r="N75" i="1"/>
  <c r="V74" i="2"/>
  <c r="S74" i="2"/>
  <c r="O75" i="2"/>
  <c r="N76" i="2"/>
  <c r="W72" i="1"/>
  <c r="U72" i="1"/>
  <c r="W73" i="1"/>
  <c r="U73" i="1"/>
  <c r="R85" i="1" l="1"/>
  <c r="R86" i="1" s="1"/>
  <c r="N76" i="1"/>
  <c r="O75" i="1"/>
  <c r="V74" i="1"/>
  <c r="S74" i="1"/>
  <c r="N77" i="2"/>
  <c r="O76" i="2"/>
  <c r="V75" i="2"/>
  <c r="S75" i="2"/>
  <c r="U74" i="2"/>
  <c r="W74" i="2"/>
  <c r="R87" i="1" l="1"/>
  <c r="U74" i="1"/>
  <c r="W74" i="1"/>
  <c r="V75" i="1"/>
  <c r="S75" i="1"/>
  <c r="N77" i="1"/>
  <c r="O76" i="1"/>
  <c r="U75" i="2"/>
  <c r="W75" i="2"/>
  <c r="S76" i="2"/>
  <c r="V76" i="2"/>
  <c r="N78" i="2"/>
  <c r="O77" i="2"/>
  <c r="R88" i="1" l="1"/>
  <c r="O78" i="2"/>
  <c r="N79" i="2"/>
  <c r="V76" i="1"/>
  <c r="S76" i="1"/>
  <c r="O77" i="1"/>
  <c r="N78" i="1"/>
  <c r="U75" i="1"/>
  <c r="W75" i="1"/>
  <c r="V78" i="2"/>
  <c r="S78" i="2"/>
  <c r="U76" i="2"/>
  <c r="W76" i="2"/>
  <c r="V77" i="2"/>
  <c r="S77" i="2"/>
  <c r="R89" i="1" l="1"/>
  <c r="N80" i="2"/>
  <c r="O79" i="2"/>
  <c r="O78" i="1"/>
  <c r="V78" i="1" s="1"/>
  <c r="N79" i="1"/>
  <c r="V77" i="1"/>
  <c r="S77" i="1"/>
  <c r="U76" i="1"/>
  <c r="W76" i="1"/>
  <c r="U77" i="2"/>
  <c r="W77" i="2"/>
  <c r="U78" i="2"/>
  <c r="W78" i="2"/>
  <c r="R90" i="1" l="1"/>
  <c r="S78" i="1"/>
  <c r="U78" i="1" s="1"/>
  <c r="V79" i="2"/>
  <c r="S79" i="2"/>
  <c r="N81" i="2"/>
  <c r="O80" i="2"/>
  <c r="O79" i="1"/>
  <c r="N80" i="1"/>
  <c r="U77" i="1"/>
  <c r="W77" i="1"/>
  <c r="W78" i="1" l="1"/>
  <c r="O81" i="2"/>
  <c r="N82" i="2"/>
  <c r="V80" i="2"/>
  <c r="S80" i="2"/>
  <c r="U79" i="2"/>
  <c r="W79" i="2"/>
  <c r="O80" i="1"/>
  <c r="N81" i="1"/>
  <c r="V79" i="1"/>
  <c r="S79" i="1"/>
  <c r="U80" i="2" l="1"/>
  <c r="W80" i="2"/>
  <c r="V81" i="2"/>
  <c r="S81" i="2"/>
  <c r="N83" i="2"/>
  <c r="O82" i="2"/>
  <c r="U79" i="1"/>
  <c r="W79" i="1"/>
  <c r="O81" i="1"/>
  <c r="N82" i="1"/>
  <c r="V80" i="1"/>
  <c r="S80" i="1"/>
  <c r="U81" i="2" l="1"/>
  <c r="W81" i="2"/>
  <c r="V82" i="2"/>
  <c r="S82" i="2"/>
  <c r="O83" i="2"/>
  <c r="N84" i="2"/>
  <c r="N85" i="2" s="1"/>
  <c r="U80" i="1"/>
  <c r="W80" i="1"/>
  <c r="N83" i="1"/>
  <c r="O82" i="1"/>
  <c r="V81" i="1"/>
  <c r="S81" i="1"/>
  <c r="O85" i="2" l="1"/>
  <c r="N86" i="2"/>
  <c r="U82" i="2"/>
  <c r="W82" i="2"/>
  <c r="O84" i="2"/>
  <c r="V83" i="2"/>
  <c r="S83" i="2"/>
  <c r="U81" i="1"/>
  <c r="W81" i="1"/>
  <c r="V82" i="1"/>
  <c r="S82" i="1"/>
  <c r="O83" i="1"/>
  <c r="N84" i="1"/>
  <c r="O86" i="2" l="1"/>
  <c r="N87" i="2"/>
  <c r="V86" i="2"/>
  <c r="S86" i="2"/>
  <c r="V85" i="2"/>
  <c r="S85" i="2"/>
  <c r="V84" i="2"/>
  <c r="S84" i="2"/>
  <c r="U83" i="2"/>
  <c r="W83" i="2"/>
  <c r="O84" i="1"/>
  <c r="N85" i="1"/>
  <c r="V83" i="1"/>
  <c r="S83" i="1"/>
  <c r="U82" i="1"/>
  <c r="W82" i="1"/>
  <c r="O87" i="2" l="1"/>
  <c r="N88" i="2"/>
  <c r="O85" i="1"/>
  <c r="V85" i="1" s="1"/>
  <c r="N86" i="1"/>
  <c r="U85" i="2"/>
  <c r="W85" i="2"/>
  <c r="U86" i="2"/>
  <c r="W86" i="2"/>
  <c r="U84" i="2"/>
  <c r="W84" i="2"/>
  <c r="U83" i="1"/>
  <c r="W83" i="1"/>
  <c r="V84" i="1"/>
  <c r="S84" i="1"/>
  <c r="O88" i="2" l="1"/>
  <c r="N89" i="2"/>
  <c r="S87" i="2"/>
  <c r="V87" i="2"/>
  <c r="S85" i="1"/>
  <c r="W85" i="1" s="1"/>
  <c r="N87" i="1"/>
  <c r="O86" i="1"/>
  <c r="U84" i="1"/>
  <c r="W84" i="1"/>
  <c r="N90" i="2" l="1"/>
  <c r="O89" i="2"/>
  <c r="U87" i="2"/>
  <c r="W87" i="2"/>
  <c r="S88" i="2"/>
  <c r="V88" i="2"/>
  <c r="U85" i="1"/>
  <c r="V86" i="1"/>
  <c r="S86" i="1"/>
  <c r="O87" i="1"/>
  <c r="N88" i="1"/>
  <c r="S89" i="2" l="1"/>
  <c r="V89" i="2"/>
  <c r="U88" i="2"/>
  <c r="W88" i="2"/>
  <c r="O90" i="2"/>
  <c r="N91" i="2"/>
  <c r="O91" i="2" s="1"/>
  <c r="O88" i="1"/>
  <c r="N89" i="1"/>
  <c r="V87" i="1"/>
  <c r="S87" i="1"/>
  <c r="U86" i="1"/>
  <c r="W86" i="1"/>
  <c r="S91" i="2" l="1"/>
  <c r="V91" i="2"/>
  <c r="S90" i="2"/>
  <c r="V90" i="2"/>
  <c r="U89" i="2"/>
  <c r="W89" i="2"/>
  <c r="U87" i="1"/>
  <c r="W87" i="1"/>
  <c r="N90" i="1"/>
  <c r="O90" i="1" s="1"/>
  <c r="O89" i="1"/>
  <c r="V88" i="1"/>
  <c r="S88" i="1"/>
  <c r="U90" i="2" l="1"/>
  <c r="W90" i="2"/>
  <c r="U91" i="2"/>
  <c r="W91" i="2"/>
  <c r="U88" i="1"/>
  <c r="W88" i="1"/>
  <c r="V89" i="1"/>
  <c r="S89" i="1"/>
  <c r="V90" i="1"/>
  <c r="S90" i="1"/>
  <c r="U90" i="1" l="1"/>
  <c r="W90" i="1"/>
  <c r="U89" i="1"/>
  <c r="W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<sst xmlns="http://schemas.openxmlformats.org/spreadsheetml/2006/main" count="615" uniqueCount="350">
  <si>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</si>
  <si>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</si>
  <si>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</si>
  <si>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</si>
  <si>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</si>
  <si>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</si>
  <si>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</si>
  <si>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</si>
  <si>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</si>
  <si>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</si>
  <si>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</si>
  <si>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</si>
  <si>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</si>
  <si>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</si>
  <si>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</si>
  <si>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</si>
  <si>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</si>
  <si>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</si>
  <si>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</si>
  <si>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</si>
  <si>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</si>
  <si>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</si>
  <si>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</si>
  <si>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</si>
  <si>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</si>
  <si>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</si>
  <si>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</si>
  <si>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</si>
  <si>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</si>
  <si>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</si>
  <si>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</si>
  <si>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</si>
  <si>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</si>
  <si>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</si>
  <si>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</si>
  <si>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</si>
  <si>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</si>
  <si>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</si>
  <si>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</si>
  <si>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</si>
  <si>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</si>
  <si>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</si>
  <si>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</si>
  <si>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</si>
  <si>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总计盈亏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</si>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</sst>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0" fillId="0" borderId="0" xfId="0" applyNumberFormat="1" applyAlignment="1">
      <alignment horizontal="right" vertical="center" wrapText="1"/>
    </xf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0" fillId="0" borderId="0" xfId="0" applyNumberFormat="1" applyAlignment="1">
      <alignment horizontal="right" wrapText="1"/>
    </xf>
    <xf numFmtId="180" fontId="10" fillId="0" borderId="0" xfId="0" applyNumberFormat="1" applyFont="1" applyFill="1"/>
    <xf numFmtId="180" fontId="10" fillId="0" borderId="0" xfId="0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baseColWidth="10" defaultRowHeight="16"/>
  <cols>
    <col min="1" max="1" width="18.83203125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7.1640625" style="42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1.0992999999999999</v>
      </c>
      <c r="G1" s="31" t="s">
        <v>52</v>
      </c>
      <c r="H1" s="43" t="str">
        <f>"盈利"&amp;ROUND(SUM(H2:H19977),2)</f>
        <v>盈利647.98</v>
      </c>
      <c r="I1" t="s">
        <v>6</v>
      </c>
      <c r="J1" t="s">
        <v>2</v>
      </c>
      <c r="K1" t="s">
        <v>10</v>
      </c>
      <c r="L1" t="s">
        <v>8</v>
      </c>
      <c r="M1" s="8" t="s">
        <v>40</v>
      </c>
      <c r="N1" s="20" t="s">
        <v>35</v>
      </c>
      <c r="O1" s="20" t="s">
        <v>34</v>
      </c>
      <c r="P1" s="17" t="s">
        <v>36</v>
      </c>
      <c r="Q1" s="17" t="s">
        <v>37</v>
      </c>
      <c r="R1" s="17" t="s">
        <v>38</v>
      </c>
      <c r="S1" s="17" t="s">
        <v>39</v>
      </c>
      <c r="T1" s="20" t="s">
        <v>29</v>
      </c>
      <c r="U1" t="s">
        <v>44</v>
      </c>
      <c r="V1" s="17" t="s">
        <v>45</v>
      </c>
      <c r="W1" s="17" t="s">
        <v>33</v>
      </c>
    </row>
    <row r="2" spans="1:23" hidden="1">
      <c r="A2" s="10" t="s">
        <v>183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4">
        <f>IF(G2="",$F$1*C2-B2,G2-B2)</f>
        <v>35.52000000000001</v>
      </c>
      <c r="I2" s="11" t="s">
        <v>11</v>
      </c>
      <c r="J2" s="11" t="s">
        <v>13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 hidden="1">
      <c r="A3" s="10" t="s">
        <v>184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4">
        <f t="shared" ref="H3:H35" si="5">IF(G3="",$F$1*C3-B3,G3-B3)</f>
        <v>35.789999999999992</v>
      </c>
      <c r="I3" s="11" t="s">
        <v>11</v>
      </c>
      <c r="J3" s="11" t="s">
        <v>14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 hidden="1">
      <c r="A4" s="21" t="s">
        <v>185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5">
        <f t="shared" si="5"/>
        <v>34.669999999999987</v>
      </c>
      <c r="I4" s="11" t="s">
        <v>11</v>
      </c>
      <c r="J4" s="22" t="s">
        <v>41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 hidden="1">
      <c r="A5" s="21" t="s">
        <v>186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5">
        <f t="shared" si="5"/>
        <v>34.72999999999999</v>
      </c>
      <c r="I5" s="22" t="s">
        <v>11</v>
      </c>
      <c r="J5" s="22" t="s">
        <v>48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 hidden="1">
      <c r="A6" s="21" t="s">
        <v>187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5">
        <f t="shared" si="5"/>
        <v>35.039999999999992</v>
      </c>
      <c r="I6" s="22" t="s">
        <v>11</v>
      </c>
      <c r="J6" s="29" t="s">
        <v>42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 hidden="1">
      <c r="A7" s="28" t="s">
        <v>188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5">
        <f t="shared" si="5"/>
        <v>34.659999999999997</v>
      </c>
      <c r="I7" s="22" t="s">
        <v>11</v>
      </c>
      <c r="J7" s="22" t="s">
        <v>43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 hidden="1">
      <c r="A8" s="21" t="s">
        <v>189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5">
        <f t="shared" si="5"/>
        <v>35.099999999999994</v>
      </c>
      <c r="I8" s="22" t="s">
        <v>11</v>
      </c>
      <c r="J8" s="22" t="s">
        <v>46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 hidden="1">
      <c r="A9" s="28" t="s">
        <v>190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5">
        <f t="shared" si="5"/>
        <v>34.949999999999989</v>
      </c>
      <c r="I9" s="22" t="s">
        <v>11</v>
      </c>
      <c r="J9" s="22" t="s">
        <v>65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 hidden="1">
      <c r="A10" s="21" t="s">
        <v>191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5">
        <f t="shared" si="5"/>
        <v>35.400000000000006</v>
      </c>
      <c r="I10" s="22" t="s">
        <v>11</v>
      </c>
      <c r="J10" s="22" t="s">
        <v>47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 hidden="1">
      <c r="A11" s="28" t="s">
        <v>192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5">
        <f t="shared" si="5"/>
        <v>37.759999999999991</v>
      </c>
      <c r="I11" s="22" t="s">
        <v>11</v>
      </c>
      <c r="J11" s="22" t="s">
        <v>72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 hidden="1">
      <c r="A12" s="28" t="s">
        <v>193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5">
        <f t="shared" si="5"/>
        <v>37.72</v>
      </c>
      <c r="I12" s="22" t="s">
        <v>11</v>
      </c>
      <c r="J12" s="22" t="s">
        <v>73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 hidden="1">
      <c r="A13" s="28" t="s">
        <v>194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5">
        <f t="shared" si="5"/>
        <v>38.72</v>
      </c>
      <c r="I13" s="22" t="s">
        <v>11</v>
      </c>
      <c r="J13" s="22" t="s">
        <v>74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 hidden="1">
      <c r="A14" s="28" t="s">
        <v>195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5">
        <f t="shared" si="5"/>
        <v>35.53</v>
      </c>
      <c r="I14" s="22" t="s">
        <v>11</v>
      </c>
      <c r="J14" s="22" t="s">
        <v>75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 hidden="1">
      <c r="A15" s="28" t="s">
        <v>196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5">
        <f t="shared" si="5"/>
        <v>34.569999999999993</v>
      </c>
      <c r="I15" s="22" t="s">
        <v>11</v>
      </c>
      <c r="J15" s="22" t="s">
        <v>76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 hidden="1">
      <c r="A16" s="28" t="s">
        <v>197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5">
        <f t="shared" si="5"/>
        <v>36.889999999999986</v>
      </c>
      <c r="I16" s="22" t="s">
        <v>11</v>
      </c>
      <c r="J16" s="22" t="s">
        <v>77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 hidden="1">
      <c r="A17" s="28" t="s">
        <v>198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5">
        <f t="shared" si="5"/>
        <v>37</v>
      </c>
      <c r="I17" s="22" t="s">
        <v>11</v>
      </c>
      <c r="J17" s="22" t="s">
        <v>78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 hidden="1">
      <c r="A18" s="28" t="s">
        <v>199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5">
        <f t="shared" si="5"/>
        <v>36.02000000000001</v>
      </c>
      <c r="I18" s="22" t="s">
        <v>11</v>
      </c>
      <c r="J18" s="22" t="s">
        <v>79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 hidden="1">
      <c r="A19" s="28" t="s">
        <v>200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5">
        <f t="shared" si="5"/>
        <v>34.599999999999994</v>
      </c>
      <c r="I19" s="22" t="s">
        <v>11</v>
      </c>
      <c r="J19" s="22" t="s">
        <v>80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201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37">
        <f>IF(G20="",($F$1*C20-B20)/B20,H20/B20)</f>
        <v>0.14229484444444437</v>
      </c>
      <c r="H20" s="42">
        <f t="shared" si="5"/>
        <v>38.419607999999982</v>
      </c>
      <c r="I20" t="s">
        <v>7</v>
      </c>
      <c r="J20" t="s">
        <v>15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202</v>
      </c>
      <c r="B21">
        <v>270</v>
      </c>
      <c r="C21" s="2">
        <v>279.69</v>
      </c>
      <c r="D21" s="3">
        <v>0.96440000000000003</v>
      </c>
      <c r="E21" s="19">
        <f t="shared" ref="E21:E34" si="14">10%*M21+13%</f>
        <v>0.30982202400000003</v>
      </c>
      <c r="F21" s="37">
        <f t="shared" si="4"/>
        <v>0.13875265555555549</v>
      </c>
      <c r="H21" s="42">
        <f t="shared" si="5"/>
        <v>37.463216999999986</v>
      </c>
      <c r="I21" t="s">
        <v>7</v>
      </c>
      <c r="J21" t="s">
        <v>16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203</v>
      </c>
      <c r="B22">
        <v>255</v>
      </c>
      <c r="C22" s="2">
        <v>266.14</v>
      </c>
      <c r="D22" s="3">
        <v>0.95720000000000005</v>
      </c>
      <c r="E22" s="19">
        <f t="shared" si="14"/>
        <v>0.29983280533333334</v>
      </c>
      <c r="F22" s="37">
        <f t="shared" si="4"/>
        <v>0.14732432156862743</v>
      </c>
      <c r="H22" s="42">
        <f t="shared" si="5"/>
        <v>37.567701999999997</v>
      </c>
      <c r="I22" t="s">
        <v>7</v>
      </c>
      <c r="J22" t="s">
        <v>17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204</v>
      </c>
      <c r="B23">
        <v>270</v>
      </c>
      <c r="C23" s="2">
        <v>279.05</v>
      </c>
      <c r="D23" s="3">
        <v>0.96660000000000001</v>
      </c>
      <c r="E23" s="19">
        <f t="shared" si="14"/>
        <v>0.30981982000000002</v>
      </c>
      <c r="F23" s="37">
        <f t="shared" si="4"/>
        <v>0.13614690740740734</v>
      </c>
      <c r="H23" s="42">
        <f t="shared" si="5"/>
        <v>36.759664999999984</v>
      </c>
      <c r="I23" t="s">
        <v>7</v>
      </c>
      <c r="J23" t="s">
        <v>18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205</v>
      </c>
      <c r="B24">
        <v>255</v>
      </c>
      <c r="C24" s="2">
        <v>260.11</v>
      </c>
      <c r="D24" s="3">
        <v>0.97940000000000005</v>
      </c>
      <c r="E24" s="19">
        <f t="shared" si="14"/>
        <v>0.29983448933333334</v>
      </c>
      <c r="F24" s="37">
        <f t="shared" si="4"/>
        <v>0.12132910980392152</v>
      </c>
      <c r="H24" s="42">
        <f t="shared" si="5"/>
        <v>30.938922999999988</v>
      </c>
      <c r="I24" t="s">
        <v>7</v>
      </c>
      <c r="J24" t="s">
        <v>19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206</v>
      </c>
      <c r="B25">
        <v>255</v>
      </c>
      <c r="C25" s="2">
        <v>255.77</v>
      </c>
      <c r="D25" s="3">
        <v>0.996</v>
      </c>
      <c r="E25" s="19">
        <f t="shared" si="14"/>
        <v>0.29983128000000003</v>
      </c>
      <c r="F25" s="37">
        <f t="shared" si="4"/>
        <v>0.10261945490196075</v>
      </c>
      <c r="H25" s="42">
        <f t="shared" si="5"/>
        <v>26.167960999999991</v>
      </c>
      <c r="I25" t="s">
        <v>7</v>
      </c>
      <c r="J25" t="s">
        <v>20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28" t="s">
        <v>207</v>
      </c>
      <c r="B26" s="22">
        <v>105</v>
      </c>
      <c r="C26" s="23">
        <v>104.62</v>
      </c>
      <c r="D26" s="24">
        <v>1.0026999999999999</v>
      </c>
      <c r="E26" s="25">
        <f t="shared" si="14"/>
        <v>0.19993498266666668</v>
      </c>
      <c r="F26" s="37">
        <f t="shared" si="4"/>
        <v>0.20447619047619048</v>
      </c>
      <c r="G26" s="26">
        <v>126.47</v>
      </c>
      <c r="H26" s="45">
        <f t="shared" si="5"/>
        <v>21.47</v>
      </c>
      <c r="I26" s="22" t="s">
        <v>11</v>
      </c>
      <c r="J26" s="22" t="s">
        <v>85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208</v>
      </c>
      <c r="B27">
        <v>105</v>
      </c>
      <c r="C27" s="2">
        <v>102.68</v>
      </c>
      <c r="D27" s="3">
        <v>1.0216000000000001</v>
      </c>
      <c r="E27" s="19">
        <f t="shared" si="14"/>
        <v>0.19993192533333337</v>
      </c>
      <c r="F27" s="37">
        <f t="shared" si="4"/>
        <v>7.5010704761904801E-2</v>
      </c>
      <c r="H27" s="42">
        <f t="shared" si="5"/>
        <v>7.8761240000000043</v>
      </c>
      <c r="I27" t="s">
        <v>7</v>
      </c>
      <c r="J27" t="s">
        <v>21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28" t="s">
        <v>209</v>
      </c>
      <c r="B28" s="22">
        <v>90</v>
      </c>
      <c r="C28" s="23">
        <v>87.89</v>
      </c>
      <c r="D28" s="24">
        <v>1.0229999999999999</v>
      </c>
      <c r="E28" s="25">
        <f t="shared" si="14"/>
        <v>0.18994098000000001</v>
      </c>
      <c r="F28" s="37">
        <f t="shared" si="4"/>
        <v>0.19766666666666674</v>
      </c>
      <c r="G28" s="26">
        <v>107.79</v>
      </c>
      <c r="H28" s="45">
        <f t="shared" si="5"/>
        <v>17.790000000000006</v>
      </c>
      <c r="I28" s="22" t="s">
        <v>11</v>
      </c>
      <c r="J28" s="22" t="s">
        <v>96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28" t="s">
        <v>210</v>
      </c>
      <c r="B29" s="22">
        <v>90</v>
      </c>
      <c r="C29" s="23">
        <v>89.46</v>
      </c>
      <c r="D29" s="24">
        <v>1.0049999999999999</v>
      </c>
      <c r="E29" s="25">
        <f t="shared" si="14"/>
        <v>0.1899382</v>
      </c>
      <c r="F29" s="37">
        <f t="shared" si="4"/>
        <v>0.19111111111111115</v>
      </c>
      <c r="G29" s="26">
        <v>107.2</v>
      </c>
      <c r="H29" s="45">
        <f t="shared" si="5"/>
        <v>17.200000000000003</v>
      </c>
      <c r="I29" s="22" t="s">
        <v>11</v>
      </c>
      <c r="J29" s="22" t="s">
        <v>84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211</v>
      </c>
      <c r="B30">
        <v>90</v>
      </c>
      <c r="C30" s="2">
        <v>86.86</v>
      </c>
      <c r="D30" s="3">
        <v>1.0350999999999999</v>
      </c>
      <c r="E30" s="19">
        <f t="shared" si="14"/>
        <v>0.18993919066666667</v>
      </c>
      <c r="F30" s="37">
        <f t="shared" si="4"/>
        <v>6.0946644444444413E-2</v>
      </c>
      <c r="H30" s="42">
        <f t="shared" si="5"/>
        <v>5.4851979999999969</v>
      </c>
      <c r="I30" t="s">
        <v>7</v>
      </c>
      <c r="J30" t="s">
        <v>22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212</v>
      </c>
      <c r="B31">
        <v>90</v>
      </c>
      <c r="C31" s="2">
        <v>87.02</v>
      </c>
      <c r="D31" s="3">
        <v>1.0331999999999999</v>
      </c>
      <c r="E31" s="19">
        <f t="shared" si="14"/>
        <v>0.18993937599999999</v>
      </c>
      <c r="F31" s="37">
        <f t="shared" si="4"/>
        <v>6.2900955555555527E-2</v>
      </c>
      <c r="H31" s="42">
        <f t="shared" si="5"/>
        <v>5.6610859999999974</v>
      </c>
      <c r="I31" t="s">
        <v>7</v>
      </c>
      <c r="J31" t="s">
        <v>23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213</v>
      </c>
      <c r="B32">
        <v>90</v>
      </c>
      <c r="C32" s="2">
        <v>86.74</v>
      </c>
      <c r="D32" s="3">
        <v>1.0366</v>
      </c>
      <c r="E32" s="19">
        <f t="shared" si="14"/>
        <v>0.18994312266666666</v>
      </c>
      <c r="F32" s="37">
        <f t="shared" si="4"/>
        <v>5.9480911111111034E-2</v>
      </c>
      <c r="H32" s="42">
        <f t="shared" si="5"/>
        <v>5.353281999999993</v>
      </c>
      <c r="I32" t="s">
        <v>7</v>
      </c>
      <c r="J32" t="s">
        <v>24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214</v>
      </c>
      <c r="B33">
        <v>90</v>
      </c>
      <c r="C33" s="2">
        <v>86.95</v>
      </c>
      <c r="D33" s="3">
        <v>1.0341</v>
      </c>
      <c r="E33" s="19">
        <f t="shared" si="14"/>
        <v>0.18994333000000002</v>
      </c>
      <c r="F33" s="37">
        <f t="shared" si="4"/>
        <v>6.204594444444448E-2</v>
      </c>
      <c r="H33" s="42">
        <f t="shared" si="5"/>
        <v>5.5841350000000034</v>
      </c>
      <c r="I33" t="s">
        <v>7</v>
      </c>
      <c r="J33" t="s">
        <v>25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215</v>
      </c>
      <c r="B34">
        <v>90</v>
      </c>
      <c r="C34" s="2">
        <v>85.15</v>
      </c>
      <c r="D34" s="3">
        <v>1.0559000000000001</v>
      </c>
      <c r="E34" s="19">
        <f t="shared" si="14"/>
        <v>0.18993992333333334</v>
      </c>
      <c r="F34" s="37">
        <f t="shared" si="4"/>
        <v>4.0059944444444461E-2</v>
      </c>
      <c r="H34" s="42">
        <f t="shared" si="5"/>
        <v>3.6053950000000015</v>
      </c>
      <c r="I34" t="s">
        <v>7</v>
      </c>
      <c r="J34" t="s">
        <v>26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216</v>
      </c>
      <c r="B35">
        <v>135</v>
      </c>
      <c r="C35" s="2">
        <v>120.91</v>
      </c>
      <c r="D35" s="3">
        <v>1.1154999999999999</v>
      </c>
      <c r="E35" s="19">
        <f t="shared" ref="E35" si="24">10%*M35+13%</f>
        <v>0.21991673666666667</v>
      </c>
      <c r="F35" s="37">
        <f t="shared" si="4"/>
        <v>-1.5434348148148223E-2</v>
      </c>
      <c r="H35" s="42">
        <f t="shared" si="5"/>
        <v>-2.0836370000000102</v>
      </c>
      <c r="I35" t="s">
        <v>7</v>
      </c>
      <c r="J35" t="s">
        <v>27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217</v>
      </c>
      <c r="B36">
        <v>135</v>
      </c>
      <c r="C36" s="2">
        <v>122.29</v>
      </c>
      <c r="D36" s="3">
        <v>1.1029</v>
      </c>
      <c r="E36" s="19">
        <f t="shared" ref="E36" si="32">10%*M36+13%</f>
        <v>0.21991576066666668</v>
      </c>
      <c r="F36" s="37">
        <f t="shared" si="4"/>
        <v>-4.1970592592591588E-3</v>
      </c>
      <c r="H36" s="42">
        <f t="shared" ref="H36" si="33">IF(G36="",$F$1*C36-B36,G36-B36)</f>
        <v>-0.56660299999998642</v>
      </c>
      <c r="I36" t="s">
        <v>7</v>
      </c>
      <c r="J36" t="s">
        <v>28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218</v>
      </c>
      <c r="B37">
        <v>135</v>
      </c>
      <c r="C37" s="2">
        <v>122.51</v>
      </c>
      <c r="D37" s="3">
        <v>1.1009</v>
      </c>
      <c r="E37" s="19">
        <f t="shared" ref="E37:E39" si="43">10%*M37+13%</f>
        <v>0.21991417266666669</v>
      </c>
      <c r="F37" s="37">
        <f t="shared" si="4"/>
        <v>-2.4056074074074465E-3</v>
      </c>
      <c r="H37" s="42">
        <f t="shared" ref="H37:H39" si="44">IF(G37="",$F$1*C37-B37,G37-B37)</f>
        <v>-0.32475700000000529</v>
      </c>
      <c r="I37" t="s">
        <v>7</v>
      </c>
      <c r="J37" t="s">
        <v>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219</v>
      </c>
      <c r="B38">
        <v>135</v>
      </c>
      <c r="C38" s="2">
        <v>122.81</v>
      </c>
      <c r="D38" s="3">
        <v>1.0982000000000001</v>
      </c>
      <c r="E38" s="19">
        <f t="shared" si="43"/>
        <v>0.2199132946666667</v>
      </c>
      <c r="F38" s="37">
        <f t="shared" si="4"/>
        <v>3.7281481481462228E-5</v>
      </c>
      <c r="H38" s="42">
        <f t="shared" si="44"/>
        <v>5.0329999999974007E-3</v>
      </c>
      <c r="I38" t="s">
        <v>7</v>
      </c>
      <c r="J38" t="s">
        <v>31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220</v>
      </c>
      <c r="B39">
        <v>135</v>
      </c>
      <c r="C39" s="2">
        <v>120.31</v>
      </c>
      <c r="D39" s="3">
        <v>1.121</v>
      </c>
      <c r="E39" s="19">
        <f t="shared" si="43"/>
        <v>0.21991167333333334</v>
      </c>
      <c r="F39" s="37">
        <f t="shared" si="4"/>
        <v>-2.0320125925926042E-2</v>
      </c>
      <c r="H39" s="42">
        <f t="shared" si="44"/>
        <v>-2.7432170000000156</v>
      </c>
      <c r="I39" t="s">
        <v>7</v>
      </c>
      <c r="J39" t="s">
        <v>32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221</v>
      </c>
      <c r="B40">
        <v>135</v>
      </c>
      <c r="C40" s="2">
        <v>118.99</v>
      </c>
      <c r="D40" s="3">
        <v>1.1335</v>
      </c>
      <c r="E40" s="19">
        <f t="shared" ref="E40" si="48">10%*M40+13%</f>
        <v>0.21991677666666665</v>
      </c>
      <c r="F40" s="37">
        <f t="shared" si="4"/>
        <v>-3.1068837037037157E-2</v>
      </c>
      <c r="H40" s="42">
        <f t="shared" ref="H40" si="49">IF(G40="",$F$1*C40-B40,G40-B40)</f>
        <v>-4.194293000000016</v>
      </c>
      <c r="I40" t="s">
        <v>7</v>
      </c>
      <c r="J40" t="s">
        <v>49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222</v>
      </c>
      <c r="B41">
        <v>135</v>
      </c>
      <c r="C41" s="2">
        <v>118.33</v>
      </c>
      <c r="D41" s="3">
        <v>1.1397999999999999</v>
      </c>
      <c r="E41" s="19">
        <f t="shared" ref="E41" si="60">10%*M41+13%</f>
        <v>0.21991502266666668</v>
      </c>
      <c r="F41" s="37">
        <f t="shared" si="4"/>
        <v>-3.644319259259271E-2</v>
      </c>
      <c r="H41" s="42">
        <f t="shared" ref="H41" si="61">IF(G41="",$F$1*C41-B41,G41-B41)</f>
        <v>-4.9198310000000163</v>
      </c>
      <c r="I41" t="s">
        <v>7</v>
      </c>
      <c r="J41" t="s">
        <v>50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223</v>
      </c>
      <c r="B42">
        <v>135</v>
      </c>
      <c r="C42" s="2">
        <v>117.37</v>
      </c>
      <c r="D42" s="3">
        <v>1.1491</v>
      </c>
      <c r="E42" s="19">
        <f t="shared" ref="E42" si="72">10%*M42+13%</f>
        <v>0.21991324466666667</v>
      </c>
      <c r="F42" s="37">
        <f t="shared" si="4"/>
        <v>-4.426043703703697E-2</v>
      </c>
      <c r="H42" s="42">
        <f t="shared" ref="H42" si="73">IF(G42="",$F$1*C42-B42,G42-B42)</f>
        <v>-5.9751589999999908</v>
      </c>
      <c r="I42" t="s">
        <v>7</v>
      </c>
      <c r="J42" t="s">
        <v>51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224</v>
      </c>
      <c r="B43">
        <v>135</v>
      </c>
      <c r="C43" s="2">
        <v>118.51</v>
      </c>
      <c r="D43" s="3">
        <v>1.1379999999999999</v>
      </c>
      <c r="E43" s="19">
        <f t="shared" ref="E43" si="85">10%*M43+13%</f>
        <v>0.21990958666666666</v>
      </c>
      <c r="F43" s="37">
        <f t="shared" si="4"/>
        <v>-3.4977459259259283E-2</v>
      </c>
      <c r="H43" s="42">
        <f t="shared" ref="H43" si="86">IF(G43="",$F$1*C43-B43,G43-B43)</f>
        <v>-4.7219570000000033</v>
      </c>
      <c r="I43" t="s">
        <v>7</v>
      </c>
      <c r="J43" t="s">
        <v>53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225</v>
      </c>
      <c r="B44">
        <v>135</v>
      </c>
      <c r="C44" s="2">
        <v>123.19</v>
      </c>
      <c r="D44" s="3">
        <v>1.0948</v>
      </c>
      <c r="E44" s="19">
        <f t="shared" ref="E44" si="98">10%*M44+13%</f>
        <v>0.21991227466666668</v>
      </c>
      <c r="F44" s="37">
        <f t="shared" si="4"/>
        <v>3.1316074074073572E-3</v>
      </c>
      <c r="H44" s="42">
        <f t="shared" ref="H44" si="99">IF(G44="",$F$1*C44-B44,G44-B44)</f>
        <v>0.42276699999999323</v>
      </c>
      <c r="I44" t="s">
        <v>7</v>
      </c>
      <c r="J44" t="s">
        <v>54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226</v>
      </c>
      <c r="B45">
        <v>135</v>
      </c>
      <c r="C45" s="2">
        <v>120.88</v>
      </c>
      <c r="D45" s="3">
        <v>1.1156999999999999</v>
      </c>
      <c r="E45" s="19">
        <f t="shared" ref="E45:E49" si="111">10%*M45+13%</f>
        <v>0.21991054399999999</v>
      </c>
      <c r="F45" s="37">
        <f t="shared" si="4"/>
        <v>-1.5678637037037198E-2</v>
      </c>
      <c r="H45" s="42">
        <f t="shared" ref="H45:H49" si="112">IF(G45="",$F$1*C45-B45,G45-B45)</f>
        <v>-2.1166160000000218</v>
      </c>
      <c r="I45" t="s">
        <v>7</v>
      </c>
      <c r="J45" t="s">
        <v>55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227</v>
      </c>
      <c r="B46">
        <v>135</v>
      </c>
      <c r="C46" s="2">
        <v>120.11</v>
      </c>
      <c r="D46" s="3">
        <v>1.1229</v>
      </c>
      <c r="E46" s="19">
        <f t="shared" si="111"/>
        <v>0.21991434600000001</v>
      </c>
      <c r="F46" s="37">
        <f t="shared" si="4"/>
        <v>-2.1948718518518508E-2</v>
      </c>
      <c r="H46" s="42">
        <f t="shared" si="112"/>
        <v>-2.9630769999999984</v>
      </c>
      <c r="I46" t="s">
        <v>7</v>
      </c>
      <c r="J46" t="s">
        <v>56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228</v>
      </c>
      <c r="B47">
        <v>135</v>
      </c>
      <c r="C47" s="2">
        <v>121.07</v>
      </c>
      <c r="D47" s="3">
        <v>1.1140000000000001</v>
      </c>
      <c r="E47" s="19">
        <f t="shared" si="111"/>
        <v>0.21991465333333335</v>
      </c>
      <c r="F47" s="37">
        <f t="shared" si="4"/>
        <v>-1.4131474074074252E-2</v>
      </c>
      <c r="H47" s="42">
        <f t="shared" si="112"/>
        <v>-1.9077490000000239</v>
      </c>
      <c r="I47" t="s">
        <v>7</v>
      </c>
      <c r="J47" t="s">
        <v>57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229</v>
      </c>
      <c r="B48">
        <v>135</v>
      </c>
      <c r="C48" s="2">
        <v>121.87</v>
      </c>
      <c r="D48" s="3">
        <v>1.1067</v>
      </c>
      <c r="E48" s="19">
        <f t="shared" si="111"/>
        <v>0.21991568600000003</v>
      </c>
      <c r="F48" s="37">
        <f t="shared" si="4"/>
        <v>-7.6171037037037577E-3</v>
      </c>
      <c r="H48" s="42">
        <f t="shared" si="112"/>
        <v>-1.0283090000000072</v>
      </c>
      <c r="I48" t="s">
        <v>7</v>
      </c>
      <c r="J48" t="s">
        <v>58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230</v>
      </c>
      <c r="B49">
        <v>135</v>
      </c>
      <c r="C49" s="2">
        <v>120.42</v>
      </c>
      <c r="D49" s="3">
        <v>1.1200000000000001</v>
      </c>
      <c r="E49" s="19">
        <f t="shared" si="111"/>
        <v>0.21991360000000004</v>
      </c>
      <c r="F49" s="37">
        <f t="shared" si="4"/>
        <v>-1.9424400000000081E-2</v>
      </c>
      <c r="H49" s="42">
        <f t="shared" si="112"/>
        <v>-2.6222940000000108</v>
      </c>
      <c r="I49" t="s">
        <v>7</v>
      </c>
      <c r="J49" t="s">
        <v>59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231</v>
      </c>
      <c r="B50">
        <v>135</v>
      </c>
      <c r="C50" s="2">
        <v>117.24</v>
      </c>
      <c r="D50" s="3">
        <v>1.1504000000000001</v>
      </c>
      <c r="E50" s="19">
        <f t="shared" ref="E50:E54" si="124">10%*M50+13%</f>
        <v>0.219915264</v>
      </c>
      <c r="F50" s="37">
        <f t="shared" si="4"/>
        <v>-4.5319022222222387E-2</v>
      </c>
      <c r="H50" s="42">
        <f t="shared" ref="H50:H54" si="125">IF(G50="",$F$1*C50-B50,G50-B50)</f>
        <v>-6.1180680000000223</v>
      </c>
      <c r="I50" t="s">
        <v>7</v>
      </c>
      <c r="J50" t="s">
        <v>60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232</v>
      </c>
      <c r="B51">
        <v>135</v>
      </c>
      <c r="C51" s="2">
        <v>117.78</v>
      </c>
      <c r="D51" s="3">
        <v>1.1451</v>
      </c>
      <c r="E51" s="19">
        <f t="shared" si="124"/>
        <v>0.219913252</v>
      </c>
      <c r="F51" s="37">
        <f t="shared" si="4"/>
        <v>-4.0921822222222307E-2</v>
      </c>
      <c r="H51" s="42">
        <f t="shared" si="125"/>
        <v>-5.5244460000000117</v>
      </c>
      <c r="I51" t="s">
        <v>7</v>
      </c>
      <c r="J51" t="s">
        <v>61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233</v>
      </c>
      <c r="B52">
        <v>135</v>
      </c>
      <c r="C52" s="2">
        <v>117.74</v>
      </c>
      <c r="D52" s="3">
        <v>1.1455</v>
      </c>
      <c r="E52" s="19">
        <f t="shared" si="124"/>
        <v>0.21991411333333333</v>
      </c>
      <c r="F52" s="37">
        <f t="shared" si="4"/>
        <v>-4.1247540740740801E-2</v>
      </c>
      <c r="H52" s="42">
        <f t="shared" si="125"/>
        <v>-5.5684180000000083</v>
      </c>
      <c r="I52" t="s">
        <v>7</v>
      </c>
      <c r="J52" t="s">
        <v>62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234</v>
      </c>
      <c r="B53">
        <v>135</v>
      </c>
      <c r="C53" s="2">
        <v>117.7</v>
      </c>
      <c r="D53" s="3">
        <v>1.1458999999999999</v>
      </c>
      <c r="E53" s="19">
        <f t="shared" si="124"/>
        <v>0.21991495333333333</v>
      </c>
      <c r="F53" s="37">
        <f t="shared" si="4"/>
        <v>-4.1573259259259296E-2</v>
      </c>
      <c r="H53" s="42">
        <f t="shared" si="125"/>
        <v>-5.6123900000000049</v>
      </c>
      <c r="I53" t="s">
        <v>7</v>
      </c>
      <c r="J53" t="s">
        <v>63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235</v>
      </c>
      <c r="B54">
        <v>135</v>
      </c>
      <c r="C54" s="2">
        <v>117.78</v>
      </c>
      <c r="D54" s="3">
        <v>1.1451</v>
      </c>
      <c r="E54" s="19">
        <f t="shared" si="124"/>
        <v>0.219913252</v>
      </c>
      <c r="F54" s="37">
        <f t="shared" si="4"/>
        <v>-4.0921822222222307E-2</v>
      </c>
      <c r="H54" s="42">
        <f t="shared" si="125"/>
        <v>-5.5244460000000117</v>
      </c>
      <c r="I54" t="s">
        <v>7</v>
      </c>
      <c r="J54" t="s">
        <v>64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236</v>
      </c>
      <c r="B55">
        <v>135</v>
      </c>
      <c r="C55" s="2">
        <v>120.49</v>
      </c>
      <c r="D55" s="3">
        <v>1.1193</v>
      </c>
      <c r="E55" s="19">
        <f t="shared" ref="E55:E59" si="137">10%*M55+13%</f>
        <v>0.21990963800000002</v>
      </c>
      <c r="F55" s="37">
        <f t="shared" si="4"/>
        <v>-1.8854392592592611E-2</v>
      </c>
      <c r="H55" s="42">
        <f t="shared" ref="H55:H59" si="138">IF(G55="",$F$1*C55-B55,G55-B55)</f>
        <v>-2.5453430000000026</v>
      </c>
      <c r="I55" t="s">
        <v>7</v>
      </c>
      <c r="J55" t="s">
        <v>66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237</v>
      </c>
      <c r="B56">
        <v>135</v>
      </c>
      <c r="C56" s="2">
        <v>121.8</v>
      </c>
      <c r="D56" s="3">
        <v>1.1073</v>
      </c>
      <c r="E56" s="19">
        <f t="shared" si="137"/>
        <v>0.21991275999999998</v>
      </c>
      <c r="F56" s="37">
        <f t="shared" si="4"/>
        <v>-8.1871111111112248E-3</v>
      </c>
      <c r="H56" s="42">
        <f t="shared" si="138"/>
        <v>-1.1052600000000155</v>
      </c>
      <c r="I56" t="s">
        <v>7</v>
      </c>
      <c r="J56" t="s">
        <v>67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238</v>
      </c>
      <c r="B57">
        <v>135</v>
      </c>
      <c r="C57" s="2">
        <v>120.51</v>
      </c>
      <c r="D57" s="3">
        <v>1.1192</v>
      </c>
      <c r="E57" s="19">
        <f t="shared" si="137"/>
        <v>0.219916528</v>
      </c>
      <c r="F57" s="37">
        <f t="shared" si="4"/>
        <v>-1.8691533333333364E-2</v>
      </c>
      <c r="H57" s="42">
        <f t="shared" si="138"/>
        <v>-2.5233570000000043</v>
      </c>
      <c r="I57" t="s">
        <v>7</v>
      </c>
      <c r="J57" t="s">
        <v>68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239</v>
      </c>
      <c r="B58">
        <v>135</v>
      </c>
      <c r="C58" s="2">
        <v>120.94</v>
      </c>
      <c r="D58" s="3">
        <v>1.1152</v>
      </c>
      <c r="E58" s="19">
        <f t="shared" si="137"/>
        <v>0.21991485866666666</v>
      </c>
      <c r="F58" s="37">
        <f t="shared" si="4"/>
        <v>-1.5190059259259248E-2</v>
      </c>
      <c r="H58" s="42">
        <f t="shared" si="138"/>
        <v>-2.0506579999999985</v>
      </c>
      <c r="I58" t="s">
        <v>7</v>
      </c>
      <c r="J58" t="s">
        <v>69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240</v>
      </c>
      <c r="B59">
        <v>135</v>
      </c>
      <c r="C59" s="33">
        <v>116.68</v>
      </c>
      <c r="D59" s="34">
        <v>1.1558999999999999</v>
      </c>
      <c r="E59" s="19">
        <f t="shared" si="137"/>
        <v>0.21991360799999998</v>
      </c>
      <c r="F59" s="37">
        <f t="shared" si="4"/>
        <v>-4.9879081481481499E-2</v>
      </c>
      <c r="H59" s="42">
        <f t="shared" si="138"/>
        <v>-6.7336760000000027</v>
      </c>
      <c r="I59" t="s">
        <v>7</v>
      </c>
      <c r="J59" t="s">
        <v>70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241</v>
      </c>
      <c r="B60">
        <v>135</v>
      </c>
      <c r="C60" s="33">
        <v>113.8</v>
      </c>
      <c r="D60" s="34">
        <v>1.1852</v>
      </c>
      <c r="E60" s="19">
        <f t="shared" ref="E60" si="150">10%*M60+13%</f>
        <v>0.21991717333333335</v>
      </c>
      <c r="F60" s="37">
        <f t="shared" si="4"/>
        <v>-7.3330814814814904E-2</v>
      </c>
      <c r="H60" s="42">
        <f t="shared" ref="H60" si="151">IF(G60="",$F$1*C60-B60,G60-B60)</f>
        <v>-9.8996600000000115</v>
      </c>
      <c r="I60" t="s">
        <v>7</v>
      </c>
      <c r="J60" t="s">
        <v>71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242</v>
      </c>
      <c r="B61">
        <v>135</v>
      </c>
      <c r="C61" s="33">
        <v>113.86</v>
      </c>
      <c r="D61" s="34">
        <v>1.1845000000000001</v>
      </c>
      <c r="E61" s="19">
        <f t="shared" ref="E61:E63" si="163">10%*M61+13%</f>
        <v>0.21991144666666668</v>
      </c>
      <c r="F61" s="37">
        <f t="shared" ref="F61:F63" si="164">IF(G61="",($F$1*C61-B61)/B61,H61/B61)</f>
        <v>-7.2842237037037058E-2</v>
      </c>
      <c r="H61" s="42">
        <f t="shared" ref="H61:H63" si="165">IF(G61="",$F$1*C61-B61,G61-B61)</f>
        <v>-9.8337020000000024</v>
      </c>
      <c r="I61" t="s">
        <v>7</v>
      </c>
      <c r="J61" t="s">
        <v>81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243</v>
      </c>
      <c r="B62">
        <v>135</v>
      </c>
      <c r="C62" s="33">
        <v>112.49</v>
      </c>
      <c r="D62" s="34">
        <v>1.1989000000000001</v>
      </c>
      <c r="E62" s="19">
        <f t="shared" si="163"/>
        <v>0.21990950733333334</v>
      </c>
      <c r="F62" s="37">
        <f t="shared" si="164"/>
        <v>-8.3998096296296385E-2</v>
      </c>
      <c r="H62" s="42">
        <f t="shared" si="165"/>
        <v>-11.339743000000013</v>
      </c>
      <c r="I62" t="s">
        <v>7</v>
      </c>
      <c r="J62" t="s">
        <v>82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244</v>
      </c>
      <c r="B63">
        <v>120</v>
      </c>
      <c r="C63" s="33">
        <v>99.04</v>
      </c>
      <c r="D63" s="34">
        <v>1.2103999999999999</v>
      </c>
      <c r="E63" s="19">
        <f t="shared" si="163"/>
        <v>0.20991867733333336</v>
      </c>
      <c r="F63" s="37">
        <f t="shared" si="164"/>
        <v>-9.2711066666666633E-2</v>
      </c>
      <c r="H63" s="42">
        <f t="shared" si="165"/>
        <v>-11.125327999999996</v>
      </c>
      <c r="I63" t="s">
        <v>7</v>
      </c>
      <c r="J63" t="s">
        <v>83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  <row r="64" spans="1:24">
      <c r="A64" s="7" t="s">
        <v>245</v>
      </c>
      <c r="B64">
        <v>120</v>
      </c>
      <c r="C64" s="33">
        <v>99.12</v>
      </c>
      <c r="D64" s="34">
        <v>1.2094</v>
      </c>
      <c r="E64" s="19">
        <f t="shared" ref="E64:E68" si="177">10%*M64+13%</f>
        <v>0.209917152</v>
      </c>
      <c r="F64" s="37">
        <f t="shared" ref="F64:F68" si="178">IF(G64="",($F$1*C64-B64)/B64,H64/B64)</f>
        <v>-9.1978200000000024E-2</v>
      </c>
      <c r="H64" s="42">
        <f t="shared" ref="H64:H68" si="179">IF(G64="",$F$1*C64-B64,G64-B64)</f>
        <v>-11.037384000000003</v>
      </c>
      <c r="I64" t="s">
        <v>7</v>
      </c>
      <c r="J64" t="s">
        <v>86</v>
      </c>
      <c r="K64" s="2">
        <f t="shared" ref="K64:K68" si="180">D64*C64</f>
        <v>119.87572800000001</v>
      </c>
      <c r="L64" s="2">
        <f t="shared" ref="L64:L68" si="181">B64-K64</f>
        <v>0.12427199999999061</v>
      </c>
      <c r="M64" s="1">
        <f t="shared" ref="M64:M68" si="182">K64/150</f>
        <v>0.79917152000000002</v>
      </c>
      <c r="N64" s="6">
        <f t="shared" ref="N64:N68" si="183">N63+C64-P64</f>
        <v>5781.1499999999987</v>
      </c>
      <c r="O64" s="2">
        <f t="shared" ref="O64:O68" si="184">N64*D64</f>
        <v>6991.7228099999984</v>
      </c>
      <c r="P64" s="2">
        <v>104.62</v>
      </c>
      <c r="Q64" s="2">
        <v>126.47</v>
      </c>
      <c r="R64" s="6">
        <f t="shared" ref="R64:R68" si="185">R63+Q64</f>
        <v>3578.3399999999997</v>
      </c>
      <c r="S64" s="6">
        <f t="shared" ref="S64:S68" si="186">R64+O64</f>
        <v>10570.062809999998</v>
      </c>
      <c r="T64">
        <f t="shared" ref="T64:T68" si="187">T63+B64</f>
        <v>9135</v>
      </c>
      <c r="U64" s="4">
        <f t="shared" ref="U64:U68" si="188">S64/T64-1</f>
        <v>0.1570949983579637</v>
      </c>
      <c r="V64" s="4">
        <f t="shared" ref="V64:V68" si="189">O64/(T64-R64)-1</f>
        <v>0.25825996371921245</v>
      </c>
      <c r="W64" s="1">
        <f t="shared" ref="W64:W68" si="190">R64/S64</f>
        <v>0.33853535823974923</v>
      </c>
    </row>
    <row r="65" spans="1:23">
      <c r="A65" s="7" t="s">
        <v>246</v>
      </c>
      <c r="B65">
        <v>120</v>
      </c>
      <c r="C65" s="33">
        <v>98.71</v>
      </c>
      <c r="D65" s="34">
        <v>1.2144999999999999</v>
      </c>
      <c r="E65" s="19">
        <f t="shared" si="177"/>
        <v>0.20992219666666667</v>
      </c>
      <c r="F65" s="37">
        <f t="shared" si="178"/>
        <v>-9.5734141666666758E-2</v>
      </c>
      <c r="H65" s="42">
        <f t="shared" si="179"/>
        <v>-11.48809700000001</v>
      </c>
      <c r="I65" t="s">
        <v>7</v>
      </c>
      <c r="J65" t="s">
        <v>87</v>
      </c>
      <c r="K65" s="2">
        <f t="shared" si="180"/>
        <v>119.88329499999999</v>
      </c>
      <c r="L65" s="2">
        <f t="shared" si="181"/>
        <v>0.11670500000001027</v>
      </c>
      <c r="M65" s="1">
        <f t="shared" si="182"/>
        <v>0.79922196666666656</v>
      </c>
      <c r="N65" s="6">
        <f t="shared" si="183"/>
        <v>5879.8599999999988</v>
      </c>
      <c r="O65" s="2">
        <f t="shared" si="184"/>
        <v>7141.0899699999982</v>
      </c>
      <c r="P65" s="2"/>
      <c r="Q65" s="2"/>
      <c r="R65" s="6">
        <f t="shared" si="185"/>
        <v>3578.3399999999997</v>
      </c>
      <c r="S65" s="6">
        <f t="shared" si="186"/>
        <v>10719.429969999997</v>
      </c>
      <c r="T65">
        <f t="shared" si="187"/>
        <v>9255</v>
      </c>
      <c r="U65" s="4">
        <f t="shared" si="188"/>
        <v>0.15823122312263616</v>
      </c>
      <c r="V65" s="4">
        <f t="shared" si="189"/>
        <v>0.25797387372151914</v>
      </c>
      <c r="W65" s="1">
        <f t="shared" si="190"/>
        <v>0.33381812372621905</v>
      </c>
    </row>
    <row r="66" spans="1:23">
      <c r="A66" s="7" t="s">
        <v>247</v>
      </c>
      <c r="B66">
        <v>120</v>
      </c>
      <c r="C66" s="33">
        <v>98.47</v>
      </c>
      <c r="D66" s="34">
        <v>1.2174</v>
      </c>
      <c r="E66" s="19">
        <f t="shared" si="177"/>
        <v>0.20991825200000003</v>
      </c>
      <c r="F66" s="37">
        <f t="shared" si="178"/>
        <v>-9.7932741666666698E-2</v>
      </c>
      <c r="H66" s="42">
        <f t="shared" si="179"/>
        <v>-11.751929000000004</v>
      </c>
      <c r="I66" t="s">
        <v>7</v>
      </c>
      <c r="J66" t="s">
        <v>88</v>
      </c>
      <c r="K66" s="2">
        <f t="shared" si="180"/>
        <v>119.87737800000001</v>
      </c>
      <c r="L66" s="2">
        <f t="shared" si="181"/>
        <v>0.12262199999999268</v>
      </c>
      <c r="M66" s="1">
        <f t="shared" si="182"/>
        <v>0.79918252000000001</v>
      </c>
      <c r="N66" s="6">
        <f t="shared" si="183"/>
        <v>5978.329999999999</v>
      </c>
      <c r="O66" s="2">
        <f t="shared" si="184"/>
        <v>7278.0189419999988</v>
      </c>
      <c r="P66" s="2"/>
      <c r="Q66" s="2"/>
      <c r="R66" s="6">
        <f t="shared" si="185"/>
        <v>3578.3399999999997</v>
      </c>
      <c r="S66" s="6">
        <f t="shared" si="186"/>
        <v>10856.358941999999</v>
      </c>
      <c r="T66">
        <f t="shared" si="187"/>
        <v>9375</v>
      </c>
      <c r="U66" s="4">
        <f t="shared" si="188"/>
        <v>0.15801162047999995</v>
      </c>
      <c r="V66" s="4">
        <f t="shared" si="189"/>
        <v>0.25555387792280371</v>
      </c>
      <c r="W66" s="1">
        <f t="shared" si="190"/>
        <v>0.32960774594108849</v>
      </c>
    </row>
    <row r="67" spans="1:23">
      <c r="A67" s="7" t="s">
        <v>248</v>
      </c>
      <c r="B67">
        <v>120</v>
      </c>
      <c r="C67" s="33">
        <v>100.52</v>
      </c>
      <c r="D67" s="34">
        <v>1.1926000000000001</v>
      </c>
      <c r="E67" s="19">
        <f t="shared" si="177"/>
        <v>0.20992010133333333</v>
      </c>
      <c r="F67" s="37">
        <f t="shared" si="178"/>
        <v>-7.9153033333333414E-2</v>
      </c>
      <c r="H67" s="42">
        <f t="shared" si="179"/>
        <v>-9.4983640000000094</v>
      </c>
      <c r="I67" t="s">
        <v>7</v>
      </c>
      <c r="J67" t="s">
        <v>89</v>
      </c>
      <c r="K67" s="2">
        <f t="shared" si="180"/>
        <v>119.88015200000001</v>
      </c>
      <c r="L67" s="2">
        <f t="shared" si="181"/>
        <v>0.11984799999999041</v>
      </c>
      <c r="M67" s="1">
        <f t="shared" si="182"/>
        <v>0.79920101333333338</v>
      </c>
      <c r="N67" s="6">
        <f t="shared" si="183"/>
        <v>6078.8499999999995</v>
      </c>
      <c r="O67" s="2">
        <f t="shared" si="184"/>
        <v>7249.6365100000003</v>
      </c>
      <c r="P67" s="2"/>
      <c r="Q67" s="2"/>
      <c r="R67" s="6">
        <f t="shared" si="185"/>
        <v>3578.3399999999997</v>
      </c>
      <c r="S67" s="6">
        <f t="shared" si="186"/>
        <v>10827.97651</v>
      </c>
      <c r="T67">
        <f t="shared" si="187"/>
        <v>9495</v>
      </c>
      <c r="U67" s="4">
        <f t="shared" si="188"/>
        <v>0.14038720484465506</v>
      </c>
      <c r="V67" s="4">
        <f t="shared" si="189"/>
        <v>0.22529205835724886</v>
      </c>
      <c r="W67" s="1">
        <f t="shared" si="190"/>
        <v>0.33047171802555003</v>
      </c>
    </row>
    <row r="68" spans="1:23">
      <c r="A68" s="7" t="s">
        <v>249</v>
      </c>
      <c r="B68">
        <v>120</v>
      </c>
      <c r="C68" s="33">
        <v>100.74</v>
      </c>
      <c r="D68" s="34">
        <v>1.19</v>
      </c>
      <c r="E68" s="19">
        <f t="shared" si="177"/>
        <v>0.20992040000000001</v>
      </c>
      <c r="F68" s="37">
        <f t="shared" si="178"/>
        <v>-7.7137650000000113E-2</v>
      </c>
      <c r="H68" s="42">
        <f t="shared" si="179"/>
        <v>-9.256518000000014</v>
      </c>
      <c r="I68" t="s">
        <v>7</v>
      </c>
      <c r="J68" t="s">
        <v>90</v>
      </c>
      <c r="K68" s="2">
        <f t="shared" si="180"/>
        <v>119.88059999999999</v>
      </c>
      <c r="L68" s="2">
        <f t="shared" si="181"/>
        <v>0.11940000000001305</v>
      </c>
      <c r="M68" s="1">
        <f t="shared" si="182"/>
        <v>0.79920399999999991</v>
      </c>
      <c r="N68" s="6">
        <f t="shared" si="183"/>
        <v>6179.5899999999992</v>
      </c>
      <c r="O68" s="2">
        <f t="shared" si="184"/>
        <v>7353.7120999999988</v>
      </c>
      <c r="P68" s="2"/>
      <c r="Q68" s="2"/>
      <c r="R68" s="6">
        <f t="shared" si="185"/>
        <v>3578.3399999999997</v>
      </c>
      <c r="S68" s="6">
        <f t="shared" si="186"/>
        <v>10932.052099999999</v>
      </c>
      <c r="T68">
        <f t="shared" si="187"/>
        <v>9615</v>
      </c>
      <c r="U68" s="4">
        <f t="shared" si="188"/>
        <v>0.13697889755590209</v>
      </c>
      <c r="V68" s="4">
        <f t="shared" si="189"/>
        <v>0.21817563023261188</v>
      </c>
      <c r="W68" s="1">
        <f t="shared" si="190"/>
        <v>0.32732555308623162</v>
      </c>
    </row>
    <row r="69" spans="1:23">
      <c r="A69" s="7" t="s">
        <v>250</v>
      </c>
      <c r="B69">
        <v>120</v>
      </c>
      <c r="C69" s="33">
        <v>101.05</v>
      </c>
      <c r="D69" s="34">
        <v>1.1862999999999999</v>
      </c>
      <c r="E69" s="19">
        <f t="shared" ref="E69:E73" si="191">10%*M69+13%</f>
        <v>0.20991707666666665</v>
      </c>
      <c r="F69" s="37">
        <f t="shared" ref="F69:F73" si="192">IF(G69="",($F$1*C69-B69)/B69,H69/B69)</f>
        <v>-7.4297791666666765E-2</v>
      </c>
      <c r="H69" s="42">
        <f t="shared" ref="H69:H73" si="193">IF(G69="",$F$1*C69-B69,G69-B69)</f>
        <v>-8.9157350000000122</v>
      </c>
      <c r="I69" t="s">
        <v>7</v>
      </c>
      <c r="J69" t="s">
        <v>91</v>
      </c>
      <c r="K69" s="2">
        <f t="shared" ref="K69:K73" si="194">D69*C69</f>
        <v>119.87561499999998</v>
      </c>
      <c r="L69" s="2">
        <f t="shared" ref="L69:L73" si="195">B69-K69</f>
        <v>0.12438500000001795</v>
      </c>
      <c r="M69" s="1">
        <f t="shared" ref="M69:M73" si="196">K69/150</f>
        <v>0.79917076666666653</v>
      </c>
      <c r="N69" s="6">
        <f t="shared" ref="N69:N73" si="197">N68+C69-P69</f>
        <v>6280.6399999999994</v>
      </c>
      <c r="O69" s="2">
        <f t="shared" ref="O69:O73" si="198">N69*D69</f>
        <v>7450.7232319999985</v>
      </c>
      <c r="P69" s="2"/>
      <c r="Q69" s="2"/>
      <c r="R69" s="6">
        <f t="shared" ref="R69:R73" si="199">R68+Q69</f>
        <v>3578.3399999999997</v>
      </c>
      <c r="S69" s="6">
        <f t="shared" ref="S69:S73" si="200">R69+O69</f>
        <v>11029.063231999999</v>
      </c>
      <c r="T69">
        <f t="shared" ref="T69:T73" si="201">T68+B69</f>
        <v>9735</v>
      </c>
      <c r="U69" s="4">
        <f t="shared" ref="U69:U73" si="202">S69/T69-1</f>
        <v>0.13292894011299428</v>
      </c>
      <c r="V69" s="4">
        <f t="shared" ref="V69:V73" si="203">O69/(T69-R69)-1</f>
        <v>0.21018916620375316</v>
      </c>
      <c r="W69" s="1">
        <f t="shared" ref="W69:W73" si="204">R69/S69</f>
        <v>0.32444641260353962</v>
      </c>
    </row>
    <row r="70" spans="1:23">
      <c r="A70" s="7" t="s">
        <v>251</v>
      </c>
      <c r="B70">
        <v>135</v>
      </c>
      <c r="C70" s="33">
        <v>110.81</v>
      </c>
      <c r="D70" s="34">
        <v>1.2171000000000001</v>
      </c>
      <c r="E70" s="19">
        <f t="shared" si="191"/>
        <v>0.21991123400000001</v>
      </c>
      <c r="F70" s="37">
        <f t="shared" si="192"/>
        <v>-9.7678274074074159E-2</v>
      </c>
      <c r="H70" s="42">
        <f t="shared" si="193"/>
        <v>-13.186567000000011</v>
      </c>
      <c r="I70" t="s">
        <v>7</v>
      </c>
      <c r="J70" t="s">
        <v>92</v>
      </c>
      <c r="K70" s="2">
        <f t="shared" si="194"/>
        <v>134.866851</v>
      </c>
      <c r="L70" s="2">
        <f t="shared" si="195"/>
        <v>0.13314900000000307</v>
      </c>
      <c r="M70" s="1">
        <f t="shared" si="196"/>
        <v>0.89911233999999995</v>
      </c>
      <c r="N70" s="6">
        <f t="shared" si="197"/>
        <v>6391.45</v>
      </c>
      <c r="O70" s="2">
        <f t="shared" si="198"/>
        <v>7779.0337950000003</v>
      </c>
      <c r="P70" s="2"/>
      <c r="Q70" s="2"/>
      <c r="R70" s="6">
        <f t="shared" si="199"/>
        <v>3578.3399999999997</v>
      </c>
      <c r="S70" s="6">
        <f t="shared" si="200"/>
        <v>11357.373795</v>
      </c>
      <c r="T70">
        <f t="shared" si="201"/>
        <v>9870</v>
      </c>
      <c r="U70" s="4">
        <f t="shared" si="202"/>
        <v>0.15069643313069903</v>
      </c>
      <c r="V70" s="4">
        <f t="shared" si="203"/>
        <v>0.2364040324810941</v>
      </c>
      <c r="W70" s="1">
        <f t="shared" si="204"/>
        <v>0.31506755563291733</v>
      </c>
    </row>
    <row r="71" spans="1:23">
      <c r="A71" s="7" t="s">
        <v>252</v>
      </c>
      <c r="B71">
        <v>120</v>
      </c>
      <c r="C71" s="33">
        <v>98.46</v>
      </c>
      <c r="D71" s="34">
        <v>1.2175</v>
      </c>
      <c r="E71" s="19">
        <f t="shared" si="191"/>
        <v>0.20991670000000001</v>
      </c>
      <c r="F71" s="37">
        <f t="shared" si="192"/>
        <v>-9.8024350000000149E-2</v>
      </c>
      <c r="H71" s="42">
        <f t="shared" si="193"/>
        <v>-11.762922000000017</v>
      </c>
      <c r="I71" t="s">
        <v>7</v>
      </c>
      <c r="J71" t="s">
        <v>93</v>
      </c>
      <c r="K71" s="2">
        <f t="shared" si="194"/>
        <v>119.87505</v>
      </c>
      <c r="L71" s="2">
        <f t="shared" si="195"/>
        <v>0.12494999999999834</v>
      </c>
      <c r="M71" s="1">
        <f t="shared" si="196"/>
        <v>0.79916699999999996</v>
      </c>
      <c r="N71" s="6">
        <f t="shared" si="197"/>
        <v>6489.91</v>
      </c>
      <c r="O71" s="2">
        <f t="shared" si="198"/>
        <v>7901.4654250000003</v>
      </c>
      <c r="P71" s="2"/>
      <c r="Q71" s="2"/>
      <c r="R71" s="6">
        <f t="shared" si="199"/>
        <v>3578.3399999999997</v>
      </c>
      <c r="S71" s="6">
        <f t="shared" si="200"/>
        <v>11479.805425</v>
      </c>
      <c r="T71">
        <f t="shared" si="201"/>
        <v>9990</v>
      </c>
      <c r="U71" s="4">
        <f t="shared" si="202"/>
        <v>0.14912967217217221</v>
      </c>
      <c r="V71" s="4">
        <f t="shared" si="203"/>
        <v>0.2323587690239346</v>
      </c>
      <c r="W71" s="1">
        <f t="shared" si="204"/>
        <v>0.31170737373364493</v>
      </c>
    </row>
    <row r="72" spans="1:23">
      <c r="A72" s="7" t="s">
        <v>253</v>
      </c>
      <c r="B72">
        <v>120</v>
      </c>
      <c r="C72" s="33">
        <v>98.8</v>
      </c>
      <c r="D72" s="34">
        <v>1.2133</v>
      </c>
      <c r="E72" s="19">
        <f t="shared" si="191"/>
        <v>0.2099160266666667</v>
      </c>
      <c r="F72" s="37">
        <f t="shared" si="192"/>
        <v>-9.4909666666666698E-2</v>
      </c>
      <c r="H72" s="42">
        <f t="shared" si="193"/>
        <v>-11.389160000000004</v>
      </c>
      <c r="I72" t="s">
        <v>7</v>
      </c>
      <c r="J72" t="s">
        <v>94</v>
      </c>
      <c r="K72" s="2">
        <f t="shared" si="194"/>
        <v>119.87404000000001</v>
      </c>
      <c r="L72" s="2">
        <f t="shared" si="195"/>
        <v>0.12595999999999208</v>
      </c>
      <c r="M72" s="1">
        <f t="shared" si="196"/>
        <v>0.79916026666666673</v>
      </c>
      <c r="N72" s="6">
        <f t="shared" si="197"/>
        <v>6588.71</v>
      </c>
      <c r="O72" s="2">
        <f t="shared" si="198"/>
        <v>7994.0818429999999</v>
      </c>
      <c r="P72" s="2"/>
      <c r="Q72" s="2"/>
      <c r="R72" s="6">
        <f t="shared" si="199"/>
        <v>3578.3399999999997</v>
      </c>
      <c r="S72" s="6">
        <f t="shared" si="200"/>
        <v>11572.421843</v>
      </c>
      <c r="T72">
        <f t="shared" si="201"/>
        <v>10110</v>
      </c>
      <c r="U72" s="4">
        <f t="shared" si="202"/>
        <v>0.14465102304648858</v>
      </c>
      <c r="V72" s="4">
        <f t="shared" si="203"/>
        <v>0.22389742316654582</v>
      </c>
      <c r="W72" s="1">
        <f t="shared" si="204"/>
        <v>0.30921271697025882</v>
      </c>
    </row>
    <row r="73" spans="1:23">
      <c r="A73" s="7" t="s">
        <v>254</v>
      </c>
      <c r="B73">
        <v>120</v>
      </c>
      <c r="C73" s="33">
        <v>97.7</v>
      </c>
      <c r="D73" s="34">
        <v>1.2270000000000001</v>
      </c>
      <c r="E73" s="19">
        <f t="shared" si="191"/>
        <v>0.20991860000000001</v>
      </c>
      <c r="F73" s="37">
        <f t="shared" si="192"/>
        <v>-0.10498658333333341</v>
      </c>
      <c r="H73" s="42">
        <f t="shared" si="193"/>
        <v>-12.598390000000009</v>
      </c>
      <c r="I73" t="s">
        <v>7</v>
      </c>
      <c r="J73" t="s">
        <v>95</v>
      </c>
      <c r="K73" s="2">
        <f t="shared" si="194"/>
        <v>119.87790000000001</v>
      </c>
      <c r="L73" s="2">
        <f t="shared" si="195"/>
        <v>0.122099999999989</v>
      </c>
      <c r="M73" s="1">
        <f t="shared" si="196"/>
        <v>0.79918600000000006</v>
      </c>
      <c r="N73" s="6">
        <f t="shared" si="197"/>
        <v>6598.5199999999995</v>
      </c>
      <c r="O73" s="2">
        <f t="shared" si="198"/>
        <v>8096.3840399999999</v>
      </c>
      <c r="P73" s="2">
        <v>87.89</v>
      </c>
      <c r="Q73" s="2">
        <v>107.79</v>
      </c>
      <c r="R73" s="6">
        <f t="shared" si="199"/>
        <v>3686.1299999999997</v>
      </c>
      <c r="S73" s="6">
        <f t="shared" si="200"/>
        <v>11782.51404</v>
      </c>
      <c r="T73">
        <f t="shared" si="201"/>
        <v>10230</v>
      </c>
      <c r="U73" s="4">
        <f t="shared" si="202"/>
        <v>0.15176090322580649</v>
      </c>
      <c r="V73" s="4">
        <f t="shared" si="203"/>
        <v>0.23724707856360205</v>
      </c>
      <c r="W73" s="1">
        <f t="shared" si="204"/>
        <v>0.31284749481189666</v>
      </c>
    </row>
    <row r="74" spans="1:23">
      <c r="A74" s="7" t="s">
        <v>255</v>
      </c>
      <c r="B74">
        <v>120</v>
      </c>
      <c r="C74" s="33">
        <v>99.88</v>
      </c>
      <c r="D74" s="34">
        <v>1.2001999999999999</v>
      </c>
      <c r="E74" s="19">
        <f t="shared" ref="E74:E78" si="205">10%*M74+13%</f>
        <v>0.20991731733333335</v>
      </c>
      <c r="F74" s="37">
        <f t="shared" ref="F74:F78" si="206">IF(G74="",($F$1*C74-B74)/B74,H74/B74)</f>
        <v>-8.5015966666666762E-2</v>
      </c>
      <c r="H74" s="42">
        <f t="shared" ref="H74:H78" si="207">IF(G74="",$F$1*C74-B74,G74-B74)</f>
        <v>-10.201916000000011</v>
      </c>
      <c r="I74" t="s">
        <v>7</v>
      </c>
      <c r="J74" t="s">
        <v>97</v>
      </c>
      <c r="K74" s="2">
        <f t="shared" ref="K74:K78" si="208">D74*C74</f>
        <v>119.87597599999999</v>
      </c>
      <c r="L74" s="2">
        <f t="shared" ref="L74:L78" si="209">B74-K74</f>
        <v>0.12402400000000569</v>
      </c>
      <c r="M74" s="1">
        <f t="shared" ref="M74:M78" si="210">K74/150</f>
        <v>0.79917317333333326</v>
      </c>
      <c r="N74" s="6">
        <f t="shared" ref="N74:N78" si="211">N73+C74-P74</f>
        <v>6698.4</v>
      </c>
      <c r="O74" s="2">
        <f t="shared" ref="O74:O78" si="212">N74*D74</f>
        <v>8039.4196799999991</v>
      </c>
      <c r="P74" s="2"/>
      <c r="Q74" s="2"/>
      <c r="R74" s="6">
        <f t="shared" ref="R74:R78" si="213">R73+Q74</f>
        <v>3686.1299999999997</v>
      </c>
      <c r="S74" s="6">
        <f t="shared" ref="S74:S78" si="214">R74+O74</f>
        <v>11725.549679999998</v>
      </c>
      <c r="T74">
        <f t="shared" ref="T74:T78" si="215">T73+B74</f>
        <v>10350</v>
      </c>
      <c r="U74" s="4">
        <f t="shared" ref="U74:U78" si="216">S74/T74-1</f>
        <v>0.13290335072463755</v>
      </c>
      <c r="V74" s="4">
        <f t="shared" ref="V74:V78" si="217">O74/(T74-R74)-1</f>
        <v>0.20641904478928885</v>
      </c>
      <c r="W74" s="1">
        <f t="shared" ref="W74:W78" si="218">R74/S74</f>
        <v>0.31436735168905106</v>
      </c>
    </row>
    <row r="75" spans="1:23">
      <c r="A75" s="7" t="s">
        <v>256</v>
      </c>
      <c r="B75">
        <v>120</v>
      </c>
      <c r="C75" s="33">
        <v>100.03</v>
      </c>
      <c r="D75" s="34">
        <v>1.1984999999999999</v>
      </c>
      <c r="E75" s="19">
        <f t="shared" si="205"/>
        <v>0.20992397000000002</v>
      </c>
      <c r="F75" s="37">
        <f t="shared" si="206"/>
        <v>-8.3641841666666744E-2</v>
      </c>
      <c r="H75" s="42">
        <f t="shared" si="207"/>
        <v>-10.03702100000001</v>
      </c>
      <c r="I75" t="s">
        <v>7</v>
      </c>
      <c r="J75" t="s">
        <v>98</v>
      </c>
      <c r="K75" s="2">
        <f t="shared" si="208"/>
        <v>119.885955</v>
      </c>
      <c r="L75" s="2">
        <f t="shared" si="209"/>
        <v>0.11404500000000439</v>
      </c>
      <c r="M75" s="1">
        <f t="shared" si="210"/>
        <v>0.7992397</v>
      </c>
      <c r="N75" s="6">
        <f t="shared" si="211"/>
        <v>6798.4299999999994</v>
      </c>
      <c r="O75" s="2">
        <f t="shared" si="212"/>
        <v>8147.9183549999989</v>
      </c>
      <c r="P75" s="2"/>
      <c r="Q75" s="2"/>
      <c r="R75" s="6">
        <f t="shared" si="213"/>
        <v>3686.1299999999997</v>
      </c>
      <c r="S75" s="6">
        <f t="shared" si="214"/>
        <v>11834.048354999999</v>
      </c>
      <c r="T75">
        <f t="shared" si="215"/>
        <v>10470</v>
      </c>
      <c r="U75" s="4">
        <f t="shared" si="216"/>
        <v>0.13028160028653279</v>
      </c>
      <c r="V75" s="4">
        <f t="shared" si="217"/>
        <v>0.20107230165082735</v>
      </c>
      <c r="W75" s="1">
        <f t="shared" si="218"/>
        <v>0.31148512237087272</v>
      </c>
    </row>
    <row r="76" spans="1:23">
      <c r="A76" s="7" t="s">
        <v>257</v>
      </c>
      <c r="B76">
        <v>120</v>
      </c>
      <c r="C76" s="33">
        <v>99.78</v>
      </c>
      <c r="D76" s="34">
        <v>1.2015</v>
      </c>
      <c r="E76" s="19">
        <f t="shared" si="205"/>
        <v>0.20992378</v>
      </c>
      <c r="F76" s="37">
        <f t="shared" si="206"/>
        <v>-8.5932050000000024E-2</v>
      </c>
      <c r="H76" s="42">
        <f t="shared" si="207"/>
        <v>-10.311846000000003</v>
      </c>
      <c r="I76" t="s">
        <v>7</v>
      </c>
      <c r="J76" t="s">
        <v>99</v>
      </c>
      <c r="K76" s="2">
        <f t="shared" si="208"/>
        <v>119.88567</v>
      </c>
      <c r="L76" s="2">
        <f t="shared" si="209"/>
        <v>0.11432999999999538</v>
      </c>
      <c r="M76" s="1">
        <f t="shared" si="210"/>
        <v>0.7992378</v>
      </c>
      <c r="N76" s="6">
        <f t="shared" si="211"/>
        <v>6898.2099999999991</v>
      </c>
      <c r="O76" s="2">
        <f t="shared" si="212"/>
        <v>8288.1993149999998</v>
      </c>
      <c r="P76" s="2"/>
      <c r="Q76" s="2"/>
      <c r="R76" s="6">
        <f t="shared" si="213"/>
        <v>3686.1299999999997</v>
      </c>
      <c r="S76" s="6">
        <f t="shared" si="214"/>
        <v>11974.329314999999</v>
      </c>
      <c r="T76">
        <f t="shared" si="215"/>
        <v>10590</v>
      </c>
      <c r="U76" s="4">
        <f t="shared" si="216"/>
        <v>0.13072042634560899</v>
      </c>
      <c r="V76" s="4">
        <f t="shared" si="217"/>
        <v>0.20051497421011688</v>
      </c>
      <c r="W76" s="1">
        <f t="shared" si="218"/>
        <v>0.30783603014679572</v>
      </c>
    </row>
    <row r="77" spans="1:23">
      <c r="A77" s="7" t="s">
        <v>258</v>
      </c>
      <c r="B77">
        <v>120</v>
      </c>
      <c r="C77" s="33">
        <v>101.89</v>
      </c>
      <c r="D77" s="34">
        <v>1.1766000000000001</v>
      </c>
      <c r="E77" s="19">
        <f t="shared" si="205"/>
        <v>0.209922516</v>
      </c>
      <c r="F77" s="37">
        <f t="shared" si="206"/>
        <v>-6.6602691666666658E-2</v>
      </c>
      <c r="H77" s="42">
        <f t="shared" si="207"/>
        <v>-7.992322999999999</v>
      </c>
      <c r="I77" t="s">
        <v>7</v>
      </c>
      <c r="J77" t="s">
        <v>100</v>
      </c>
      <c r="K77" s="2">
        <f t="shared" si="208"/>
        <v>119.88377400000002</v>
      </c>
      <c r="L77" s="2">
        <f t="shared" si="209"/>
        <v>0.11622599999998329</v>
      </c>
      <c r="M77" s="1">
        <f t="shared" si="210"/>
        <v>0.7992251600000001</v>
      </c>
      <c r="N77" s="6">
        <f t="shared" si="211"/>
        <v>7000.0999999999995</v>
      </c>
      <c r="O77" s="2">
        <f t="shared" si="212"/>
        <v>8236.3176600000006</v>
      </c>
      <c r="P77" s="2"/>
      <c r="Q77" s="2"/>
      <c r="R77" s="6">
        <f t="shared" si="213"/>
        <v>3686.1299999999997</v>
      </c>
      <c r="S77" s="6">
        <f t="shared" si="214"/>
        <v>11922.44766</v>
      </c>
      <c r="T77">
        <f t="shared" si="215"/>
        <v>10710</v>
      </c>
      <c r="U77" s="4">
        <f t="shared" si="216"/>
        <v>0.11320706442577033</v>
      </c>
      <c r="V77" s="4">
        <f t="shared" si="217"/>
        <v>0.17261818057566547</v>
      </c>
      <c r="W77" s="1">
        <f t="shared" si="218"/>
        <v>0.30917560765370555</v>
      </c>
    </row>
    <row r="78" spans="1:23">
      <c r="A78" s="7" t="s">
        <v>259</v>
      </c>
      <c r="B78">
        <v>135</v>
      </c>
      <c r="C78" s="33">
        <v>116.08</v>
      </c>
      <c r="D78" s="34">
        <v>1.1618999999999999</v>
      </c>
      <c r="E78" s="19">
        <f t="shared" si="205"/>
        <v>0.21991556800000001</v>
      </c>
      <c r="F78" s="37">
        <f t="shared" si="206"/>
        <v>-5.4764859259259321E-2</v>
      </c>
      <c r="H78" s="42">
        <f t="shared" si="207"/>
        <v>-7.393256000000008</v>
      </c>
      <c r="I78" t="s">
        <v>7</v>
      </c>
      <c r="J78" t="s">
        <v>101</v>
      </c>
      <c r="K78" s="2">
        <f t="shared" si="208"/>
        <v>134.87335199999998</v>
      </c>
      <c r="L78" s="2">
        <f t="shared" si="209"/>
        <v>0.12664800000001719</v>
      </c>
      <c r="M78" s="1">
        <f t="shared" si="210"/>
        <v>0.8991556799999999</v>
      </c>
      <c r="N78" s="6">
        <f t="shared" si="211"/>
        <v>7116.1799999999994</v>
      </c>
      <c r="O78" s="2">
        <f t="shared" si="212"/>
        <v>8268.2895419999986</v>
      </c>
      <c r="P78" s="2"/>
      <c r="Q78" s="2"/>
      <c r="R78" s="6">
        <f t="shared" si="213"/>
        <v>3686.1299999999997</v>
      </c>
      <c r="S78" s="6">
        <f t="shared" si="214"/>
        <v>11954.419541999998</v>
      </c>
      <c r="T78">
        <f t="shared" si="215"/>
        <v>10845</v>
      </c>
      <c r="U78" s="4">
        <f t="shared" si="216"/>
        <v>0.10229779087136914</v>
      </c>
      <c r="V78" s="4">
        <f t="shared" si="217"/>
        <v>0.15497132117219592</v>
      </c>
      <c r="W78" s="1">
        <f t="shared" si="218"/>
        <v>0.30834872300151034</v>
      </c>
    </row>
    <row r="79" spans="1:23">
      <c r="A79" s="7" t="s">
        <v>260</v>
      </c>
      <c r="B79">
        <v>135</v>
      </c>
      <c r="C79" s="33">
        <v>115.77</v>
      </c>
      <c r="D79" s="34">
        <v>1.165</v>
      </c>
      <c r="E79" s="19">
        <f t="shared" ref="E79:E80" si="219">10%*M79+13%</f>
        <v>0.21991470000000002</v>
      </c>
      <c r="F79" s="37">
        <f t="shared" ref="F79:F80" si="220">IF(G79="",($F$1*C79-B79)/B79,H79/B79)</f>
        <v>-5.7289177777777853E-2</v>
      </c>
      <c r="H79" s="42">
        <f t="shared" ref="H79:H80" si="221">IF(G79="",$F$1*C79-B79,G79-B79)</f>
        <v>-7.7340390000000099</v>
      </c>
      <c r="I79" t="s">
        <v>7</v>
      </c>
      <c r="J79" t="s">
        <v>102</v>
      </c>
      <c r="K79" s="2">
        <f t="shared" ref="K79:K80" si="222">D79*C79</f>
        <v>134.87205</v>
      </c>
      <c r="L79" s="2">
        <f t="shared" ref="L79:L80" si="223">B79-K79</f>
        <v>0.12794999999999845</v>
      </c>
      <c r="M79" s="1">
        <f t="shared" ref="M79:M80" si="224">K79/150</f>
        <v>0.89914700000000003</v>
      </c>
      <c r="N79" s="6">
        <f t="shared" ref="N79:N80" si="225">N78+C79-P79</f>
        <v>7231.95</v>
      </c>
      <c r="O79" s="2">
        <f t="shared" ref="O79:O80" si="226">N79*D79</f>
        <v>8425.2217500000006</v>
      </c>
      <c r="P79" s="2"/>
      <c r="Q79" s="2"/>
      <c r="R79" s="6">
        <f t="shared" ref="R79:R80" si="227">R78+Q79</f>
        <v>3686.1299999999997</v>
      </c>
      <c r="S79" s="6">
        <f t="shared" ref="S79:S80" si="228">R79+O79</f>
        <v>12111.35175</v>
      </c>
      <c r="T79">
        <f t="shared" ref="T79:T80" si="229">T78+B79</f>
        <v>10980</v>
      </c>
      <c r="U79" s="4">
        <f t="shared" ref="U79:U80" si="230">S79/T79-1</f>
        <v>0.10303749999999989</v>
      </c>
      <c r="V79" s="4">
        <f t="shared" ref="V79:V80" si="231">O79/(T79-R79)-1</f>
        <v>0.15510994163592162</v>
      </c>
      <c r="W79" s="1">
        <f t="shared" ref="W79:W80" si="232">R79/S79</f>
        <v>0.30435331052126363</v>
      </c>
    </row>
    <row r="80" spans="1:23">
      <c r="A80" s="7" t="s">
        <v>261</v>
      </c>
      <c r="B80">
        <v>135</v>
      </c>
      <c r="C80" s="33">
        <v>115.41</v>
      </c>
      <c r="D80" s="34">
        <v>1.1686000000000001</v>
      </c>
      <c r="E80" s="19">
        <f t="shared" si="219"/>
        <v>0.21991208400000001</v>
      </c>
      <c r="F80" s="37">
        <f t="shared" si="220"/>
        <v>-6.0220644444444499E-2</v>
      </c>
      <c r="H80" s="42">
        <f t="shared" si="221"/>
        <v>-8.1297870000000074</v>
      </c>
      <c r="I80" t="s">
        <v>7</v>
      </c>
      <c r="J80" t="s">
        <v>103</v>
      </c>
      <c r="K80" s="2">
        <f t="shared" si="222"/>
        <v>134.86812600000002</v>
      </c>
      <c r="L80" s="2">
        <f t="shared" si="223"/>
        <v>0.13187399999998206</v>
      </c>
      <c r="M80" s="1">
        <f t="shared" si="224"/>
        <v>0.89912084000000014</v>
      </c>
      <c r="N80" s="6">
        <f t="shared" si="225"/>
        <v>7347.36</v>
      </c>
      <c r="O80" s="2">
        <f t="shared" si="226"/>
        <v>8586.1248959999994</v>
      </c>
      <c r="P80" s="2"/>
      <c r="Q80" s="2"/>
      <c r="R80" s="6">
        <f t="shared" si="227"/>
        <v>3686.1299999999997</v>
      </c>
      <c r="S80" s="6">
        <f t="shared" si="228"/>
        <v>12272.254895999999</v>
      </c>
      <c r="T80">
        <f t="shared" si="229"/>
        <v>11115</v>
      </c>
      <c r="U80" s="4">
        <f t="shared" si="230"/>
        <v>0.10411649986504701</v>
      </c>
      <c r="V80" s="4">
        <f t="shared" si="231"/>
        <v>0.15577805184368532</v>
      </c>
      <c r="W80" s="1">
        <f t="shared" si="232"/>
        <v>0.30036289428778501</v>
      </c>
    </row>
    <row r="81" spans="1:23">
      <c r="A81" s="7" t="s">
        <v>267</v>
      </c>
      <c r="B81">
        <v>135</v>
      </c>
      <c r="C81" s="33">
        <v>122.13</v>
      </c>
      <c r="D81" s="34">
        <v>1.1043000000000001</v>
      </c>
      <c r="E81" s="19">
        <f t="shared" ref="E81" si="233">10%*M81+13%</f>
        <v>0.219912106</v>
      </c>
      <c r="F81" s="37">
        <f t="shared" ref="F81" si="234">IF(G81="",($F$1*C81-B81)/B81,H81/B81)</f>
        <v>-5.4999333333333412E-3</v>
      </c>
      <c r="H81" s="42">
        <f t="shared" ref="H81" si="235">IF(G81="",$F$1*C81-B81,G81-B81)</f>
        <v>-0.74249100000000112</v>
      </c>
      <c r="I81" t="s">
        <v>7</v>
      </c>
      <c r="J81" t="s">
        <v>269</v>
      </c>
      <c r="K81" s="2">
        <f t="shared" ref="K81" si="236">D81*C81</f>
        <v>134.86815899999999</v>
      </c>
      <c r="L81" s="2">
        <f t="shared" ref="L81" si="237">B81-K81</f>
        <v>0.13184100000000853</v>
      </c>
      <c r="M81" s="1">
        <f t="shared" ref="M81" si="238">K81/150</f>
        <v>0.89912105999999992</v>
      </c>
      <c r="N81" s="6">
        <f t="shared" ref="N81" si="239">N80+C81-P81</f>
        <v>7469.49</v>
      </c>
      <c r="O81" s="2">
        <f t="shared" ref="O81" si="240">N81*D81</f>
        <v>8248.557807000001</v>
      </c>
      <c r="P81" s="2"/>
      <c r="Q81" s="2"/>
      <c r="R81" s="6">
        <f t="shared" ref="R81" si="241">R80+Q81</f>
        <v>3686.1299999999997</v>
      </c>
      <c r="S81" s="6">
        <f t="shared" ref="S81" si="242">R81+O81</f>
        <v>11934.687807</v>
      </c>
      <c r="T81">
        <f t="shared" ref="T81" si="243">T80+B81</f>
        <v>11250</v>
      </c>
      <c r="U81" s="4">
        <f t="shared" ref="U81" si="244">S81/T81-1</f>
        <v>6.0861138399999959E-2</v>
      </c>
      <c r="V81" s="4">
        <f t="shared" ref="V81" si="245">O81/(T81-R81)-1</f>
        <v>9.0520832193043965E-2</v>
      </c>
      <c r="W81" s="1">
        <f t="shared" ref="W81" si="246">R81/S81</f>
        <v>0.30885851893318816</v>
      </c>
    </row>
    <row r="82" spans="1:23">
      <c r="A82" s="7" t="s">
        <v>270</v>
      </c>
      <c r="B82">
        <v>135</v>
      </c>
      <c r="C82" s="33">
        <v>121.01</v>
      </c>
      <c r="D82" s="34">
        <v>1.1145</v>
      </c>
      <c r="E82" s="19">
        <f t="shared" ref="E82:E85" si="247">10%*M82+13%</f>
        <v>0.21991042999999999</v>
      </c>
      <c r="F82" s="37">
        <f t="shared" ref="F82:F85" si="248">IF(G82="",($F$1*C82-B82)/B82,H82/B82)</f>
        <v>-1.462005185185178E-2</v>
      </c>
      <c r="H82" s="42">
        <f t="shared" ref="H82:H85" si="249">IF(G82="",$F$1*C82-B82,G82-B82)</f>
        <v>-1.9737069999999903</v>
      </c>
      <c r="I82" t="s">
        <v>7</v>
      </c>
      <c r="J82" t="s">
        <v>271</v>
      </c>
      <c r="K82" s="2">
        <f t="shared" ref="K82:K85" si="250">D82*C82</f>
        <v>134.865645</v>
      </c>
      <c r="L82" s="2">
        <f t="shared" ref="L82:L85" si="251">B82-K82</f>
        <v>0.13435499999999934</v>
      </c>
      <c r="M82" s="1">
        <f t="shared" ref="M82:M85" si="252">K82/150</f>
        <v>0.89910429999999997</v>
      </c>
      <c r="N82" s="6">
        <f t="shared" ref="N82:N85" si="253">N81+C82-P82</f>
        <v>7590.5</v>
      </c>
      <c r="O82" s="2">
        <f t="shared" ref="O82:O85" si="254">N82*D82</f>
        <v>8459.6122500000001</v>
      </c>
      <c r="P82" s="2"/>
      <c r="Q82" s="2"/>
      <c r="R82" s="6">
        <f t="shared" ref="R82:R85" si="255">R81+Q82</f>
        <v>3686.1299999999997</v>
      </c>
      <c r="S82" s="6">
        <f t="shared" ref="S82:S85" si="256">R82+O82</f>
        <v>12145.742249999999</v>
      </c>
      <c r="T82">
        <f t="shared" ref="T82:T85" si="257">T81+B82</f>
        <v>11385</v>
      </c>
      <c r="U82" s="4">
        <f t="shared" ref="U82:U85" si="258">S82/T82-1</f>
        <v>6.6819696969696807E-2</v>
      </c>
      <c r="V82" s="4">
        <f t="shared" ref="V82:V85" si="259">O82/(T82-R82)-1</f>
        <v>9.8812195815749515E-2</v>
      </c>
      <c r="W82" s="1">
        <f t="shared" ref="W82:W85" si="260">R82/S82</f>
        <v>0.30349153836193088</v>
      </c>
    </row>
    <row r="83" spans="1:23">
      <c r="A83" s="7" t="s">
        <v>272</v>
      </c>
      <c r="B83">
        <v>135</v>
      </c>
      <c r="C83" s="33">
        <v>122.64</v>
      </c>
      <c r="D83" s="34">
        <v>1.0996999999999999</v>
      </c>
      <c r="E83" s="19">
        <f t="shared" si="247"/>
        <v>0.219911472</v>
      </c>
      <c r="F83" s="37">
        <f t="shared" si="248"/>
        <v>-1.3470222222222387E-3</v>
      </c>
      <c r="H83" s="42">
        <f t="shared" si="249"/>
        <v>-0.18184800000000223</v>
      </c>
      <c r="I83" t="s">
        <v>7</v>
      </c>
      <c r="J83" t="s">
        <v>273</v>
      </c>
      <c r="K83" s="2">
        <f t="shared" si="250"/>
        <v>134.86720799999998</v>
      </c>
      <c r="L83" s="2">
        <f t="shared" si="251"/>
        <v>0.13279200000002334</v>
      </c>
      <c r="M83" s="1">
        <f t="shared" si="252"/>
        <v>0.89911471999999981</v>
      </c>
      <c r="N83" s="6">
        <f t="shared" si="253"/>
        <v>7713.14</v>
      </c>
      <c r="O83" s="2">
        <f t="shared" si="254"/>
        <v>8482.140057999999</v>
      </c>
      <c r="P83" s="2"/>
      <c r="Q83" s="2"/>
      <c r="R83" s="6">
        <f t="shared" si="255"/>
        <v>3686.1299999999997</v>
      </c>
      <c r="S83" s="6">
        <f t="shared" si="256"/>
        <v>12168.270057999998</v>
      </c>
      <c r="T83">
        <f t="shared" si="257"/>
        <v>11520</v>
      </c>
      <c r="U83" s="4">
        <f t="shared" si="258"/>
        <v>5.6273442534721996E-2</v>
      </c>
      <c r="V83" s="4">
        <f t="shared" si="259"/>
        <v>8.2752210337929899E-2</v>
      </c>
      <c r="W83" s="1">
        <f t="shared" si="260"/>
        <v>0.30292966727645587</v>
      </c>
    </row>
    <row r="84" spans="1:23">
      <c r="A84" s="7" t="s">
        <v>274</v>
      </c>
      <c r="B84">
        <v>135</v>
      </c>
      <c r="C84" s="33">
        <v>124.81</v>
      </c>
      <c r="D84" s="34">
        <v>1.0806</v>
      </c>
      <c r="E84" s="19">
        <f t="shared" si="247"/>
        <v>0.21991312400000002</v>
      </c>
      <c r="F84" s="37">
        <f t="shared" si="248"/>
        <v>1.6323207407407381E-2</v>
      </c>
      <c r="H84" s="42">
        <f t="shared" si="249"/>
        <v>2.2036329999999964</v>
      </c>
      <c r="I84" t="s">
        <v>7</v>
      </c>
      <c r="J84" t="s">
        <v>275</v>
      </c>
      <c r="K84" s="2">
        <f t="shared" si="250"/>
        <v>134.869686</v>
      </c>
      <c r="L84" s="2">
        <f t="shared" si="251"/>
        <v>0.13031399999999849</v>
      </c>
      <c r="M84" s="1">
        <f t="shared" si="252"/>
        <v>0.89913124</v>
      </c>
      <c r="N84" s="6">
        <f t="shared" si="253"/>
        <v>7837.9500000000007</v>
      </c>
      <c r="O84" s="2">
        <f t="shared" si="254"/>
        <v>8469.6887700000007</v>
      </c>
      <c r="P84" s="2"/>
      <c r="Q84" s="2"/>
      <c r="R84" s="6">
        <f t="shared" si="255"/>
        <v>3686.1299999999997</v>
      </c>
      <c r="S84" s="6">
        <f t="shared" si="256"/>
        <v>12155.81877</v>
      </c>
      <c r="T84">
        <f t="shared" si="257"/>
        <v>11655</v>
      </c>
      <c r="U84" s="4">
        <f t="shared" si="258"/>
        <v>4.2970293436293439E-2</v>
      </c>
      <c r="V84" s="4">
        <f t="shared" si="259"/>
        <v>6.2846899246693733E-2</v>
      </c>
      <c r="W84" s="1">
        <f t="shared" si="260"/>
        <v>0.30323996019891303</v>
      </c>
    </row>
    <row r="85" spans="1:23">
      <c r="A85" s="7" t="s">
        <v>276</v>
      </c>
      <c r="B85">
        <v>135</v>
      </c>
      <c r="C85" s="33">
        <v>120.69</v>
      </c>
      <c r="D85" s="34">
        <v>1.1174999999999999</v>
      </c>
      <c r="E85" s="19">
        <f t="shared" si="247"/>
        <v>0.21991405</v>
      </c>
      <c r="F85" s="37">
        <f t="shared" si="248"/>
        <v>-1.7225800000000145E-2</v>
      </c>
      <c r="H85" s="42">
        <f t="shared" si="249"/>
        <v>-2.3254830000000197</v>
      </c>
      <c r="I85" t="s">
        <v>7</v>
      </c>
      <c r="J85" t="s">
        <v>277</v>
      </c>
      <c r="K85" s="2">
        <f t="shared" si="250"/>
        <v>134.87107499999999</v>
      </c>
      <c r="L85" s="2">
        <f t="shared" si="251"/>
        <v>0.1289250000000095</v>
      </c>
      <c r="M85" s="1">
        <f t="shared" si="252"/>
        <v>0.8991404999999999</v>
      </c>
      <c r="N85" s="6">
        <f t="shared" si="253"/>
        <v>7958.64</v>
      </c>
      <c r="O85" s="2">
        <f t="shared" si="254"/>
        <v>8893.7801999999992</v>
      </c>
      <c r="P85" s="2"/>
      <c r="Q85" s="2"/>
      <c r="R85" s="6">
        <f t="shared" si="255"/>
        <v>3686.1299999999997</v>
      </c>
      <c r="S85" s="6">
        <f t="shared" si="256"/>
        <v>12579.910199999998</v>
      </c>
      <c r="T85">
        <f t="shared" si="257"/>
        <v>11790</v>
      </c>
      <c r="U85" s="4">
        <f t="shared" si="258"/>
        <v>6.6998320610687001E-2</v>
      </c>
      <c r="V85" s="4">
        <f t="shared" si="259"/>
        <v>9.7473207245426963E-2</v>
      </c>
      <c r="W85" s="1">
        <f t="shared" si="260"/>
        <v>0.29301719498760809</v>
      </c>
    </row>
    <row r="86" spans="1:23">
      <c r="A86" s="7" t="s">
        <v>327</v>
      </c>
      <c r="B86">
        <v>135</v>
      </c>
      <c r="C86" s="33">
        <v>122.6</v>
      </c>
      <c r="D86" s="34">
        <v>1.1001000000000001</v>
      </c>
      <c r="E86" s="19">
        <f t="shared" ref="E86:E90" si="261">10%*M86+13%</f>
        <v>0.21991484</v>
      </c>
      <c r="F86" s="37">
        <f t="shared" ref="F86:F90" si="262">IF(G86="",($F$1*C86-B86)/B86,H86/B86)</f>
        <v>-1.6727407407409424E-3</v>
      </c>
      <c r="H86" s="42">
        <f t="shared" ref="H86:H90" si="263">IF(G86="",$F$1*C86-B86,G86-B86)</f>
        <v>-0.22582000000002722</v>
      </c>
      <c r="I86" t="s">
        <v>7</v>
      </c>
      <c r="J86" t="s">
        <v>318</v>
      </c>
      <c r="K86" s="2">
        <f t="shared" ref="K86:K90" si="264">D86*C86</f>
        <v>134.87226000000001</v>
      </c>
      <c r="L86" s="2">
        <f t="shared" ref="L86:L90" si="265">B86-K86</f>
        <v>0.12773999999998864</v>
      </c>
      <c r="M86" s="1">
        <f t="shared" ref="M86:M90" si="266">K86/150</f>
        <v>0.89914840000000007</v>
      </c>
      <c r="N86" s="6">
        <f t="shared" ref="N86:N90" si="267">N85+C86-P86</f>
        <v>8081.2400000000007</v>
      </c>
      <c r="O86" s="2">
        <f t="shared" ref="O86:O90" si="268">N86*D86</f>
        <v>8890.1721240000006</v>
      </c>
      <c r="P86" s="2"/>
      <c r="Q86" s="2"/>
      <c r="R86" s="6">
        <f t="shared" ref="R86:R90" si="269">R85+Q86</f>
        <v>3686.1299999999997</v>
      </c>
      <c r="S86" s="6">
        <f t="shared" ref="S86:S90" si="270">R86+O86</f>
        <v>12576.302124</v>
      </c>
      <c r="T86">
        <f t="shared" ref="T86:T90" si="271">T85+B86</f>
        <v>11925</v>
      </c>
      <c r="U86" s="4">
        <f t="shared" ref="U86:U90" si="272">S86/T86-1</f>
        <v>5.461653031446545E-2</v>
      </c>
      <c r="V86" s="4">
        <f t="shared" ref="V86:V90" si="273">O86/(T86-R86)-1</f>
        <v>7.9052360821326273E-2</v>
      </c>
      <c r="W86" s="1">
        <f t="shared" ref="W86:W90" si="274">R86/S86</f>
        <v>0.29310126010455567</v>
      </c>
    </row>
    <row r="87" spans="1:23">
      <c r="A87" s="7" t="s">
        <v>328</v>
      </c>
      <c r="B87">
        <v>135</v>
      </c>
      <c r="C87" s="33">
        <v>123.33</v>
      </c>
      <c r="D87" s="34">
        <v>1.0935999999999999</v>
      </c>
      <c r="E87" s="19">
        <f t="shared" si="261"/>
        <v>0.219915792</v>
      </c>
      <c r="F87" s="37">
        <f t="shared" si="262"/>
        <v>4.2716222222220828E-3</v>
      </c>
      <c r="H87" s="42">
        <f t="shared" si="263"/>
        <v>0.57666899999998122</v>
      </c>
      <c r="I87" t="s">
        <v>7</v>
      </c>
      <c r="J87" t="s">
        <v>320</v>
      </c>
      <c r="K87" s="2">
        <f t="shared" si="264"/>
        <v>134.87368799999999</v>
      </c>
      <c r="L87" s="2">
        <f t="shared" si="265"/>
        <v>0.12631200000001286</v>
      </c>
      <c r="M87" s="1">
        <f t="shared" si="266"/>
        <v>0.89915791999999994</v>
      </c>
      <c r="N87" s="6">
        <f t="shared" si="267"/>
        <v>8204.5700000000015</v>
      </c>
      <c r="O87" s="2">
        <f t="shared" si="268"/>
        <v>8972.5177520000016</v>
      </c>
      <c r="P87" s="2"/>
      <c r="Q87" s="2"/>
      <c r="R87" s="6">
        <f t="shared" si="269"/>
        <v>3686.1299999999997</v>
      </c>
      <c r="S87" s="6">
        <f t="shared" si="270"/>
        <v>12658.647752000001</v>
      </c>
      <c r="T87">
        <f t="shared" si="271"/>
        <v>12060</v>
      </c>
      <c r="U87" s="4">
        <f t="shared" si="272"/>
        <v>4.9639117081260453E-2</v>
      </c>
      <c r="V87" s="4">
        <f t="shared" si="273"/>
        <v>7.1489974408487367E-2</v>
      </c>
      <c r="W87" s="1">
        <f t="shared" si="274"/>
        <v>0.29119461037357725</v>
      </c>
    </row>
    <row r="88" spans="1:23">
      <c r="A88" s="7" t="s">
        <v>329</v>
      </c>
      <c r="B88">
        <v>135</v>
      </c>
      <c r="C88" s="33">
        <v>120.74</v>
      </c>
      <c r="D88" s="34">
        <v>1.117</v>
      </c>
      <c r="E88" s="19">
        <f t="shared" si="261"/>
        <v>0.21991105333333333</v>
      </c>
      <c r="F88" s="37">
        <f t="shared" si="262"/>
        <v>-1.6818651851851923E-2</v>
      </c>
      <c r="H88" s="42">
        <f t="shared" si="263"/>
        <v>-2.2705180000000098</v>
      </c>
      <c r="I88" t="s">
        <v>7</v>
      </c>
      <c r="J88" t="s">
        <v>322</v>
      </c>
      <c r="K88" s="2">
        <f t="shared" si="264"/>
        <v>134.86658</v>
      </c>
      <c r="L88" s="2">
        <f t="shared" si="265"/>
        <v>0.13342000000000098</v>
      </c>
      <c r="M88" s="1">
        <f t="shared" si="266"/>
        <v>0.89911053333333335</v>
      </c>
      <c r="N88" s="6">
        <f t="shared" si="267"/>
        <v>8325.3100000000013</v>
      </c>
      <c r="O88" s="2">
        <f t="shared" si="268"/>
        <v>9299.3712700000015</v>
      </c>
      <c r="P88" s="2"/>
      <c r="Q88" s="2"/>
      <c r="R88" s="6">
        <f t="shared" si="269"/>
        <v>3686.1299999999997</v>
      </c>
      <c r="S88" s="6">
        <f t="shared" si="270"/>
        <v>12985.501270000001</v>
      </c>
      <c r="T88">
        <f t="shared" si="271"/>
        <v>12195</v>
      </c>
      <c r="U88" s="4">
        <f t="shared" si="272"/>
        <v>6.4821752357523632E-2</v>
      </c>
      <c r="V88" s="4">
        <f t="shared" si="273"/>
        <v>9.2903202187834655E-2</v>
      </c>
      <c r="W88" s="1">
        <f t="shared" si="274"/>
        <v>0.28386505251945499</v>
      </c>
    </row>
    <row r="89" spans="1:23">
      <c r="A89" s="7" t="s">
        <v>330</v>
      </c>
      <c r="B89">
        <v>135</v>
      </c>
      <c r="C89" s="33">
        <v>120.25</v>
      </c>
      <c r="D89" s="34">
        <v>1.1215999999999999</v>
      </c>
      <c r="E89" s="19">
        <f t="shared" si="261"/>
        <v>0.21991493333333334</v>
      </c>
      <c r="F89" s="37">
        <f t="shared" si="262"/>
        <v>-2.0808703703703781E-2</v>
      </c>
      <c r="H89" s="42">
        <f t="shared" si="263"/>
        <v>-2.8091750000000104</v>
      </c>
      <c r="I89" t="s">
        <v>7</v>
      </c>
      <c r="J89" t="s">
        <v>324</v>
      </c>
      <c r="K89" s="2">
        <f t="shared" si="264"/>
        <v>134.8724</v>
      </c>
      <c r="L89" s="2">
        <f t="shared" si="265"/>
        <v>0.12760000000000105</v>
      </c>
      <c r="M89" s="1">
        <f t="shared" si="266"/>
        <v>0.89914933333333336</v>
      </c>
      <c r="N89" s="6">
        <f t="shared" si="267"/>
        <v>8445.5600000000013</v>
      </c>
      <c r="O89" s="2">
        <f t="shared" si="268"/>
        <v>9472.5400960000006</v>
      </c>
      <c r="P89" s="2"/>
      <c r="Q89" s="2"/>
      <c r="R89" s="6">
        <f t="shared" si="269"/>
        <v>3686.1299999999997</v>
      </c>
      <c r="S89" s="6">
        <f t="shared" si="270"/>
        <v>13158.670096</v>
      </c>
      <c r="T89">
        <f t="shared" si="271"/>
        <v>12330</v>
      </c>
      <c r="U89" s="4">
        <f t="shared" si="272"/>
        <v>6.7207631467964379E-2</v>
      </c>
      <c r="V89" s="4">
        <f t="shared" si="273"/>
        <v>9.5867949888186699E-2</v>
      </c>
      <c r="W89" s="1">
        <f t="shared" si="274"/>
        <v>0.28012937273353461</v>
      </c>
    </row>
    <row r="90" spans="1:23">
      <c r="A90" s="7" t="s">
        <v>331</v>
      </c>
      <c r="B90">
        <v>135</v>
      </c>
      <c r="C90" s="33">
        <v>123.24</v>
      </c>
      <c r="D90" s="34">
        <v>1.0944</v>
      </c>
      <c r="E90" s="19">
        <f t="shared" si="261"/>
        <v>0.219915904</v>
      </c>
      <c r="F90" s="37">
        <f t="shared" si="262"/>
        <v>3.5387555555553684E-3</v>
      </c>
      <c r="H90" s="42">
        <f t="shared" si="263"/>
        <v>0.47773199999997473</v>
      </c>
      <c r="I90" t="s">
        <v>7</v>
      </c>
      <c r="J90" t="s">
        <v>326</v>
      </c>
      <c r="K90" s="2">
        <f t="shared" si="264"/>
        <v>134.87385599999999</v>
      </c>
      <c r="L90" s="2">
        <f t="shared" si="265"/>
        <v>0.12614400000001069</v>
      </c>
      <c r="M90" s="1">
        <f t="shared" si="266"/>
        <v>0.89915903999999991</v>
      </c>
      <c r="N90" s="6">
        <f t="shared" si="267"/>
        <v>8568.8000000000011</v>
      </c>
      <c r="O90" s="2">
        <f t="shared" si="268"/>
        <v>9377.6947200000013</v>
      </c>
      <c r="P90" s="2"/>
      <c r="Q90" s="2"/>
      <c r="R90" s="6">
        <f t="shared" si="269"/>
        <v>3686.1299999999997</v>
      </c>
      <c r="S90" s="6">
        <f t="shared" si="270"/>
        <v>13063.824720000001</v>
      </c>
      <c r="T90">
        <f t="shared" si="271"/>
        <v>12465</v>
      </c>
      <c r="U90" s="4">
        <f t="shared" si="272"/>
        <v>4.8040490974729178E-2</v>
      </c>
      <c r="V90" s="4">
        <f t="shared" si="273"/>
        <v>6.8212050070225461E-2</v>
      </c>
      <c r="W90" s="1">
        <f t="shared" si="274"/>
        <v>0.28216315504882244</v>
      </c>
    </row>
    <row r="91" spans="1:23">
      <c r="A91" s="7" t="s">
        <v>332</v>
      </c>
      <c r="B91">
        <v>135</v>
      </c>
      <c r="C91" s="33">
        <v>124.22</v>
      </c>
      <c r="D91" s="34">
        <v>1.0857000000000001</v>
      </c>
      <c r="E91" s="19">
        <f t="shared" ref="E91:E96" si="275">10%*M91+13%</f>
        <v>0.21991043600000001</v>
      </c>
      <c r="F91" s="37">
        <f t="shared" ref="F91:F96" si="276">IF(G91="",($F$1*C91-B91)/B91,H91/B91)</f>
        <v>1.1518859259259292E-2</v>
      </c>
      <c r="H91" s="42">
        <f t="shared" ref="H91:H96" si="277">IF(G91="",$F$1*C91-B91,G91-B91)</f>
        <v>1.5550460000000044</v>
      </c>
      <c r="I91" t="s">
        <v>7</v>
      </c>
      <c r="J91" t="s">
        <v>333</v>
      </c>
      <c r="K91" s="2">
        <f t="shared" ref="K91:K96" si="278">D91*C91</f>
        <v>134.86565400000001</v>
      </c>
      <c r="L91" s="2">
        <f t="shared" ref="L91:L96" si="279">B91-K91</f>
        <v>0.13434599999999364</v>
      </c>
      <c r="M91" s="1">
        <f t="shared" ref="M91:M96" si="280">K91/150</f>
        <v>0.89910436000000005</v>
      </c>
      <c r="N91" s="6">
        <f t="shared" ref="N91:N96" si="281">N90+C91-P91</f>
        <v>8693.02</v>
      </c>
      <c r="O91" s="2">
        <f t="shared" ref="O91:O96" si="282">N91*D91</f>
        <v>9438.0118140000013</v>
      </c>
      <c r="P91" s="2"/>
      <c r="Q91" s="2"/>
      <c r="R91" s="6">
        <f t="shared" ref="R91:R96" si="283">R90+Q91</f>
        <v>3686.1299999999997</v>
      </c>
      <c r="S91" s="6">
        <f t="shared" ref="S91:S96" si="284">R91+O91</f>
        <v>13124.141814000001</v>
      </c>
      <c r="T91">
        <f t="shared" ref="T91:T96" si="285">T90+B91</f>
        <v>12600</v>
      </c>
      <c r="U91" s="4">
        <f t="shared" ref="U91:U96" si="286">S91/T91-1</f>
        <v>4.1598556666666786E-2</v>
      </c>
      <c r="V91" s="4">
        <f t="shared" ref="V91:V96" si="287">O91/(T91-R91)-1</f>
        <v>5.8800702051970744E-2</v>
      </c>
      <c r="W91" s="1">
        <f t="shared" ref="W91:W96" si="288">R91/S91</f>
        <v>0.28086636461577019</v>
      </c>
    </row>
    <row r="92" spans="1:23">
      <c r="A92" s="7" t="s">
        <v>334</v>
      </c>
      <c r="B92">
        <v>135</v>
      </c>
      <c r="C92" s="33">
        <v>122.65</v>
      </c>
      <c r="D92" s="34">
        <v>1.0995999999999999</v>
      </c>
      <c r="E92" s="19">
        <f t="shared" si="275"/>
        <v>0.21991062666666666</v>
      </c>
      <c r="F92" s="37">
        <f t="shared" si="276"/>
        <v>-1.2655925925925103E-3</v>
      </c>
      <c r="H92" s="42">
        <f t="shared" si="277"/>
        <v>-0.17085499999998888</v>
      </c>
      <c r="I92" t="s">
        <v>7</v>
      </c>
      <c r="J92" t="s">
        <v>335</v>
      </c>
      <c r="K92" s="2">
        <f t="shared" si="278"/>
        <v>134.86593999999999</v>
      </c>
      <c r="L92" s="2">
        <f t="shared" si="279"/>
        <v>0.13406000000000518</v>
      </c>
      <c r="M92" s="1">
        <f t="shared" si="280"/>
        <v>0.8991062666666666</v>
      </c>
      <c r="N92" s="6">
        <f t="shared" si="281"/>
        <v>8815.67</v>
      </c>
      <c r="O92" s="2">
        <f t="shared" si="282"/>
        <v>9693.7107319999996</v>
      </c>
      <c r="P92" s="2"/>
      <c r="Q92" s="2"/>
      <c r="R92" s="6">
        <f t="shared" si="283"/>
        <v>3686.1299999999997</v>
      </c>
      <c r="S92" s="6">
        <f t="shared" si="284"/>
        <v>13379.840731999999</v>
      </c>
      <c r="T92">
        <f t="shared" si="285"/>
        <v>12735</v>
      </c>
      <c r="U92" s="4">
        <f t="shared" si="286"/>
        <v>5.0635314644679852E-2</v>
      </c>
      <c r="V92" s="4">
        <f t="shared" si="287"/>
        <v>7.126201746737415E-2</v>
      </c>
      <c r="W92" s="1">
        <f t="shared" si="288"/>
        <v>0.2754987950778845</v>
      </c>
    </row>
    <row r="93" spans="1:23">
      <c r="A93" s="7" t="s">
        <v>336</v>
      </c>
      <c r="B93">
        <v>135</v>
      </c>
      <c r="C93" s="33">
        <v>123.19</v>
      </c>
      <c r="D93" s="34">
        <v>1.0948</v>
      </c>
      <c r="E93" s="19">
        <f t="shared" si="275"/>
        <v>0.21991227466666668</v>
      </c>
      <c r="F93" s="37">
        <f t="shared" si="276"/>
        <v>3.1316074074073572E-3</v>
      </c>
      <c r="H93" s="42">
        <f t="shared" si="277"/>
        <v>0.42276699999999323</v>
      </c>
      <c r="I93" t="s">
        <v>7</v>
      </c>
      <c r="J93" t="s">
        <v>337</v>
      </c>
      <c r="K93" s="2">
        <f t="shared" si="278"/>
        <v>134.86841200000001</v>
      </c>
      <c r="L93" s="2">
        <f t="shared" si="279"/>
        <v>0.1315879999999936</v>
      </c>
      <c r="M93" s="1">
        <f t="shared" si="280"/>
        <v>0.89912274666666669</v>
      </c>
      <c r="N93" s="6">
        <f t="shared" si="281"/>
        <v>8938.86</v>
      </c>
      <c r="O93" s="2">
        <f t="shared" si="282"/>
        <v>9786.2639280000003</v>
      </c>
      <c r="P93" s="2"/>
      <c r="Q93" s="2"/>
      <c r="R93" s="6">
        <f t="shared" si="283"/>
        <v>3686.1299999999997</v>
      </c>
      <c r="S93" s="6">
        <f t="shared" si="284"/>
        <v>13472.393928</v>
      </c>
      <c r="T93">
        <f t="shared" si="285"/>
        <v>12870</v>
      </c>
      <c r="U93" s="4">
        <f t="shared" si="286"/>
        <v>4.6806055011654912E-2</v>
      </c>
      <c r="V93" s="4">
        <f t="shared" si="287"/>
        <v>6.5592601811654605E-2</v>
      </c>
      <c r="W93" s="1">
        <f t="shared" si="288"/>
        <v>0.27360616232717389</v>
      </c>
    </row>
    <row r="94" spans="1:23">
      <c r="A94" s="7" t="s">
        <v>338</v>
      </c>
      <c r="B94">
        <v>135</v>
      </c>
      <c r="C94" s="33">
        <v>125.15</v>
      </c>
      <c r="D94" s="34">
        <v>1.0777000000000001</v>
      </c>
      <c r="E94" s="19">
        <f t="shared" si="275"/>
        <v>0.21991610333333336</v>
      </c>
      <c r="F94" s="37">
        <f t="shared" si="276"/>
        <v>1.9091814814814784E-2</v>
      </c>
      <c r="H94" s="42">
        <f t="shared" si="277"/>
        <v>2.5773949999999957</v>
      </c>
      <c r="I94" t="s">
        <v>7</v>
      </c>
      <c r="J94" t="s">
        <v>339</v>
      </c>
      <c r="K94" s="2">
        <f t="shared" si="278"/>
        <v>134.87415500000003</v>
      </c>
      <c r="L94" s="2">
        <f t="shared" si="279"/>
        <v>0.12584499999996979</v>
      </c>
      <c r="M94" s="1">
        <f t="shared" si="280"/>
        <v>0.89916103333333353</v>
      </c>
      <c r="N94" s="6">
        <f t="shared" si="281"/>
        <v>9064.01</v>
      </c>
      <c r="O94" s="2">
        <f t="shared" si="282"/>
        <v>9768.283577000002</v>
      </c>
      <c r="P94" s="2"/>
      <c r="Q94" s="2"/>
      <c r="R94" s="6">
        <f t="shared" si="283"/>
        <v>3686.1299999999997</v>
      </c>
      <c r="S94" s="6">
        <f t="shared" si="284"/>
        <v>13454.413577000001</v>
      </c>
      <c r="T94">
        <f t="shared" si="285"/>
        <v>13005</v>
      </c>
      <c r="U94" s="4">
        <f t="shared" si="286"/>
        <v>3.4556984006151481E-2</v>
      </c>
      <c r="V94" s="4">
        <f t="shared" si="287"/>
        <v>4.8226188046404994E-2</v>
      </c>
      <c r="W94" s="1">
        <f t="shared" si="288"/>
        <v>0.27397180701367402</v>
      </c>
    </row>
    <row r="95" spans="1:23">
      <c r="A95" s="7" t="s">
        <v>340</v>
      </c>
      <c r="B95">
        <v>135</v>
      </c>
      <c r="C95" s="33">
        <v>124.8</v>
      </c>
      <c r="D95" s="34">
        <v>1.0807</v>
      </c>
      <c r="E95" s="19">
        <f t="shared" si="275"/>
        <v>0.21991424000000004</v>
      </c>
      <c r="F95" s="37">
        <f t="shared" si="276"/>
        <v>1.6241777777777654E-2</v>
      </c>
      <c r="H95" s="42">
        <f t="shared" si="277"/>
        <v>2.192639999999983</v>
      </c>
      <c r="I95" t="s">
        <v>7</v>
      </c>
      <c r="J95" t="s">
        <v>341</v>
      </c>
      <c r="K95" s="2">
        <f t="shared" si="278"/>
        <v>134.87136000000001</v>
      </c>
      <c r="L95" s="2">
        <f t="shared" si="279"/>
        <v>0.1286399999999901</v>
      </c>
      <c r="M95" s="1">
        <f t="shared" si="280"/>
        <v>0.89914240000000012</v>
      </c>
      <c r="N95" s="6">
        <f t="shared" si="281"/>
        <v>9188.81</v>
      </c>
      <c r="O95" s="2">
        <f t="shared" si="282"/>
        <v>9930.3469669999995</v>
      </c>
      <c r="P95" s="2"/>
      <c r="Q95" s="2"/>
      <c r="R95" s="6">
        <f t="shared" si="283"/>
        <v>3686.1299999999997</v>
      </c>
      <c r="S95" s="6">
        <f t="shared" si="284"/>
        <v>13616.476966999999</v>
      </c>
      <c r="T95">
        <f t="shared" si="285"/>
        <v>13140</v>
      </c>
      <c r="U95" s="4">
        <f t="shared" si="286"/>
        <v>3.626156522070012E-2</v>
      </c>
      <c r="V95" s="4">
        <f t="shared" si="287"/>
        <v>5.0400202985655396E-2</v>
      </c>
      <c r="W95" s="1">
        <f t="shared" si="288"/>
        <v>0.27071099293403594</v>
      </c>
    </row>
    <row r="96" spans="1:23">
      <c r="A96" s="7" t="s">
        <v>342</v>
      </c>
      <c r="B96">
        <v>135</v>
      </c>
      <c r="C96" s="33">
        <v>123.34</v>
      </c>
      <c r="D96" s="34">
        <v>1.0934999999999999</v>
      </c>
      <c r="E96" s="19">
        <f t="shared" si="275"/>
        <v>0.21991485999999999</v>
      </c>
      <c r="F96" s="37">
        <f t="shared" si="276"/>
        <v>4.3530518518518115E-3</v>
      </c>
      <c r="H96" s="42">
        <f t="shared" si="277"/>
        <v>0.58766199999999458</v>
      </c>
      <c r="I96" t="s">
        <v>7</v>
      </c>
      <c r="J96" t="s">
        <v>343</v>
      </c>
      <c r="K96" s="2">
        <f t="shared" si="278"/>
        <v>134.87228999999999</v>
      </c>
      <c r="L96" s="2">
        <f t="shared" si="279"/>
        <v>0.12771000000000754</v>
      </c>
      <c r="M96" s="1">
        <f t="shared" si="280"/>
        <v>0.89914859999999996</v>
      </c>
      <c r="N96" s="6">
        <f t="shared" si="281"/>
        <v>9312.15</v>
      </c>
      <c r="O96" s="2">
        <f t="shared" si="282"/>
        <v>10182.836024999999</v>
      </c>
      <c r="P96" s="2"/>
      <c r="Q96" s="2"/>
      <c r="R96" s="6">
        <f t="shared" si="283"/>
        <v>3686.1299999999997</v>
      </c>
      <c r="S96" s="6">
        <f t="shared" si="284"/>
        <v>13868.966024999998</v>
      </c>
      <c r="T96">
        <f t="shared" si="285"/>
        <v>13275</v>
      </c>
      <c r="U96" s="4">
        <f t="shared" si="286"/>
        <v>4.4743203389830288E-2</v>
      </c>
      <c r="V96" s="4">
        <f t="shared" si="287"/>
        <v>6.1943276423603422E-2</v>
      </c>
      <c r="W96" s="1">
        <f t="shared" si="288"/>
        <v>0.26578261085616872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9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7"/>
  <sheetViews>
    <sheetView tabSelected="1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J97" sqref="J97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7.5" style="42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0.86529999999999996</v>
      </c>
      <c r="G1" s="31" t="s">
        <v>52</v>
      </c>
      <c r="H1" s="39" t="str">
        <f>"盈利"&amp;ROUND(SUM(H2:H19980),2)</f>
        <v>盈利885.91</v>
      </c>
      <c r="I1" t="s">
        <v>6</v>
      </c>
      <c r="J1" t="s">
        <v>2</v>
      </c>
      <c r="K1" t="s">
        <v>10</v>
      </c>
      <c r="L1" t="s">
        <v>8</v>
      </c>
      <c r="M1" s="8" t="s">
        <v>40</v>
      </c>
      <c r="N1" s="20" t="s">
        <v>35</v>
      </c>
      <c r="O1" s="20" t="s">
        <v>34</v>
      </c>
      <c r="P1" s="17" t="s">
        <v>36</v>
      </c>
      <c r="Q1" s="17" t="s">
        <v>37</v>
      </c>
      <c r="R1" s="17" t="s">
        <v>38</v>
      </c>
      <c r="S1" s="17" t="s">
        <v>39</v>
      </c>
      <c r="T1" t="s">
        <v>9</v>
      </c>
      <c r="U1" t="s">
        <v>12</v>
      </c>
      <c r="V1" s="17" t="s">
        <v>45</v>
      </c>
      <c r="W1" t="s">
        <v>33</v>
      </c>
    </row>
    <row r="2" spans="1:23" hidden="1">
      <c r="A2" s="21" t="s">
        <v>104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40">
        <f>IF(G2="",$F$1*C2-B2,G2-B2)</f>
        <v>39.409999999999997</v>
      </c>
      <c r="I2" s="22" t="s">
        <v>11</v>
      </c>
      <c r="J2" s="22" t="s">
        <v>278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 hidden="1">
      <c r="A3" s="21" t="s">
        <v>105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40">
        <f t="shared" ref="H3:H39" si="2">IF(G3="",$F$1*C3-B3,G3-B3)</f>
        <v>40.210000000000008</v>
      </c>
      <c r="I3" s="22" t="s">
        <v>11</v>
      </c>
      <c r="J3" s="22" t="s">
        <v>279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 hidden="1">
      <c r="A4" s="21" t="s">
        <v>106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40">
        <f t="shared" si="2"/>
        <v>36.069999999999993</v>
      </c>
      <c r="I4" s="22" t="s">
        <v>11</v>
      </c>
      <c r="J4" s="22" t="s">
        <v>280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 hidden="1">
      <c r="A5" s="21" t="s">
        <v>107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40">
        <f t="shared" si="2"/>
        <v>35.930000000000007</v>
      </c>
      <c r="I5" s="22" t="s">
        <v>11</v>
      </c>
      <c r="J5" s="22" t="s">
        <v>281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 hidden="1">
      <c r="A6" s="21" t="s">
        <v>108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40">
        <f t="shared" si="2"/>
        <v>36.379999999999995</v>
      </c>
      <c r="I6" s="22" t="s">
        <v>11</v>
      </c>
      <c r="J6" s="22" t="s">
        <v>282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 hidden="1">
      <c r="A7" s="21" t="s">
        <v>109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40">
        <f t="shared" si="2"/>
        <v>35.879999999999995</v>
      </c>
      <c r="I7" s="22" t="s">
        <v>11</v>
      </c>
      <c r="J7" s="22" t="s">
        <v>283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 hidden="1">
      <c r="A8" s="21" t="s">
        <v>110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40">
        <f t="shared" si="2"/>
        <v>36.28</v>
      </c>
      <c r="I8" s="22" t="s">
        <v>11</v>
      </c>
      <c r="J8" s="22" t="s">
        <v>284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 hidden="1">
      <c r="A9" s="21" t="s">
        <v>111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40">
        <f t="shared" si="2"/>
        <v>34.819999999999993</v>
      </c>
      <c r="I9" s="22" t="s">
        <v>11</v>
      </c>
      <c r="J9" s="22" t="s">
        <v>285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 hidden="1">
      <c r="A10" s="21" t="s">
        <v>112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40">
        <f t="shared" si="2"/>
        <v>36.009999999999991</v>
      </c>
      <c r="I10" s="22" t="s">
        <v>11</v>
      </c>
      <c r="J10" s="22" t="s">
        <v>286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 hidden="1">
      <c r="A11" s="28" t="s">
        <v>113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40">
        <f t="shared" si="2"/>
        <v>35.819999999999993</v>
      </c>
      <c r="I11" s="22" t="s">
        <v>11</v>
      </c>
      <c r="J11" s="22" t="s">
        <v>287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 hidden="1">
      <c r="A12" s="28" t="s">
        <v>114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40">
        <f t="shared" si="2"/>
        <v>36.259999999999991</v>
      </c>
      <c r="I12" s="22" t="s">
        <v>11</v>
      </c>
      <c r="J12" s="22" t="s">
        <v>288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 hidden="1">
      <c r="A13" s="21" t="s">
        <v>115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40">
        <f t="shared" si="2"/>
        <v>35.289999999999992</v>
      </c>
      <c r="I13" s="22" t="s">
        <v>11</v>
      </c>
      <c r="J13" s="22" t="s">
        <v>289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 hidden="1">
      <c r="A14" s="28" t="s">
        <v>116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40">
        <f t="shared" si="2"/>
        <v>35.78</v>
      </c>
      <c r="I14" s="22" t="s">
        <v>11</v>
      </c>
      <c r="J14" s="22" t="s">
        <v>290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 hidden="1">
      <c r="A15" s="28" t="s">
        <v>117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40">
        <f t="shared" si="2"/>
        <v>34.75</v>
      </c>
      <c r="I15" s="22" t="s">
        <v>11</v>
      </c>
      <c r="J15" s="22" t="s">
        <v>291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 hidden="1">
      <c r="A16" s="21" t="s">
        <v>118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40">
        <f t="shared" si="2"/>
        <v>35.090000000000003</v>
      </c>
      <c r="I16" s="22" t="s">
        <v>11</v>
      </c>
      <c r="J16" s="22" t="s">
        <v>292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 hidden="1">
      <c r="A17" s="21" t="s">
        <v>119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40">
        <f t="shared" si="2"/>
        <v>34.789999999999992</v>
      </c>
      <c r="I17" s="22" t="s">
        <v>11</v>
      </c>
      <c r="J17" s="22" t="s">
        <v>293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 hidden="1">
      <c r="A18" s="28" t="s">
        <v>120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40">
        <f t="shared" si="2"/>
        <v>36.139999999999986</v>
      </c>
      <c r="I18" s="22" t="s">
        <v>11</v>
      </c>
      <c r="J18" s="22" t="s">
        <v>294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 hidden="1">
      <c r="A19" s="21" t="s">
        <v>121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40">
        <f t="shared" si="2"/>
        <v>34.610000000000014</v>
      </c>
      <c r="I19" s="22" t="s">
        <v>11</v>
      </c>
      <c r="J19" s="22" t="s">
        <v>295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 hidden="1">
      <c r="A20" s="28" t="s">
        <v>122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40">
        <f t="shared" si="2"/>
        <v>85.149999999999977</v>
      </c>
      <c r="I20" s="22" t="s">
        <v>11</v>
      </c>
      <c r="J20" s="22" t="s">
        <v>296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 hidden="1">
      <c r="A21" s="28" t="s">
        <v>123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40">
        <f t="shared" si="2"/>
        <v>89.29000000000002</v>
      </c>
      <c r="I21" s="22" t="s">
        <v>11</v>
      </c>
      <c r="J21" s="22" t="s">
        <v>297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 hidden="1">
      <c r="A22" s="28" t="s">
        <v>124</v>
      </c>
      <c r="B22" s="22">
        <v>270</v>
      </c>
      <c r="C22" s="23">
        <v>365.31</v>
      </c>
      <c r="D22" s="24">
        <v>0.73909999999999998</v>
      </c>
      <c r="E22" s="27">
        <f t="shared" ref="E22:E34" si="18">10%*M22+13%</f>
        <v>0.310000414</v>
      </c>
      <c r="F22" s="36">
        <f t="shared" si="1"/>
        <v>0.34311111111111103</v>
      </c>
      <c r="G22" s="26">
        <v>362.64</v>
      </c>
      <c r="H22" s="40">
        <f t="shared" si="2"/>
        <v>92.639999999999986</v>
      </c>
      <c r="I22" s="22" t="s">
        <v>11</v>
      </c>
      <c r="J22" s="22" t="s">
        <v>298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 hidden="1">
      <c r="A23" s="28" t="s">
        <v>125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1"/>
        <v>0.31607407407407401</v>
      </c>
      <c r="G23" s="26">
        <v>355.34</v>
      </c>
      <c r="H23" s="40">
        <f t="shared" si="2"/>
        <v>85.339999999999975</v>
      </c>
      <c r="I23" s="22" t="s">
        <v>11</v>
      </c>
      <c r="J23" s="22" t="s">
        <v>299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 hidden="1">
      <c r="A24" s="28" t="s">
        <v>126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1"/>
        <v>0.31903703703703701</v>
      </c>
      <c r="G24" s="26">
        <v>356.14</v>
      </c>
      <c r="H24" s="40">
        <f t="shared" si="2"/>
        <v>86.139999999999986</v>
      </c>
      <c r="I24" s="22" t="s">
        <v>11</v>
      </c>
      <c r="J24" s="22" t="s">
        <v>300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 hidden="1">
      <c r="A25" s="28" t="s">
        <v>127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1"/>
        <v>0.31329629629629618</v>
      </c>
      <c r="G25" s="26">
        <v>354.59</v>
      </c>
      <c r="H25" s="40">
        <f t="shared" si="2"/>
        <v>84.589999999999975</v>
      </c>
      <c r="I25" s="22" t="s">
        <v>11</v>
      </c>
      <c r="J25" s="22" t="s">
        <v>301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 hidden="1">
      <c r="A26" s="28" t="s">
        <v>128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1"/>
        <v>0.21433333333333332</v>
      </c>
      <c r="G26" s="26">
        <v>145.72</v>
      </c>
      <c r="H26" s="40">
        <f t="shared" si="2"/>
        <v>25.72</v>
      </c>
      <c r="I26" s="22" t="s">
        <v>11</v>
      </c>
      <c r="J26" s="22" t="s">
        <v>302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 hidden="1">
      <c r="A27" s="28" t="s">
        <v>129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1"/>
        <v>0.21024999999999991</v>
      </c>
      <c r="G27" s="26">
        <v>145.22999999999999</v>
      </c>
      <c r="H27" s="40">
        <f t="shared" si="2"/>
        <v>25.22999999999999</v>
      </c>
      <c r="I27" s="22" t="s">
        <v>11</v>
      </c>
      <c r="J27" s="22" t="s">
        <v>303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 hidden="1">
      <c r="A28" s="28" t="s">
        <v>130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1"/>
        <v>0.21916666666666676</v>
      </c>
      <c r="G28" s="26">
        <v>146.30000000000001</v>
      </c>
      <c r="H28" s="40">
        <f t="shared" si="2"/>
        <v>26.300000000000011</v>
      </c>
      <c r="I28" s="22" t="s">
        <v>11</v>
      </c>
      <c r="J28" s="22" t="s">
        <v>304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 hidden="1">
      <c r="A29" s="28" t="s">
        <v>131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1"/>
        <v>0.21283333333333326</v>
      </c>
      <c r="G29" s="26">
        <v>145.54</v>
      </c>
      <c r="H29" s="40">
        <f t="shared" si="2"/>
        <v>25.539999999999992</v>
      </c>
      <c r="I29" s="22" t="s">
        <v>11</v>
      </c>
      <c r="J29" s="22" t="s">
        <v>305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 hidden="1">
      <c r="A30" s="28" t="s">
        <v>132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1"/>
        <v>0.22125000000000009</v>
      </c>
      <c r="G30" s="26">
        <v>146.55000000000001</v>
      </c>
      <c r="H30" s="40">
        <f t="shared" si="2"/>
        <v>26.550000000000011</v>
      </c>
      <c r="I30" s="22" t="s">
        <v>11</v>
      </c>
      <c r="J30" s="22" t="s">
        <v>306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 hidden="1">
      <c r="A31" s="28" t="s">
        <v>133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1"/>
        <v>0.22019047619047624</v>
      </c>
      <c r="G31" s="26">
        <v>128.12</v>
      </c>
      <c r="H31" s="40">
        <f t="shared" si="2"/>
        <v>23.120000000000005</v>
      </c>
      <c r="I31" s="22" t="s">
        <v>11</v>
      </c>
      <c r="J31" s="22" t="s">
        <v>307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 hidden="1">
      <c r="A32" s="28" t="s">
        <v>134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1"/>
        <v>0.21999999999999995</v>
      </c>
      <c r="G32" s="26">
        <v>128.1</v>
      </c>
      <c r="H32" s="40">
        <f t="shared" si="2"/>
        <v>23.099999999999994</v>
      </c>
      <c r="I32" s="22" t="s">
        <v>11</v>
      </c>
      <c r="J32" s="22" t="s">
        <v>308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 hidden="1">
      <c r="A33" s="28" t="s">
        <v>135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1"/>
        <v>0.22209523809523804</v>
      </c>
      <c r="G33" s="26">
        <v>128.32</v>
      </c>
      <c r="H33" s="40">
        <f t="shared" si="2"/>
        <v>23.319999999999993</v>
      </c>
      <c r="I33" s="22" t="s">
        <v>11</v>
      </c>
      <c r="J33" s="22" t="s">
        <v>309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 hidden="1">
      <c r="A34" s="10" t="s">
        <v>136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si="1"/>
        <v>0.20923809523809522</v>
      </c>
      <c r="G34" s="26">
        <v>126.97</v>
      </c>
      <c r="H34" s="40">
        <f t="shared" si="2"/>
        <v>21.97</v>
      </c>
      <c r="I34" s="22" t="s">
        <v>11</v>
      </c>
      <c r="J34" s="22" t="s">
        <v>310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137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6">
        <f t="shared" si="1"/>
        <v>-1.1662580952380928E-2</v>
      </c>
      <c r="G35" s="9"/>
      <c r="H35" s="41">
        <f t="shared" si="2"/>
        <v>-1.2245709999999974</v>
      </c>
      <c r="I35" t="s">
        <v>7</v>
      </c>
      <c r="J35" t="s">
        <v>311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5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138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6">
        <f t="shared" si="1"/>
        <v>-1.0481377777777823E-2</v>
      </c>
      <c r="G36" s="9"/>
      <c r="H36" s="41">
        <f t="shared" si="2"/>
        <v>-0.94332400000000405</v>
      </c>
      <c r="I36" t="s">
        <v>7</v>
      </c>
      <c r="J36" t="s">
        <v>28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5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139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6">
        <f t="shared" si="1"/>
        <v>-6.5394555555556618E-3</v>
      </c>
      <c r="G37" s="9"/>
      <c r="H37" s="41">
        <f t="shared" si="2"/>
        <v>-0.58855100000000959</v>
      </c>
      <c r="I37" t="s">
        <v>7</v>
      </c>
      <c r="J37" t="s">
        <v>30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5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140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6">
        <f t="shared" si="1"/>
        <v>-7.7893333333334015E-3</v>
      </c>
      <c r="G38" s="9"/>
      <c r="H38" s="41">
        <f t="shared" si="2"/>
        <v>-0.7010400000000061</v>
      </c>
      <c r="I38" t="s">
        <v>7</v>
      </c>
      <c r="J38" t="s">
        <v>31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5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141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6">
        <f t="shared" si="1"/>
        <v>-1.5480888888888936E-2</v>
      </c>
      <c r="G39" s="9"/>
      <c r="H39" s="41">
        <f t="shared" si="2"/>
        <v>-1.3932800000000043</v>
      </c>
      <c r="I39" t="s">
        <v>7</v>
      </c>
      <c r="J39" t="s">
        <v>312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5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142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6">
        <f t="shared" si="1"/>
        <v>-3.1889540740740831E-2</v>
      </c>
      <c r="G40" s="9"/>
      <c r="H40" s="41">
        <f t="shared" ref="H40" si="57">IF(G40="",$F$1*C40-B40,G40-B40)</f>
        <v>-4.305088000000012</v>
      </c>
      <c r="I40" t="s">
        <v>7</v>
      </c>
      <c r="J40" t="s">
        <v>313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5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143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6">
        <f t="shared" si="1"/>
        <v>-5.5541074074074111E-2</v>
      </c>
      <c r="G41" s="9"/>
      <c r="H41" s="41">
        <f t="shared" ref="H41" si="69">IF(G41="",$F$1*C41-B41,G41-B41)</f>
        <v>-7.4980450000000047</v>
      </c>
      <c r="I41" t="s">
        <v>7</v>
      </c>
      <c r="J41" t="s">
        <v>50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5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0" t="s">
        <v>144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6">
        <f t="shared" si="1"/>
        <v>-7.0795992592592658E-2</v>
      </c>
      <c r="G42" s="9"/>
      <c r="H42" s="41">
        <f t="shared" ref="H42" si="81">IF(G42="",$F$1*C42-B42,G42-B42)</f>
        <v>-9.5574590000000086</v>
      </c>
      <c r="I42" t="s">
        <v>7</v>
      </c>
      <c r="J42" t="s">
        <v>51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5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0" t="s">
        <v>145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6">
        <f t="shared" si="1"/>
        <v>-8.2076940740740748E-2</v>
      </c>
      <c r="G43" s="9"/>
      <c r="H43" s="41">
        <f t="shared" ref="H43" si="94">IF(G43="",$F$1*C43-B43,G43-B43)</f>
        <v>-11.080387000000002</v>
      </c>
      <c r="I43" t="s">
        <v>7</v>
      </c>
      <c r="J43" t="s">
        <v>53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5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0" t="s">
        <v>146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6">
        <f t="shared" si="1"/>
        <v>-4.9451925925925858E-2</v>
      </c>
      <c r="G44" s="9"/>
      <c r="H44" s="41">
        <f t="shared" ref="H44" si="107">IF(G44="",$F$1*C44-B44,G44-B44)</f>
        <v>-6.6760099999999909</v>
      </c>
      <c r="I44" t="s">
        <v>7</v>
      </c>
      <c r="J44" t="s">
        <v>54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5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0" t="s">
        <v>147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6">
        <f t="shared" si="1"/>
        <v>-8.3102481481481472E-2</v>
      </c>
      <c r="G45" s="9"/>
      <c r="H45" s="41">
        <f t="shared" ref="H45:H49" si="120">IF(G45="",$F$1*C45-B45,G45-B45)</f>
        <v>-11.218834999999999</v>
      </c>
      <c r="I45" t="s">
        <v>7</v>
      </c>
      <c r="J45" t="s">
        <v>55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5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0" t="s">
        <v>148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6">
        <f t="shared" si="1"/>
        <v>-9.7716437037036974E-2</v>
      </c>
      <c r="G46" s="9"/>
      <c r="H46" s="41">
        <f t="shared" si="120"/>
        <v>-13.191718999999992</v>
      </c>
      <c r="I46" t="s">
        <v>7</v>
      </c>
      <c r="J46" t="s">
        <v>56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5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0" t="s">
        <v>149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6">
        <f t="shared" si="1"/>
        <v>-7.7718392592592736E-2</v>
      </c>
      <c r="G47" s="9"/>
      <c r="H47" s="41">
        <f t="shared" si="120"/>
        <v>-10.491983000000019</v>
      </c>
      <c r="I47" t="s">
        <v>7</v>
      </c>
      <c r="J47" t="s">
        <v>57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5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0" t="s">
        <v>150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6">
        <f t="shared" si="1"/>
        <v>-5.701528888888887E-2</v>
      </c>
      <c r="G48" s="9"/>
      <c r="H48" s="41">
        <f t="shared" si="120"/>
        <v>-7.6970639999999975</v>
      </c>
      <c r="I48" t="s">
        <v>7</v>
      </c>
      <c r="J48" t="s">
        <v>58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5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0" t="s">
        <v>151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6">
        <f t="shared" si="1"/>
        <v>-6.6886118518518473E-2</v>
      </c>
      <c r="G49" s="9"/>
      <c r="H49" s="41">
        <f t="shared" si="120"/>
        <v>-9.0296259999999933</v>
      </c>
      <c r="I49" t="s">
        <v>7</v>
      </c>
      <c r="J49" t="s">
        <v>59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5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0" t="s">
        <v>152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6">
        <f t="shared" si="1"/>
        <v>-8.9704400000000031E-2</v>
      </c>
      <c r="G50" s="9"/>
      <c r="H50" s="41">
        <f t="shared" ref="H50:H54" si="133">IF(G50="",$F$1*C50-B50,G50-B50)</f>
        <v>-12.110094000000004</v>
      </c>
      <c r="I50" t="s">
        <v>7</v>
      </c>
      <c r="J50" t="s">
        <v>60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5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0" t="s">
        <v>153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6">
        <f t="shared" si="1"/>
        <v>-9.2973311111111179E-2</v>
      </c>
      <c r="G51" s="9"/>
      <c r="H51" s="41">
        <f t="shared" si="133"/>
        <v>-12.551397000000009</v>
      </c>
      <c r="I51" t="s">
        <v>7</v>
      </c>
      <c r="J51" t="s">
        <v>61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5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0" t="s">
        <v>154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6">
        <f t="shared" si="1"/>
        <v>-9.1755481481481563E-2</v>
      </c>
      <c r="G52" s="9"/>
      <c r="H52" s="41">
        <f t="shared" si="133"/>
        <v>-12.386990000000011</v>
      </c>
      <c r="I52" t="s">
        <v>7</v>
      </c>
      <c r="J52" t="s">
        <v>62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5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0" t="s">
        <v>155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6">
        <f t="shared" si="1"/>
        <v>-0.10342100740740745</v>
      </c>
      <c r="G53" s="9"/>
      <c r="H53" s="41">
        <f t="shared" si="133"/>
        <v>-13.961836000000005</v>
      </c>
      <c r="I53" t="s">
        <v>7</v>
      </c>
      <c r="J53" t="s">
        <v>63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5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0" t="s">
        <v>156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6">
        <f t="shared" si="1"/>
        <v>-0.10829232592592598</v>
      </c>
      <c r="G54" s="9"/>
      <c r="H54" s="41">
        <f t="shared" si="133"/>
        <v>-14.619464000000008</v>
      </c>
      <c r="I54" t="s">
        <v>7</v>
      </c>
      <c r="J54" t="s">
        <v>64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5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0" t="s">
        <v>157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6">
        <f t="shared" si="1"/>
        <v>-9.7395955555555663E-2</v>
      </c>
      <c r="G55" s="9"/>
      <c r="H55" s="41">
        <f t="shared" ref="H55:H59" si="146">IF(G55="",$F$1*C55-B55,G55-B55)</f>
        <v>-13.148454000000015</v>
      </c>
      <c r="I55" t="s">
        <v>7</v>
      </c>
      <c r="J55" t="s">
        <v>66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5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0" t="s">
        <v>158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6">
        <f t="shared" si="1"/>
        <v>-7.2847074074074092E-2</v>
      </c>
      <c r="G56" s="9"/>
      <c r="H56" s="41">
        <f t="shared" si="146"/>
        <v>-9.8343550000000022</v>
      </c>
      <c r="I56" t="s">
        <v>7</v>
      </c>
      <c r="J56" t="s">
        <v>67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5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0" t="s">
        <v>159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6">
        <f t="shared" si="1"/>
        <v>-8.1115496296296302E-2</v>
      </c>
      <c r="G57" s="9"/>
      <c r="H57" s="41">
        <f t="shared" si="146"/>
        <v>-10.950592</v>
      </c>
      <c r="I57" t="s">
        <v>7</v>
      </c>
      <c r="J57" t="s">
        <v>68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5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0" t="s">
        <v>160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6">
        <f t="shared" si="1"/>
        <v>-6.8744911111111223E-2</v>
      </c>
      <c r="G58" s="9"/>
      <c r="H58" s="41">
        <f t="shared" si="146"/>
        <v>-9.280563000000015</v>
      </c>
      <c r="I58" t="s">
        <v>7</v>
      </c>
      <c r="J58" t="s">
        <v>69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5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0" t="s">
        <v>161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6">
        <f t="shared" si="1"/>
        <v>-9.7075474074074047E-2</v>
      </c>
      <c r="G59" s="9"/>
      <c r="H59" s="41">
        <f t="shared" si="146"/>
        <v>-13.105188999999996</v>
      </c>
      <c r="I59" t="s">
        <v>7</v>
      </c>
      <c r="J59" t="s">
        <v>70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5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0" t="s">
        <v>162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6">
        <f t="shared" si="1"/>
        <v>-0.12835446666666669</v>
      </c>
      <c r="G60" s="9"/>
      <c r="H60" s="41">
        <f t="shared" ref="H60" si="159">IF(G60="",$F$1*C60-B60,G60-B60)</f>
        <v>-17.327853000000005</v>
      </c>
      <c r="I60" t="s">
        <v>7</v>
      </c>
      <c r="J60" t="s">
        <v>314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5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0" t="s">
        <v>163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6">
        <f t="shared" ref="F61:F63" si="172">IF(G61="",($F$1*C61-B61)/B61,H61/B61)</f>
        <v>-0.13098241481481482</v>
      </c>
      <c r="G61" s="9"/>
      <c r="H61" s="41">
        <f t="shared" ref="H61:H63" si="173">IF(G61="",$F$1*C61-B61,G61-B61)</f>
        <v>-17.682625999999999</v>
      </c>
      <c r="I61" t="s">
        <v>7</v>
      </c>
      <c r="J61" t="s">
        <v>81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5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0" t="s">
        <v>164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6">
        <f t="shared" si="172"/>
        <v>-0.13953125833333335</v>
      </c>
      <c r="G62" s="9"/>
      <c r="H62" s="41">
        <f t="shared" si="173"/>
        <v>-16.743751000000003</v>
      </c>
      <c r="I62" t="s">
        <v>7</v>
      </c>
      <c r="J62" t="s">
        <v>82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5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0" t="s">
        <v>165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6">
        <f t="shared" si="172"/>
        <v>-0.14450673333333341</v>
      </c>
      <c r="G63" s="9"/>
      <c r="H63" s="41">
        <f t="shared" si="173"/>
        <v>-17.34080800000001</v>
      </c>
      <c r="I63" t="s">
        <v>7</v>
      </c>
      <c r="J63" t="s">
        <v>83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5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A64" s="30" t="s">
        <v>166</v>
      </c>
      <c r="B64">
        <v>120</v>
      </c>
      <c r="C64" s="2">
        <v>119.12</v>
      </c>
      <c r="D64" s="3">
        <v>1.0074000000000001</v>
      </c>
      <c r="E64" s="1">
        <f t="shared" ref="E64:E68" si="185">10%*M64+13%</f>
        <v>0.210000992</v>
      </c>
      <c r="F64" s="36">
        <f t="shared" ref="F64:F68" si="186">IF(G64="",($F$1*C64-B64)/B64,H64/B64)</f>
        <v>-0.14104553333333339</v>
      </c>
      <c r="G64" s="9"/>
      <c r="H64" s="41">
        <f t="shared" ref="H64:H68" si="187">IF(G64="",$F$1*C64-B64,G64-B64)</f>
        <v>-16.925464000000005</v>
      </c>
      <c r="I64" t="s">
        <v>7</v>
      </c>
      <c r="J64" t="s">
        <v>86</v>
      </c>
      <c r="K64" s="2">
        <f t="shared" ref="K64:K68" si="188">D64*C64</f>
        <v>120.00148800000001</v>
      </c>
      <c r="L64" s="2">
        <f t="shared" ref="L64:L68" si="189">K64-B64</f>
        <v>1.4880000000090376E-3</v>
      </c>
      <c r="M64" s="1">
        <f t="shared" ref="M64:M68" si="190">K64/150</f>
        <v>0.80000992000000004</v>
      </c>
      <c r="N64" s="6">
        <f t="shared" ref="N64:N68" si="191">N63+C64-P64</f>
        <v>4034.9400000000019</v>
      </c>
      <c r="O64" s="2">
        <f t="shared" ref="O64:O68" si="192">N64*D64</f>
        <v>4064.798556000002</v>
      </c>
      <c r="P64" s="2"/>
      <c r="Q64" s="15"/>
      <c r="R64" s="6">
        <f t="shared" ref="R64:R68" si="193">Q64+R63</f>
        <v>6730.5199999999995</v>
      </c>
      <c r="S64" s="6">
        <f t="shared" ref="S64:S68" si="194">O64+R64</f>
        <v>10795.318556000002</v>
      </c>
      <c r="T64">
        <f t="shared" ref="T64:T68" si="195">T63+B64</f>
        <v>9135</v>
      </c>
      <c r="U64" s="4">
        <f t="shared" ref="U64:U68" si="196">S64/T64-1</f>
        <v>0.1817535365079368</v>
      </c>
      <c r="V64" s="4">
        <f t="shared" ref="V64:V68" si="197">O64/(T64-R64)-1</f>
        <v>0.69051044550173057</v>
      </c>
      <c r="W64" s="1">
        <f t="shared" ref="W64:W68" si="198">R64/S64</f>
        <v>0.62346654849376348</v>
      </c>
    </row>
    <row r="65" spans="1:23">
      <c r="A65" s="30" t="s">
        <v>167</v>
      </c>
      <c r="B65">
        <v>120</v>
      </c>
      <c r="C65" s="2">
        <v>118.92</v>
      </c>
      <c r="D65" s="3">
        <v>1.0091000000000001</v>
      </c>
      <c r="E65" s="1">
        <f t="shared" si="185"/>
        <v>0.21000144800000003</v>
      </c>
      <c r="F65" s="36">
        <f t="shared" si="186"/>
        <v>-0.14248769999999997</v>
      </c>
      <c r="G65" s="9"/>
      <c r="H65" s="41">
        <f t="shared" si="187"/>
        <v>-17.098523999999998</v>
      </c>
      <c r="I65" t="s">
        <v>7</v>
      </c>
      <c r="J65" t="s">
        <v>87</v>
      </c>
      <c r="K65" s="2">
        <f t="shared" si="188"/>
        <v>120.00217200000002</v>
      </c>
      <c r="L65" s="2">
        <f t="shared" si="189"/>
        <v>2.1720000000158279E-3</v>
      </c>
      <c r="M65" s="1">
        <f t="shared" si="190"/>
        <v>0.80001448000000008</v>
      </c>
      <c r="N65" s="6">
        <f t="shared" si="191"/>
        <v>4153.8600000000015</v>
      </c>
      <c r="O65" s="2">
        <f t="shared" si="192"/>
        <v>4191.6601260000016</v>
      </c>
      <c r="P65" s="2"/>
      <c r="Q65" s="15"/>
      <c r="R65" s="6">
        <f t="shared" si="193"/>
        <v>6730.5199999999995</v>
      </c>
      <c r="S65" s="6">
        <f t="shared" si="194"/>
        <v>10922.180126000001</v>
      </c>
      <c r="T65">
        <f t="shared" si="195"/>
        <v>9255</v>
      </c>
      <c r="U65" s="4">
        <f t="shared" si="196"/>
        <v>0.1801383172339277</v>
      </c>
      <c r="V65" s="4">
        <f t="shared" si="197"/>
        <v>0.66040536110406922</v>
      </c>
      <c r="W65" s="1">
        <f t="shared" si="198"/>
        <v>0.6162249589693316</v>
      </c>
    </row>
    <row r="66" spans="1:23">
      <c r="A66" s="30" t="s">
        <v>168</v>
      </c>
      <c r="B66">
        <v>120</v>
      </c>
      <c r="C66" s="2">
        <v>119.05</v>
      </c>
      <c r="D66" s="3">
        <v>1.008</v>
      </c>
      <c r="E66" s="1">
        <f t="shared" si="185"/>
        <v>0.21000160000000001</v>
      </c>
      <c r="F66" s="36">
        <f t="shared" si="186"/>
        <v>-0.14155029166666669</v>
      </c>
      <c r="G66" s="9"/>
      <c r="H66" s="41">
        <f t="shared" si="187"/>
        <v>-16.986035000000001</v>
      </c>
      <c r="I66" t="s">
        <v>7</v>
      </c>
      <c r="J66" t="s">
        <v>88</v>
      </c>
      <c r="K66" s="2">
        <f t="shared" si="188"/>
        <v>120.00239999999999</v>
      </c>
      <c r="L66" s="2">
        <f t="shared" si="189"/>
        <v>2.3999999999944066E-3</v>
      </c>
      <c r="M66" s="1">
        <f t="shared" si="190"/>
        <v>0.80001599999999995</v>
      </c>
      <c r="N66" s="6">
        <f t="shared" si="191"/>
        <v>4272.9100000000017</v>
      </c>
      <c r="O66" s="2">
        <f t="shared" si="192"/>
        <v>4307.0932800000019</v>
      </c>
      <c r="P66" s="2"/>
      <c r="Q66" s="15"/>
      <c r="R66" s="6">
        <f t="shared" si="193"/>
        <v>6730.5199999999995</v>
      </c>
      <c r="S66" s="6">
        <f t="shared" si="194"/>
        <v>11037.613280000001</v>
      </c>
      <c r="T66">
        <f t="shared" si="195"/>
        <v>9375</v>
      </c>
      <c r="U66" s="4">
        <f t="shared" si="196"/>
        <v>0.17734541653333347</v>
      </c>
      <c r="V66" s="4">
        <f t="shared" si="197"/>
        <v>0.62871085430784168</v>
      </c>
      <c r="W66" s="1">
        <f t="shared" si="198"/>
        <v>0.60978037817248099</v>
      </c>
    </row>
    <row r="67" spans="1:23">
      <c r="A67" s="30" t="s">
        <v>169</v>
      </c>
      <c r="B67">
        <v>120</v>
      </c>
      <c r="C67" s="2">
        <v>121.49</v>
      </c>
      <c r="D67" s="3">
        <v>0.98770000000000002</v>
      </c>
      <c r="E67" s="1">
        <f t="shared" si="185"/>
        <v>0.20999711533333335</v>
      </c>
      <c r="F67" s="36">
        <f t="shared" si="186"/>
        <v>-0.12395585833333342</v>
      </c>
      <c r="G67" s="9"/>
      <c r="H67" s="41">
        <f t="shared" si="187"/>
        <v>-14.874703000000011</v>
      </c>
      <c r="I67" t="s">
        <v>7</v>
      </c>
      <c r="J67" t="s">
        <v>89</v>
      </c>
      <c r="K67" s="2">
        <f t="shared" si="188"/>
        <v>119.995673</v>
      </c>
      <c r="L67" s="2">
        <f t="shared" si="189"/>
        <v>-4.3270000000035225E-3</v>
      </c>
      <c r="M67" s="1">
        <f t="shared" si="190"/>
        <v>0.79997115333333335</v>
      </c>
      <c r="N67" s="6">
        <f t="shared" si="191"/>
        <v>4394.4000000000015</v>
      </c>
      <c r="O67" s="2">
        <f t="shared" si="192"/>
        <v>4340.3488800000014</v>
      </c>
      <c r="P67" s="2"/>
      <c r="Q67" s="15"/>
      <c r="R67" s="6">
        <f t="shared" si="193"/>
        <v>6730.5199999999995</v>
      </c>
      <c r="S67" s="6">
        <f t="shared" si="194"/>
        <v>11070.868880000002</v>
      </c>
      <c r="T67">
        <f t="shared" si="195"/>
        <v>9495</v>
      </c>
      <c r="U67" s="4">
        <f t="shared" si="196"/>
        <v>0.16596828646656148</v>
      </c>
      <c r="V67" s="4">
        <f t="shared" si="197"/>
        <v>0.5700417004282905</v>
      </c>
      <c r="W67" s="1">
        <f t="shared" si="198"/>
        <v>0.6079486689756548</v>
      </c>
    </row>
    <row r="68" spans="1:23">
      <c r="A68" s="30" t="s">
        <v>170</v>
      </c>
      <c r="B68">
        <v>135</v>
      </c>
      <c r="C68" s="2">
        <v>136.99</v>
      </c>
      <c r="D68" s="3">
        <v>0.98550000000000004</v>
      </c>
      <c r="E68" s="1">
        <f t="shared" si="185"/>
        <v>0.22000243000000003</v>
      </c>
      <c r="F68" s="36">
        <f t="shared" si="186"/>
        <v>-0.12194483703703704</v>
      </c>
      <c r="G68" s="9"/>
      <c r="H68" s="41">
        <f t="shared" si="187"/>
        <v>-16.462553</v>
      </c>
      <c r="I68" t="s">
        <v>7</v>
      </c>
      <c r="J68" t="s">
        <v>90</v>
      </c>
      <c r="K68" s="2">
        <f t="shared" si="188"/>
        <v>135.00364500000001</v>
      </c>
      <c r="L68" s="2">
        <f t="shared" si="189"/>
        <v>3.6450000000058935E-3</v>
      </c>
      <c r="M68" s="1">
        <f t="shared" si="190"/>
        <v>0.9000243</v>
      </c>
      <c r="N68" s="6">
        <f t="shared" si="191"/>
        <v>4531.3900000000012</v>
      </c>
      <c r="O68" s="2">
        <f t="shared" si="192"/>
        <v>4465.6848450000016</v>
      </c>
      <c r="P68" s="2"/>
      <c r="Q68" s="15"/>
      <c r="R68" s="6">
        <f t="shared" si="193"/>
        <v>6730.5199999999995</v>
      </c>
      <c r="S68" s="6">
        <f t="shared" si="194"/>
        <v>11196.204845</v>
      </c>
      <c r="T68">
        <f t="shared" si="195"/>
        <v>9630</v>
      </c>
      <c r="U68" s="4">
        <f t="shared" si="196"/>
        <v>0.16263809397715479</v>
      </c>
      <c r="V68" s="4">
        <f t="shared" si="197"/>
        <v>0.54016749382647955</v>
      </c>
      <c r="W68" s="1">
        <f t="shared" si="198"/>
        <v>0.60114298489328855</v>
      </c>
    </row>
    <row r="69" spans="1:23">
      <c r="A69" s="30" t="s">
        <v>171</v>
      </c>
      <c r="B69">
        <v>135</v>
      </c>
      <c r="C69" s="2">
        <v>138.38999999999999</v>
      </c>
      <c r="D69" s="3">
        <v>0.97550000000000003</v>
      </c>
      <c r="E69" s="1">
        <f t="shared" ref="E69:E73" si="199">10%*M69+13%</f>
        <v>0.21999963</v>
      </c>
      <c r="F69" s="36">
        <f t="shared" ref="F69:F73" si="200">IF(G69="",($F$1*C69-B69)/B69,H69/B69)</f>
        <v>-0.11297135555555574</v>
      </c>
      <c r="G69" s="9"/>
      <c r="H69" s="41">
        <f t="shared" ref="H69:H73" si="201">IF(G69="",$F$1*C69-B69,G69-B69)</f>
        <v>-15.251133000000024</v>
      </c>
      <c r="I69" t="s">
        <v>7</v>
      </c>
      <c r="J69" t="s">
        <v>91</v>
      </c>
      <c r="K69" s="2">
        <f t="shared" ref="K69:K73" si="202">D69*C69</f>
        <v>134.99944499999998</v>
      </c>
      <c r="L69" s="2">
        <f t="shared" ref="L69:L73" si="203">K69-B69</f>
        <v>-5.5500000001984517E-4</v>
      </c>
      <c r="M69" s="1">
        <f t="shared" ref="M69:M73" si="204">K69/150</f>
        <v>0.89999629999999986</v>
      </c>
      <c r="N69" s="6">
        <f t="shared" ref="N69:N73" si="205">N68+C69-P69</f>
        <v>4669.7800000000016</v>
      </c>
      <c r="O69" s="2">
        <f t="shared" ref="O69:O73" si="206">N69*D69</f>
        <v>4555.3703900000019</v>
      </c>
      <c r="P69" s="2"/>
      <c r="Q69" s="15"/>
      <c r="R69" s="6">
        <f t="shared" ref="R69:R73" si="207">Q69+R68</f>
        <v>6730.5199999999995</v>
      </c>
      <c r="S69" s="6">
        <f t="shared" ref="S69:S73" si="208">O69+R69</f>
        <v>11285.89039</v>
      </c>
      <c r="T69">
        <f t="shared" ref="T69:T73" si="209">T68+B69</f>
        <v>9765</v>
      </c>
      <c r="U69" s="4">
        <f t="shared" ref="U69:U73" si="210">S69/T69-1</f>
        <v>0.15574914388120842</v>
      </c>
      <c r="V69" s="4">
        <f t="shared" ref="V69:V73" si="211">O69/(T69-R69)-1</f>
        <v>0.50120297052542817</v>
      </c>
      <c r="W69" s="1">
        <f t="shared" ref="W69:W73" si="212">R69/S69</f>
        <v>0.59636588407447744</v>
      </c>
    </row>
    <row r="70" spans="1:23">
      <c r="A70" s="30" t="s">
        <v>172</v>
      </c>
      <c r="B70">
        <v>135</v>
      </c>
      <c r="C70" s="2">
        <v>135.65</v>
      </c>
      <c r="D70" s="3">
        <v>0.99519999999999997</v>
      </c>
      <c r="E70" s="1">
        <f t="shared" si="199"/>
        <v>0.21999925333333337</v>
      </c>
      <c r="F70" s="36">
        <f t="shared" si="200"/>
        <v>-0.13053374074074076</v>
      </c>
      <c r="G70" s="9"/>
      <c r="H70" s="41">
        <f t="shared" si="201"/>
        <v>-17.622055000000003</v>
      </c>
      <c r="I70" t="s">
        <v>7</v>
      </c>
      <c r="J70" t="s">
        <v>92</v>
      </c>
      <c r="K70" s="2">
        <f t="shared" si="202"/>
        <v>134.99888000000001</v>
      </c>
      <c r="L70" s="2">
        <f t="shared" si="203"/>
        <v>-1.1199999999860211E-3</v>
      </c>
      <c r="M70" s="1">
        <f t="shared" si="204"/>
        <v>0.8999925333333334</v>
      </c>
      <c r="N70" s="6">
        <f t="shared" si="205"/>
        <v>4805.4300000000012</v>
      </c>
      <c r="O70" s="2">
        <f t="shared" si="206"/>
        <v>4782.3639360000006</v>
      </c>
      <c r="P70" s="2"/>
      <c r="Q70" s="15"/>
      <c r="R70" s="6">
        <f t="shared" si="207"/>
        <v>6730.5199999999995</v>
      </c>
      <c r="S70" s="6">
        <f t="shared" si="208"/>
        <v>11512.883936</v>
      </c>
      <c r="T70">
        <f t="shared" si="209"/>
        <v>9900</v>
      </c>
      <c r="U70" s="4">
        <f t="shared" si="210"/>
        <v>0.16291756929292922</v>
      </c>
      <c r="V70" s="4">
        <f t="shared" si="211"/>
        <v>0.50887966985120592</v>
      </c>
      <c r="W70" s="1">
        <f t="shared" si="212"/>
        <v>0.58460764804152365</v>
      </c>
    </row>
    <row r="71" spans="1:23">
      <c r="A71" s="30" t="s">
        <v>173</v>
      </c>
      <c r="B71">
        <v>120</v>
      </c>
      <c r="C71" s="2">
        <v>119.99</v>
      </c>
      <c r="D71" s="3">
        <v>1.0001</v>
      </c>
      <c r="E71" s="1">
        <f t="shared" si="199"/>
        <v>0.21000133266666668</v>
      </c>
      <c r="F71" s="36">
        <f t="shared" si="200"/>
        <v>-0.13477210833333342</v>
      </c>
      <c r="G71" s="9"/>
      <c r="H71" s="41">
        <f t="shared" si="201"/>
        <v>-16.172653000000011</v>
      </c>
      <c r="I71" t="s">
        <v>7</v>
      </c>
      <c r="J71" t="s">
        <v>93</v>
      </c>
      <c r="K71" s="2">
        <f t="shared" si="202"/>
        <v>120.001999</v>
      </c>
      <c r="L71" s="2">
        <f t="shared" si="203"/>
        <v>1.9989999999978636E-3</v>
      </c>
      <c r="M71" s="1">
        <f t="shared" si="204"/>
        <v>0.80001332666666669</v>
      </c>
      <c r="N71" s="6">
        <f t="shared" si="205"/>
        <v>4925.420000000001</v>
      </c>
      <c r="O71" s="2">
        <f t="shared" si="206"/>
        <v>4925.9125420000009</v>
      </c>
      <c r="P71" s="2"/>
      <c r="Q71" s="15"/>
      <c r="R71" s="6">
        <f t="shared" si="207"/>
        <v>6730.5199999999995</v>
      </c>
      <c r="S71" s="6">
        <f t="shared" si="208"/>
        <v>11656.432542</v>
      </c>
      <c r="T71">
        <f t="shared" si="209"/>
        <v>10020</v>
      </c>
      <c r="U71" s="4">
        <f t="shared" si="210"/>
        <v>0.16331662095808386</v>
      </c>
      <c r="V71" s="4">
        <f t="shared" si="211"/>
        <v>0.49747453761688787</v>
      </c>
      <c r="W71" s="1">
        <f t="shared" si="212"/>
        <v>0.57740822294890426</v>
      </c>
    </row>
    <row r="72" spans="1:23">
      <c r="A72" s="30" t="s">
        <v>174</v>
      </c>
      <c r="B72">
        <v>120</v>
      </c>
      <c r="C72" s="2">
        <v>120.63</v>
      </c>
      <c r="D72" s="3">
        <v>0.99480000000000002</v>
      </c>
      <c r="E72" s="1">
        <f t="shared" si="199"/>
        <v>0.21000181600000001</v>
      </c>
      <c r="F72" s="36">
        <f t="shared" si="200"/>
        <v>-0.13015717500000007</v>
      </c>
      <c r="G72" s="9"/>
      <c r="H72" s="41">
        <f t="shared" si="201"/>
        <v>-15.61886100000001</v>
      </c>
      <c r="I72" t="s">
        <v>7</v>
      </c>
      <c r="J72" t="s">
        <v>94</v>
      </c>
      <c r="K72" s="2">
        <f t="shared" si="202"/>
        <v>120.002724</v>
      </c>
      <c r="L72" s="2">
        <f t="shared" si="203"/>
        <v>2.7240000000006148E-3</v>
      </c>
      <c r="M72" s="1">
        <f t="shared" si="204"/>
        <v>0.80001816000000003</v>
      </c>
      <c r="N72" s="6">
        <f t="shared" si="205"/>
        <v>5046.0500000000011</v>
      </c>
      <c r="O72" s="2">
        <f t="shared" si="206"/>
        <v>5019.8105400000013</v>
      </c>
      <c r="P72" s="2"/>
      <c r="Q72" s="15"/>
      <c r="R72" s="6">
        <f t="shared" si="207"/>
        <v>6730.5199999999995</v>
      </c>
      <c r="S72" s="6">
        <f t="shared" si="208"/>
        <v>11750.330540000001</v>
      </c>
      <c r="T72">
        <f t="shared" si="209"/>
        <v>10140</v>
      </c>
      <c r="U72" s="4">
        <f t="shared" si="210"/>
        <v>0.15880971794871801</v>
      </c>
      <c r="V72" s="4">
        <f t="shared" si="211"/>
        <v>0.47230971878409633</v>
      </c>
      <c r="W72" s="1">
        <f t="shared" si="212"/>
        <v>0.57279409945858417</v>
      </c>
    </row>
    <row r="73" spans="1:23">
      <c r="A73" s="30" t="s">
        <v>175</v>
      </c>
      <c r="B73">
        <v>120</v>
      </c>
      <c r="C73" s="2">
        <v>119.93</v>
      </c>
      <c r="D73" s="3">
        <v>1.0005999999999999</v>
      </c>
      <c r="E73" s="1">
        <f t="shared" si="199"/>
        <v>0.21000130533333333</v>
      </c>
      <c r="F73" s="36">
        <f t="shared" si="200"/>
        <v>-0.13520475833333331</v>
      </c>
      <c r="G73" s="9"/>
      <c r="H73" s="41">
        <f t="shared" si="201"/>
        <v>-16.224570999999997</v>
      </c>
      <c r="I73" t="s">
        <v>7</v>
      </c>
      <c r="J73" t="s">
        <v>95</v>
      </c>
      <c r="K73" s="2">
        <f t="shared" si="202"/>
        <v>120.001958</v>
      </c>
      <c r="L73" s="2">
        <f t="shared" si="203"/>
        <v>1.9580000000019027E-3</v>
      </c>
      <c r="M73" s="1">
        <f t="shared" si="204"/>
        <v>0.80001305333333339</v>
      </c>
      <c r="N73" s="6">
        <f t="shared" si="205"/>
        <v>5165.9800000000014</v>
      </c>
      <c r="O73" s="2">
        <f t="shared" si="206"/>
        <v>5169.0795880000014</v>
      </c>
      <c r="P73" s="2"/>
      <c r="Q73" s="15"/>
      <c r="R73" s="6">
        <f t="shared" si="207"/>
        <v>6730.5199999999995</v>
      </c>
      <c r="S73" s="6">
        <f t="shared" si="208"/>
        <v>11899.599588000001</v>
      </c>
      <c r="T73">
        <f t="shared" si="209"/>
        <v>10260</v>
      </c>
      <c r="U73" s="4">
        <f t="shared" si="210"/>
        <v>0.15980502807017549</v>
      </c>
      <c r="V73" s="4">
        <f t="shared" si="211"/>
        <v>0.46454423541144885</v>
      </c>
      <c r="W73" s="1">
        <f t="shared" si="212"/>
        <v>0.56560894761427993</v>
      </c>
    </row>
    <row r="74" spans="1:23">
      <c r="A74" s="30" t="s">
        <v>176</v>
      </c>
      <c r="B74">
        <v>120</v>
      </c>
      <c r="C74" s="2">
        <v>121.67</v>
      </c>
      <c r="D74" s="3">
        <v>0.98629999999999995</v>
      </c>
      <c r="E74" s="1">
        <f t="shared" ref="E74:E78" si="213">10%*M74+13%</f>
        <v>0.21000208066666667</v>
      </c>
      <c r="F74" s="36">
        <f t="shared" ref="F74:F78" si="214">IF(G74="",($F$1*C74-B74)/B74,H74/B74)</f>
        <v>-0.12265790833333341</v>
      </c>
      <c r="G74" s="9"/>
      <c r="H74" s="41">
        <f t="shared" ref="H74:H78" si="215">IF(G74="",$F$1*C74-B74,G74-B74)</f>
        <v>-14.718949000000009</v>
      </c>
      <c r="I74" t="s">
        <v>7</v>
      </c>
      <c r="J74" t="s">
        <v>97</v>
      </c>
      <c r="K74" s="2">
        <f t="shared" ref="K74:K78" si="216">D74*C74</f>
        <v>120.00312099999999</v>
      </c>
      <c r="L74" s="2">
        <f t="shared" ref="L74:L78" si="217">K74-B74</f>
        <v>3.120999999993046E-3</v>
      </c>
      <c r="M74" s="1">
        <f t="shared" ref="M74:M78" si="218">K74/150</f>
        <v>0.80002080666666664</v>
      </c>
      <c r="N74" s="6">
        <f t="shared" ref="N74:N78" si="219">N73+C74-P74</f>
        <v>5287.6500000000015</v>
      </c>
      <c r="O74" s="2">
        <f t="shared" ref="O74:O78" si="220">N74*D74</f>
        <v>5215.2091950000013</v>
      </c>
      <c r="P74" s="2"/>
      <c r="Q74" s="15"/>
      <c r="R74" s="6">
        <f t="shared" ref="R74:R78" si="221">Q74+R73</f>
        <v>6730.5199999999995</v>
      </c>
      <c r="S74" s="6">
        <f t="shared" ref="S74:S78" si="222">O74+R74</f>
        <v>11945.729195</v>
      </c>
      <c r="T74">
        <f t="shared" ref="T74:T78" si="223">T73+B74</f>
        <v>10380</v>
      </c>
      <c r="U74" s="4">
        <f t="shared" ref="U74:U78" si="224">S74/T74-1</f>
        <v>0.15084096290944116</v>
      </c>
      <c r="V74" s="4">
        <f t="shared" ref="V74:V78" si="225">O74/(T74-R74)-1</f>
        <v>0.42902802454048272</v>
      </c>
      <c r="W74" s="1">
        <f t="shared" ref="W74:W78" si="226">R74/S74</f>
        <v>0.56342479308982862</v>
      </c>
    </row>
    <row r="75" spans="1:23">
      <c r="A75" s="30" t="s">
        <v>177</v>
      </c>
      <c r="B75">
        <v>135</v>
      </c>
      <c r="C75" s="2">
        <v>139.02000000000001</v>
      </c>
      <c r="D75" s="3">
        <v>0.97109999999999996</v>
      </c>
      <c r="E75" s="1">
        <f t="shared" si="213"/>
        <v>0.22000154799999999</v>
      </c>
      <c r="F75" s="36">
        <f t="shared" si="214"/>
        <v>-0.10893328888888892</v>
      </c>
      <c r="G75" s="9"/>
      <c r="H75" s="41">
        <f t="shared" si="215"/>
        <v>-14.705994000000004</v>
      </c>
      <c r="I75" t="s">
        <v>7</v>
      </c>
      <c r="J75" t="s">
        <v>98</v>
      </c>
      <c r="K75" s="2">
        <f t="shared" si="216"/>
        <v>135.00232199999999</v>
      </c>
      <c r="L75" s="2">
        <f t="shared" si="217"/>
        <v>2.3219999999923857E-3</v>
      </c>
      <c r="M75" s="1">
        <f t="shared" si="218"/>
        <v>0.90001547999999998</v>
      </c>
      <c r="N75" s="6">
        <f t="shared" si="219"/>
        <v>5426.6700000000019</v>
      </c>
      <c r="O75" s="2">
        <f t="shared" si="220"/>
        <v>5269.839237000002</v>
      </c>
      <c r="P75" s="2"/>
      <c r="Q75" s="15"/>
      <c r="R75" s="6">
        <f t="shared" si="221"/>
        <v>6730.5199999999995</v>
      </c>
      <c r="S75" s="6">
        <f t="shared" si="222"/>
        <v>12000.359237000001</v>
      </c>
      <c r="T75">
        <f t="shared" si="223"/>
        <v>10515</v>
      </c>
      <c r="U75" s="4">
        <f t="shared" si="224"/>
        <v>0.14126098307180235</v>
      </c>
      <c r="V75" s="4">
        <f t="shared" si="225"/>
        <v>0.39248700931171565</v>
      </c>
      <c r="W75" s="1">
        <f t="shared" si="226"/>
        <v>0.5608598765317111</v>
      </c>
    </row>
    <row r="76" spans="1:23">
      <c r="A76" s="30" t="s">
        <v>178</v>
      </c>
      <c r="B76">
        <v>135</v>
      </c>
      <c r="C76" s="2">
        <v>137.81</v>
      </c>
      <c r="D76" s="3">
        <v>0.97960000000000003</v>
      </c>
      <c r="E76" s="1">
        <f t="shared" si="213"/>
        <v>0.21999911733333335</v>
      </c>
      <c r="F76" s="36">
        <f t="shared" si="214"/>
        <v>-0.11668894074074082</v>
      </c>
      <c r="G76" s="9"/>
      <c r="H76" s="41">
        <f t="shared" si="215"/>
        <v>-15.753007000000011</v>
      </c>
      <c r="I76" t="s">
        <v>7</v>
      </c>
      <c r="J76" t="s">
        <v>99</v>
      </c>
      <c r="K76" s="2">
        <f t="shared" si="216"/>
        <v>134.99867600000002</v>
      </c>
      <c r="L76" s="2">
        <f t="shared" si="217"/>
        <v>-1.3239999999825613E-3</v>
      </c>
      <c r="M76" s="1">
        <f t="shared" si="218"/>
        <v>0.89999117333333345</v>
      </c>
      <c r="N76" s="6">
        <f t="shared" si="219"/>
        <v>5564.4800000000023</v>
      </c>
      <c r="O76" s="2">
        <f t="shared" si="220"/>
        <v>5450.964608000002</v>
      </c>
      <c r="P76" s="2"/>
      <c r="Q76" s="15"/>
      <c r="R76" s="6">
        <f t="shared" si="221"/>
        <v>6730.5199999999995</v>
      </c>
      <c r="S76" s="6">
        <f t="shared" si="222"/>
        <v>12181.484608000002</v>
      </c>
      <c r="T76">
        <f t="shared" si="223"/>
        <v>10650</v>
      </c>
      <c r="U76" s="4">
        <f t="shared" si="224"/>
        <v>0.14380137164319273</v>
      </c>
      <c r="V76" s="4">
        <f t="shared" si="225"/>
        <v>0.39073668139651208</v>
      </c>
      <c r="W76" s="1">
        <f t="shared" si="226"/>
        <v>0.55252050276202247</v>
      </c>
    </row>
    <row r="77" spans="1:23">
      <c r="A77" s="30" t="s">
        <v>179</v>
      </c>
      <c r="B77">
        <v>135</v>
      </c>
      <c r="C77" s="2">
        <v>143.16</v>
      </c>
      <c r="D77" s="3">
        <v>0.94299999999999995</v>
      </c>
      <c r="E77" s="1">
        <f t="shared" si="213"/>
        <v>0.21999992000000002</v>
      </c>
      <c r="F77" s="36">
        <f t="shared" si="214"/>
        <v>-8.239742222222228E-2</v>
      </c>
      <c r="G77" s="9"/>
      <c r="H77" s="41">
        <f t="shared" si="215"/>
        <v>-11.123652000000007</v>
      </c>
      <c r="I77" t="s">
        <v>7</v>
      </c>
      <c r="J77" t="s">
        <v>100</v>
      </c>
      <c r="K77" s="2">
        <f t="shared" si="216"/>
        <v>134.99987999999999</v>
      </c>
      <c r="L77" s="2">
        <f t="shared" si="217"/>
        <v>-1.2000000000966793E-4</v>
      </c>
      <c r="M77" s="1">
        <f t="shared" si="218"/>
        <v>0.89999919999999989</v>
      </c>
      <c r="N77" s="6">
        <f t="shared" si="219"/>
        <v>5707.6400000000021</v>
      </c>
      <c r="O77" s="2">
        <f t="shared" si="220"/>
        <v>5382.3045200000015</v>
      </c>
      <c r="P77" s="2"/>
      <c r="Q77" s="15"/>
      <c r="R77" s="6">
        <f t="shared" si="221"/>
        <v>6730.5199999999995</v>
      </c>
      <c r="S77" s="6">
        <f t="shared" si="222"/>
        <v>12112.824520000002</v>
      </c>
      <c r="T77">
        <f t="shared" si="223"/>
        <v>10785</v>
      </c>
      <c r="U77" s="4">
        <f t="shared" si="224"/>
        <v>0.12311771163653229</v>
      </c>
      <c r="V77" s="4">
        <f t="shared" si="225"/>
        <v>0.32749563939148807</v>
      </c>
      <c r="W77" s="1">
        <f t="shared" si="226"/>
        <v>0.55565239873548489</v>
      </c>
    </row>
    <row r="78" spans="1:23">
      <c r="A78" s="30" t="s">
        <v>180</v>
      </c>
      <c r="B78">
        <v>135</v>
      </c>
      <c r="C78" s="2">
        <v>144.37</v>
      </c>
      <c r="D78" s="3">
        <v>0.93510000000000004</v>
      </c>
      <c r="E78" s="1">
        <f t="shared" si="213"/>
        <v>0.220000258</v>
      </c>
      <c r="F78" s="36">
        <f t="shared" si="214"/>
        <v>-7.4641770370370369E-2</v>
      </c>
      <c r="G78" s="9"/>
      <c r="H78" s="41">
        <f t="shared" si="215"/>
        <v>-10.076639</v>
      </c>
      <c r="I78" t="s">
        <v>7</v>
      </c>
      <c r="J78" t="s">
        <v>101</v>
      </c>
      <c r="K78" s="2">
        <f t="shared" si="216"/>
        <v>135.00038700000002</v>
      </c>
      <c r="L78" s="2">
        <f t="shared" si="217"/>
        <v>3.8700000001767876E-4</v>
      </c>
      <c r="M78" s="1">
        <f t="shared" si="218"/>
        <v>0.90000258000000011</v>
      </c>
      <c r="N78" s="6">
        <f t="shared" si="219"/>
        <v>5852.010000000002</v>
      </c>
      <c r="O78" s="2">
        <f t="shared" si="220"/>
        <v>5472.2145510000018</v>
      </c>
      <c r="P78" s="2"/>
      <c r="Q78" s="15"/>
      <c r="R78" s="6">
        <f t="shared" si="221"/>
        <v>6730.5199999999995</v>
      </c>
      <c r="S78" s="6">
        <f t="shared" si="222"/>
        <v>12202.734551000001</v>
      </c>
      <c r="T78">
        <f t="shared" si="223"/>
        <v>10920</v>
      </c>
      <c r="U78" s="4">
        <f t="shared" si="224"/>
        <v>0.11746653397435902</v>
      </c>
      <c r="V78" s="4">
        <f t="shared" si="225"/>
        <v>0.30617989607302132</v>
      </c>
      <c r="W78" s="1">
        <f t="shared" si="226"/>
        <v>0.55155833898299789</v>
      </c>
    </row>
    <row r="79" spans="1:23">
      <c r="A79" s="30" t="s">
        <v>181</v>
      </c>
      <c r="B79">
        <v>135</v>
      </c>
      <c r="C79" s="2">
        <v>148.08000000000001</v>
      </c>
      <c r="D79" s="3">
        <v>0.91169999999999995</v>
      </c>
      <c r="E79" s="1">
        <f t="shared" ref="E79:E80" si="227">10%*M79+13%</f>
        <v>0.22000302399999999</v>
      </c>
      <c r="F79" s="36">
        <f t="shared" ref="F79:F80" si="228">IF(G79="",($F$1*C79-B79)/B79,H79/B79)</f>
        <v>-5.0862044444444462E-2</v>
      </c>
      <c r="G79" s="9"/>
      <c r="H79" s="41">
        <f t="shared" ref="H79:H80" si="229">IF(G79="",$F$1*C79-B79,G79-B79)</f>
        <v>-6.8663760000000025</v>
      </c>
      <c r="I79" t="s">
        <v>7</v>
      </c>
      <c r="J79" t="s">
        <v>102</v>
      </c>
      <c r="K79" s="2">
        <f t="shared" ref="K79:K80" si="230">D79*C79</f>
        <v>135.004536</v>
      </c>
      <c r="L79" s="2">
        <f t="shared" ref="L79:L80" si="231">K79-B79</f>
        <v>4.5360000000016498E-3</v>
      </c>
      <c r="M79" s="1">
        <f t="shared" ref="M79:M80" si="232">K79/150</f>
        <v>0.90003023999999998</v>
      </c>
      <c r="N79" s="6">
        <f t="shared" ref="N79:N80" si="233">N78+C79-P79</f>
        <v>6000.090000000002</v>
      </c>
      <c r="O79" s="2">
        <f t="shared" ref="O79:O80" si="234">N79*D79</f>
        <v>5470.2820530000017</v>
      </c>
      <c r="P79" s="2"/>
      <c r="Q79" s="15"/>
      <c r="R79" s="6">
        <f t="shared" ref="R79:R80" si="235">Q79+R78</f>
        <v>6730.5199999999995</v>
      </c>
      <c r="S79" s="6">
        <f t="shared" ref="S79:S80" si="236">O79+R79</f>
        <v>12200.802053000001</v>
      </c>
      <c r="T79">
        <f t="shared" ref="T79:T80" si="237">T78+B79</f>
        <v>11055</v>
      </c>
      <c r="U79" s="4">
        <f t="shared" ref="U79:U80" si="238">S79/T79-1</f>
        <v>0.1036455950248758</v>
      </c>
      <c r="V79" s="4">
        <f t="shared" ref="V79:V80" si="239">O79/(T79-R79)-1</f>
        <v>0.2649571862975435</v>
      </c>
      <c r="W79" s="1">
        <f t="shared" ref="W79:W80" si="240">R79/S79</f>
        <v>0.5516457008943163</v>
      </c>
    </row>
    <row r="80" spans="1:23">
      <c r="A80" s="30" t="s">
        <v>182</v>
      </c>
      <c r="B80">
        <v>135</v>
      </c>
      <c r="C80" s="2">
        <v>147.01</v>
      </c>
      <c r="D80" s="3">
        <v>0.91830000000000001</v>
      </c>
      <c r="E80" s="1">
        <f t="shared" si="227"/>
        <v>0.219999522</v>
      </c>
      <c r="F80" s="36">
        <f t="shared" si="228"/>
        <v>-5.7720348148148276E-2</v>
      </c>
      <c r="G80" s="9"/>
      <c r="H80" s="41">
        <f t="shared" si="229"/>
        <v>-7.7922470000000175</v>
      </c>
      <c r="I80" t="s">
        <v>7</v>
      </c>
      <c r="J80" t="s">
        <v>103</v>
      </c>
      <c r="K80" s="2">
        <f t="shared" si="230"/>
        <v>134.99928299999999</v>
      </c>
      <c r="L80" s="2">
        <f t="shared" si="231"/>
        <v>-7.1700000000873843E-4</v>
      </c>
      <c r="M80" s="1">
        <f t="shared" si="232"/>
        <v>0.89999521999999998</v>
      </c>
      <c r="N80" s="6">
        <f t="shared" si="233"/>
        <v>6147.1000000000022</v>
      </c>
      <c r="O80" s="2">
        <f t="shared" si="234"/>
        <v>5644.8819300000023</v>
      </c>
      <c r="P80" s="2"/>
      <c r="Q80" s="15"/>
      <c r="R80" s="6">
        <f t="shared" si="235"/>
        <v>6730.5199999999995</v>
      </c>
      <c r="S80" s="6">
        <f t="shared" si="236"/>
        <v>12375.401930000002</v>
      </c>
      <c r="T80">
        <f t="shared" si="237"/>
        <v>11190</v>
      </c>
      <c r="U80" s="4">
        <f t="shared" si="238"/>
        <v>0.10593404200178758</v>
      </c>
      <c r="V80" s="4">
        <f t="shared" si="239"/>
        <v>0.26581617811942237</v>
      </c>
      <c r="W80" s="1">
        <f t="shared" si="240"/>
        <v>0.54386273981809963</v>
      </c>
    </row>
    <row r="81" spans="1:23">
      <c r="A81" s="30" t="s">
        <v>262</v>
      </c>
      <c r="B81">
        <v>135</v>
      </c>
      <c r="C81" s="2">
        <v>158.28</v>
      </c>
      <c r="D81" s="3">
        <v>0.85289999999999999</v>
      </c>
      <c r="E81" s="1">
        <f t="shared" ref="E81" si="241">10%*M81+13%</f>
        <v>0.21999800800000002</v>
      </c>
      <c r="F81" s="36">
        <f t="shared" ref="F81" si="242">IF(G81="",($F$1*C81-B81)/B81,H81/B81)</f>
        <v>1.4516177777777641E-2</v>
      </c>
      <c r="G81" s="9"/>
      <c r="H81" s="41">
        <f t="shared" ref="H81" si="243">IF(G81="",$F$1*C81-B81,G81-B81)</f>
        <v>1.9596839999999816</v>
      </c>
      <c r="I81" t="s">
        <v>7</v>
      </c>
      <c r="J81" t="s">
        <v>268</v>
      </c>
      <c r="K81" s="2">
        <f t="shared" ref="K81" si="244">D81*C81</f>
        <v>134.99701200000001</v>
      </c>
      <c r="L81" s="2">
        <f t="shared" ref="L81" si="245">K81-B81</f>
        <v>-2.9879999999877782E-3</v>
      </c>
      <c r="M81" s="1">
        <f t="shared" ref="M81" si="246">K81/150</f>
        <v>0.89998008000000007</v>
      </c>
      <c r="N81" s="6">
        <f t="shared" ref="N81" si="247">N80+C81-P81</f>
        <v>6305.3800000000019</v>
      </c>
      <c r="O81" s="2">
        <f t="shared" ref="O81" si="248">N81*D81</f>
        <v>5377.8586020000012</v>
      </c>
      <c r="P81" s="2"/>
      <c r="Q81" s="15"/>
      <c r="R81" s="6">
        <f t="shared" ref="R81" si="249">Q81+R80</f>
        <v>6730.5199999999995</v>
      </c>
      <c r="S81" s="6">
        <f t="shared" ref="S81" si="250">O81+R81</f>
        <v>12108.378602000001</v>
      </c>
      <c r="T81">
        <f t="shared" ref="T81" si="251">T80+B81</f>
        <v>11325</v>
      </c>
      <c r="U81" s="4">
        <f t="shared" ref="U81" si="252">S81/T81-1</f>
        <v>6.917250348785875E-2</v>
      </c>
      <c r="V81" s="4">
        <f t="shared" ref="V81" si="253">O81/(T81-R81)-1</f>
        <v>0.17050430124845484</v>
      </c>
      <c r="W81" s="1">
        <f t="shared" ref="W81" si="254">R81/S81</f>
        <v>0.55585642151033221</v>
      </c>
    </row>
    <row r="82" spans="1:23">
      <c r="A82" s="30" t="s">
        <v>263</v>
      </c>
      <c r="B82">
        <v>90</v>
      </c>
      <c r="C82" s="2">
        <v>104.2</v>
      </c>
      <c r="D82" s="3">
        <v>0.86370000000000002</v>
      </c>
      <c r="E82" s="1">
        <f t="shared" ref="E82:E84" si="255">10%*M82+13%</f>
        <v>0.18999836000000001</v>
      </c>
      <c r="F82" s="36">
        <f t="shared" ref="F82:F84" si="256">IF(G82="",($F$1*C82-B82)/B82,H82/B82)</f>
        <v>1.825111111111097E-3</v>
      </c>
      <c r="G82" s="9"/>
      <c r="H82" s="41">
        <f t="shared" ref="H82:H84" si="257">IF(G82="",$F$1*C82-B82,G82-B82)</f>
        <v>0.16425999999999874</v>
      </c>
      <c r="I82" t="s">
        <v>7</v>
      </c>
      <c r="J82" t="s">
        <v>271</v>
      </c>
      <c r="K82" s="2">
        <f t="shared" ref="K82:K84" si="258">D82*C82</f>
        <v>89.997540000000001</v>
      </c>
      <c r="L82" s="2">
        <f t="shared" ref="L82:L84" si="259">K82-B82</f>
        <v>-2.4599999999992406E-3</v>
      </c>
      <c r="M82" s="1">
        <f t="shared" ref="M82:M84" si="260">K82/150</f>
        <v>0.59998359999999995</v>
      </c>
      <c r="N82" s="6">
        <f t="shared" ref="N82:N84" si="261">N81+C82-P82</f>
        <v>6409.5800000000017</v>
      </c>
      <c r="O82" s="2">
        <f t="shared" ref="O82:O84" si="262">N82*D82</f>
        <v>5535.9542460000021</v>
      </c>
      <c r="P82" s="2"/>
      <c r="Q82" s="15"/>
      <c r="R82" s="6">
        <f t="shared" ref="R82:R84" si="263">Q82+R81</f>
        <v>6730.5199999999995</v>
      </c>
      <c r="S82" s="6">
        <f t="shared" ref="S82:S84" si="264">O82+R82</f>
        <v>12266.474246000002</v>
      </c>
      <c r="T82">
        <f t="shared" ref="T82:T84" si="265">T81+B82</f>
        <v>11415</v>
      </c>
      <c r="U82" s="4">
        <f t="shared" ref="U82:U84" si="266">S82/T82-1</f>
        <v>7.4592575208059619E-2</v>
      </c>
      <c r="V82" s="4">
        <f t="shared" ref="V82:V84" si="267">O82/(T82-R82)-1</f>
        <v>0.18176494424141021</v>
      </c>
      <c r="W82" s="1">
        <f t="shared" ref="W82:W84" si="268">R82/S82</f>
        <v>0.54869230269608793</v>
      </c>
    </row>
    <row r="83" spans="1:23">
      <c r="A83" s="30" t="s">
        <v>264</v>
      </c>
      <c r="B83">
        <v>90</v>
      </c>
      <c r="C83" s="2">
        <v>104.64</v>
      </c>
      <c r="D83" s="3">
        <v>0.86009999999999998</v>
      </c>
      <c r="E83" s="1">
        <f t="shared" si="255"/>
        <v>0.190000576</v>
      </c>
      <c r="F83" s="36">
        <f t="shared" si="256"/>
        <v>6.0554666666665941E-3</v>
      </c>
      <c r="G83" s="9"/>
      <c r="H83" s="41">
        <f t="shared" si="257"/>
        <v>0.54499199999999348</v>
      </c>
      <c r="I83" t="s">
        <v>7</v>
      </c>
      <c r="J83" t="s">
        <v>273</v>
      </c>
      <c r="K83" s="2">
        <f t="shared" si="258"/>
        <v>90.000863999999993</v>
      </c>
      <c r="L83" s="2">
        <f t="shared" si="259"/>
        <v>8.6399999999287047E-4</v>
      </c>
      <c r="M83" s="1">
        <f t="shared" si="260"/>
        <v>0.60000575999999994</v>
      </c>
      <c r="N83" s="6">
        <f t="shared" si="261"/>
        <v>6514.2200000000021</v>
      </c>
      <c r="O83" s="2">
        <f t="shared" si="262"/>
        <v>5602.8806220000015</v>
      </c>
      <c r="P83" s="2"/>
      <c r="Q83" s="15"/>
      <c r="R83" s="6">
        <f t="shared" si="263"/>
        <v>6730.5199999999995</v>
      </c>
      <c r="S83" s="6">
        <f t="shared" si="264"/>
        <v>12333.400622000001</v>
      </c>
      <c r="T83">
        <f t="shared" si="265"/>
        <v>11505</v>
      </c>
      <c r="U83" s="4">
        <f t="shared" si="266"/>
        <v>7.2003530812690286E-2</v>
      </c>
      <c r="V83" s="4">
        <f t="shared" si="267"/>
        <v>0.17350593614383159</v>
      </c>
      <c r="W83" s="1">
        <f t="shared" si="268"/>
        <v>0.54571486050605311</v>
      </c>
    </row>
    <row r="84" spans="1:23">
      <c r="A84" s="30" t="s">
        <v>265</v>
      </c>
      <c r="B84">
        <v>90</v>
      </c>
      <c r="C84" s="2">
        <v>105.82</v>
      </c>
      <c r="D84" s="3">
        <v>0.85050000000000003</v>
      </c>
      <c r="E84" s="1">
        <f t="shared" si="255"/>
        <v>0.18999994000000001</v>
      </c>
      <c r="F84" s="36">
        <f t="shared" si="256"/>
        <v>1.7400511111110954E-2</v>
      </c>
      <c r="G84" s="9"/>
      <c r="H84" s="41">
        <f t="shared" si="257"/>
        <v>1.5660459999999858</v>
      </c>
      <c r="I84" t="s">
        <v>7</v>
      </c>
      <c r="J84" t="s">
        <v>275</v>
      </c>
      <c r="K84" s="2">
        <f t="shared" si="258"/>
        <v>89.99991</v>
      </c>
      <c r="L84" s="2">
        <f t="shared" si="259"/>
        <v>-9.0000000000145519E-5</v>
      </c>
      <c r="M84" s="1">
        <f t="shared" si="260"/>
        <v>0.59999939999999996</v>
      </c>
      <c r="N84" s="6">
        <f t="shared" si="261"/>
        <v>6620.0400000000018</v>
      </c>
      <c r="O84" s="2">
        <f t="shared" si="262"/>
        <v>5630.3440200000014</v>
      </c>
      <c r="P84" s="2"/>
      <c r="Q84" s="15"/>
      <c r="R84" s="6">
        <f t="shared" si="263"/>
        <v>6730.5199999999995</v>
      </c>
      <c r="S84" s="6">
        <f t="shared" si="264"/>
        <v>12360.864020000001</v>
      </c>
      <c r="T84">
        <f t="shared" si="265"/>
        <v>11595</v>
      </c>
      <c r="U84" s="4">
        <f t="shared" si="266"/>
        <v>6.6051230702889319E-2</v>
      </c>
      <c r="V84" s="4">
        <f t="shared" si="267"/>
        <v>0.15744005936914141</v>
      </c>
      <c r="W84" s="1">
        <f t="shared" si="268"/>
        <v>0.54450238989037913</v>
      </c>
    </row>
    <row r="85" spans="1:23">
      <c r="A85" s="10" t="s">
        <v>316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69">IF(G85="",($F$1*C85-B85)/B85,H85/B85)</f>
        <v>3.4599999999999909E-2</v>
      </c>
      <c r="G85" s="26">
        <v>517.29999999999995</v>
      </c>
      <c r="H85" s="40">
        <f t="shared" ref="H85:H86" si="270">IF(G85="",$F$1*C85-B85,G85-B85)</f>
        <v>17.299999999999955</v>
      </c>
      <c r="I85" s="22" t="s">
        <v>11</v>
      </c>
      <c r="J85" s="22" t="s">
        <v>315</v>
      </c>
      <c r="K85" s="2">
        <f t="shared" ref="K85:K86" si="271">D85*C85</f>
        <v>500.00044500000001</v>
      </c>
      <c r="L85" s="2">
        <f t="shared" ref="L85:L86" si="272">K85-B85</f>
        <v>4.4500000001335138E-4</v>
      </c>
      <c r="M85" s="1">
        <v>0</v>
      </c>
      <c r="N85" s="6">
        <f t="shared" ref="N85:N86" si="273">N84+C85-P85</f>
        <v>7207.9300000000021</v>
      </c>
      <c r="O85" s="2">
        <f t="shared" ref="O85:O86" si="274">N85*D85</f>
        <v>6130.3444650000019</v>
      </c>
      <c r="P85" s="2"/>
      <c r="Q85" s="15"/>
      <c r="R85" s="6">
        <f t="shared" ref="R85:R86" si="275">Q85+R84</f>
        <v>6730.5199999999995</v>
      </c>
      <c r="S85" s="6">
        <f t="shared" ref="S85:S91" si="276">O85+R85</f>
        <v>12860.864465000002</v>
      </c>
      <c r="T85">
        <f t="shared" ref="T85:T86" si="277">T84+B85</f>
        <v>12095</v>
      </c>
      <c r="U85" s="4">
        <f t="shared" ref="U85:U86" si="278">S85/T85-1</f>
        <v>6.3320749483257721E-2</v>
      </c>
      <c r="V85" s="4">
        <f t="shared" ref="V85:V86" si="279">O85/(T85-R85)-1</f>
        <v>0.1427658347127776</v>
      </c>
      <c r="W85" s="1">
        <f t="shared" ref="W85:W86" si="280">R85/S85</f>
        <v>0.5233334056444392</v>
      </c>
    </row>
    <row r="86" spans="1:23">
      <c r="A86" s="30" t="s">
        <v>266</v>
      </c>
      <c r="B86">
        <v>90</v>
      </c>
      <c r="C86" s="2">
        <v>102.35</v>
      </c>
      <c r="D86" s="3">
        <v>0.87929999999999997</v>
      </c>
      <c r="E86" s="1">
        <f t="shared" ref="E86" si="281">10%*M86+13%</f>
        <v>0.18999757</v>
      </c>
      <c r="F86" s="36">
        <f t="shared" si="269"/>
        <v>-1.5961611111111218E-2</v>
      </c>
      <c r="G86" s="9"/>
      <c r="H86" s="41">
        <f t="shared" si="270"/>
        <v>-1.4365450000000095</v>
      </c>
      <c r="I86" t="s">
        <v>7</v>
      </c>
      <c r="J86" t="s">
        <v>277</v>
      </c>
      <c r="K86" s="2">
        <f t="shared" si="271"/>
        <v>89.996354999999994</v>
      </c>
      <c r="L86" s="2">
        <f t="shared" si="272"/>
        <v>-3.6450000000058935E-3</v>
      </c>
      <c r="M86" s="1">
        <f t="shared" ref="M86" si="282">K86/150</f>
        <v>0.5999757</v>
      </c>
      <c r="N86" s="6">
        <f t="shared" si="273"/>
        <v>6722.3900000000021</v>
      </c>
      <c r="O86" s="2">
        <f t="shared" si="274"/>
        <v>5910.9975270000014</v>
      </c>
      <c r="P86" s="2">
        <v>587.89</v>
      </c>
      <c r="Q86" s="15">
        <v>517.29999999999995</v>
      </c>
      <c r="R86" s="6">
        <f t="shared" si="275"/>
        <v>7247.82</v>
      </c>
      <c r="S86" s="6">
        <f t="shared" si="276"/>
        <v>13158.817527000001</v>
      </c>
      <c r="T86">
        <f t="shared" si="277"/>
        <v>12185</v>
      </c>
      <c r="U86" s="4">
        <f t="shared" si="278"/>
        <v>7.9919370291341885E-2</v>
      </c>
      <c r="V86" s="4">
        <f t="shared" si="279"/>
        <v>0.19724164948411871</v>
      </c>
      <c r="W86" s="1">
        <f t="shared" si="280"/>
        <v>0.55079569156791752</v>
      </c>
    </row>
    <row r="87" spans="1:23">
      <c r="A87" s="30" t="s">
        <v>317</v>
      </c>
      <c r="B87">
        <v>135</v>
      </c>
      <c r="C87" s="2">
        <v>155.24</v>
      </c>
      <c r="D87" s="3">
        <v>0.86960000000000004</v>
      </c>
      <c r="E87" s="1">
        <f t="shared" ref="E87:E91" si="283">10%*M87+13%</f>
        <v>0.21999780266666669</v>
      </c>
      <c r="F87" s="36">
        <f t="shared" ref="F87:F91" si="284">IF(G87="",($F$1*C87-B87)/B87,H87/B87)</f>
        <v>-4.9690962962962975E-3</v>
      </c>
      <c r="G87" s="9"/>
      <c r="H87" s="41">
        <f t="shared" ref="H87:H91" si="285">IF(G87="",$F$1*C87-B87,G87-B87)</f>
        <v>-0.6708280000000002</v>
      </c>
      <c r="I87" t="s">
        <v>7</v>
      </c>
      <c r="J87" t="s">
        <v>318</v>
      </c>
      <c r="K87" s="2">
        <f t="shared" ref="K87:K91" si="286">D87*C87</f>
        <v>134.99670400000002</v>
      </c>
      <c r="L87" s="2">
        <f t="shared" ref="L87:L91" si="287">K87-B87</f>
        <v>-3.2959999999775391E-3</v>
      </c>
      <c r="M87" s="1">
        <f t="shared" ref="M87:M91" si="288">K87/150</f>
        <v>0.89997802666666682</v>
      </c>
      <c r="N87" s="6">
        <f t="shared" ref="N87:N91" si="289">N86+C87-P87</f>
        <v>6877.6300000000019</v>
      </c>
      <c r="O87" s="2">
        <f t="shared" ref="O87:O91" si="290">N87*D87</f>
        <v>5980.787048000002</v>
      </c>
      <c r="P87" s="2"/>
      <c r="Q87" s="15"/>
      <c r="R87" s="6">
        <f t="shared" ref="R87:R91" si="291">Q87+R86</f>
        <v>7247.82</v>
      </c>
      <c r="S87" s="6">
        <f t="shared" si="276"/>
        <v>13228.607048000002</v>
      </c>
      <c r="T87">
        <f t="shared" ref="T87:T91" si="292">T86+B87</f>
        <v>12320</v>
      </c>
      <c r="U87" s="4">
        <f t="shared" ref="U87:U91" si="293">S87/T87-1</f>
        <v>7.3750572077922127E-2</v>
      </c>
      <c r="V87" s="4">
        <f t="shared" ref="V87:V91" si="294">O87/(T87-R87)-1</f>
        <v>0.17913541080955353</v>
      </c>
      <c r="W87" s="1">
        <f t="shared" ref="W87:W91" si="295">R87/S87</f>
        <v>0.54788988543550232</v>
      </c>
    </row>
    <row r="88" spans="1:23">
      <c r="A88" s="30" t="s">
        <v>319</v>
      </c>
      <c r="B88">
        <v>135</v>
      </c>
      <c r="C88" s="2">
        <v>156.34</v>
      </c>
      <c r="D88" s="3">
        <v>0.86350000000000005</v>
      </c>
      <c r="E88" s="1">
        <f t="shared" si="283"/>
        <v>0.21999972666666667</v>
      </c>
      <c r="F88" s="36">
        <f t="shared" si="284"/>
        <v>2.0814962962963026E-3</v>
      </c>
      <c r="G88" s="9"/>
      <c r="H88" s="41">
        <f t="shared" si="285"/>
        <v>0.28100200000000086</v>
      </c>
      <c r="I88" t="s">
        <v>7</v>
      </c>
      <c r="J88" t="s">
        <v>320</v>
      </c>
      <c r="K88" s="2">
        <f t="shared" si="286"/>
        <v>134.99959000000001</v>
      </c>
      <c r="L88" s="2">
        <f t="shared" si="287"/>
        <v>-4.0999999998803105E-4</v>
      </c>
      <c r="M88" s="1">
        <f t="shared" si="288"/>
        <v>0.8999972666666668</v>
      </c>
      <c r="N88" s="6">
        <f t="shared" si="289"/>
        <v>7033.9700000000021</v>
      </c>
      <c r="O88" s="2">
        <f t="shared" si="290"/>
        <v>6073.8330950000018</v>
      </c>
      <c r="P88" s="2"/>
      <c r="Q88" s="15"/>
      <c r="R88" s="6">
        <f t="shared" si="291"/>
        <v>7247.82</v>
      </c>
      <c r="S88" s="6">
        <f t="shared" si="276"/>
        <v>13321.653095000001</v>
      </c>
      <c r="T88">
        <f t="shared" si="292"/>
        <v>12455</v>
      </c>
      <c r="U88" s="4">
        <f t="shared" si="293"/>
        <v>6.9582745483741659E-2</v>
      </c>
      <c r="V88" s="4">
        <f t="shared" si="294"/>
        <v>0.16643424944019625</v>
      </c>
      <c r="W88" s="1">
        <f t="shared" si="295"/>
        <v>0.54406310900861954</v>
      </c>
    </row>
    <row r="89" spans="1:23">
      <c r="A89" s="30" t="s">
        <v>321</v>
      </c>
      <c r="B89">
        <v>135</v>
      </c>
      <c r="C89" s="2">
        <v>153.08000000000001</v>
      </c>
      <c r="D89" s="3">
        <v>0.88190000000000002</v>
      </c>
      <c r="E89" s="1">
        <f t="shared" si="283"/>
        <v>0.2200008346666667</v>
      </c>
      <c r="F89" s="36">
        <f t="shared" si="284"/>
        <v>-1.8813896296296241E-2</v>
      </c>
      <c r="G89" s="9"/>
      <c r="H89" s="41">
        <f t="shared" si="285"/>
        <v>-2.5398759999999925</v>
      </c>
      <c r="I89" t="s">
        <v>7</v>
      </c>
      <c r="J89" t="s">
        <v>322</v>
      </c>
      <c r="K89" s="2">
        <f t="shared" si="286"/>
        <v>135.00125200000002</v>
      </c>
      <c r="L89" s="2">
        <f t="shared" si="287"/>
        <v>1.2520000000222353E-3</v>
      </c>
      <c r="M89" s="1">
        <f t="shared" si="288"/>
        <v>0.90000834666666685</v>
      </c>
      <c r="N89" s="6">
        <f t="shared" si="289"/>
        <v>7187.050000000002</v>
      </c>
      <c r="O89" s="2">
        <f t="shared" si="290"/>
        <v>6338.2593950000019</v>
      </c>
      <c r="P89" s="2"/>
      <c r="Q89" s="15"/>
      <c r="R89" s="6">
        <f t="shared" si="291"/>
        <v>7247.82</v>
      </c>
      <c r="S89" s="6">
        <f t="shared" si="276"/>
        <v>13586.079395000001</v>
      </c>
      <c r="T89">
        <f t="shared" si="292"/>
        <v>12590</v>
      </c>
      <c r="U89" s="4">
        <f t="shared" si="293"/>
        <v>7.9116711278792717E-2</v>
      </c>
      <c r="V89" s="4">
        <f t="shared" si="294"/>
        <v>0.18645560333047584</v>
      </c>
      <c r="W89" s="1">
        <f t="shared" si="295"/>
        <v>0.53347399122865202</v>
      </c>
    </row>
    <row r="90" spans="1:23">
      <c r="A90" s="30" t="s">
        <v>323</v>
      </c>
      <c r="B90">
        <v>135</v>
      </c>
      <c r="C90" s="2">
        <v>152.16</v>
      </c>
      <c r="D90" s="3">
        <v>0.88719999999999999</v>
      </c>
      <c r="E90" s="1">
        <f t="shared" si="283"/>
        <v>0.21999756800000003</v>
      </c>
      <c r="F90" s="36">
        <f t="shared" si="284"/>
        <v>-2.4710755555555707E-2</v>
      </c>
      <c r="G90" s="9"/>
      <c r="H90" s="41">
        <f t="shared" si="285"/>
        <v>-3.3359520000000202</v>
      </c>
      <c r="I90" t="s">
        <v>7</v>
      </c>
      <c r="J90" t="s">
        <v>324</v>
      </c>
      <c r="K90" s="2">
        <f t="shared" si="286"/>
        <v>134.996352</v>
      </c>
      <c r="L90" s="2">
        <f t="shared" si="287"/>
        <v>-3.6479999999983193E-3</v>
      </c>
      <c r="M90" s="1">
        <f t="shared" si="288"/>
        <v>0.89997568000000006</v>
      </c>
      <c r="N90" s="6">
        <f t="shared" si="289"/>
        <v>7339.2100000000019</v>
      </c>
      <c r="O90" s="2">
        <f t="shared" si="290"/>
        <v>6511.3471120000013</v>
      </c>
      <c r="P90" s="2"/>
      <c r="Q90" s="15"/>
      <c r="R90" s="6">
        <f t="shared" si="291"/>
        <v>7247.82</v>
      </c>
      <c r="S90" s="6">
        <f t="shared" si="276"/>
        <v>13759.167112000001</v>
      </c>
      <c r="T90">
        <f t="shared" si="292"/>
        <v>12725</v>
      </c>
      <c r="U90" s="4">
        <f t="shared" si="293"/>
        <v>8.1270499960707454E-2</v>
      </c>
      <c r="V90" s="4">
        <f t="shared" si="294"/>
        <v>0.18881378957784856</v>
      </c>
      <c r="W90" s="1">
        <f t="shared" si="295"/>
        <v>0.52676298943115851</v>
      </c>
    </row>
    <row r="91" spans="1:23">
      <c r="A91" s="30" t="s">
        <v>325</v>
      </c>
      <c r="B91">
        <v>135</v>
      </c>
      <c r="C91" s="2">
        <v>156.97999999999999</v>
      </c>
      <c r="D91" s="3">
        <v>0.86</v>
      </c>
      <c r="E91" s="1">
        <f t="shared" si="283"/>
        <v>0.22000186666666666</v>
      </c>
      <c r="F91" s="36">
        <f t="shared" si="284"/>
        <v>6.1836592592591708E-3</v>
      </c>
      <c r="G91" s="9"/>
      <c r="H91" s="41">
        <f t="shared" si="285"/>
        <v>0.83479399999998805</v>
      </c>
      <c r="I91" t="s">
        <v>7</v>
      </c>
      <c r="J91" t="s">
        <v>326</v>
      </c>
      <c r="K91" s="2">
        <f t="shared" si="286"/>
        <v>135.00279999999998</v>
      </c>
      <c r="L91" s="2">
        <f t="shared" si="287"/>
        <v>2.7999999999792635E-3</v>
      </c>
      <c r="M91" s="1">
        <f t="shared" si="288"/>
        <v>0.90001866666666652</v>
      </c>
      <c r="N91" s="6">
        <f t="shared" si="289"/>
        <v>7496.1900000000014</v>
      </c>
      <c r="O91" s="2">
        <f t="shared" si="290"/>
        <v>6446.7234000000008</v>
      </c>
      <c r="P91" s="2"/>
      <c r="Q91" s="15"/>
      <c r="R91" s="6">
        <f t="shared" si="291"/>
        <v>7247.82</v>
      </c>
      <c r="S91" s="6">
        <f t="shared" si="276"/>
        <v>13694.5434</v>
      </c>
      <c r="T91">
        <f t="shared" si="292"/>
        <v>12860</v>
      </c>
      <c r="U91" s="4">
        <f t="shared" si="293"/>
        <v>6.4894510108864711E-2</v>
      </c>
      <c r="V91" s="4">
        <f t="shared" si="294"/>
        <v>0.14870217990157131</v>
      </c>
      <c r="W91" s="1">
        <f t="shared" si="295"/>
        <v>0.5292487517327521</v>
      </c>
    </row>
    <row r="92" spans="1:23">
      <c r="A92" s="30" t="s">
        <v>344</v>
      </c>
      <c r="B92">
        <v>240</v>
      </c>
      <c r="C92" s="2">
        <v>280.01</v>
      </c>
      <c r="D92" s="3">
        <v>0.85709999999999997</v>
      </c>
      <c r="E92" s="1">
        <f t="shared" ref="E92:E97" si="296">10%*M92+13%</f>
        <v>0.28999771400000002</v>
      </c>
      <c r="F92" s="36">
        <f t="shared" ref="F92:F97" si="297">IF(G92="",($F$1*C92-B92)/B92,H92/B92)</f>
        <v>9.5527208333332208E-3</v>
      </c>
      <c r="G92" s="9"/>
      <c r="H92" s="41">
        <f t="shared" ref="H92:H97" si="298">IF(G92="",$F$1*C92-B92,G92-B92)</f>
        <v>2.292652999999973</v>
      </c>
      <c r="I92" t="s">
        <v>7</v>
      </c>
      <c r="J92" t="s">
        <v>333</v>
      </c>
      <c r="K92" s="2">
        <f t="shared" ref="K92:K97" si="299">D92*C92</f>
        <v>239.99657099999999</v>
      </c>
      <c r="L92" s="2">
        <f t="shared" ref="L92:L97" si="300">K92-B92</f>
        <v>-3.4290000000112286E-3</v>
      </c>
      <c r="M92" s="1">
        <f t="shared" ref="M92:M97" si="301">K92/150</f>
        <v>1.59997714</v>
      </c>
      <c r="N92" s="6">
        <f t="shared" ref="N92:N97" si="302">N91+C92-P92</f>
        <v>7776.2000000000016</v>
      </c>
      <c r="O92" s="2">
        <f t="shared" ref="O92:O97" si="303">N92*D92</f>
        <v>6664.9810200000011</v>
      </c>
      <c r="P92" s="2"/>
      <c r="Q92" s="15"/>
      <c r="R92" s="6">
        <f t="shared" ref="R92:R97" si="304">Q92+R91</f>
        <v>7247.82</v>
      </c>
      <c r="S92" s="6">
        <f t="shared" ref="S92:S97" si="305">O92+R92</f>
        <v>13912.801020000001</v>
      </c>
      <c r="T92">
        <f t="shared" ref="T92:T97" si="306">T91+B92</f>
        <v>13100</v>
      </c>
      <c r="U92" s="4">
        <f t="shared" ref="U92:U97" si="307">S92/T92-1</f>
        <v>6.2045879389313052E-2</v>
      </c>
      <c r="V92" s="4">
        <f t="shared" ref="V92:V97" si="308">O92/(T92-R92)-1</f>
        <v>0.1388885885259854</v>
      </c>
      <c r="W92" s="1">
        <f t="shared" ref="W92:W97" si="309">R92/S92</f>
        <v>0.52094614086560109</v>
      </c>
    </row>
    <row r="93" spans="1:23">
      <c r="A93" s="30" t="s">
        <v>345</v>
      </c>
      <c r="B93">
        <v>240</v>
      </c>
      <c r="C93" s="2">
        <v>275.36</v>
      </c>
      <c r="D93" s="3">
        <v>0.87160000000000004</v>
      </c>
      <c r="E93" s="1">
        <f t="shared" si="296"/>
        <v>0.29000251733333338</v>
      </c>
      <c r="F93" s="36">
        <f t="shared" si="297"/>
        <v>-7.2124666666666098E-3</v>
      </c>
      <c r="G93" s="9"/>
      <c r="H93" s="41">
        <f t="shared" si="298"/>
        <v>-1.7309919999999863</v>
      </c>
      <c r="I93" t="s">
        <v>7</v>
      </c>
      <c r="J93" t="s">
        <v>335</v>
      </c>
      <c r="K93" s="2">
        <f t="shared" si="299"/>
        <v>240.00377600000002</v>
      </c>
      <c r="L93" s="2">
        <f t="shared" si="300"/>
        <v>3.7760000000162108E-3</v>
      </c>
      <c r="M93" s="1">
        <f t="shared" si="301"/>
        <v>1.6000251733333335</v>
      </c>
      <c r="N93" s="6">
        <f t="shared" si="302"/>
        <v>8051.5600000000013</v>
      </c>
      <c r="O93" s="2">
        <f t="shared" si="303"/>
        <v>7017.7396960000015</v>
      </c>
      <c r="P93" s="2"/>
      <c r="Q93" s="15"/>
      <c r="R93" s="6">
        <f t="shared" si="304"/>
        <v>7247.82</v>
      </c>
      <c r="S93" s="6">
        <f t="shared" si="305"/>
        <v>14265.559696</v>
      </c>
      <c r="T93">
        <f t="shared" si="306"/>
        <v>13340</v>
      </c>
      <c r="U93" s="4">
        <f t="shared" si="307"/>
        <v>6.9382286056971498E-2</v>
      </c>
      <c r="V93" s="4">
        <f t="shared" si="308"/>
        <v>0.15192586167841404</v>
      </c>
      <c r="W93" s="1">
        <f t="shared" si="309"/>
        <v>0.50806418776770856</v>
      </c>
    </row>
    <row r="94" spans="1:23">
      <c r="A94" s="30" t="s">
        <v>346</v>
      </c>
      <c r="B94">
        <v>135</v>
      </c>
      <c r="C94" s="2">
        <v>155.82</v>
      </c>
      <c r="D94" s="3">
        <v>0.86639999999999995</v>
      </c>
      <c r="E94" s="1">
        <f t="shared" si="296"/>
        <v>0.220001632</v>
      </c>
      <c r="F94" s="36">
        <f t="shared" si="297"/>
        <v>-1.2515111111112119E-3</v>
      </c>
      <c r="G94" s="9"/>
      <c r="H94" s="41">
        <f t="shared" si="298"/>
        <v>-0.16895400000001359</v>
      </c>
      <c r="I94" t="s">
        <v>7</v>
      </c>
      <c r="J94" t="s">
        <v>337</v>
      </c>
      <c r="K94" s="2">
        <f t="shared" si="299"/>
        <v>135.00244799999999</v>
      </c>
      <c r="L94" s="2">
        <f t="shared" si="300"/>
        <v>2.4479999999869051E-3</v>
      </c>
      <c r="M94" s="1">
        <f t="shared" si="301"/>
        <v>0.90001631999999987</v>
      </c>
      <c r="N94" s="6">
        <f t="shared" si="302"/>
        <v>8207.380000000001</v>
      </c>
      <c r="O94" s="2">
        <f t="shared" si="303"/>
        <v>7110.8740320000006</v>
      </c>
      <c r="P94" s="2"/>
      <c r="Q94" s="15"/>
      <c r="R94" s="6">
        <f t="shared" si="304"/>
        <v>7247.82</v>
      </c>
      <c r="S94" s="6">
        <f t="shared" si="305"/>
        <v>14358.694031999999</v>
      </c>
      <c r="T94">
        <f t="shared" si="306"/>
        <v>13475</v>
      </c>
      <c r="U94" s="4">
        <f t="shared" si="307"/>
        <v>6.5580262115027876E-2</v>
      </c>
      <c r="V94" s="4">
        <f t="shared" si="308"/>
        <v>0.14190918393237384</v>
      </c>
      <c r="W94" s="1">
        <f t="shared" si="309"/>
        <v>0.50476874734202148</v>
      </c>
    </row>
    <row r="95" spans="1:23">
      <c r="A95" s="30" t="s">
        <v>347</v>
      </c>
      <c r="B95">
        <v>135</v>
      </c>
      <c r="C95" s="2">
        <v>158.86000000000001</v>
      </c>
      <c r="D95" s="3">
        <v>0.8498</v>
      </c>
      <c r="E95" s="1">
        <f t="shared" si="296"/>
        <v>0.21999948533333336</v>
      </c>
      <c r="F95" s="36">
        <f t="shared" si="297"/>
        <v>1.8233762962962939E-2</v>
      </c>
      <c r="G95" s="9"/>
      <c r="H95" s="41">
        <f t="shared" si="298"/>
        <v>2.4615579999999966</v>
      </c>
      <c r="I95" t="s">
        <v>7</v>
      </c>
      <c r="J95" t="s">
        <v>339</v>
      </c>
      <c r="K95" s="2">
        <f t="shared" si="299"/>
        <v>134.99922800000002</v>
      </c>
      <c r="L95" s="2">
        <f t="shared" si="300"/>
        <v>-7.7199999998356361E-4</v>
      </c>
      <c r="M95" s="1">
        <f t="shared" si="301"/>
        <v>0.8999948533333334</v>
      </c>
      <c r="N95" s="6">
        <f t="shared" si="302"/>
        <v>8366.2400000000016</v>
      </c>
      <c r="O95" s="2">
        <f t="shared" si="303"/>
        <v>7109.6307520000009</v>
      </c>
      <c r="P95" s="2"/>
      <c r="Q95" s="15"/>
      <c r="R95" s="6">
        <f t="shared" si="304"/>
        <v>7247.82</v>
      </c>
      <c r="S95" s="6">
        <f t="shared" si="305"/>
        <v>14357.450752000001</v>
      </c>
      <c r="T95">
        <f t="shared" si="306"/>
        <v>13610</v>
      </c>
      <c r="U95" s="4">
        <f t="shared" si="307"/>
        <v>5.4919232329169843E-2</v>
      </c>
      <c r="V95" s="4">
        <f t="shared" si="308"/>
        <v>0.11748343366581904</v>
      </c>
      <c r="W95" s="1">
        <f t="shared" si="309"/>
        <v>0.50481245767047989</v>
      </c>
    </row>
    <row r="96" spans="1:23">
      <c r="A96" s="30" t="s">
        <v>348</v>
      </c>
      <c r="B96">
        <v>240</v>
      </c>
      <c r="C96" s="2">
        <v>284.02</v>
      </c>
      <c r="D96" s="3">
        <v>0.84499999999999997</v>
      </c>
      <c r="E96" s="1">
        <f t="shared" si="296"/>
        <v>0.28999793333333335</v>
      </c>
      <c r="F96" s="36">
        <f t="shared" si="297"/>
        <v>2.4010441666666556E-2</v>
      </c>
      <c r="G96" s="9"/>
      <c r="H96" s="41">
        <f t="shared" si="298"/>
        <v>5.7625059999999735</v>
      </c>
      <c r="I96" t="s">
        <v>7</v>
      </c>
      <c r="J96" t="s">
        <v>341</v>
      </c>
      <c r="K96" s="2">
        <f t="shared" si="299"/>
        <v>239.99689999999998</v>
      </c>
      <c r="L96" s="2">
        <f t="shared" si="300"/>
        <v>-3.1000000000176442E-3</v>
      </c>
      <c r="M96" s="1">
        <f t="shared" si="301"/>
        <v>1.5999793333333332</v>
      </c>
      <c r="N96" s="6">
        <f t="shared" si="302"/>
        <v>8650.260000000002</v>
      </c>
      <c r="O96" s="2">
        <f t="shared" si="303"/>
        <v>7309.4697000000015</v>
      </c>
      <c r="P96" s="2"/>
      <c r="Q96" s="15"/>
      <c r="R96" s="6">
        <f t="shared" si="304"/>
        <v>7247.82</v>
      </c>
      <c r="S96" s="6">
        <f t="shared" si="305"/>
        <v>14557.289700000001</v>
      </c>
      <c r="T96">
        <f t="shared" si="306"/>
        <v>13850</v>
      </c>
      <c r="U96" s="4">
        <f t="shared" si="307"/>
        <v>5.1067848375451419E-2</v>
      </c>
      <c r="V96" s="4">
        <f t="shared" si="308"/>
        <v>0.10712972078919414</v>
      </c>
      <c r="W96" s="1">
        <f t="shared" si="309"/>
        <v>0.49788251449031745</v>
      </c>
    </row>
    <row r="97" spans="1:23">
      <c r="A97" s="30" t="s">
        <v>349</v>
      </c>
      <c r="B97">
        <v>90</v>
      </c>
      <c r="C97" s="2">
        <v>104.03</v>
      </c>
      <c r="D97" s="3">
        <v>0.86509999999999998</v>
      </c>
      <c r="E97" s="1">
        <f t="shared" si="296"/>
        <v>0.18999756866666667</v>
      </c>
      <c r="F97" s="36">
        <f t="shared" si="297"/>
        <v>1.9065555555547082E-4</v>
      </c>
      <c r="G97" s="9"/>
      <c r="H97" s="41">
        <f t="shared" si="298"/>
        <v>1.7158999999992375E-2</v>
      </c>
      <c r="I97" t="s">
        <v>7</v>
      </c>
      <c r="J97" t="s">
        <v>343</v>
      </c>
      <c r="K97" s="2">
        <f t="shared" si="299"/>
        <v>89.996352999999999</v>
      </c>
      <c r="L97" s="2">
        <f t="shared" si="300"/>
        <v>-3.647000000000844E-3</v>
      </c>
      <c r="M97" s="1">
        <f t="shared" si="301"/>
        <v>0.59997568666666667</v>
      </c>
      <c r="N97" s="6">
        <f t="shared" si="302"/>
        <v>8754.2900000000027</v>
      </c>
      <c r="O97" s="2">
        <f t="shared" si="303"/>
        <v>7573.3362790000019</v>
      </c>
      <c r="P97" s="2"/>
      <c r="Q97" s="15"/>
      <c r="R97" s="6">
        <f t="shared" si="304"/>
        <v>7247.82</v>
      </c>
      <c r="S97" s="6">
        <f t="shared" si="305"/>
        <v>14821.156279000003</v>
      </c>
      <c r="T97">
        <f t="shared" si="306"/>
        <v>13940</v>
      </c>
      <c r="U97" s="4">
        <f t="shared" si="307"/>
        <v>6.3210636944046161E-2</v>
      </c>
      <c r="V97" s="4">
        <f t="shared" si="308"/>
        <v>0.13166954251081142</v>
      </c>
      <c r="W97" s="1">
        <f t="shared" si="309"/>
        <v>0.48901852619079306</v>
      </c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9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hs300</vt:lpstr>
      <vt:lpstr>zz500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2019-05-28T02:42:31Z</dcterms:modified>
</cp:coreProperties>
</file>