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269AA0E6-E5C0-46B5-B448-D922A39CA8C7}" xr6:coauthVersionLast="45" xr6:coauthVersionMax="45" xr10:uidLastSave="{00000000-0000-0000-0000-000000000000}"/>
  <bookViews>
    <workbookView xWindow="-120" yWindow="-120" windowWidth="21840" windowHeight="13140" tabRatio="500" activeTab="4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5" i="6" l="1"/>
  <c r="N45" i="6"/>
  <c r="O45" i="6"/>
  <c r="S3" i="10" l="1"/>
  <c r="N3" i="10"/>
  <c r="I3" i="10"/>
  <c r="R391" i="2" l="1"/>
  <c r="S391" i="2"/>
  <c r="V391" i="2"/>
  <c r="W391" i="2"/>
  <c r="X391" i="2"/>
  <c r="Y391" i="2"/>
  <c r="Z391" i="2"/>
  <c r="AB391" i="2"/>
  <c r="AC391" i="2"/>
  <c r="R392" i="2"/>
  <c r="S392" i="2"/>
  <c r="V392" i="2"/>
  <c r="W392" i="2"/>
  <c r="X392" i="2"/>
  <c r="Y392" i="2"/>
  <c r="Z392" i="2"/>
  <c r="AB392" i="2"/>
  <c r="AC392" i="2"/>
  <c r="R393" i="2"/>
  <c r="S393" i="2"/>
  <c r="V393" i="2"/>
  <c r="W393" i="2"/>
  <c r="X393" i="2"/>
  <c r="Y393" i="2"/>
  <c r="Z393" i="2"/>
  <c r="AB393" i="2"/>
  <c r="AC393" i="2"/>
  <c r="R394" i="2"/>
  <c r="S394" i="2"/>
  <c r="V394" i="2"/>
  <c r="W394" i="2"/>
  <c r="X394" i="2"/>
  <c r="Y394" i="2"/>
  <c r="Z394" i="2"/>
  <c r="AB394" i="2"/>
  <c r="AC394" i="2"/>
  <c r="R395" i="2"/>
  <c r="S395" i="2"/>
  <c r="V395" i="2"/>
  <c r="W395" i="2"/>
  <c r="X395" i="2"/>
  <c r="Y395" i="2"/>
  <c r="Z395" i="2"/>
  <c r="AB395" i="2"/>
  <c r="AC395" i="2"/>
  <c r="F391" i="2"/>
  <c r="AD391" i="2" s="1"/>
  <c r="H391" i="2"/>
  <c r="K391" i="2"/>
  <c r="L391" i="2"/>
  <c r="M391" i="2"/>
  <c r="N391" i="2"/>
  <c r="O391" i="2"/>
  <c r="P391" i="2"/>
  <c r="Q391" i="2"/>
  <c r="E391" i="2" s="1"/>
  <c r="F392" i="2"/>
  <c r="AD392" i="2" s="1"/>
  <c r="H392" i="2"/>
  <c r="K392" i="2"/>
  <c r="L392" i="2"/>
  <c r="M392" i="2"/>
  <c r="N392" i="2"/>
  <c r="O392" i="2"/>
  <c r="P392" i="2"/>
  <c r="Q392" i="2"/>
  <c r="E392" i="2" s="1"/>
  <c r="F393" i="2"/>
  <c r="AD393" i="2" s="1"/>
  <c r="H393" i="2"/>
  <c r="K393" i="2"/>
  <c r="L393" i="2"/>
  <c r="M393" i="2"/>
  <c r="N393" i="2"/>
  <c r="O393" i="2"/>
  <c r="P393" i="2"/>
  <c r="Q393" i="2"/>
  <c r="E393" i="2" s="1"/>
  <c r="F394" i="2"/>
  <c r="AD394" i="2" s="1"/>
  <c r="H394" i="2"/>
  <c r="K394" i="2"/>
  <c r="L394" i="2"/>
  <c r="M394" i="2"/>
  <c r="N394" i="2"/>
  <c r="O394" i="2"/>
  <c r="P394" i="2"/>
  <c r="Q394" i="2"/>
  <c r="E394" i="2" s="1"/>
  <c r="F395" i="2"/>
  <c r="AD395" i="2" s="1"/>
  <c r="H395" i="2"/>
  <c r="K395" i="2"/>
  <c r="L395" i="2"/>
  <c r="M395" i="2"/>
  <c r="N395" i="2"/>
  <c r="O395" i="2"/>
  <c r="P395" i="2"/>
  <c r="Q395" i="2"/>
  <c r="E395" i="2" s="1"/>
  <c r="R391" i="1"/>
  <c r="S391" i="1"/>
  <c r="V391" i="1"/>
  <c r="W391" i="1"/>
  <c r="X391" i="1"/>
  <c r="Y391" i="1"/>
  <c r="Z391" i="1"/>
  <c r="AA391" i="1"/>
  <c r="AB391" i="1"/>
  <c r="AC391" i="1"/>
  <c r="AD391" i="1"/>
  <c r="R392" i="1"/>
  <c r="S392" i="1"/>
  <c r="V392" i="1"/>
  <c r="W392" i="1"/>
  <c r="X392" i="1"/>
  <c r="Y392" i="1"/>
  <c r="Z392" i="1"/>
  <c r="AA392" i="1"/>
  <c r="AB392" i="1"/>
  <c r="AC392" i="1"/>
  <c r="R393" i="1"/>
  <c r="S393" i="1"/>
  <c r="V393" i="1"/>
  <c r="W393" i="1"/>
  <c r="X393" i="1"/>
  <c r="Y393" i="1"/>
  <c r="Z393" i="1"/>
  <c r="AA393" i="1"/>
  <c r="AB393" i="1"/>
  <c r="AC393" i="1"/>
  <c r="R394" i="1"/>
  <c r="S394" i="1"/>
  <c r="V394" i="1"/>
  <c r="W394" i="1"/>
  <c r="X394" i="1"/>
  <c r="Y394" i="1"/>
  <c r="Z394" i="1"/>
  <c r="AA394" i="1"/>
  <c r="AB394" i="1"/>
  <c r="AC394" i="1"/>
  <c r="R395" i="1"/>
  <c r="S395" i="1"/>
  <c r="V395" i="1"/>
  <c r="W395" i="1"/>
  <c r="X395" i="1"/>
  <c r="Y395" i="1"/>
  <c r="Z395" i="1"/>
  <c r="AA395" i="1"/>
  <c r="AB395" i="1"/>
  <c r="AC395" i="1"/>
  <c r="F391" i="1"/>
  <c r="H391" i="1"/>
  <c r="K391" i="1"/>
  <c r="L391" i="1"/>
  <c r="M391" i="1"/>
  <c r="N391" i="1"/>
  <c r="O391" i="1"/>
  <c r="P391" i="1"/>
  <c r="Q391" i="1"/>
  <c r="E391" i="1" s="1"/>
  <c r="F392" i="1"/>
  <c r="AD392" i="1" s="1"/>
  <c r="H392" i="1"/>
  <c r="K392" i="1"/>
  <c r="L392" i="1"/>
  <c r="M392" i="1"/>
  <c r="N392" i="1"/>
  <c r="O392" i="1"/>
  <c r="P392" i="1"/>
  <c r="Q392" i="1"/>
  <c r="E392" i="1" s="1"/>
  <c r="F393" i="1"/>
  <c r="AD393" i="1" s="1"/>
  <c r="H393" i="1"/>
  <c r="K393" i="1"/>
  <c r="L393" i="1"/>
  <c r="M393" i="1"/>
  <c r="N393" i="1"/>
  <c r="O393" i="1"/>
  <c r="P393" i="1"/>
  <c r="Q393" i="1"/>
  <c r="E393" i="1" s="1"/>
  <c r="F394" i="1"/>
  <c r="AD394" i="1" s="1"/>
  <c r="H394" i="1"/>
  <c r="K394" i="1"/>
  <c r="L394" i="1"/>
  <c r="M394" i="1"/>
  <c r="N394" i="1"/>
  <c r="O394" i="1"/>
  <c r="P394" i="1"/>
  <c r="Q394" i="1"/>
  <c r="E394" i="1" s="1"/>
  <c r="F395" i="1"/>
  <c r="AD395" i="1" s="1"/>
  <c r="H395" i="1"/>
  <c r="K395" i="1"/>
  <c r="L395" i="1"/>
  <c r="M395" i="1"/>
  <c r="N395" i="1"/>
  <c r="O395" i="1"/>
  <c r="P395" i="1"/>
  <c r="Q395" i="1"/>
  <c r="E395" i="1" s="1"/>
  <c r="F387" i="2" l="1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P1" i="10"/>
  <c r="F1" i="10"/>
  <c r="K1" i="10"/>
  <c r="A1" i="10" l="1"/>
  <c r="AB381" i="2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AD235" i="1"/>
  <c r="AD243" i="1"/>
  <c r="H1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V344" i="1"/>
  <c r="S384" i="2" l="1"/>
  <c r="W384" i="2" s="1"/>
  <c r="R385" i="2"/>
  <c r="Y383" i="2"/>
  <c r="Z383" i="2"/>
  <c r="AC383" i="2" s="1"/>
  <c r="V345" i="1"/>
  <c r="V346" i="1" s="1"/>
  <c r="R386" i="2" l="1"/>
  <c r="S385" i="2"/>
  <c r="W385" i="2" s="1"/>
  <c r="Y384" i="2"/>
  <c r="Z384" i="2"/>
  <c r="AC384" i="2" s="1"/>
  <c r="V347" i="1"/>
  <c r="V348" i="1" s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V351" i="1"/>
  <c r="S389" i="2" l="1"/>
  <c r="W389" i="2" s="1"/>
  <c r="R390" i="2"/>
  <c r="S390" i="2" s="1"/>
  <c r="W390" i="2" s="1"/>
  <c r="Y388" i="2"/>
  <c r="Z388" i="2"/>
  <c r="AC388" i="2" s="1"/>
  <c r="V352" i="1"/>
  <c r="Y390" i="2" l="1"/>
  <c r="Z390" i="2"/>
  <c r="AC390" i="2" s="1"/>
  <c r="Y389" i="2"/>
  <c r="Z389" i="2"/>
  <c r="AC389" i="2" s="1"/>
  <c r="V354" i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V381" i="1" s="1"/>
  <c r="S351" i="1"/>
  <c r="R352" i="1"/>
  <c r="Y349" i="1"/>
  <c r="Z349" i="1"/>
  <c r="AC349" i="1" s="1"/>
  <c r="AA350" i="1"/>
  <c r="W350" i="1"/>
  <c r="V382" i="1" l="1"/>
  <c r="S352" i="1"/>
  <c r="Y350" i="1"/>
  <c r="Z350" i="1"/>
  <c r="AC350" i="1" s="1"/>
  <c r="AA352" i="1"/>
  <c r="W352" i="1"/>
  <c r="AA351" i="1"/>
  <c r="W351" i="1"/>
  <c r="V383" i="1" l="1"/>
  <c r="R354" i="1"/>
  <c r="Y352" i="1"/>
  <c r="Z352" i="1"/>
  <c r="AC352" i="1" s="1"/>
  <c r="Z351" i="1"/>
  <c r="AC351" i="1" s="1"/>
  <c r="Y351" i="1"/>
  <c r="V384" i="1" l="1"/>
  <c r="S354" i="1"/>
  <c r="R355" i="1"/>
  <c r="V385" i="1" l="1"/>
  <c r="R356" i="1"/>
  <c r="S355" i="1"/>
  <c r="AA354" i="1"/>
  <c r="W354" i="1"/>
  <c r="V386" i="1" l="1"/>
  <c r="S356" i="1"/>
  <c r="R357" i="1"/>
  <c r="Y354" i="1"/>
  <c r="Z354" i="1"/>
  <c r="AC354" i="1" s="1"/>
  <c r="AA355" i="1"/>
  <c r="W355" i="1"/>
  <c r="V387" i="1" l="1"/>
  <c r="S357" i="1"/>
  <c r="R358" i="1"/>
  <c r="Y355" i="1"/>
  <c r="Z355" i="1"/>
  <c r="AC355" i="1" s="1"/>
  <c r="AA357" i="1"/>
  <c r="W357" i="1"/>
  <c r="AA356" i="1"/>
  <c r="W356" i="1"/>
  <c r="V388" i="1" l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S360" i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S390" i="1" s="1"/>
  <c r="AA388" i="1"/>
  <c r="W388" i="1"/>
  <c r="Y388" i="1" l="1"/>
  <c r="Z388" i="1"/>
  <c r="AC388" i="1" s="1"/>
  <c r="AA390" i="1"/>
  <c r="W390" i="1"/>
  <c r="AA389" i="1"/>
  <c r="W389" i="1"/>
  <c r="Y389" i="1" l="1"/>
  <c r="Z389" i="1"/>
  <c r="AC389" i="1" s="1"/>
  <c r="Y390" i="1"/>
  <c r="Z390" i="1"/>
  <c r="AC3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<sst xmlns="http://schemas.openxmlformats.org/spreadsheetml/2006/main" count="3412" uniqueCount="1662">
  <si>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</si>
  <si>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</si>
  <si>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</si>
  <si>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</si>
  <si>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</si>
  <si>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</si>
  <si>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</si>
  <si>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</si>
  <si>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</si>
  <si>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</si>
  <si>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</si>
  <si>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</si>
  <si>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</si>
  <si>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</si>
  <si>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</si>
  <si>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</si>
  <si>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</si>
  <si>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</si>
  <si>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</si>
  <si>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</si>
  <si>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</si>
  <si>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</si>
  <si>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</si>
  <si>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</si>
  <si>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</si>
  <si>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</si>
  <si>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</si>
  <si>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</si>
  <si>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</si>
  <si>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</si>
  <si>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</si>
  <si>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</si>
  <si>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</si>
  <si>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</si>
  <si>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</si>
  <si>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</si>
  <si>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</si>
  <si>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</si>
  <si>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</si>
  <si>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</si>
  <si>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</si>
  <si>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</si>
  <si>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</si>
  <si>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</si>
  <si>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</si>
  <si>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</si>
  <si>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</si>
  <si>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</si>
  <si>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</si>
  <si>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</si>
  <si>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</si>
  <si>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</si>
  <si>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</si>
  <si>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</si>
  <si>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</si>
  <si>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</si>
  <si>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</si>
  <si>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</si>
  <si>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</si>
  <si>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</si>
  <si>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</si>
  <si>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</si>
  <si>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</si>
  <si>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</si>
  <si>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</si>
  <si>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</si>
  <si>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</si>
  <si>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</si>
  <si>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</si>
  <si>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</si>
  <si>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</si>
  <si>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</si>
  <si>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</si>
  <si>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</si>
  <si>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</si>
  <si>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</si>
  <si>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</si>
  <si>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</si>
  <si>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</si>
  <si>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</si>
  <si>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</si>
  <si>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</si>
  <si>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</si>
  <si>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</si>
  <si>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</si>
  <si>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</si>
  <si>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</si>
  <si>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</si>
  <si>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</si>
  <si>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</si>
  <si>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</si>
  <si>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</si>
  <si>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</si>
  <si>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</si>
  <si>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</si>
  <si>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</si>
  <si>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</si>
  <si>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</si>
  <si>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</si>
  <si>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</si>
  <si>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</si>
  <si>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</si>
  <si>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</si>
  <si>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</si>
  <si>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</si>
  <si>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</si>
  <si>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</si>
  <si>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</si>
  <si>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</si>
  <si>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</si>
  <si>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</si>
  <si>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</si>
  <si>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</si>
  <si>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</si>
  <si>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</si>
  <si>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</si>
  <si>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</si>
  <si>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</si>
  <si>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</si>
  <si>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</si>
  <si>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</si>
  <si>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</si>
  <si>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</si>
  <si>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</si>
  <si>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</si>
  <si>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</si>
  <si>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</si>
  <si>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</si>
  <si>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</si>
  <si>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</si>
  <si>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</si>
  <si>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</si>
  <si>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</si>
  <si>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</si>
  <si>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</si>
  <si>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</si>
  <si>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</si>
  <si>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</si>
  <si>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</si>
  <si>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</si>
  <si>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</si>
  <si>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</si>
  <si>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</si>
  <si>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</si>
  <si>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</si>
  <si>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</si>
  <si>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</si>
  <si>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</si>
  <si>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</si>
  <si>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</si>
  <si>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</si>
  <si>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</si>
  <si>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</si>
  <si>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</si>
  <si>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</si>
  <si>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</si>
  <si>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</si>
  <si>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</si>
  <si>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</si>
  <si>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</si>
  <si>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</si>
  <si>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</si>
  <si>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</si>
  <si>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</si>
  <si>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</si>
  <si>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</si>
  <si>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</si>
  <si>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</si>
  <si>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</si>
  <si>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</si>
  <si>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</si>
  <si>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</si>
  <si>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</si>
  <si>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</si>
  <si>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</si>
  <si>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</si>
  <si>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</si>
  <si>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</si>
  <si>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</si>
  <si>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</si>
  <si>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</si>
  <si>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</si>
  <si>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</si>
  <si>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</si>
  <si>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</si>
  <si>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</si>
  <si>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</si>
  <si>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</si>
  <si>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</si>
  <si>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</si>
  <si>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</si>
  <si>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</si>
  <si>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</si>
  <si>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</si>
  <si>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</si>
  <si>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</si>
  <si>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</si>
  <si>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</si>
  <si>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</si>
  <si>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</si>
  <si>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</si>
  <si>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</si>
  <si>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</si>
  <si>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</si>
  <si>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</si>
  <si>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</si>
  <si>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</si>
  <si>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</si>
  <si>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</si>
  <si>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</si>
  <si>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</si>
  <si>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</si>
  <si>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</si>
  <si>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</si>
  <si>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</si>
  <si>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</si>
  <si>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</si>
  <si>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</si>
  <si>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</si>
  <si>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</si>
  <si>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</si>
  <si>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</si>
  <si>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</si>
  <si>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</si>
  <si>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</si>
  <si>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</si>
  <si>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</si>
  <si>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</si>
  <si>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</si>
  <si>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</si>
  <si>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</si>
  <si>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</si>
  <si>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</si>
  <si>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</si>
  <si>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</si>
  <si>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</si>
  <si>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</si>
  <si>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</si>
  <si>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</si>
  <si>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</si>
  <si>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</si>
  <si>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</si>
  <si>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</si>
  <si>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</si>
  <si>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</si>
  <si>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</si>
  <si>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</si>
  <si>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</si>
  <si>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</si>
  <si>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</si>
  <si>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</si>
  <si>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</si>
  <si>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</si>
  <si>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</si>
  <si>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</si>
  <si>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</si>
  <si>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</si>
  <si>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</si>
  <si>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</si>
  <si>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</si>
  <si>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</si>
  <si>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</si>
  <si>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</si>
  <si>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</si>
  <si>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</si>
  <si>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</si>
  <si>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</si>
  <si>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</si>
  <si>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</si>
  <si>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</si>
  <si>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</si>
  <si>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</si>
  <si>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</si>
  <si>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</si>
  <si>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</si>
  <si>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</si>
  <si>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</si>
  <si>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</si>
  <si>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</si>
  <si>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</si>
  <si>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</si>
  <si>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</si>
  <si>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</si>
  <si>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</si>
  <si>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</si>
  <si>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</si>
  <si>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</si>
  <si>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</si>
  <si>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</si>
  <si>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</si>
  <si>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</si>
  <si>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</si>
  <si>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</si>
  <si>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</si>
  <si>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</si>
  <si>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</si>
  <si>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</si>
  <si>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</si>
  <si>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</si>
  <si>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</si>
  <si>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</si>
  <si>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</si>
  <si>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</si>
  <si>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</si>
  <si>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</si>
  <si>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</si>
  <si>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</si>
  <si>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</si>
  <si>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</si>
  <si>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</si>
  <si>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</si>
  <si>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</si>
  <si>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</si>
  <si>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</si>
  <si>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</si>
  <si>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</si>
  <si>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</si>
  <si>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</si>
  <si>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</si>
  <si>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</si>
  <si>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</si>
  <si>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</si>
  <si>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</si>
  <si>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</si>
  <si>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</si>
  <si>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</si>
  <si>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</si>
  <si>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</si>
  <si>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</si>
  <si>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</si>
  <si>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</si>
  <si>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</si>
  <si>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</si>
  <si>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</si>
  <si>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</si>
  <si>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</si>
  <si>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</si>
  <si>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</si>
  <si>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</si>
  <si>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</si>
  <si>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</si>
  <si>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</si>
  <si>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</si>
  <si>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</si>
  <si>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</si>
  <si>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</si>
  <si>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</si>
  <si>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</si>
  <si>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</si>
  <si>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</si>
  <si>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</si>
  <si>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</si>
  <si>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</si>
  <si>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</si>
  <si>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</si>
  <si>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</si>
  <si>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</si>
  <si>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</si>
  <si>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</si>
  <si>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</si>
  <si>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</si>
  <si>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</si>
  <si>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</si>
  <si>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</si>
  <si>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</si>
  <si>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</si>
  <si>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</si>
  <si>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</si>
  <si>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</si>
  <si>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</si>
  <si>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</si>
  <si>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</si>
  <si>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</si>
  <si>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</si>
  <si>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</si>
  <si>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</si>
  <si>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</si>
  <si>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</si>
  <si>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</si>
  <si>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</si>
  <si>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</si>
  <si>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</si>
  <si>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</si>
  <si>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</si>
  <si>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</si>
  <si>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</si>
  <si>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</si>
  <si>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</si>
  <si>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</si>
  <si>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</si>
  <si>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</si>
  <si>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</si>
  <si>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</si>
  <si>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</si>
  <si>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</si>
  <si>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</si>
  <si>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</si>
  <si>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</si>
  <si>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</si>
  <si>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</si>
  <si>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</si>
  <si>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</si>
  <si>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</si>
  <si>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</si>
  <si>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</si>
  <si>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</si>
  <si>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</si>
  <si>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</si>
  <si>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</si>
  <si>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</si>
  <si>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</si>
  <si>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</si>
  <si>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</si>
  <si>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</si>
  <si>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</si>
  <si>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</si>
  <si>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</si>
  <si>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</si>
  <si>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</si>
  <si>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</si>
  <si>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</si>
  <si>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</si>
  <si>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</si>
  <si>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</si>
  <si>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</si>
  <si>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</si>
  <si>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</si>
  <si>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</si>
  <si>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</si>
  <si>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</si>
  <si>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</si>
  <si>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</si>
  <si>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</si>
  <si>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</si>
  <si>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</si>
  <si>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</si>
  <si>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</si>
  <si>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</si>
  <si>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</si>
  <si>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</si>
  <si>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</si>
  <si>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</si>
  <si>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</si>
  <si>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</si>
  <si>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</si>
  <si>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</si>
  <si>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</si>
  <si>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</si>
  <si>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</si>
  <si>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</si>
  <si>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</si>
  <si>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</si>
  <si>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</si>
  <si>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</si>
  <si>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</si>
  <si>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</si>
  <si>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</si>
  <si>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</si>
  <si>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</si>
  <si>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</si>
  <si>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</si>
  <si>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</si>
  <si>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</si>
  <si>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</si>
  <si>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</si>
  <si>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</si>
  <si>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</si>
  <si>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</si>
  <si>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</si>
  <si>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</si>
  <si>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</si>
  <si>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</si>
  <si>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</si>
  <si>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</si>
  <si>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</si>
  <si>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</si>
  <si>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</si>
  <si>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</si>
  <si>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</si>
  <si>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</si>
  <si>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</si>
  <si>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</si>
  <si>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</si>
  <si>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</si>
  <si>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</si>
  <si>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</si>
  <si>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</si>
  <si>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</si>
  <si>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</si>
  <si>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</si>
  <si>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</si>
  <si>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</si>
  <si>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</si>
  <si>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</si>
  <si>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</si>
  <si>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</si>
  <si>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</si>
  <si>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</si>
  <si>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</si>
  <si>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</si>
  <si>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</si>
  <si>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</si>
  <si>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</si>
  <si>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</si>
  <si>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</si>
  <si>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</si>
  <si>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</si>
  <si>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</si>
  <si>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</si>
  <si>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</si>
  <si>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</si>
  <si>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</si>
  <si>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</si>
  <si>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</si>
  <si>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</si>
  <si>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</si>
  <si>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</si>
  <si>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</si>
  <si>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</si>
  <si>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</si>
  <si>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</si>
  <si>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</si>
  <si>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</si>
  <si>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</si>
  <si>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</si>
  <si>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</si>
  <si>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</si>
  <si>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</si>
  <si>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</si>
  <si>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</si>
  <si>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</si>
  <si>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</si>
  <si>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</si>
  <si>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</si>
  <si>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</si>
  <si>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</si>
  <si>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</si>
  <si>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</si>
  <si>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</si>
  <si>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</si>
  <si>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</si>
  <si>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</si>
  <si>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</si>
  <si>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</si>
  <si>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</si>
  <si>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</si>
  <si>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</si>
  <si>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</si>
  <si>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</si>
  <si>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</si>
  <si>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</si>
  <si>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</si>
  <si>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</si>
  <si>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</si>
  <si>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</si>
  <si>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</si>
  <si>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</si>
  <si>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</si>
  <si>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</si>
  <si>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</si>
  <si>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</si>
  <si>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</si>
  <si>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</si>
  <si>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</si>
  <si>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</si>
  <si>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</si>
  <si>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</si>
  <si>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</si>
  <si>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</si>
  <si>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</si>
  <si>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</si>
  <si>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</si>
  <si>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</si>
  <si>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</si>
  <si>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</si>
  <si>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</si>
  <si>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</si>
  <si>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</si>
  <si>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</si>
  <si>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</si>
  <si>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</si>
  <si>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</si>
  <si>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</si>
  <si>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</si>
  <si>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</si>
  <si>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</si>
  <si>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</si>
  <si>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</si>
  <si>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</si>
  <si>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</si>
  <si>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</si>
  <si>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</si>
  <si>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</si>
  <si>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</si>
  <si>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</si>
  <si>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</si>
  <si>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</si>
  <si>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</si>
  <si>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</si>
  <si>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</si>
  <si>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</si>
  <si>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</si>
  <si>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</si>
  <si>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</si>
  <si>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</si>
  <si>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</si>
  <si>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</si>
  <si>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</si>
  <si>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</si>
  <si>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</si>
  <si>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</si>
  <si>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</si>
  <si>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</si>
  <si>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</si>
  <si>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</si>
  <si>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</si>
  <si>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</si>
  <si>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</si>
  <si>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</si>
  <si>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</si>
  <si>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</si>
  <si>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</si>
  <si>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</si>
  <si>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</si>
  <si>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</si>
  <si>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</si>
  <si>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</si>
  <si>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</si>
  <si>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</si>
  <si>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</si>
  <si>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</si>
  <si>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</si>
  <si>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</si>
  <si>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</si>
  <si>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</si>
  <si>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</si>
  <si>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</si>
  <si>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</si>
  <si>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</si>
  <si>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</si>
  <si>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</si>
  <si>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</si>
  <si>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</si>
  <si>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</si>
  <si>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</si>
  <si>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</si>
  <si>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</si>
  <si>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</si>
  <si>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</si>
  <si>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</si>
  <si>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</si>
  <si>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</si>
  <si>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</si>
  <si>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</si>
  <si>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</si>
  <si>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</si>
  <si>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</si>
  <si>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</si>
  <si>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</si>
  <si>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</si>
  <si>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</si>
  <si>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</si>
  <si>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</si>
  <si>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</si>
  <si>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</si>
  <si>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</si>
  <si>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</si>
  <si>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</si>
  <si>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</si>
  <si>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</si>
  <si>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</si>
  <si>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</si>
  <si>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</si>
  <si>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</si>
  <si>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</si>
  <si>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</si>
  <si>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</si>
  <si>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</si>
  <si>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</si>
  <si>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</si>
  <si>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</si>
  <si>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</si>
  <si>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</si>
  <si>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</si>
  <si>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</si>
  <si>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</si>
  <si>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</si>
  <si>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</si>
  <si>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</si>
  <si>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</si>
  <si>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</si>
  <si>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</si>
  <si>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</si>
  <si>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</si>
  <si>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</si>
  <si>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</si>
  <si>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</si>
  <si>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</si>
  <si>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</si>
  <si>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</si>
  <si>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</si>
  <si>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</si>
  <si>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</si>
  <si>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</si>
  <si>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</si>
  <si>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</si>
  <si>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</si>
  <si>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</si>
  <si>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</si>
  <si>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</si>
  <si>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</si>
  <si>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</si>
  <si>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</si>
  <si>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</si>
  <si>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</si>
  <si>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</si>
  <si>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</si>
  <si>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</si>
  <si>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</si>
  <si>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</si>
  <si>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</si>
  <si>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</si>
  <si>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</si>
  <si>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</si>
  <si>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</si>
  <si>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</si>
  <si>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</si>
  <si>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</si>
  <si>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</si>
  <si>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</si>
  <si>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</si>
  <si>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</si>
  <si>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</si>
  <si>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</si>
  <si>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</si>
  <si>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</si>
  <si>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</si>
  <si>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</si>
  <si>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</si>
  <si>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</si>
  <si>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</si>
  <si>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</si>
  <si>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</si>
  <si>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</si>
  <si>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</si>
  <si>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</si>
  <si>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</si>
  <si>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</si>
  <si>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</si>
  <si>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</si>
  <si>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</si>
  <si>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</si>
  <si>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</si>
  <si>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</si>
  <si>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</si>
  <si>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</si>
  <si>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</si>
  <si>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</si>
  <si>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</si>
  <si>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</si>
  <si>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</si>
  <si>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</si>
  <si>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</si>
  <si>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</si>
  <si>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</si>
  <si>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</si>
  <si>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</si>
  <si>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</si>
  <si>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</si>
  <si>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</si>
  <si>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</si>
  <si>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</si>
  <si>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</si>
  <si>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</si>
  <si>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</si>
  <si>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</si>
  <si>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</si>
  <si>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</si>
  <si>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</si>
  <si>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</si>
  <si>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</si>
  <si>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</si>
  <si>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</si>
  <si>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</si>
  <si>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</si>
  <si>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</si>
  <si>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</si>
  <si>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</si>
  <si>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</si>
  <si>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</si>
  <si>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</si>
  <si>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</si>
  <si>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</si>
  <si>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</si>
  <si>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</si>
  <si>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</si>
  <si>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</si>
  <si>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</si>
  <si>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</si>
  <si>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</si>
  <si>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</si>
  <si>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</si>
  <si>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</si>
  <si>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</si>
  <si>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</si>
  <si>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</si>
  <si>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</si>
  <si>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</si>
  <si>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</si>
  <si>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</si>
  <si>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</si>
  <si>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</si>
  <si>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</si>
  <si>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</si>
  <si>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</si>
  <si>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</si>
  <si>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</si>
  <si>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</si>
  <si>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</si>
  <si>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</si>
  <si>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</si>
  <si>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</si>
  <si>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</si>
  <si>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</si>
  <si>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</si>
  <si>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</si>
  <si>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</si>
  <si>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</si>
  <si>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</si>
  <si>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</si>
  <si>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</si>
  <si>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</si>
  <si>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</si>
  <si>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</si>
  <si>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</si>
  <si>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</si>
  <si>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</si>
  <si>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</si>
  <si>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</si>
  <si>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</si>
  <si>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</si>
  <si>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</si>
  <si>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</si>
  <si>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</si>
  <si>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</si>
  <si>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</si>
  <si>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</si>
  <si>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</si>
  <si>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</si>
  <si>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</si>
  <si>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</si>
  <si>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</si>
  <si>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</si>
  <si>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</si>
  <si>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</si>
  <si>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</si>
  <si>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</si>
  <si>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</si>
  <si>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</si>
  <si>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</si>
  <si>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</si>
  <si>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</si>
  <si>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</si>
  <si>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</si>
  <si>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</si>
  <si>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</si>
  <si>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</si>
  <si>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</si>
  <si>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</si>
  <si>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</si>
  <si>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</si>
  <si>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</si>
  <si>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</si>
  <si>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</si>
  <si>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</si>
  <si>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</si>
  <si>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</si>
  <si>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</si>
  <si>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</si>
  <si>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</si>
  <si>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</si>
  <si>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</si>
  <si>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</si>
  <si>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</si>
  <si>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</si>
  <si>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</si>
  <si>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</si>
  <si>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</si>
  <si>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</si>
  <si>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</si>
  <si>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</si>
  <si>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</si>
  <si>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</si>
  <si>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</si>
  <si>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</si>
  <si>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</si>
  <si>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</si>
  <si>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</si>
  <si>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</si>
  <si>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</si>
  <si>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</si>
  <si>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</si>
  <si>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</si>
  <si>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</si>
  <si>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</si>
  <si>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</si>
  <si>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</si>
  <si>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</si>
  <si>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</si>
  <si>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</si>
  <si>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</si>
  <si>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</si>
  <si>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</si>
  <si>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</si>
  <si>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</si>
  <si>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</si>
  <si>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</si>
  <si>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</si>
  <si>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</si>
  <si>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</si>
  <si>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</si>
  <si>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</si>
  <si>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</si>
  <si>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</si>
  <si>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</si>
  <si>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</si>
  <si>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</si>
  <si>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</si>
  <si>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</si>
  <si>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</si>
  <si>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</si>
  <si>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</si>
  <si>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</si>
  <si>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</si>
  <si>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</si>
  <si>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</si>
  <si>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</si>
  <si>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</si>
  <si>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</si>
  <si>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</si>
  <si>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</si>
  <si>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</si>
  <si>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</si>
  <si>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</si>
  <si>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</si>
  <si>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</si>
  <si>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</si>
  <si>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</si>
  <si>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</si>
  <si>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</si>
  <si>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</si>
  <si>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</si>
  <si>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</si>
  <si>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</si>
  <si>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</si>
  <si>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</si>
  <si>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</si>
  <si>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</si>
  <si>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</si>
  <si>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</si>
  <si>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</si>
  <si>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</si>
  <si>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</si>
  <si>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</si>
  <si>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</si>
  <si>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</si>
  <si>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</si>
  <si>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</si>
  <si>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</si>
  <si>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</si>
  <si>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</si>
  <si>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</si>
  <si>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</si>
  <si>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</si>
  <si>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</si>
  <si>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</si>
  <si>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</si>
  <si>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</si>
  <si>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</si>
  <si>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</si>
  <si>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</si>
  <si>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</si>
  <si>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</si>
  <si>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</si>
  <si>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</si>
  <si>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</si>
  <si>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</si>
  <si>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</si>
  <si>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</si>
  <si>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</si>
  <si>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</si>
  <si>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</si>
  <si>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</si>
  <si>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</si>
  <si>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</si>
  <si>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</si>
  <si>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</si>
  <si>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</si>
  <si>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</si>
  <si>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</si>
  <si>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</si>
  <si>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</si>
  <si>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</si>
  <si>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</si>
  <si>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</si>
  <si>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</si>
  <si>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</si>
  <si>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</si>
  <si>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</si>
  <si>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</si>
  <si>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</si>
  <si>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</si>
  <si>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</si>
  <si>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</si>
  <si>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</si>
  <si>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</si>
  <si>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</si>
  <si>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</si>
  <si>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</si>
  <si>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</si>
  <si>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</si>
  <si>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</si>
  <si>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</si>
  <si>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</si>
  <si>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</si>
  <si>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</si>
  <si>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</si>
  <si>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</si>
  <si>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</si>
  <si>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</si>
  <si>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</si>
  <si>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</si>
  <si>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</si>
  <si>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</si>
  <si>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</si>
  <si>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</si>
  <si>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</si>
  <si>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</si>
  <si>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</si>
  <si>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</si>
  <si>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</si>
  <si>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</si>
  <si>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</si>
  <si>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</si>
  <si>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</si>
  <si>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</si>
  <si>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</si>
  <si>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</si>
  <si>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</si>
  <si>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</si>
  <si>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</si>
  <si>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</si>
  <si>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</si>
  <si>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</si>
  <si>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</si>
  <si>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</si>
  <si>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</si>
  <si>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</si>
  <si>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</si>
  <si>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</si>
  <si>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</si>
  <si>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</si>
  <si>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</si>
  <si>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</si>
  <si>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</si>
  <si>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</si>
  <si>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</si>
  <si>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</si>
  <si>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</si>
  <si>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</si>
  <si>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</si>
  <si>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</si>
  <si>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</si>
  <si>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</si>
  <si>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</si>
  <si>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</si>
  <si>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</si>
  <si>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</si>
  <si>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</si>
  <si>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</si>
  <si>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</si>
  <si>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</si>
  <si>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</si>
  <si>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</si>
  <si>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</si>
  <si>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</si>
  <si>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</si>
  <si>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</si>
  <si>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</si>
  <si>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</si>
  <si>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</si>
  <si>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</si>
  <si>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</si>
  <si>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</si>
  <si>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</si>
  <si>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</si>
  <si>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</si>
  <si>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</si>
  <si>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</si>
  <si>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</si>
  <si>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</si>
  <si>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</si>
  <si>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</si>
  <si>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</si>
  <si>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</si>
  <si>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</si>
  <si>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</si>
  <si>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</si>
  <si>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</si>
  <si>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</si>
  <si>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</si>
  <si>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</si>
  <si>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</si>
  <si>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</si>
  <si>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</si>
  <si>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</si>
  <si>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</si>
  <si>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</si>
  <si>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</si>
  <si>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</si>
  <si>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</si>
  <si>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</si>
  <si>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</si>
  <si>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</si>
  <si>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</si>
  <si>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</si>
  <si>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</si>
  <si>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</si>
  <si>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</si>
  <si>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</si>
  <si>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</si>
  <si>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</si>
  <si>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</si>
  <si>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</si>
  <si>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</si>
  <si>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</si>
  <si>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</si>
  <si>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</si>
  <si>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</si>
  <si>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</si>
  <si>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</si>
  <si>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</si>
  <si>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</si>
  <si>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</si>
  <si>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</si>
  <si>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</si>
  <si>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</si>
  <si>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</si>
  <si>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</si>
  <si>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</si>
  <si>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</si>
  <si>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</si>
  <si>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</si>
  <si>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</si>
  <si>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</si>
  <si>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</si>
  <si>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</si>
  <si>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</si>
  <si>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</si>
  <si>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</si>
  <si>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</si>
  <si>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</si>
  <si>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</si>
  <si>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</si>
  <si>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</si>
  <si>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</si>
  <si>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</si>
  <si>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</si>
  <si>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</si>
  <si>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</si>
  <si>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</si>
  <si>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</si>
  <si>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</si>
  <si>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</si>
  <si>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</si>
  <si>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</si>
  <si>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</si>
  <si>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</si>
  <si>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</si>
  <si>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</si>
  <si>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</si>
  <si>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</si>
  <si>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</si>
  <si>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</si>
  <si>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</si>
  <si>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</si>
  <si>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</si>
  <si>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</si>
  <si>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</si>
  <si>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</si>
  <si>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</si>
  <si>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</si>
  <si>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</si>
  <si>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</si>
  <si>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</si>
  <si>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</si>
  <si>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</si>
  <si>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</si>
  <si>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</si>
  <si>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</si>
  <si>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</si>
  <si>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</si>
  <si>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</si>
  <si>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</si>
  <si>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</si>
  <si>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</si>
  <si>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</si>
  <si>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</si>
  <si>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</si>
  <si>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</si>
  <si>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</si>
  <si>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</si>
  <si>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</si>
  <si>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</si>
  <si>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</si>
  <si>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</si>
  <si>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</si>
  <si>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</si>
  <si>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</si>
  <si>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</si>
  <si>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</si>
  <si>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</si>
  <si>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</si>
  <si>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</si>
  <si>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</si>
  <si>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</si>
  <si>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</si>
  <si>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</si>
  <si>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</si>
  <si>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</si>
  <si>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</si>
  <si>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</si>
  <si>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</si>
  <si>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</si>
  <si>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</si>
  <si>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</si>
  <si>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</si>
  <si>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</si>
  <si>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</si>
  <si>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</si>
  <si>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</si>
  <si>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</si>
  <si>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</si>
  <si>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</si>
  <si>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</si>
  <si>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</si>
  <si>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</si>
  <si>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</si>
  <si>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</si>
  <si>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</si>
  <si>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</si>
  <si>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</si>
  <si>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</si>
  <si>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</si>
  <si>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</si>
  <si>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</si>
  <si>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</si>
  <si>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</si>
  <si>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</si>
  <si>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</si>
  <si>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</si>
  <si>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</si>
  <si>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</si>
  <si>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</si>
  <si>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</si>
  <si>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</si>
  <si>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</si>
  <si>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</si>
  <si>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</si>
  <si>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</si>
  <si>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</si>
  <si>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</si>
  <si>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</si>
  <si>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</si>
  <si>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</si>
  <si>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</si>
  <si>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</si>
  <si>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</si>
  <si>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</si>
  <si>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</si>
  <si>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</si>
  <si>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</si>
  <si>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</si>
  <si>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</si>
  <si>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</si>
  <si>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</si>
  <si>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</si>
  <si>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</si>
  <si>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</si>
  <si>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</si>
  <si>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</si>
  <si>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</si>
  <si>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</si>
  <si>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</si>
  <si>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</si>
  <si>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</si>
  <si>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</si>
  <si>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</si>
  <si>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</si>
  <si>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</si>
  <si>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</si>
  <si>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</si>
  <si>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</si>
  <si>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</si>
  <si>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</si>
  <si>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</si>
  <si>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</si>
  <si>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</si>
  <si>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</si>
  <si>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</si>
  <si>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</si>
  <si>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</si>
  <si>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</si>
  <si>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</si>
  <si>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</si>
  <si>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</si>
  <si>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</si>
  <si>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</si>
  <si>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</si>
  <si>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</si>
  <si>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</si>
  <si>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</si>
  <si>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</si>
  <si>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</si>
  <si>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</si>
  <si>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</si>
  <si>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</si>
  <si>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</si>
  <si>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</si>
  <si>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</si>
  <si>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</si>
  <si>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</si>
  <si>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</si>
  <si>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</si>
  <si>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</si>
  <si>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</si>
  <si>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</si>
  <si>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</si>
  <si>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</si>
  <si>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</si>
  <si>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</si>
  <si>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</si>
  <si>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</si>
  <si>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</si>
  <si>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</si>
  <si>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</si>
  <si>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</si>
  <si>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</si>
  <si>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</si>
  <si>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</si>
  <si>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</si>
  <si>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</si>
  <si>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</si>
  <si>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</si>
  <si>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</si>
  <si>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</si>
  <si>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</si>
  <si>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</si>
  <si>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</si>
  <si>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</si>
  <si>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</si>
  <si>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</si>
  <si>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</si>
  <si>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</si>
  <si>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</si>
  <si>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</si>
  <si>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</si>
  <si>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</si>
  <si>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</si>
  <si>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</si>
  <si>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</si>
  <si>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</si>
  <si>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</si>
  <si>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</si>
  <si>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</si>
  <si>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</si>
  <si>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</si>
  <si>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</si>
  <si>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</si>
  <si>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</si>
  <si>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</si>
  <si>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</si>
  <si>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</si>
  <si>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</si>
  <si>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</si>
  <si>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</si>
  <si>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</si>
  <si>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</si>
  <si>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</si>
  <si>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</si>
  <si>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</si>
  <si>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</si>
  <si>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</si>
  <si>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</si>
  <si>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</si>
  <si>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</si>
  <si>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</si>
  <si>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</si>
  <si>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</si>
  <si>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</si>
  <si>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</si>
  <si>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</si>
  <si>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</si>
  <si>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</si>
  <si>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</si>
  <si>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</si>
  <si>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</si>
  <si>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</si>
  <si>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</si>
  <si>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</si>
  <si>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</si>
  <si>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</si>
  <si>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</si>
  <si>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</si>
  <si>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</si>
  <si>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</si>
  <si>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</si>
  <si>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</si>
  <si>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</si>
  <si>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</si>
  <si>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</si>
  <si>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</si>
  <si>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</si>
  <si>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</si>
  <si>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</si>
  <si>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</si>
  <si>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</si>
  <si>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</si>
  <si>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</si>
  <si>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</si>
  <si>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</si>
  <si>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</si>
  <si>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</si>
  <si>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</si>
  <si>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</si>
  <si>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</si>
  <si>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</si>
  <si>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</si>
  <si>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</si>
  <si>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</si>
  <si>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</si>
  <si>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</si>
  <si>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</si>
  <si>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</si>
  <si>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</si>
  <si>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</si>
  <si>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</si>
  <si>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</si>
  <si>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</si>
  <si>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</si>
  <si>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</si>
  <si>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</si>
  <si>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</si>
  <si>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</si>
  <si>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</si>
  <si>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</si>
  <si>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</si>
  <si>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</si>
  <si>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</si>
  <si>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</si>
  <si>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</si>
  <si>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</si>
  <si>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</si>
  <si>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</si>
  <si>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</si>
  <si>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</si>
  <si>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</si>
  <si>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</si>
  <si>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</si>
  <si>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</si>
  <si>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</si>
  <si>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</si>
  <si>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</si>
  <si>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</si>
  <si>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</si>
  <si>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</si>
  <si>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</si>
  <si>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</si>
  <si>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</si>
  <si>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</si>
  <si>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</si>
  <si>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</si>
  <si>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</si>
  <si>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</si>
  <si>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</si>
  <si>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</si>
  <si>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</si>
  <si>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</si>
  <si>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</si>
  <si>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</si>
  <si>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</si>
  <si>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</si>
  <si>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</si>
  <si>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</si>
  <si>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</si>
  <si>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</si>
  <si>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</si>
  <si>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</si>
  <si>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</si>
  <si>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</si>
  <si>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</si>
  <si>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</si>
  <si>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</si>
  <si>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</si>
  <si>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</si>
  <si>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</si>
  <si>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</si>
  <si>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</si>
  <si>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</si>
  <si>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</si>
  <si>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</si>
  <si>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</si>
  <si>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</si>
  <si>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</si>
  <si>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</si>
  <si>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</si>
  <si>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</si>
  <si>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</si>
  <si>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</si>
  <si>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</si>
  <si>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</si>
  <si>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</si>
  <si>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</si>
  <si>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</si>
  <si>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</si>
  <si>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</si>
  <si>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</si>
  <si>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</si>
  <si>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</si>
  <si>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</si>
  <si>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</si>
  <si>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</si>
  <si>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</si>
  <si>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</si>
  <si>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</si>
  <si>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</si>
  <si>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</si>
  <si>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</si>
  <si>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</si>
  <si>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</si>
  <si>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</si>
  <si>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</si>
  <si>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</si>
  <si>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</si>
  <si>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</si>
  <si>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</si>
  <si>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</si>
  <si>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</si>
  <si>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</si>
  <si>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</si>
  <si>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</si>
  <si>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</si>
  <si>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</si>
  <si>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</si>
  <si>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</si>
  <si>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</si>
  <si>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</si>
  <si>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</si>
  <si>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</si>
  <si>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</si>
  <si>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</si>
  <si>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</si>
  <si>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</si>
  <si>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</si>
  <si>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</si>
  <si>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</si>
  <si>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</si>
  <si>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</si>
  <si>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</si>
  <si>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</si>
  <si>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</si>
  <si>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</si>
  <si>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</si>
  <si>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</si>
  <si>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</si>
  <si>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</si>
  <si>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</si>
  <si>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</si>
  <si>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</si>
  <si>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</si>
  <si>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</si>
  <si>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</si>
  <si>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</si>
  <si>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</si>
  <si>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</si>
  <si>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</si>
  <si>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</si>
  <si>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</si>
  <si>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</si>
  <si>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</si>
  <si>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</si>
  <si>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</si>
  <si>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</si>
  <si>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</si>
  <si>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</si>
  <si>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</si>
  <si>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</si>
  <si>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</si>
  <si>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</si>
  <si>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</si>
  <si>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</si>
  <si>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</si>
  <si>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</si>
  <si>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</si>
  <si>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</si>
  <si>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</si>
  <si>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</si>
  <si>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</si>
  <si>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</si>
  <si>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</si>
  <si>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</si>
  <si>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</si>
  <si>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</si>
  <si>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</si>
  <si>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</si>
  <si>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</si>
  <si>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</si>
  <si>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</si>
  <si>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</si>
  <si>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</si>
  <si>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</si>
  <si>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</si>
  <si>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</si>
  <si>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</si>
  <si>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</si>
  <si>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</si>
  <si>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</si>
  <si>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</si>
  <si>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</si>
  <si>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</si>
  <si>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</si>
  <si>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</si>
  <si>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</si>
  <si>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</si>
  <si>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</si>
  <si>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</si>
  <si>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</si>
  <si>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</si>
  <si>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</si>
  <si>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</si>
  <si>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出售</t>
    <phoneticPr fontId="30" type="noConversion"/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</si>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</sst>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8" fillId="0" borderId="0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 indent="1"/>
    </xf>
    <xf numFmtId="2" fontId="23" fillId="0" borderId="2" xfId="0" applyNumberFormat="1" applyFont="1" applyBorder="1" applyAlignment="1">
      <alignment horizontal="right" vertical="center" indent="1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5"/>
  <sheetViews>
    <sheetView zoomScale="106" zoomScaleNormal="106" workbookViewId="0">
      <pane xSplit="1" ySplit="1" topLeftCell="H199" activePane="bottomRight" state="frozen"/>
      <selection pane="topRight" activeCell="B1" sqref="B1"/>
      <selection pane="bottomLeft" activeCell="A2" sqref="A2"/>
      <selection pane="bottomRight" activeCell="AD208" sqref="AD208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ROUND(SUM(H2:H19880),2)&amp;"盈利"</f>
        <v>11326.23盈利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TEXT(ROUND(SUM(H2:H19880)/SUM(M2:M19880)*365,4),"0.00%" &amp;  " 
年化")</f>
        <v>32.79%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1030</v>
      </c>
      <c r="J35" s="155" t="s">
        <v>1107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1030</v>
      </c>
      <c r="J36" s="155" t="s">
        <v>1069</v>
      </c>
      <c r="K36" s="173">
        <v>43522</v>
      </c>
      <c r="L36" s="173" t="s">
        <v>1050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1030</v>
      </c>
      <c r="J37" s="155" t="s">
        <v>1068</v>
      </c>
      <c r="K37" s="173">
        <v>43523</v>
      </c>
      <c r="L37" s="173" t="s">
        <v>1050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1030</v>
      </c>
      <c r="J38" s="155" t="s">
        <v>1067</v>
      </c>
      <c r="K38" s="173">
        <v>43524</v>
      </c>
      <c r="L38" s="173" t="s">
        <v>1050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1030</v>
      </c>
      <c r="J39" s="155" t="s">
        <v>1108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1030</v>
      </c>
      <c r="J40" s="155" t="s">
        <v>1201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1030</v>
      </c>
      <c r="J41" s="155" t="s">
        <v>1202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1030</v>
      </c>
      <c r="J42" s="155" t="s">
        <v>1203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1030</v>
      </c>
      <c r="J43" s="155" t="s">
        <v>1204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1030</v>
      </c>
      <c r="J44" s="155" t="s">
        <v>1066</v>
      </c>
      <c r="K44" s="173">
        <v>43532</v>
      </c>
      <c r="L44" s="173" t="s">
        <v>1050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1030</v>
      </c>
      <c r="J45" s="155" t="s">
        <v>1109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1030</v>
      </c>
      <c r="J46" s="155" t="s">
        <v>1110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1030</v>
      </c>
      <c r="J47" s="155" t="s">
        <v>1111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1030</v>
      </c>
      <c r="J48" s="155" t="s">
        <v>1065</v>
      </c>
      <c r="K48" s="173">
        <v>43538</v>
      </c>
      <c r="L48" s="173" t="s">
        <v>1050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1030</v>
      </c>
      <c r="J49" s="155" t="s">
        <v>1112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1030</v>
      </c>
      <c r="J50" s="155" t="s">
        <v>1205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1030</v>
      </c>
      <c r="J51" s="155" t="s">
        <v>1206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1030</v>
      </c>
      <c r="J52" s="155" t="s">
        <v>1207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1030</v>
      </c>
      <c r="J53" s="155" t="s">
        <v>1208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1030</v>
      </c>
      <c r="J54" s="155" t="s">
        <v>1209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1030</v>
      </c>
      <c r="J55" s="155" t="s">
        <v>1113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1030</v>
      </c>
      <c r="J56" s="155" t="s">
        <v>1114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1030</v>
      </c>
      <c r="J57" s="155" t="s">
        <v>1115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1030</v>
      </c>
      <c r="J58" s="155" t="s">
        <v>1116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1030</v>
      </c>
      <c r="J59" s="155" t="s">
        <v>1210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1030</v>
      </c>
      <c r="J60" s="155" t="s">
        <v>1211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1030</v>
      </c>
      <c r="J61" s="155" t="s">
        <v>1212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1030</v>
      </c>
      <c r="J62" s="155" t="s">
        <v>1213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1030</v>
      </c>
      <c r="J63" s="155" t="s">
        <v>1214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1030</v>
      </c>
      <c r="J64" s="155" t="s">
        <v>1215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1030</v>
      </c>
      <c r="J65" s="155" t="s">
        <v>1216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1030</v>
      </c>
      <c r="J66" s="155" t="s">
        <v>1217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1030</v>
      </c>
      <c r="J67" s="155" t="s">
        <v>1218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1030</v>
      </c>
      <c r="J68" s="155" t="s">
        <v>1219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1030</v>
      </c>
      <c r="J69" s="155" t="s">
        <v>1573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1030</v>
      </c>
      <c r="J70" s="155" t="s">
        <v>1574</v>
      </c>
      <c r="K70" s="173">
        <v>43571</v>
      </c>
      <c r="L70" s="173" t="s">
        <v>1362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1030</v>
      </c>
      <c r="J71" s="155" t="s">
        <v>1220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1030</v>
      </c>
      <c r="J72" s="155" t="s">
        <v>1221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1030</v>
      </c>
      <c r="J73" s="155" t="s">
        <v>1363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1030</v>
      </c>
      <c r="J74" s="155" t="s">
        <v>1222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1030</v>
      </c>
      <c r="J75" s="155" t="s">
        <v>1223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1030</v>
      </c>
      <c r="J76" s="155" t="s">
        <v>1224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1030</v>
      </c>
      <c r="J77" s="155" t="s">
        <v>1225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1030</v>
      </c>
      <c r="J78" s="155" t="s">
        <v>1226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1030</v>
      </c>
      <c r="J79" s="155" t="s">
        <v>1227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1030</v>
      </c>
      <c r="J80" s="155" t="s">
        <v>1228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1030</v>
      </c>
      <c r="J81" s="155" t="s">
        <v>1064</v>
      </c>
      <c r="K81" s="173">
        <v>43591</v>
      </c>
      <c r="L81" s="173" t="s">
        <v>1050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1030</v>
      </c>
      <c r="J82" s="155" t="s">
        <v>1117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1030</v>
      </c>
      <c r="J83" s="155" t="s">
        <v>1063</v>
      </c>
      <c r="K83" s="173">
        <v>43593</v>
      </c>
      <c r="L83" s="173" t="s">
        <v>1050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816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1030</v>
      </c>
      <c r="J85" s="155" t="s">
        <v>1118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1030</v>
      </c>
      <c r="J86" s="155" t="s">
        <v>1062</v>
      </c>
      <c r="K86" s="173">
        <v>43598</v>
      </c>
      <c r="L86" s="173" t="s">
        <v>1050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1030</v>
      </c>
      <c r="J87" s="155" t="s">
        <v>1061</v>
      </c>
      <c r="K87" s="173">
        <v>43599</v>
      </c>
      <c r="L87" s="173" t="s">
        <v>1050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1030</v>
      </c>
      <c r="J88" s="155" t="s">
        <v>1119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1030</v>
      </c>
      <c r="J89" s="155" t="s">
        <v>1120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1030</v>
      </c>
      <c r="J90" s="155" t="s">
        <v>1052</v>
      </c>
      <c r="K90" s="173">
        <v>43602</v>
      </c>
      <c r="L90" s="173" t="s">
        <v>1050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1030</v>
      </c>
      <c r="J92" s="155" t="s">
        <v>1053</v>
      </c>
      <c r="K92" s="173">
        <v>43606</v>
      </c>
      <c r="L92" s="173" t="s">
        <v>1050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1030</v>
      </c>
      <c r="J93" s="155" t="s">
        <v>1054</v>
      </c>
      <c r="K93" s="173">
        <v>43607</v>
      </c>
      <c r="L93" s="173" t="s">
        <v>1050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817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818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1030</v>
      </c>
      <c r="J96" s="155" t="s">
        <v>1055</v>
      </c>
      <c r="K96" s="173">
        <v>43612</v>
      </c>
      <c r="L96" s="173" t="s">
        <v>1050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1030</v>
      </c>
      <c r="J97" s="155" t="s">
        <v>1056</v>
      </c>
      <c r="K97" s="173">
        <v>43613</v>
      </c>
      <c r="L97" s="173" t="s">
        <v>1050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1030</v>
      </c>
      <c r="J98" s="155" t="s">
        <v>1057</v>
      </c>
      <c r="K98" s="173">
        <v>43614</v>
      </c>
      <c r="L98" s="173" t="s">
        <v>1050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1030</v>
      </c>
      <c r="J99" s="155" t="s">
        <v>1058</v>
      </c>
      <c r="K99" s="173">
        <v>43615</v>
      </c>
      <c r="L99" s="173" t="s">
        <v>1050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1030</v>
      </c>
      <c r="J100" s="155" t="s">
        <v>1059</v>
      </c>
      <c r="K100" s="173">
        <v>43616</v>
      </c>
      <c r="L100" s="173" t="s">
        <v>1050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1030</v>
      </c>
      <c r="J101" s="155" t="s">
        <v>1060</v>
      </c>
      <c r="K101" s="173">
        <v>43619</v>
      </c>
      <c r="L101" s="173" t="s">
        <v>1050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1030</v>
      </c>
      <c r="J105" s="155" t="s">
        <v>1073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1030</v>
      </c>
      <c r="J106" s="155" t="s">
        <v>1121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1030</v>
      </c>
      <c r="J107" s="155" t="s">
        <v>1122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1030</v>
      </c>
      <c r="J108" s="155" t="s">
        <v>1123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1030</v>
      </c>
      <c r="J109" s="155" t="s">
        <v>1071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1030</v>
      </c>
      <c r="J110" s="155" t="s">
        <v>1072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1030</v>
      </c>
      <c r="J111" s="155" t="s">
        <v>1124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1030</v>
      </c>
      <c r="J112" s="155" t="s">
        <v>1125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1030</v>
      </c>
      <c r="J113" s="155" t="s">
        <v>1229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1030</v>
      </c>
      <c r="J114" s="155" t="s">
        <v>1230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1030</v>
      </c>
      <c r="J115" s="155" t="s">
        <v>1231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1030</v>
      </c>
      <c r="J116" s="155" t="s">
        <v>1232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1030</v>
      </c>
      <c r="J117" s="155" t="s">
        <v>1233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1030</v>
      </c>
      <c r="J118" s="155" t="s">
        <v>1234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1030</v>
      </c>
      <c r="J119" s="155" t="s">
        <v>1235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1030</v>
      </c>
      <c r="J120" s="155" t="s">
        <v>1236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1030</v>
      </c>
      <c r="J121" s="155" t="s">
        <v>1237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1030</v>
      </c>
      <c r="J122" s="155" t="s">
        <v>1238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1030</v>
      </c>
      <c r="J123" s="155" t="s">
        <v>1239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1030</v>
      </c>
      <c r="J124" s="155" t="s">
        <v>1240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1030</v>
      </c>
      <c r="J125" s="155" t="s">
        <v>1241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1030</v>
      </c>
      <c r="J126" s="155" t="s">
        <v>1242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1030</v>
      </c>
      <c r="J127" s="155" t="s">
        <v>1243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1030</v>
      </c>
      <c r="J128" s="155" t="s">
        <v>1244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1030</v>
      </c>
      <c r="J129" s="155" t="s">
        <v>1245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1030</v>
      </c>
      <c r="J130" s="155" t="s">
        <v>1246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1030</v>
      </c>
      <c r="J131" s="155" t="s">
        <v>1247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1030</v>
      </c>
      <c r="J132" s="155" t="s">
        <v>1248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1030</v>
      </c>
      <c r="J133" s="155" t="s">
        <v>1249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1030</v>
      </c>
      <c r="J134" s="155" t="s">
        <v>1250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1030</v>
      </c>
      <c r="J135" s="155" t="s">
        <v>1251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1030</v>
      </c>
      <c r="J136" s="155" t="s">
        <v>1252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1030</v>
      </c>
      <c r="J137" s="155" t="s">
        <v>1253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1030</v>
      </c>
      <c r="J138" s="155" t="s">
        <v>1254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1030</v>
      </c>
      <c r="J139" s="155" t="s">
        <v>1364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1030</v>
      </c>
      <c r="J140" s="155" t="s">
        <v>1365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1030</v>
      </c>
      <c r="J141" s="155" t="s">
        <v>1366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1030</v>
      </c>
      <c r="J142" s="155" t="s">
        <v>1255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1030</v>
      </c>
      <c r="J143" s="155" t="s">
        <v>1256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1030</v>
      </c>
      <c r="J144" s="155" t="s">
        <v>1257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1030</v>
      </c>
      <c r="J145" s="155" t="s">
        <v>1258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1030</v>
      </c>
      <c r="J146" s="155" t="s">
        <v>1259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1030</v>
      </c>
      <c r="J147" s="155" t="s">
        <v>1260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1030</v>
      </c>
      <c r="J148" s="155" t="s">
        <v>1261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1030</v>
      </c>
      <c r="J149" s="155" t="s">
        <v>1262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1030</v>
      </c>
      <c r="J150" s="155" t="s">
        <v>1263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1030</v>
      </c>
      <c r="J151" s="155" t="s">
        <v>1264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1030</v>
      </c>
      <c r="J152" s="155" t="s">
        <v>1265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1030</v>
      </c>
      <c r="J153" s="155" t="s">
        <v>1266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1030</v>
      </c>
      <c r="J154" s="155" t="s">
        <v>1267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1030</v>
      </c>
      <c r="J155" s="155" t="s">
        <v>1268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1030</v>
      </c>
      <c r="J156" s="155" t="s">
        <v>1269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1030</v>
      </c>
      <c r="J157" s="155" t="s">
        <v>1270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1030</v>
      </c>
      <c r="J158" s="155" t="s">
        <v>1271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1030</v>
      </c>
      <c r="J159" s="155" t="s">
        <v>1272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1030</v>
      </c>
      <c r="J160" s="155" t="s">
        <v>1273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1030</v>
      </c>
      <c r="J161" s="155" t="s">
        <v>1274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1030</v>
      </c>
      <c r="J162" s="155" t="s">
        <v>1275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1030</v>
      </c>
      <c r="J163" s="155" t="s">
        <v>1276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1030</v>
      </c>
      <c r="J164" s="155" t="s">
        <v>1277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1030</v>
      </c>
      <c r="J165" s="155" t="s">
        <v>1399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1030</v>
      </c>
      <c r="J166" s="155" t="s">
        <v>1400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1361</v>
      </c>
      <c r="J167" s="155" t="s">
        <v>1401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1361</v>
      </c>
      <c r="J168" s="155" t="s">
        <v>1402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1030</v>
      </c>
      <c r="J169" s="155" t="s">
        <v>1403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1030</v>
      </c>
      <c r="J170" s="155" t="s">
        <v>1404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1030</v>
      </c>
      <c r="J171" s="155" t="s">
        <v>1405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1361</v>
      </c>
      <c r="J172" s="155" t="s">
        <v>1406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1030</v>
      </c>
      <c r="J173" s="155" t="s">
        <v>1407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1030</v>
      </c>
      <c r="J174" s="155" t="s">
        <v>1408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1361</v>
      </c>
      <c r="J175" s="155" t="s">
        <v>1409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1361</v>
      </c>
      <c r="J176" s="155" t="s">
        <v>1410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1361</v>
      </c>
      <c r="J177" s="155" t="s">
        <v>1411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1030</v>
      </c>
      <c r="J178" s="155" t="s">
        <v>1412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1361</v>
      </c>
      <c r="J179" s="155" t="s">
        <v>1413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1361</v>
      </c>
      <c r="J180" s="155" t="s">
        <v>1414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1361</v>
      </c>
      <c r="J181" s="155" t="s">
        <v>1415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1030</v>
      </c>
      <c r="J182" s="155" t="s">
        <v>1278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1030</v>
      </c>
      <c r="J183" s="155" t="s">
        <v>1416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1030</v>
      </c>
      <c r="J184" s="155" t="s">
        <v>1279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1030</v>
      </c>
      <c r="J185" s="155" t="s">
        <v>1280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1030</v>
      </c>
      <c r="J186" s="155" t="s">
        <v>1417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1361</v>
      </c>
      <c r="J187" s="155" t="s">
        <v>1418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1361</v>
      </c>
      <c r="J188" s="155" t="s">
        <v>1419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1030</v>
      </c>
      <c r="J189" s="155" t="s">
        <v>1420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1030</v>
      </c>
      <c r="J190" s="155" t="s">
        <v>1421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1361</v>
      </c>
      <c r="J191" s="155" t="s">
        <v>1422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1361</v>
      </c>
      <c r="J192" s="155" t="s">
        <v>1423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1361</v>
      </c>
      <c r="J193" s="155" t="s">
        <v>1424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1361</v>
      </c>
      <c r="J194" s="155" t="s">
        <v>1425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1361</v>
      </c>
      <c r="J195" s="155" t="s">
        <v>1426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1361</v>
      </c>
      <c r="J196" s="155" t="s">
        <v>1427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1361</v>
      </c>
      <c r="J197" s="155" t="s">
        <v>1428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1361</v>
      </c>
      <c r="J198" s="155" t="s">
        <v>1429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1361</v>
      </c>
      <c r="J199" s="155" t="s">
        <v>1430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1361</v>
      </c>
      <c r="J200" s="155" t="s">
        <v>1431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1361</v>
      </c>
      <c r="J201" s="155" t="s">
        <v>1432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1361</v>
      </c>
      <c r="J202" s="155" t="s">
        <v>1433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1030</v>
      </c>
      <c r="J203" s="155" t="s">
        <v>1434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1030</v>
      </c>
      <c r="J204" s="155" t="s">
        <v>1565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1027</v>
      </c>
    </row>
    <row r="205" spans="1:30">
      <c r="A205" s="221" t="s">
        <v>236</v>
      </c>
      <c r="B205" s="222">
        <v>135</v>
      </c>
      <c r="C205" s="223">
        <v>96.72</v>
      </c>
      <c r="D205" s="224">
        <v>1.3940999999999999</v>
      </c>
      <c r="E205" s="225">
        <v>0.22000000000000003</v>
      </c>
      <c r="F205" s="226">
        <v>0.21296296296296297</v>
      </c>
      <c r="G205" s="227">
        <v>163.75</v>
      </c>
      <c r="H205" s="228">
        <v>28.75</v>
      </c>
      <c r="I205" s="222" t="s">
        <v>1640</v>
      </c>
      <c r="J205" s="229" t="s">
        <v>1660</v>
      </c>
      <c r="K205" s="230">
        <v>43774</v>
      </c>
      <c r="L205" s="230">
        <v>44060</v>
      </c>
      <c r="M205" s="231">
        <v>38745</v>
      </c>
      <c r="N205" s="232">
        <v>0.27084139889017939</v>
      </c>
      <c r="O205" s="233">
        <v>134.83735199999998</v>
      </c>
      <c r="P205" s="233">
        <v>0.16264800000001856</v>
      </c>
      <c r="Q205" s="234">
        <v>0.9</v>
      </c>
      <c r="R205" s="235">
        <v>18687.739999999998</v>
      </c>
      <c r="S205" s="236">
        <v>26052.578333999994</v>
      </c>
      <c r="T205" s="236">
        <v>331.02</v>
      </c>
      <c r="U205" s="236">
        <v>459.16</v>
      </c>
      <c r="V205" s="237">
        <v>5030.2</v>
      </c>
      <c r="W205" s="237">
        <v>31082.778333999995</v>
      </c>
      <c r="X205" s="238">
        <v>27990</v>
      </c>
      <c r="Y205" s="235">
        <v>3092.7783339999951</v>
      </c>
      <c r="Z205" s="239">
        <v>0.1104958318685243</v>
      </c>
      <c r="AA205" s="239">
        <v>0.13470406249183342</v>
      </c>
      <c r="AB205" s="239">
        <v>0.1371139270096462</v>
      </c>
      <c r="AC205" s="239">
        <v>-2.66180951411219E-2</v>
      </c>
      <c r="AD205" s="167" t="s">
        <v>1027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1030</v>
      </c>
      <c r="J206" s="155" t="s">
        <v>1566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1030</v>
      </c>
      <c r="J207" s="155" t="s">
        <v>1567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1030</v>
      </c>
      <c r="J208" s="155" t="s">
        <v>1435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1361</v>
      </c>
      <c r="J209" s="155" t="s">
        <v>1436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1361</v>
      </c>
      <c r="J210" s="155" t="s">
        <v>1437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1361</v>
      </c>
      <c r="J211" s="155" t="s">
        <v>1438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1361</v>
      </c>
      <c r="J212" s="155" t="s">
        <v>1439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1361</v>
      </c>
      <c r="J213" s="155" t="s">
        <v>1440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1361</v>
      </c>
      <c r="J214" s="155" t="s">
        <v>1441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1030</v>
      </c>
      <c r="J215" s="155" t="s">
        <v>1442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1361</v>
      </c>
      <c r="J216" s="155" t="s">
        <v>1443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1361</v>
      </c>
      <c r="J217" s="155" t="s">
        <v>1444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1030</v>
      </c>
      <c r="J218" s="155" t="s">
        <v>1445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1361</v>
      </c>
      <c r="J219" s="155" t="s">
        <v>1446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1361</v>
      </c>
      <c r="J220" s="155" t="s">
        <v>1447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1361</v>
      </c>
      <c r="J221" s="155" t="s">
        <v>1448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1030</v>
      </c>
      <c r="J222" s="155" t="s">
        <v>1449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1030</v>
      </c>
      <c r="J223" s="155" t="s">
        <v>1281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1030</v>
      </c>
      <c r="J224" s="155" t="s">
        <v>1282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1030</v>
      </c>
      <c r="J225" s="155" t="s">
        <v>1450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1030</v>
      </c>
      <c r="J226" s="155" t="s">
        <v>1451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1361</v>
      </c>
      <c r="J227" s="155" t="s">
        <v>1452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1361</v>
      </c>
      <c r="J228" s="155" t="s">
        <v>1453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1361</v>
      </c>
      <c r="J229" s="155" t="s">
        <v>1454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1361</v>
      </c>
      <c r="J230" s="155" t="s">
        <v>1455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1361</v>
      </c>
      <c r="J231" s="155" t="s">
        <v>1456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1361</v>
      </c>
      <c r="J232" s="155" t="s">
        <v>1457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1030</v>
      </c>
      <c r="J233" s="155" t="s">
        <v>1458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1030</v>
      </c>
      <c r="J234" s="155" t="s">
        <v>1568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1027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2020-08-20</v>
      </c>
      <c r="M235" s="18">
        <f ca="1">(L235-K235+1)*B235</f>
        <v>33480</v>
      </c>
      <c r="N235" s="19">
        <f ca="1">H235/M235*365</f>
        <v>0.28049181600955786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268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269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2020-08-20</v>
      </c>
      <c r="M236" s="18">
        <f ca="1">(L236-K236+1)*B236</f>
        <v>33345</v>
      </c>
      <c r="N236" s="19">
        <f ca="1">H236/M236*365</f>
        <v>0.28529656620182914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270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271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2020-08-20</v>
      </c>
      <c r="M237" s="18">
        <f ca="1">(L237-K237+1)*B237</f>
        <v>33210</v>
      </c>
      <c r="N237" s="19">
        <f ca="1">H237/M237*365</f>
        <v>0.28921936163806083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272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273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2020-08-20</v>
      </c>
      <c r="M238" s="18">
        <f ca="1">(L238-K238+1)*B238</f>
        <v>33075</v>
      </c>
      <c r="N238" s="19">
        <f ca="1">H238/M238*365</f>
        <v>0.29428391232048362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274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1030</v>
      </c>
      <c r="J239" s="155" t="s">
        <v>1459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1460</v>
      </c>
    </row>
    <row r="240" spans="1:30" ht="15.75" customHeight="1">
      <c r="A240" s="147" t="s">
        <v>275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1030</v>
      </c>
      <c r="J240" s="155" t="s">
        <v>1569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1027</v>
      </c>
    </row>
    <row r="241" spans="1:30">
      <c r="A241" s="147" t="s">
        <v>276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1030</v>
      </c>
      <c r="J241" s="155" t="s">
        <v>1570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1027</v>
      </c>
    </row>
    <row r="242" spans="1:30">
      <c r="A242" s="31" t="s">
        <v>277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278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2020-08-20</v>
      </c>
      <c r="M242" s="18">
        <f t="shared" ref="M242:M261" ca="1" si="9">(L242-K242+1)*B242</f>
        <v>32265</v>
      </c>
      <c r="N242" s="19">
        <f t="shared" ref="N242:N261" ca="1" si="10">H242/M242*365</f>
        <v>0.29787982023864873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279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280</v>
      </c>
      <c r="K243" s="34">
        <f t="shared" si="7"/>
        <v>43826</v>
      </c>
      <c r="L243" s="34" t="str">
        <f t="shared" ca="1" si="8"/>
        <v>2020-08-20</v>
      </c>
      <c r="M243" s="18">
        <f t="shared" ca="1" si="9"/>
        <v>32130</v>
      </c>
      <c r="N243" s="19">
        <f t="shared" ca="1" si="10"/>
        <v>0.30065457827575459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281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282</v>
      </c>
      <c r="K244" s="34">
        <f t="shared" si="7"/>
        <v>43829</v>
      </c>
      <c r="L244" s="34" t="str">
        <f t="shared" ca="1" si="8"/>
        <v>2020-08-20</v>
      </c>
      <c r="M244" s="18">
        <f t="shared" ca="1" si="9"/>
        <v>31725</v>
      </c>
      <c r="N244" s="19">
        <f t="shared" ca="1" si="10"/>
        <v>0.27865405831363277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283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284</v>
      </c>
      <c r="K245" s="34">
        <f t="shared" si="7"/>
        <v>43830</v>
      </c>
      <c r="L245" s="34" t="str">
        <f t="shared" ca="1" si="8"/>
        <v>2020-08-20</v>
      </c>
      <c r="M245" s="18">
        <f t="shared" ca="1" si="9"/>
        <v>31590</v>
      </c>
      <c r="N245" s="19">
        <f t="shared" ca="1" si="10"/>
        <v>0.27364809116809125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285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286</v>
      </c>
      <c r="K246" s="34">
        <f t="shared" si="7"/>
        <v>43832</v>
      </c>
      <c r="L246" s="34" t="str">
        <f t="shared" ca="1" si="8"/>
        <v>2020-08-20</v>
      </c>
      <c r="M246" s="18">
        <f t="shared" ca="1" si="9"/>
        <v>31320</v>
      </c>
      <c r="N246" s="19">
        <f t="shared" ca="1" si="10"/>
        <v>0.25256881226053651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287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288</v>
      </c>
      <c r="K247" s="34">
        <f t="shared" si="7"/>
        <v>43833</v>
      </c>
      <c r="L247" s="34" t="str">
        <f t="shared" ca="1" si="8"/>
        <v>2020-08-20</v>
      </c>
      <c r="M247" s="18">
        <f t="shared" ca="1" si="9"/>
        <v>31185</v>
      </c>
      <c r="N247" s="19">
        <f t="shared" ca="1" si="10"/>
        <v>0.25660465608465605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289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290</v>
      </c>
      <c r="K248" s="34">
        <f t="shared" si="7"/>
        <v>43836</v>
      </c>
      <c r="L248" s="34" t="str">
        <f t="shared" ca="1" si="8"/>
        <v>2020-08-20</v>
      </c>
      <c r="M248" s="18">
        <f t="shared" ca="1" si="9"/>
        <v>30780</v>
      </c>
      <c r="N248" s="19">
        <f t="shared" ca="1" si="10"/>
        <v>0.26653964912280692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291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292</v>
      </c>
      <c r="K249" s="34">
        <f t="shared" si="7"/>
        <v>43837</v>
      </c>
      <c r="L249" s="34" t="str">
        <f t="shared" ca="1" si="8"/>
        <v>2020-08-20</v>
      </c>
      <c r="M249" s="18">
        <f t="shared" ca="1" si="9"/>
        <v>30645</v>
      </c>
      <c r="N249" s="19">
        <f t="shared" ca="1" si="10"/>
        <v>0.25453881546744983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293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294</v>
      </c>
      <c r="K250" s="34">
        <f t="shared" si="7"/>
        <v>43838</v>
      </c>
      <c r="L250" s="34" t="str">
        <f t="shared" ca="1" si="8"/>
        <v>2020-08-20</v>
      </c>
      <c r="M250" s="18">
        <f t="shared" ca="1" si="9"/>
        <v>30510</v>
      </c>
      <c r="N250" s="19">
        <f t="shared" ca="1" si="10"/>
        <v>0.27611657817109109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295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296</v>
      </c>
      <c r="K251" s="34">
        <f t="shared" si="7"/>
        <v>43839</v>
      </c>
      <c r="L251" s="34" t="str">
        <f t="shared" ca="1" si="8"/>
        <v>2020-08-20</v>
      </c>
      <c r="M251" s="18">
        <f t="shared" ca="1" si="9"/>
        <v>30375</v>
      </c>
      <c r="N251" s="19">
        <f t="shared" ca="1" si="10"/>
        <v>0.25498881975308624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297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298</v>
      </c>
      <c r="K252" s="34">
        <f t="shared" si="7"/>
        <v>43840</v>
      </c>
      <c r="L252" s="34" t="str">
        <f t="shared" ca="1" si="8"/>
        <v>2020-08-20</v>
      </c>
      <c r="M252" s="18">
        <f t="shared" ca="1" si="9"/>
        <v>30240</v>
      </c>
      <c r="N252" s="19">
        <f t="shared" ca="1" si="10"/>
        <v>0.25632945767195758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299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300</v>
      </c>
      <c r="K253" s="34">
        <f t="shared" si="7"/>
        <v>43843</v>
      </c>
      <c r="L253" s="34" t="str">
        <f t="shared" ca="1" si="8"/>
        <v>2020-08-20</v>
      </c>
      <c r="M253" s="18">
        <f t="shared" ca="1" si="9"/>
        <v>29835</v>
      </c>
      <c r="N253" s="19">
        <f t="shared" ca="1" si="10"/>
        <v>0.24238055304172942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301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302</v>
      </c>
      <c r="K254" s="34">
        <f t="shared" si="7"/>
        <v>43844</v>
      </c>
      <c r="L254" s="34" t="str">
        <f t="shared" ca="1" si="8"/>
        <v>2020-08-20</v>
      </c>
      <c r="M254" s="18">
        <f t="shared" ca="1" si="9"/>
        <v>29700</v>
      </c>
      <c r="N254" s="19">
        <f t="shared" ca="1" si="10"/>
        <v>0.24924952861952851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303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304</v>
      </c>
      <c r="K255" s="34">
        <f t="shared" si="7"/>
        <v>43845</v>
      </c>
      <c r="L255" s="34" t="str">
        <f t="shared" ca="1" si="8"/>
        <v>2020-08-20</v>
      </c>
      <c r="M255" s="18">
        <f t="shared" ca="1" si="9"/>
        <v>29565</v>
      </c>
      <c r="N255" s="19">
        <f t="shared" ca="1" si="10"/>
        <v>0.26052641975308649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305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306</v>
      </c>
      <c r="K256" s="34">
        <f t="shared" si="7"/>
        <v>43846</v>
      </c>
      <c r="L256" s="34" t="str">
        <f t="shared" ca="1" si="8"/>
        <v>2020-08-20</v>
      </c>
      <c r="M256" s="18">
        <f t="shared" ca="1" si="9"/>
        <v>29430</v>
      </c>
      <c r="N256" s="19">
        <f t="shared" ca="1" si="10"/>
        <v>0.26858096500169898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307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308</v>
      </c>
      <c r="K257" s="34">
        <f t="shared" si="7"/>
        <v>43847</v>
      </c>
      <c r="L257" s="34" t="str">
        <f t="shared" ca="1" si="8"/>
        <v>2020-08-20</v>
      </c>
      <c r="M257" s="18">
        <f t="shared" ca="1" si="9"/>
        <v>29295</v>
      </c>
      <c r="N257" s="19">
        <f t="shared" ca="1" si="10"/>
        <v>0.26731281788701106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309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310</v>
      </c>
      <c r="K258" s="34">
        <f t="shared" si="7"/>
        <v>43850</v>
      </c>
      <c r="L258" s="34" t="str">
        <f t="shared" ca="1" si="8"/>
        <v>2020-08-20</v>
      </c>
      <c r="M258" s="18">
        <f t="shared" ca="1" si="9"/>
        <v>28890</v>
      </c>
      <c r="N258" s="19">
        <f t="shared" ca="1" si="10"/>
        <v>0.25666132917964696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311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312</v>
      </c>
      <c r="K259" s="34">
        <f t="shared" si="7"/>
        <v>43851</v>
      </c>
      <c r="L259" s="34" t="str">
        <f t="shared" ca="1" si="8"/>
        <v>2020-08-20</v>
      </c>
      <c r="M259" s="18">
        <f t="shared" ca="1" si="9"/>
        <v>28755</v>
      </c>
      <c r="N259" s="19">
        <f t="shared" ca="1" si="10"/>
        <v>0.28999037384802662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313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314</v>
      </c>
      <c r="K260" s="34">
        <f t="shared" si="7"/>
        <v>43852</v>
      </c>
      <c r="L260" s="34" t="str">
        <f t="shared" ca="1" si="8"/>
        <v>2020-08-20</v>
      </c>
      <c r="M260" s="18">
        <f t="shared" ca="1" si="9"/>
        <v>28620</v>
      </c>
      <c r="N260" s="19">
        <f t="shared" ca="1" si="10"/>
        <v>0.2832359189378057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315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316</v>
      </c>
      <c r="K261" s="34">
        <f t="shared" si="7"/>
        <v>43853</v>
      </c>
      <c r="L261" s="34" t="str">
        <f t="shared" ca="1" si="8"/>
        <v>2020-08-20</v>
      </c>
      <c r="M261" s="18">
        <f t="shared" ca="1" si="9"/>
        <v>28485</v>
      </c>
      <c r="N261" s="19">
        <f t="shared" ca="1" si="10"/>
        <v>0.34449593119185534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317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1030</v>
      </c>
      <c r="J262" s="155" t="s">
        <v>1283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1027</v>
      </c>
    </row>
    <row r="263" spans="1:30">
      <c r="A263" s="147" t="s">
        <v>318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1030</v>
      </c>
      <c r="J263" s="155" t="s">
        <v>1284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1027</v>
      </c>
    </row>
    <row r="264" spans="1:30">
      <c r="A264" s="147" t="s">
        <v>319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1030</v>
      </c>
      <c r="J264" s="155" t="s">
        <v>1285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1027</v>
      </c>
    </row>
    <row r="265" spans="1:30">
      <c r="A265" s="147" t="s">
        <v>320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1361</v>
      </c>
      <c r="J265" s="155" t="s">
        <v>1461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1027</v>
      </c>
    </row>
    <row r="266" spans="1:30">
      <c r="A266" s="147" t="s">
        <v>321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1361</v>
      </c>
      <c r="J266" s="155" t="s">
        <v>1462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1027</v>
      </c>
    </row>
    <row r="267" spans="1:30">
      <c r="A267" s="147" t="s">
        <v>322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1361</v>
      </c>
      <c r="J267" s="155" t="s">
        <v>1463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1027</v>
      </c>
    </row>
    <row r="268" spans="1:30">
      <c r="A268" s="147" t="s">
        <v>323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1030</v>
      </c>
      <c r="J268" s="155" t="s">
        <v>1464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1027</v>
      </c>
    </row>
    <row r="269" spans="1:30">
      <c r="A269" s="147" t="s">
        <v>324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1030</v>
      </c>
      <c r="J269" s="155" t="s">
        <v>1571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1027</v>
      </c>
    </row>
    <row r="270" spans="1:30">
      <c r="A270" s="147" t="s">
        <v>325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1030</v>
      </c>
      <c r="J270" s="155" t="s">
        <v>1465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1027</v>
      </c>
    </row>
    <row r="271" spans="1:30">
      <c r="A271" s="147" t="s">
        <v>326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1030</v>
      </c>
      <c r="J271" s="155" t="s">
        <v>1572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1027</v>
      </c>
    </row>
    <row r="272" spans="1:30">
      <c r="A272" s="31" t="s">
        <v>327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328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2020-08-20</v>
      </c>
      <c r="M272" s="18">
        <f t="shared" ref="M272:M280" ca="1" si="29">(L272-K272+1)*B272</f>
        <v>25110</v>
      </c>
      <c r="N272" s="19">
        <f t="shared" ref="N272:N280" ca="1" si="30">H272/M272*365</f>
        <v>0.34792131421744321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329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330</v>
      </c>
      <c r="K273" s="34">
        <f t="shared" si="27"/>
        <v>43879</v>
      </c>
      <c r="L273" s="34" t="str">
        <f t="shared" ca="1" si="28"/>
        <v>2020-08-20</v>
      </c>
      <c r="M273" s="18">
        <f t="shared" ca="1" si="29"/>
        <v>24975</v>
      </c>
      <c r="N273" s="19">
        <f t="shared" ca="1" si="30"/>
        <v>0.36008948948948927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331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332</v>
      </c>
      <c r="K274" s="34">
        <f t="shared" si="27"/>
        <v>43880</v>
      </c>
      <c r="L274" s="34" t="str">
        <f t="shared" ca="1" si="28"/>
        <v>2020-08-20</v>
      </c>
      <c r="M274" s="18">
        <f t="shared" ca="1" si="29"/>
        <v>24840</v>
      </c>
      <c r="N274" s="19">
        <f t="shared" ca="1" si="30"/>
        <v>0.36549430756843793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333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334</v>
      </c>
      <c r="K275" s="34">
        <f t="shared" si="27"/>
        <v>43881</v>
      </c>
      <c r="L275" s="34" t="str">
        <f t="shared" ca="1" si="28"/>
        <v>2020-08-20</v>
      </c>
      <c r="M275" s="18">
        <f t="shared" ca="1" si="29"/>
        <v>24705</v>
      </c>
      <c r="N275" s="19">
        <f t="shared" ca="1" si="30"/>
        <v>0.3169774944343246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335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336</v>
      </c>
      <c r="K276" s="34">
        <f t="shared" si="27"/>
        <v>43882</v>
      </c>
      <c r="L276" s="34" t="str">
        <f t="shared" ca="1" si="28"/>
        <v>2020-08-20</v>
      </c>
      <c r="M276" s="18">
        <f t="shared" ca="1" si="29"/>
        <v>24570</v>
      </c>
      <c r="N276" s="19">
        <f t="shared" ca="1" si="30"/>
        <v>0.31573138787138783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337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338</v>
      </c>
      <c r="K277" s="34">
        <f t="shared" si="27"/>
        <v>43885</v>
      </c>
      <c r="L277" s="34" t="str">
        <f t="shared" ca="1" si="28"/>
        <v>2020-08-20</v>
      </c>
      <c r="M277" s="18">
        <f t="shared" ca="1" si="29"/>
        <v>24165</v>
      </c>
      <c r="N277" s="19">
        <f t="shared" ca="1" si="30"/>
        <v>0.331149025450031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339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340</v>
      </c>
      <c r="K278" s="34">
        <f t="shared" si="27"/>
        <v>43886</v>
      </c>
      <c r="L278" s="34" t="str">
        <f t="shared" ca="1" si="28"/>
        <v>2020-08-20</v>
      </c>
      <c r="M278" s="18">
        <f t="shared" ca="1" si="29"/>
        <v>24030</v>
      </c>
      <c r="N278" s="19">
        <f t="shared" ca="1" si="30"/>
        <v>0.33861002913025373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341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342</v>
      </c>
      <c r="K279" s="34">
        <f t="shared" si="27"/>
        <v>43887</v>
      </c>
      <c r="L279" s="34" t="str">
        <f t="shared" ca="1" si="28"/>
        <v>2020-08-20</v>
      </c>
      <c r="M279" s="18">
        <f t="shared" ca="1" si="29"/>
        <v>23895</v>
      </c>
      <c r="N279" s="19">
        <f t="shared" ca="1" si="30"/>
        <v>0.36868436911487762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343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344</v>
      </c>
      <c r="K280" s="34">
        <f t="shared" si="27"/>
        <v>43888</v>
      </c>
      <c r="L280" s="34" t="str">
        <f t="shared" ca="1" si="28"/>
        <v>2020-08-20</v>
      </c>
      <c r="M280" s="18">
        <f t="shared" ca="1" si="29"/>
        <v>23760</v>
      </c>
      <c r="N280" s="19">
        <f t="shared" ca="1" si="30"/>
        <v>0.36408504208754189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345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1030</v>
      </c>
      <c r="J281" s="155" t="s">
        <v>1466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1027</v>
      </c>
    </row>
    <row r="282" spans="1:30">
      <c r="A282" s="31" t="s">
        <v>346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347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2020-08-20</v>
      </c>
      <c r="M282" s="18">
        <f t="shared" ref="M282:M289" ca="1" si="49">(L282-K282+1)*B282</f>
        <v>23220</v>
      </c>
      <c r="N282" s="19">
        <f t="shared" ref="N282:N289" ca="1" si="50">H282/M282*365</f>
        <v>0.3817730232558138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348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349</v>
      </c>
      <c r="K283" s="34">
        <f t="shared" si="47"/>
        <v>43893</v>
      </c>
      <c r="L283" s="34" t="str">
        <f t="shared" ca="1" si="48"/>
        <v>2020-08-20</v>
      </c>
      <c r="M283" s="18">
        <f t="shared" ca="1" si="49"/>
        <v>23085</v>
      </c>
      <c r="N283" s="19">
        <f t="shared" ca="1" si="50"/>
        <v>0.37049089018843395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350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351</v>
      </c>
      <c r="K284" s="34">
        <f t="shared" si="47"/>
        <v>43894</v>
      </c>
      <c r="L284" s="34" t="str">
        <f t="shared" ca="1" si="48"/>
        <v>2020-08-20</v>
      </c>
      <c r="M284" s="18">
        <f t="shared" ca="1" si="49"/>
        <v>22950</v>
      </c>
      <c r="N284" s="19">
        <f t="shared" ca="1" si="50"/>
        <v>0.35907602614379075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352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353</v>
      </c>
      <c r="K285" s="34">
        <f t="shared" si="47"/>
        <v>43895</v>
      </c>
      <c r="L285" s="34" t="str">
        <f t="shared" ca="1" si="48"/>
        <v>2020-08-20</v>
      </c>
      <c r="M285" s="18">
        <f t="shared" ca="1" si="49"/>
        <v>22815</v>
      </c>
      <c r="N285" s="19">
        <f t="shared" ca="1" si="50"/>
        <v>0.30891526627218913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354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355</v>
      </c>
      <c r="K286" s="34">
        <f t="shared" si="47"/>
        <v>43896</v>
      </c>
      <c r="L286" s="34" t="str">
        <f t="shared" ca="1" si="48"/>
        <v>2020-08-20</v>
      </c>
      <c r="M286" s="18">
        <f t="shared" ca="1" si="49"/>
        <v>22680</v>
      </c>
      <c r="N286" s="19">
        <f t="shared" ca="1" si="50"/>
        <v>0.34959468253968246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844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845</v>
      </c>
      <c r="K287" s="34">
        <f t="shared" si="47"/>
        <v>43899</v>
      </c>
      <c r="L287" s="34" t="str">
        <f t="shared" ca="1" si="48"/>
        <v>2020-08-20</v>
      </c>
      <c r="M287" s="18">
        <f t="shared" ca="1" si="49"/>
        <v>22275</v>
      </c>
      <c r="N287" s="19">
        <f t="shared" ca="1" si="50"/>
        <v>0.43998795959595938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846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847</v>
      </c>
      <c r="K288" s="34">
        <f t="shared" si="47"/>
        <v>43900</v>
      </c>
      <c r="L288" s="34" t="str">
        <f t="shared" ca="1" si="48"/>
        <v>2020-08-20</v>
      </c>
      <c r="M288" s="18">
        <f t="shared" ca="1" si="49"/>
        <v>22140</v>
      </c>
      <c r="N288" s="19">
        <f t="shared" ca="1" si="50"/>
        <v>0.390172800361337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848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849</v>
      </c>
      <c r="K289" s="34">
        <f t="shared" si="47"/>
        <v>43901</v>
      </c>
      <c r="L289" s="34" t="str">
        <f t="shared" ca="1" si="48"/>
        <v>2020-08-20</v>
      </c>
      <c r="M289" s="18">
        <f t="shared" ca="1" si="49"/>
        <v>22005</v>
      </c>
      <c r="N289" s="19">
        <f t="shared" ca="1" si="50"/>
        <v>0.42592655305612376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850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1030</v>
      </c>
      <c r="J290" s="155" t="s">
        <v>1386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1027</v>
      </c>
    </row>
    <row r="291" spans="1:30">
      <c r="A291" s="147" t="s">
        <v>851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1361</v>
      </c>
      <c r="J291" s="155" t="s">
        <v>1368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1027</v>
      </c>
    </row>
    <row r="292" spans="1:30">
      <c r="A292" s="147" t="s">
        <v>859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1030</v>
      </c>
      <c r="J292" s="155" t="s">
        <v>1187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1027</v>
      </c>
    </row>
    <row r="293" spans="1:30">
      <c r="A293" s="147" t="s">
        <v>860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1030</v>
      </c>
      <c r="J293" s="155" t="s">
        <v>1178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1027</v>
      </c>
    </row>
    <row r="294" spans="1:30">
      <c r="A294" s="147" t="s">
        <v>861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1030</v>
      </c>
      <c r="J294" s="155" t="s">
        <v>1105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1027</v>
      </c>
    </row>
    <row r="295" spans="1:30">
      <c r="A295" s="147" t="s">
        <v>862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1030</v>
      </c>
      <c r="J295" s="155" t="s">
        <v>1104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1027</v>
      </c>
    </row>
    <row r="296" spans="1:30">
      <c r="A296" s="147" t="s">
        <v>863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1030</v>
      </c>
      <c r="J296" s="155" t="s">
        <v>1179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1027</v>
      </c>
    </row>
    <row r="297" spans="1:30">
      <c r="A297" s="147" t="s">
        <v>870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1030</v>
      </c>
      <c r="J297" s="155" t="s">
        <v>1070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1027</v>
      </c>
    </row>
    <row r="298" spans="1:30">
      <c r="A298" s="147" t="s">
        <v>871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1030</v>
      </c>
      <c r="J298" s="155" t="s">
        <v>1160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1027</v>
      </c>
    </row>
    <row r="299" spans="1:30">
      <c r="A299" s="147" t="s">
        <v>872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1030</v>
      </c>
      <c r="J299" s="155" t="s">
        <v>1188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1027</v>
      </c>
    </row>
    <row r="300" spans="1:30">
      <c r="A300" s="147" t="s">
        <v>873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1030</v>
      </c>
      <c r="J300" s="155" t="s">
        <v>1180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1027</v>
      </c>
    </row>
    <row r="301" spans="1:30">
      <c r="A301" s="147" t="s">
        <v>874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1030</v>
      </c>
      <c r="J301" s="155" t="s">
        <v>1181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1027</v>
      </c>
    </row>
    <row r="302" spans="1:30">
      <c r="A302" s="147" t="s">
        <v>882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1030</v>
      </c>
      <c r="J302" s="155" t="s">
        <v>1182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1027</v>
      </c>
    </row>
    <row r="303" spans="1:30">
      <c r="A303" s="147" t="s">
        <v>883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1030</v>
      </c>
      <c r="J303" s="155" t="s">
        <v>1189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1027</v>
      </c>
    </row>
    <row r="304" spans="1:30">
      <c r="A304" s="147" t="s">
        <v>884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1030</v>
      </c>
      <c r="J304" s="155" t="s">
        <v>1183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1027</v>
      </c>
    </row>
    <row r="305" spans="1:30">
      <c r="A305" s="147" t="s">
        <v>885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1030</v>
      </c>
      <c r="J305" s="155" t="s">
        <v>1190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1027</v>
      </c>
    </row>
    <row r="306" spans="1:30">
      <c r="A306" s="147" t="s">
        <v>886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1030</v>
      </c>
      <c r="J306" s="155" t="s">
        <v>1184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1027</v>
      </c>
    </row>
    <row r="307" spans="1:30">
      <c r="A307" s="147" t="s">
        <v>892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1030</v>
      </c>
      <c r="J307" s="155" t="s">
        <v>1191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1027</v>
      </c>
    </row>
    <row r="308" spans="1:30">
      <c r="A308" s="31" t="s">
        <v>893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894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2020-08-20</v>
      </c>
      <c r="M308" s="18">
        <f ca="1">(L308-K308+1)*B308</f>
        <v>32400</v>
      </c>
      <c r="N308" s="19">
        <f ca="1">H308/M308*365</f>
        <v>0.71448795061728343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895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896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2020-08-20</v>
      </c>
      <c r="M309" s="18">
        <f ca="1">(L309-K309+1)*B309</f>
        <v>32160</v>
      </c>
      <c r="N309" s="19">
        <f ca="1">H309/M309*365</f>
        <v>0.70878732587064686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897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898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2020-08-20</v>
      </c>
      <c r="M310" s="18">
        <f ca="1">(L310-K310+1)*B310</f>
        <v>31920</v>
      </c>
      <c r="N310" s="19">
        <f ca="1">H310/M310*365</f>
        <v>0.73462287593984965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1030</v>
      </c>
      <c r="J311" s="155" t="s">
        <v>1530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1027</v>
      </c>
    </row>
    <row r="312" spans="1:30">
      <c r="A312" s="147" t="s">
        <v>905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1030</v>
      </c>
      <c r="J312" s="155" t="s">
        <v>1192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1027</v>
      </c>
    </row>
    <row r="313" spans="1:30">
      <c r="A313" s="31" t="s">
        <v>906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2020-08-20</v>
      </c>
      <c r="M313" s="18">
        <f t="shared" ref="M313:M323" ca="1" si="69">(L313-K313+1)*B313</f>
        <v>30720</v>
      </c>
      <c r="N313" s="19">
        <f t="shared" ref="N313:N323" ca="1" si="70">H313/M313*365</f>
        <v>0.7394229882812503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909</v>
      </c>
      <c r="K314" s="34">
        <f t="shared" si="67"/>
        <v>43937</v>
      </c>
      <c r="L314" s="34" t="str">
        <f t="shared" ca="1" si="68"/>
        <v>2020-08-20</v>
      </c>
      <c r="M314" s="18">
        <f t="shared" ca="1" si="69"/>
        <v>30480</v>
      </c>
      <c r="N314" s="19">
        <f t="shared" ca="1" si="70"/>
        <v>0.73982625984251948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911</v>
      </c>
      <c r="K315" s="34">
        <f t="shared" si="67"/>
        <v>43938</v>
      </c>
      <c r="L315" s="34" t="str">
        <f t="shared" ca="1" si="68"/>
        <v>2020-08-20</v>
      </c>
      <c r="M315" s="18">
        <f t="shared" ca="1" si="69"/>
        <v>30240</v>
      </c>
      <c r="N315" s="19">
        <f t="shared" ca="1" si="70"/>
        <v>0.71292611111111071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918</v>
      </c>
      <c r="K316" s="34">
        <f t="shared" si="67"/>
        <v>43941</v>
      </c>
      <c r="L316" s="34" t="str">
        <f t="shared" ca="1" si="68"/>
        <v>2020-08-20</v>
      </c>
      <c r="M316" s="18">
        <f t="shared" ca="1" si="69"/>
        <v>29520</v>
      </c>
      <c r="N316" s="19">
        <f t="shared" ca="1" si="70"/>
        <v>0.71643021002710028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919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920</v>
      </c>
      <c r="K317" s="34">
        <f t="shared" si="67"/>
        <v>43942</v>
      </c>
      <c r="L317" s="34" t="str">
        <f t="shared" ca="1" si="68"/>
        <v>2020-08-20</v>
      </c>
      <c r="M317" s="18">
        <f t="shared" ca="1" si="69"/>
        <v>29280</v>
      </c>
      <c r="N317" s="19">
        <f t="shared" ca="1" si="70"/>
        <v>0.76450596311475383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922</v>
      </c>
      <c r="K318" s="34">
        <f t="shared" si="67"/>
        <v>43943</v>
      </c>
      <c r="L318" s="34" t="str">
        <f t="shared" ca="1" si="68"/>
        <v>2020-08-20</v>
      </c>
      <c r="M318" s="18">
        <f t="shared" ca="1" si="69"/>
        <v>29040</v>
      </c>
      <c r="N318" s="19">
        <f t="shared" ca="1" si="70"/>
        <v>0.7415432506887053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924</v>
      </c>
      <c r="K319" s="34">
        <f t="shared" si="67"/>
        <v>43944</v>
      </c>
      <c r="L319" s="34" t="str">
        <f t="shared" ca="1" si="68"/>
        <v>2020-08-20</v>
      </c>
      <c r="M319" s="18">
        <f t="shared" ca="1" si="69"/>
        <v>28800</v>
      </c>
      <c r="N319" s="19">
        <f t="shared" ca="1" si="70"/>
        <v>0.75643157638888892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926</v>
      </c>
      <c r="K320" s="34">
        <f t="shared" si="67"/>
        <v>43945</v>
      </c>
      <c r="L320" s="34" t="str">
        <f t="shared" ca="1" si="68"/>
        <v>2020-08-20</v>
      </c>
      <c r="M320" s="18">
        <f t="shared" ca="1" si="69"/>
        <v>28560</v>
      </c>
      <c r="N320" s="19">
        <f t="shared" ca="1" si="70"/>
        <v>0.79384637254901913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933</v>
      </c>
      <c r="K321" s="34">
        <f t="shared" si="67"/>
        <v>43948</v>
      </c>
      <c r="L321" s="34" t="str">
        <f t="shared" ca="1" si="68"/>
        <v>2020-08-20</v>
      </c>
      <c r="M321" s="18">
        <f t="shared" ca="1" si="69"/>
        <v>27840</v>
      </c>
      <c r="N321" s="19">
        <f t="shared" ca="1" si="70"/>
        <v>0.78844824712643669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935</v>
      </c>
      <c r="K322" s="34">
        <f t="shared" si="67"/>
        <v>43949</v>
      </c>
      <c r="L322" s="34" t="str">
        <f t="shared" ca="1" si="68"/>
        <v>2020-08-20</v>
      </c>
      <c r="M322" s="18">
        <f t="shared" ca="1" si="69"/>
        <v>27600</v>
      </c>
      <c r="N322" s="19">
        <f t="shared" ca="1" si="70"/>
        <v>0.76981515217391328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937</v>
      </c>
      <c r="K323" s="34">
        <f t="shared" si="67"/>
        <v>43950</v>
      </c>
      <c r="L323" s="34" t="str">
        <f t="shared" ca="1" si="68"/>
        <v>2020-08-20</v>
      </c>
      <c r="M323" s="18">
        <f t="shared" ca="1" si="69"/>
        <v>27360</v>
      </c>
      <c r="N323" s="19">
        <f t="shared" ca="1" si="70"/>
        <v>0.75845719298245595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1361</v>
      </c>
      <c r="J324" s="155" t="s">
        <v>1369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1027</v>
      </c>
    </row>
    <row r="325" spans="1:30">
      <c r="A325" s="147" t="s">
        <v>946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1030</v>
      </c>
      <c r="J325" s="155" t="s">
        <v>1389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1027</v>
      </c>
    </row>
    <row r="326" spans="1:30">
      <c r="A326" s="147" t="s">
        <v>947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1030</v>
      </c>
      <c r="J326" s="155" t="s">
        <v>1390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1027</v>
      </c>
    </row>
    <row r="327" spans="1:30">
      <c r="A327" s="147" t="s">
        <v>948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1030</v>
      </c>
      <c r="J327" s="155" t="s">
        <v>1531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1027</v>
      </c>
    </row>
    <row r="328" spans="1:30">
      <c r="A328" s="147" t="s">
        <v>954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1030</v>
      </c>
      <c r="J328" s="155" t="s">
        <v>1529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1027</v>
      </c>
    </row>
    <row r="329" spans="1:30">
      <c r="A329" s="147" t="s">
        <v>955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1030</v>
      </c>
      <c r="J329" s="155" t="s">
        <v>1532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1027</v>
      </c>
    </row>
    <row r="330" spans="1:30">
      <c r="A330" s="147" t="s">
        <v>956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1030</v>
      </c>
      <c r="J330" s="155" t="s">
        <v>1528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1027</v>
      </c>
    </row>
    <row r="331" spans="1:30">
      <c r="A331" s="147" t="s">
        <v>957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1030</v>
      </c>
      <c r="J331" s="155" t="s">
        <v>1392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1027</v>
      </c>
    </row>
    <row r="332" spans="1:30">
      <c r="A332" s="147" t="s">
        <v>958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1361</v>
      </c>
      <c r="J332" s="155" t="s">
        <v>1367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1027</v>
      </c>
    </row>
    <row r="333" spans="1:30">
      <c r="A333" s="147" t="s">
        <v>959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1030</v>
      </c>
      <c r="J333" s="155" t="s">
        <v>1395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1027</v>
      </c>
    </row>
    <row r="334" spans="1:30">
      <c r="A334" s="147" t="s">
        <v>960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1030</v>
      </c>
      <c r="J334" s="155" t="s">
        <v>1533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1027</v>
      </c>
    </row>
    <row r="335" spans="1:30">
      <c r="A335" s="147" t="s">
        <v>961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1030</v>
      </c>
      <c r="J335" s="155" t="s">
        <v>1393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1027</v>
      </c>
    </row>
    <row r="336" spans="1:30">
      <c r="A336" s="147" t="s">
        <v>962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1361</v>
      </c>
      <c r="J336" s="155" t="s">
        <v>1370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1027</v>
      </c>
    </row>
    <row r="337" spans="1:30">
      <c r="A337" s="147" t="s">
        <v>963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1030</v>
      </c>
      <c r="J337" s="155" t="s">
        <v>1349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1027</v>
      </c>
    </row>
    <row r="338" spans="1:30">
      <c r="A338" s="31" t="s">
        <v>978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2020-08-20</v>
      </c>
      <c r="M338" s="18">
        <f ca="1">(L338-K338+1)*B338</f>
        <v>21120</v>
      </c>
      <c r="N338" s="19">
        <f ca="1">H338/M338*365</f>
        <v>1.0187530208333335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979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2020-08-20</v>
      </c>
      <c r="M339" s="18">
        <f ca="1">(L339-K339+1)*B339</f>
        <v>20880</v>
      </c>
      <c r="N339" s="19">
        <f ca="1">H339/M339*365</f>
        <v>0.97508980842911808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1030</v>
      </c>
      <c r="J340" s="155" t="s">
        <v>1350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1027</v>
      </c>
    </row>
    <row r="341" spans="1:30">
      <c r="A341" s="31" t="s">
        <v>981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2020-08-20</v>
      </c>
      <c r="M341" s="18">
        <f t="shared" ref="M341:M370" ca="1" si="89">(L341-K341+1)*B341</f>
        <v>20400</v>
      </c>
      <c r="N341" s="19">
        <f t="shared" ref="N341:N370" ca="1" si="90">H341/M341*365</f>
        <v>1.0166251960784312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977</v>
      </c>
      <c r="K342" s="34">
        <f t="shared" si="87"/>
        <v>43980</v>
      </c>
      <c r="L342" s="34" t="str">
        <f t="shared" ca="1" si="88"/>
        <v>2020-08-20</v>
      </c>
      <c r="M342" s="18">
        <f t="shared" ca="1" si="89"/>
        <v>20160</v>
      </c>
      <c r="N342" s="19">
        <f t="shared" ca="1" si="90"/>
        <v>1.0123419841269841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1030</v>
      </c>
      <c r="J343" s="155" t="s">
        <v>1527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1027</v>
      </c>
    </row>
    <row r="344" spans="1:30">
      <c r="A344" s="31" t="s">
        <v>994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986</v>
      </c>
      <c r="K344" s="34">
        <f t="shared" si="87"/>
        <v>43984</v>
      </c>
      <c r="L344" s="34" t="str">
        <f t="shared" ca="1" si="88"/>
        <v>2020-08-20</v>
      </c>
      <c r="M344" s="18">
        <f t="shared" ca="1" si="89"/>
        <v>10800</v>
      </c>
      <c r="N344" s="19">
        <f t="shared" ca="1" si="90"/>
        <v>0.90407661111111159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995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988</v>
      </c>
      <c r="K345" s="34">
        <f t="shared" si="87"/>
        <v>43985</v>
      </c>
      <c r="L345" s="34" t="str">
        <f t="shared" ca="1" si="88"/>
        <v>2020-08-20</v>
      </c>
      <c r="M345" s="18">
        <f t="shared" ca="1" si="89"/>
        <v>10665</v>
      </c>
      <c r="N345" s="19">
        <f t="shared" ca="1" si="90"/>
        <v>0.91437342709798319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996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990</v>
      </c>
      <c r="K346" s="34">
        <f t="shared" si="87"/>
        <v>43986</v>
      </c>
      <c r="L346" s="34" t="str">
        <f t="shared" ca="1" si="88"/>
        <v>2020-08-20</v>
      </c>
      <c r="M346" s="18">
        <f t="shared" ca="1" si="89"/>
        <v>10530</v>
      </c>
      <c r="N346" s="19">
        <f t="shared" ca="1" si="90"/>
        <v>0.9272580626780631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997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992</v>
      </c>
      <c r="K347" s="34">
        <f t="shared" si="87"/>
        <v>43987</v>
      </c>
      <c r="L347" s="34" t="str">
        <f t="shared" ca="1" si="88"/>
        <v>2020-08-20</v>
      </c>
      <c r="M347" s="18">
        <f t="shared" ca="1" si="89"/>
        <v>10395</v>
      </c>
      <c r="N347" s="19">
        <f t="shared" ca="1" si="90"/>
        <v>0.91399511303511294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998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999</v>
      </c>
      <c r="K348" s="34">
        <f t="shared" si="87"/>
        <v>43990</v>
      </c>
      <c r="L348" s="34" t="str">
        <f t="shared" ca="1" si="88"/>
        <v>2020-08-20</v>
      </c>
      <c r="M348" s="18">
        <f t="shared" ca="1" si="89"/>
        <v>9990</v>
      </c>
      <c r="N348" s="19">
        <f t="shared" ca="1" si="90"/>
        <v>0.91981899899899788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1000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1001</v>
      </c>
      <c r="K349" s="34">
        <f t="shared" si="87"/>
        <v>43991</v>
      </c>
      <c r="L349" s="34" t="str">
        <f t="shared" ca="1" si="88"/>
        <v>2020-08-20</v>
      </c>
      <c r="M349" s="18">
        <f t="shared" ca="1" si="89"/>
        <v>9855</v>
      </c>
      <c r="N349" s="19">
        <f t="shared" ca="1" si="90"/>
        <v>0.89827851851851781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1002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1003</v>
      </c>
      <c r="K350" s="34">
        <f t="shared" si="87"/>
        <v>43992</v>
      </c>
      <c r="L350" s="34" t="str">
        <f t="shared" ca="1" si="88"/>
        <v>2020-08-20</v>
      </c>
      <c r="M350" s="18">
        <f t="shared" ca="1" si="89"/>
        <v>9720</v>
      </c>
      <c r="N350" s="19">
        <f t="shared" ca="1" si="90"/>
        <v>0.91641886831275698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1004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1005</v>
      </c>
      <c r="K351" s="34">
        <f t="shared" si="87"/>
        <v>43993</v>
      </c>
      <c r="L351" s="34" t="str">
        <f t="shared" ca="1" si="88"/>
        <v>2020-08-20</v>
      </c>
      <c r="M351" s="18">
        <f t="shared" ca="1" si="89"/>
        <v>9585</v>
      </c>
      <c r="N351" s="19">
        <f t="shared" ca="1" si="90"/>
        <v>0.98740477829942608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1006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1007</v>
      </c>
      <c r="K352" s="34">
        <f t="shared" si="87"/>
        <v>43994</v>
      </c>
      <c r="L352" s="34" t="str">
        <f t="shared" ca="1" si="88"/>
        <v>2020-08-20</v>
      </c>
      <c r="M352" s="18">
        <f t="shared" ca="1" si="89"/>
        <v>9450</v>
      </c>
      <c r="N352" s="19">
        <f t="shared" ca="1" si="90"/>
        <v>0.99697915343915311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1030</v>
      </c>
      <c r="J353" s="155" t="s">
        <v>1526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1027</v>
      </c>
    </row>
    <row r="354" spans="1:30">
      <c r="A354" s="31" t="s">
        <v>1014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1015</v>
      </c>
      <c r="K354" s="34">
        <f t="shared" si="87"/>
        <v>43998</v>
      </c>
      <c r="L354" s="34" t="str">
        <f t="shared" ca="1" si="88"/>
        <v>2020-08-20</v>
      </c>
      <c r="M354" s="18">
        <f t="shared" ca="1" si="89"/>
        <v>8910</v>
      </c>
      <c r="N354" s="19">
        <f t="shared" ca="1" si="90"/>
        <v>1.0368048260381597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1017</v>
      </c>
      <c r="K355" s="34">
        <f t="shared" si="87"/>
        <v>43999</v>
      </c>
      <c r="L355" s="34" t="str">
        <f t="shared" ca="1" si="88"/>
        <v>2020-08-20</v>
      </c>
      <c r="M355" s="18">
        <f t="shared" ca="1" si="89"/>
        <v>8775</v>
      </c>
      <c r="N355" s="19">
        <f t="shared" ca="1" si="90"/>
        <v>1.0471785527065516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1019</v>
      </c>
      <c r="K356" s="34">
        <f t="shared" si="87"/>
        <v>44000</v>
      </c>
      <c r="L356" s="34" t="str">
        <f t="shared" ca="1" si="88"/>
        <v>2020-08-20</v>
      </c>
      <c r="M356" s="18">
        <f t="shared" ca="1" si="89"/>
        <v>8640</v>
      </c>
      <c r="N356" s="19">
        <f t="shared" ca="1" si="90"/>
        <v>1.0182266435185183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1021</v>
      </c>
      <c r="K357" s="34">
        <f t="shared" si="87"/>
        <v>44001</v>
      </c>
      <c r="L357" s="34" t="str">
        <f t="shared" ca="1" si="88"/>
        <v>2020-08-20</v>
      </c>
      <c r="M357" s="18">
        <f t="shared" ca="1" si="89"/>
        <v>8505</v>
      </c>
      <c r="N357" s="19">
        <f t="shared" ca="1" si="90"/>
        <v>0.94448009406231603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1039</v>
      </c>
      <c r="K358" s="34">
        <f t="shared" si="87"/>
        <v>44004</v>
      </c>
      <c r="L358" s="34" t="str">
        <f t="shared" ca="1" si="88"/>
        <v>2020-08-20</v>
      </c>
      <c r="M358" s="18">
        <f t="shared" ca="1" si="89"/>
        <v>8100</v>
      </c>
      <c r="N358" s="19">
        <f t="shared" ca="1" si="90"/>
        <v>0.98339651851851839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1041</v>
      </c>
      <c r="K359" s="34">
        <f t="shared" si="87"/>
        <v>44005</v>
      </c>
      <c r="L359" s="34" t="str">
        <f t="shared" ca="1" si="88"/>
        <v>2020-08-20</v>
      </c>
      <c r="M359" s="18">
        <f t="shared" ca="1" si="89"/>
        <v>7965</v>
      </c>
      <c r="N359" s="19">
        <f t="shared" ca="1" si="90"/>
        <v>0.96780677966101747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1043</v>
      </c>
      <c r="K360" s="34">
        <f t="shared" si="87"/>
        <v>44006</v>
      </c>
      <c r="L360" s="34" t="str">
        <f t="shared" ca="1" si="88"/>
        <v>2020-08-20</v>
      </c>
      <c r="M360" s="18">
        <f t="shared" ca="1" si="89"/>
        <v>7830</v>
      </c>
      <c r="N360" s="19">
        <f t="shared" ca="1" si="90"/>
        <v>0.94464796934865825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1166</v>
      </c>
      <c r="K361" s="34">
        <f t="shared" si="87"/>
        <v>44011</v>
      </c>
      <c r="L361" s="34" t="str">
        <f t="shared" ca="1" si="88"/>
        <v>2020-08-20</v>
      </c>
      <c r="M361" s="18">
        <f t="shared" ca="1" si="89"/>
        <v>7155</v>
      </c>
      <c r="N361" s="19">
        <f t="shared" ca="1" si="90"/>
        <v>1.0867746191474499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1167</v>
      </c>
      <c r="K362" s="34">
        <f t="shared" si="87"/>
        <v>44012</v>
      </c>
      <c r="L362" s="34" t="str">
        <f t="shared" ca="1" si="88"/>
        <v>2020-08-20</v>
      </c>
      <c r="M362" s="18">
        <f t="shared" ca="1" si="89"/>
        <v>7020</v>
      </c>
      <c r="N362" s="19">
        <f t="shared" ca="1" si="90"/>
        <v>1.0013603418803418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1168</v>
      </c>
      <c r="K363" s="34">
        <f t="shared" si="87"/>
        <v>44013</v>
      </c>
      <c r="L363" s="34" t="str">
        <f t="shared" ca="1" si="88"/>
        <v>2020-08-20</v>
      </c>
      <c r="M363" s="18">
        <f t="shared" ca="1" si="89"/>
        <v>6885</v>
      </c>
      <c r="N363" s="19">
        <f t="shared" ca="1" si="90"/>
        <v>0.86817092229484349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1169</v>
      </c>
      <c r="K364" s="34">
        <f t="shared" si="87"/>
        <v>44014</v>
      </c>
      <c r="L364" s="34" t="str">
        <f t="shared" ca="1" si="88"/>
        <v>2020-08-20</v>
      </c>
      <c r="M364" s="18">
        <f t="shared" ca="1" si="89"/>
        <v>6750</v>
      </c>
      <c r="N364" s="19">
        <f t="shared" ca="1" si="90"/>
        <v>0.72421623703703775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1171</v>
      </c>
      <c r="K365" s="34">
        <f t="shared" si="87"/>
        <v>44015</v>
      </c>
      <c r="L365" s="34" t="str">
        <f t="shared" ca="1" si="88"/>
        <v>2020-08-20</v>
      </c>
      <c r="M365" s="18">
        <f t="shared" ca="1" si="89"/>
        <v>6615</v>
      </c>
      <c r="N365" s="19">
        <f t="shared" ca="1" si="90"/>
        <v>0.59103183673469295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1509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1510</v>
      </c>
      <c r="K366" s="34">
        <f t="shared" si="87"/>
        <v>44018</v>
      </c>
      <c r="L366" s="34" t="str">
        <f t="shared" ca="1" si="88"/>
        <v>2020-08-20</v>
      </c>
      <c r="M366" s="18">
        <f t="shared" ca="1" si="89"/>
        <v>6210</v>
      </c>
      <c r="N366" s="19">
        <f t="shared" ca="1" si="90"/>
        <v>0.19022789049919486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1512</v>
      </c>
      <c r="K367" s="34">
        <f t="shared" si="87"/>
        <v>44019</v>
      </c>
      <c r="L367" s="34" t="str">
        <f t="shared" ca="1" si="88"/>
        <v>2020-08-20</v>
      </c>
      <c r="M367" s="18">
        <f t="shared" ca="1" si="89"/>
        <v>5400</v>
      </c>
      <c r="N367" s="19">
        <f t="shared" ca="1" si="90"/>
        <v>0.14624603703703709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1514</v>
      </c>
      <c r="K368" s="34">
        <f t="shared" si="87"/>
        <v>44020</v>
      </c>
      <c r="L368" s="34" t="str">
        <f t="shared" ca="1" si="88"/>
        <v>2020-08-20</v>
      </c>
      <c r="M368" s="18">
        <f t="shared" ca="1" si="89"/>
        <v>5280</v>
      </c>
      <c r="N368" s="19">
        <f t="shared" ca="1" si="90"/>
        <v>2.2123977272727677E-2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1516</v>
      </c>
      <c r="K369" s="34">
        <f t="shared" si="87"/>
        <v>44021</v>
      </c>
      <c r="L369" s="34" t="str">
        <f t="shared" ca="1" si="88"/>
        <v>2020-08-20</v>
      </c>
      <c r="M369" s="18">
        <f t="shared" ca="1" si="89"/>
        <v>5160</v>
      </c>
      <c r="N369" s="19">
        <f t="shared" ca="1" si="90"/>
        <v>-8.9988062015503842E-2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1518</v>
      </c>
      <c r="K370" s="34">
        <f t="shared" si="87"/>
        <v>44022</v>
      </c>
      <c r="L370" s="34" t="str">
        <f t="shared" ca="1" si="88"/>
        <v>2020-08-20</v>
      </c>
      <c r="M370" s="18">
        <f t="shared" ca="1" si="89"/>
        <v>5040</v>
      </c>
      <c r="N370" s="19">
        <f t="shared" ca="1" si="90"/>
        <v>4.0170277777778117E-2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2020-08-20</v>
      </c>
      <c r="M371" s="18">
        <f t="shared" ref="M371:M375" ca="1" si="109">(L371-K371+1)*B371</f>
        <v>4680</v>
      </c>
      <c r="N371" s="19">
        <f t="shared" ref="N371:N375" ca="1" si="110">H371/M371*365</f>
        <v>-0.14627452991452949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1579</v>
      </c>
      <c r="K372" s="34">
        <f t="shared" si="107"/>
        <v>44026</v>
      </c>
      <c r="L372" s="34" t="str">
        <f t="shared" ca="1" si="108"/>
        <v>2020-08-20</v>
      </c>
      <c r="M372" s="18">
        <f t="shared" ca="1" si="109"/>
        <v>4560</v>
      </c>
      <c r="N372" s="19">
        <f t="shared" ca="1" si="110"/>
        <v>-6.6948684210527257E-2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1581</v>
      </c>
      <c r="K373" s="34">
        <f t="shared" si="107"/>
        <v>44027</v>
      </c>
      <c r="L373" s="34" t="str">
        <f t="shared" ca="1" si="108"/>
        <v>2020-08-20</v>
      </c>
      <c r="M373" s="18">
        <f t="shared" ca="1" si="109"/>
        <v>4440</v>
      </c>
      <c r="N373" s="19">
        <f t="shared" ca="1" si="110"/>
        <v>2.6309594594595077E-2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1583</v>
      </c>
      <c r="K374" s="34">
        <f t="shared" si="107"/>
        <v>44028</v>
      </c>
      <c r="L374" s="34" t="str">
        <f t="shared" ca="1" si="108"/>
        <v>2020-08-20</v>
      </c>
      <c r="M374" s="18">
        <f t="shared" ca="1" si="109"/>
        <v>4320</v>
      </c>
      <c r="N374" s="19">
        <f t="shared" ca="1" si="110"/>
        <v>0.50850245370370351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1585</v>
      </c>
      <c r="K375" s="34">
        <f t="shared" si="107"/>
        <v>44029</v>
      </c>
      <c r="L375" s="34" t="str">
        <f t="shared" ca="1" si="108"/>
        <v>2020-08-20</v>
      </c>
      <c r="M375" s="18">
        <f t="shared" ca="1" si="109"/>
        <v>4725</v>
      </c>
      <c r="N375" s="19">
        <f t="shared" ca="1" si="110"/>
        <v>0.44939572486772505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2020-08-20</v>
      </c>
      <c r="M376" s="18">
        <f t="shared" ref="M376:M380" ca="1" si="129">(L376-K376+1)*B376</f>
        <v>3840</v>
      </c>
      <c r="N376" s="19">
        <f t="shared" ref="N376:N380" ca="1" si="130">H376/M376*365</f>
        <v>0.16264552083333411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1594</v>
      </c>
      <c r="K377" s="34">
        <f t="shared" si="127"/>
        <v>44033</v>
      </c>
      <c r="L377" s="34" t="str">
        <f t="shared" ca="1" si="128"/>
        <v>2020-08-20</v>
      </c>
      <c r="M377" s="18">
        <f t="shared" ca="1" si="129"/>
        <v>3720</v>
      </c>
      <c r="N377" s="19">
        <f t="shared" ca="1" si="130"/>
        <v>0.13993629032258009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1596</v>
      </c>
      <c r="K378" s="34">
        <f t="shared" si="127"/>
        <v>44034</v>
      </c>
      <c r="L378" s="34" t="str">
        <f t="shared" ca="1" si="128"/>
        <v>2020-08-20</v>
      </c>
      <c r="M378" s="18">
        <f t="shared" ca="1" si="129"/>
        <v>3600</v>
      </c>
      <c r="N378" s="19">
        <f t="shared" ca="1" si="130"/>
        <v>7.493044444444473E-2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1598</v>
      </c>
      <c r="K379" s="34">
        <f t="shared" si="127"/>
        <v>44035</v>
      </c>
      <c r="L379" s="34" t="str">
        <f t="shared" ca="1" si="128"/>
        <v>2020-08-20</v>
      </c>
      <c r="M379" s="18">
        <f t="shared" ca="1" si="129"/>
        <v>3480</v>
      </c>
      <c r="N379" s="19">
        <f t="shared" ca="1" si="130"/>
        <v>7.5756379310344596E-2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1599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1600</v>
      </c>
      <c r="K380" s="34">
        <f t="shared" si="127"/>
        <v>44036</v>
      </c>
      <c r="L380" s="34" t="str">
        <f t="shared" ca="1" si="128"/>
        <v>2020-08-20</v>
      </c>
      <c r="M380" s="18">
        <f t="shared" ca="1" si="129"/>
        <v>3360</v>
      </c>
      <c r="N380" s="19">
        <f t="shared" ca="1" si="130"/>
        <v>0.64650625000000073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2020-08-20</v>
      </c>
      <c r="M381" s="18">
        <f t="shared" ref="M381:M385" ca="1" si="149">(L381-K381+1)*B381</f>
        <v>3375</v>
      </c>
      <c r="N381" s="19">
        <f t="shared" ref="N381:N385" ca="1" si="150">H381/M381*365</f>
        <v>0.65271733333333437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1609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1610</v>
      </c>
      <c r="K382" s="34">
        <f t="shared" si="147"/>
        <v>44040</v>
      </c>
      <c r="L382" s="34" t="str">
        <f t="shared" ca="1" si="148"/>
        <v>2020-08-20</v>
      </c>
      <c r="M382" s="18">
        <f t="shared" ca="1" si="149"/>
        <v>3240</v>
      </c>
      <c r="N382" s="19">
        <f t="shared" ca="1" si="150"/>
        <v>0.55152401234567705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1612</v>
      </c>
      <c r="K383" s="34">
        <f t="shared" si="147"/>
        <v>44041</v>
      </c>
      <c r="L383" s="34" t="str">
        <f t="shared" ca="1" si="148"/>
        <v>2020-08-20</v>
      </c>
      <c r="M383" s="18">
        <f t="shared" ca="1" si="149"/>
        <v>2760</v>
      </c>
      <c r="N383" s="19">
        <f t="shared" ca="1" si="150"/>
        <v>0.20190847826087091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1614</v>
      </c>
      <c r="K384" s="34">
        <f t="shared" si="147"/>
        <v>44042</v>
      </c>
      <c r="L384" s="34" t="str">
        <f t="shared" ca="1" si="148"/>
        <v>2020-08-20</v>
      </c>
      <c r="M384" s="18">
        <f t="shared" ca="1" si="149"/>
        <v>2640</v>
      </c>
      <c r="N384" s="19">
        <f t="shared" ca="1" si="150"/>
        <v>0.28987083333333069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1616</v>
      </c>
      <c r="K385" s="34">
        <f t="shared" si="147"/>
        <v>44043</v>
      </c>
      <c r="L385" s="34" t="str">
        <f t="shared" ca="1" si="148"/>
        <v>2020-08-20</v>
      </c>
      <c r="M385" s="18">
        <f t="shared" ca="1" si="149"/>
        <v>2520</v>
      </c>
      <c r="N385" s="19">
        <f t="shared" ca="1" si="150"/>
        <v>0.16044936507936491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1626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2020-08-20</v>
      </c>
      <c r="M386" s="18">
        <f t="shared" ref="M386" ca="1" si="169">(L386-K386+1)*B386</f>
        <v>2160</v>
      </c>
      <c r="N386" s="19">
        <f t="shared" ref="N386" ca="1" si="170">H386/M386*365</f>
        <v>-0.11867907407407413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1627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1628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2020-08-20</v>
      </c>
      <c r="M387" s="18">
        <f t="shared" ref="M387:M390" ca="1" si="189">(L387-K387+1)*B387</f>
        <v>2040</v>
      </c>
      <c r="N387" s="19">
        <f t="shared" ref="N387:N390" ca="1" si="190">H387/M387*365</f>
        <v>-0.14665127450980514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1629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1630</v>
      </c>
      <c r="K388" s="34">
        <f t="shared" si="187"/>
        <v>44048</v>
      </c>
      <c r="L388" s="34" t="str">
        <f t="shared" ca="1" si="188"/>
        <v>2020-08-20</v>
      </c>
      <c r="M388" s="18">
        <f t="shared" ca="1" si="189"/>
        <v>1920</v>
      </c>
      <c r="N388" s="19">
        <f t="shared" ca="1" si="190"/>
        <v>-0.15900312500000224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1632</v>
      </c>
      <c r="K389" s="34">
        <f t="shared" si="187"/>
        <v>44049</v>
      </c>
      <c r="L389" s="34" t="str">
        <f t="shared" ca="1" si="188"/>
        <v>2020-08-20</v>
      </c>
      <c r="M389" s="18">
        <f t="shared" ca="1" si="189"/>
        <v>1800</v>
      </c>
      <c r="N389" s="19">
        <f t="shared" ca="1" si="190"/>
        <v>-9.4835111111114284E-2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1634</v>
      </c>
      <c r="K390" s="34">
        <f t="shared" si="187"/>
        <v>44050</v>
      </c>
      <c r="L390" s="34" t="str">
        <f t="shared" ca="1" si="188"/>
        <v>2020-08-20</v>
      </c>
      <c r="M390" s="18">
        <f t="shared" ca="1" si="189"/>
        <v>1680</v>
      </c>
      <c r="N390" s="19">
        <f t="shared" ca="1" si="190"/>
        <v>0.17513047619047495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  <row r="391" spans="1:30">
      <c r="A391" s="31" t="s">
        <v>1641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3.0859999999998185E-3</v>
      </c>
      <c r="H391" s="5">
        <f t="shared" ref="H391:H395" si="206">IF(G391="",$F$1*C391-B391,G391-B391)</f>
        <v>0.37031999999997822</v>
      </c>
      <c r="I391" s="2" t="s">
        <v>66</v>
      </c>
      <c r="J391" s="33" t="s">
        <v>1642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2020-08-20</v>
      </c>
      <c r="M391" s="18">
        <f t="shared" ref="M391:M395" ca="1" si="209">(L391-K391+1)*B391</f>
        <v>1320</v>
      </c>
      <c r="N391" s="19">
        <f t="shared" ref="N391:N395" ca="1" si="210">H391/M391*365</f>
        <v>0.10239909090908489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0.20691400000000021</v>
      </c>
    </row>
    <row r="392" spans="1:30">
      <c r="A392" s="31" t="s">
        <v>1643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1.1745333333333245E-2</v>
      </c>
      <c r="H392" s="5">
        <f t="shared" si="206"/>
        <v>1.4094399999999894</v>
      </c>
      <c r="I392" s="2" t="s">
        <v>66</v>
      </c>
      <c r="J392" s="33" t="s">
        <v>1644</v>
      </c>
      <c r="K392" s="34">
        <f t="shared" si="207"/>
        <v>44054</v>
      </c>
      <c r="L392" s="34" t="str">
        <f t="shared" ca="1" si="208"/>
        <v>2020-08-20</v>
      </c>
      <c r="M392" s="18">
        <f t="shared" ca="1" si="209"/>
        <v>1200</v>
      </c>
      <c r="N392" s="19">
        <f t="shared" ca="1" si="210"/>
        <v>0.4287046666666634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0.19825466666666677</v>
      </c>
    </row>
    <row r="393" spans="1:30">
      <c r="A393" s="31" t="s">
        <v>1645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1.8728666666666647E-2</v>
      </c>
      <c r="H393" s="5">
        <f t="shared" si="206"/>
        <v>2.2474399999999974</v>
      </c>
      <c r="I393" s="2" t="s">
        <v>66</v>
      </c>
      <c r="J393" s="33" t="s">
        <v>1646</v>
      </c>
      <c r="K393" s="34">
        <f t="shared" si="207"/>
        <v>44055</v>
      </c>
      <c r="L393" s="34" t="str">
        <f t="shared" ca="1" si="208"/>
        <v>2020-08-20</v>
      </c>
      <c r="M393" s="18">
        <f t="shared" ca="1" si="209"/>
        <v>1080</v>
      </c>
      <c r="N393" s="19">
        <f t="shared" ca="1" si="210"/>
        <v>0.75955148148148066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0.19127133333333338</v>
      </c>
    </row>
    <row r="394" spans="1:30">
      <c r="A394" s="31" t="s">
        <v>1647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2.0544333333333144E-2</v>
      </c>
      <c r="H394" s="5">
        <f t="shared" si="206"/>
        <v>2.4653199999999771</v>
      </c>
      <c r="I394" s="2" t="s">
        <v>66</v>
      </c>
      <c r="J394" s="33" t="s">
        <v>1648</v>
      </c>
      <c r="K394" s="34">
        <f t="shared" si="207"/>
        <v>44056</v>
      </c>
      <c r="L394" s="34" t="str">
        <f t="shared" ca="1" si="208"/>
        <v>2020-08-20</v>
      </c>
      <c r="M394" s="18">
        <f t="shared" ca="1" si="209"/>
        <v>960</v>
      </c>
      <c r="N394" s="19">
        <f t="shared" ca="1" si="210"/>
        <v>0.93733520833332473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0.18945566666666688</v>
      </c>
    </row>
    <row r="395" spans="1:30">
      <c r="A395" s="31" t="s">
        <v>1649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5.8793333333332738E-3</v>
      </c>
      <c r="H395" s="5">
        <f t="shared" si="206"/>
        <v>0.70551999999999282</v>
      </c>
      <c r="I395" s="2" t="s">
        <v>66</v>
      </c>
      <c r="J395" s="33" t="s">
        <v>1650</v>
      </c>
      <c r="K395" s="34">
        <f t="shared" si="207"/>
        <v>44057</v>
      </c>
      <c r="L395" s="34" t="str">
        <f t="shared" ca="1" si="208"/>
        <v>2020-08-20</v>
      </c>
      <c r="M395" s="18">
        <f t="shared" ca="1" si="209"/>
        <v>840</v>
      </c>
      <c r="N395" s="19">
        <f t="shared" ca="1" si="210"/>
        <v>0.30656523809523495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0.20412066666666676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9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95">
    <cfRule type="dataBar" priority="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95">
    <cfRule type="dataBar" priority="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95"/>
  <sheetViews>
    <sheetView zoomScale="80" zoomScaleNormal="80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E395" sqref="E395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356</v>
      </c>
      <c r="H1" s="138" t="str">
        <f>ROUND(SUM(H2:H19881),2)&amp;"盈利"</f>
        <v>13018.25盈利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TEXT(ROUND(SUM(H2:H19878)/SUM(M2:M19878)*365,4),"0.00%" &amp;  " 
年化")</f>
        <v>38.78% 
年化</v>
      </c>
      <c r="O1" s="135" t="s">
        <v>11</v>
      </c>
      <c r="P1" s="135" t="s">
        <v>12</v>
      </c>
      <c r="Q1" s="129" t="s">
        <v>357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358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359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360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361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362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363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364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365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366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367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368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369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370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371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372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373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374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375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376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377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378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379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380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381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382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383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384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385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386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387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388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389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390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391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392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393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394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395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396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397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398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399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400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401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402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403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404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405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406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407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408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409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410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411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412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413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414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415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416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417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418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419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420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421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422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782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423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424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425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426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427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428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429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430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431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1030</v>
      </c>
      <c r="J40" s="155" t="s">
        <v>1201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432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1030</v>
      </c>
      <c r="J41" s="155" t="s">
        <v>1286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433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1030</v>
      </c>
      <c r="J42" s="155" t="s">
        <v>1287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434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1030</v>
      </c>
      <c r="J43" s="155" t="s">
        <v>1467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435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1030</v>
      </c>
      <c r="J44" s="155" t="s">
        <v>1288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436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1030</v>
      </c>
      <c r="J45" s="155" t="s">
        <v>1468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437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1030</v>
      </c>
      <c r="J46" s="155" t="s">
        <v>1469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438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1030</v>
      </c>
      <c r="J47" s="155" t="s">
        <v>1470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439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1030</v>
      </c>
      <c r="J48" s="155" t="s">
        <v>1289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440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1030</v>
      </c>
      <c r="J49" s="155" t="s">
        <v>1290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441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442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1030</v>
      </c>
      <c r="J51" s="155" t="s">
        <v>1472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443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1030</v>
      </c>
      <c r="J52" s="155" t="s">
        <v>1473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444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1030</v>
      </c>
      <c r="J53" s="155" t="s">
        <v>1474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445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1030</v>
      </c>
      <c r="J54" s="155" t="s">
        <v>1475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446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1030</v>
      </c>
      <c r="J55" s="155" t="s">
        <v>1476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447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1030</v>
      </c>
      <c r="J56" s="155" t="s">
        <v>1291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448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449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1030</v>
      </c>
      <c r="J58" s="155" t="s">
        <v>1292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450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1030</v>
      </c>
      <c r="J59" s="155" t="s">
        <v>1478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451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1030</v>
      </c>
      <c r="J60" s="155" t="s">
        <v>1546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452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1030</v>
      </c>
      <c r="J61" s="155" t="s">
        <v>1547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453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1030</v>
      </c>
      <c r="J62" s="155" t="s">
        <v>1548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454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1030</v>
      </c>
      <c r="J63" s="155" t="s">
        <v>1549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455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1030</v>
      </c>
      <c r="J64" s="155" t="s">
        <v>1550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456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1030</v>
      </c>
      <c r="J65" s="155" t="s">
        <v>1551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457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1030</v>
      </c>
      <c r="J66" s="155" t="s">
        <v>1552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458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1030</v>
      </c>
      <c r="J67" s="155" t="s">
        <v>1479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459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1030</v>
      </c>
      <c r="J68" s="155" t="s">
        <v>1480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460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1030</v>
      </c>
      <c r="J69" s="155" t="s">
        <v>1481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461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1030</v>
      </c>
      <c r="J70" s="155" t="s">
        <v>1553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462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1507</v>
      </c>
      <c r="J71" s="155" t="s">
        <v>1519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463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1030</v>
      </c>
      <c r="J72" s="155" t="s">
        <v>1482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464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1030</v>
      </c>
      <c r="J73" s="155" t="s">
        <v>1554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465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1030</v>
      </c>
      <c r="J74" s="155" t="s">
        <v>1483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466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1030</v>
      </c>
      <c r="J75" s="155" t="s">
        <v>1484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467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1030</v>
      </c>
      <c r="J76" s="155" t="s">
        <v>1485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468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1027</v>
      </c>
      <c r="AE77" s="40"/>
    </row>
    <row r="78" spans="1:31" hidden="1">
      <c r="A78" s="147" t="s">
        <v>469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1030</v>
      </c>
      <c r="J78" s="155" t="s">
        <v>1226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1027</v>
      </c>
      <c r="AE78" s="40"/>
    </row>
    <row r="79" spans="1:31" hidden="1">
      <c r="A79" s="147" t="s">
        <v>470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1030</v>
      </c>
      <c r="J79" s="155" t="s">
        <v>1227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1027</v>
      </c>
      <c r="AE79" s="40"/>
    </row>
    <row r="80" spans="1:31" hidden="1">
      <c r="A80" s="147" t="s">
        <v>471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1030</v>
      </c>
      <c r="J80" s="155" t="s">
        <v>1228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1027</v>
      </c>
      <c r="AE80" s="40"/>
    </row>
    <row r="81" spans="1:31" hidden="1">
      <c r="A81" s="147" t="s">
        <v>472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822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1027</v>
      </c>
      <c r="AE81" s="40"/>
    </row>
    <row r="82" spans="1:31" hidden="1">
      <c r="A82" s="147" t="s">
        <v>473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823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1027</v>
      </c>
      <c r="AE82" s="40"/>
    </row>
    <row r="83" spans="1:31" hidden="1">
      <c r="A83" s="147" t="s">
        <v>474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824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1027</v>
      </c>
      <c r="AE83" s="40"/>
    </row>
    <row r="84" spans="1:31" hidden="1">
      <c r="A84" s="147" t="s">
        <v>475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825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1027</v>
      </c>
      <c r="AE84" s="40"/>
    </row>
    <row r="85" spans="1:31" hidden="1">
      <c r="A85" s="147" t="s">
        <v>476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1027</v>
      </c>
      <c r="AE85" s="40"/>
    </row>
    <row r="86" spans="1:31" hidden="1">
      <c r="A86" s="147" t="s">
        <v>477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1030</v>
      </c>
      <c r="J86" s="155" t="s">
        <v>1075</v>
      </c>
      <c r="K86" s="156">
        <v>43598</v>
      </c>
      <c r="L86" s="157" t="s">
        <v>1047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1027</v>
      </c>
      <c r="AE86" s="40"/>
    </row>
    <row r="87" spans="1:31" hidden="1">
      <c r="A87" s="147" t="s">
        <v>478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1030</v>
      </c>
      <c r="J87" s="155" t="s">
        <v>1106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1027</v>
      </c>
      <c r="AE87" s="40"/>
    </row>
    <row r="88" spans="1:31" hidden="1">
      <c r="A88" s="147" t="s">
        <v>479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1030</v>
      </c>
      <c r="J88" s="155" t="s">
        <v>1119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1027</v>
      </c>
      <c r="AE88" s="40"/>
    </row>
    <row r="89" spans="1:31" hidden="1">
      <c r="A89" s="147" t="s">
        <v>480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1030</v>
      </c>
      <c r="J89" s="155" t="s">
        <v>1120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1027</v>
      </c>
      <c r="AE89" s="40"/>
    </row>
    <row r="90" spans="1:31" hidden="1">
      <c r="A90" s="147" t="s">
        <v>481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826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1027</v>
      </c>
      <c r="AE90" s="40"/>
    </row>
    <row r="91" spans="1:31" hidden="1">
      <c r="A91" s="147" t="s">
        <v>482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1030</v>
      </c>
      <c r="J91" s="155" t="s">
        <v>1293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1027</v>
      </c>
      <c r="AE91" s="40"/>
    </row>
    <row r="92" spans="1:31" hidden="1">
      <c r="A92" s="147" t="s">
        <v>483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1030</v>
      </c>
      <c r="J92" s="155" t="s">
        <v>1294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1027</v>
      </c>
      <c r="AE92" s="40"/>
    </row>
    <row r="93" spans="1:31" hidden="1">
      <c r="A93" s="147" t="s">
        <v>484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1076</v>
      </c>
      <c r="K93" s="156">
        <v>43607</v>
      </c>
      <c r="L93" s="157" t="s">
        <v>1047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1027</v>
      </c>
      <c r="AE93" s="40"/>
    </row>
    <row r="94" spans="1:31" hidden="1">
      <c r="A94" s="10" t="s">
        <v>485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486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487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1030</v>
      </c>
      <c r="J95" s="155" t="s">
        <v>1185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488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489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490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1030</v>
      </c>
      <c r="J97" s="155" t="s">
        <v>1028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491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1030</v>
      </c>
      <c r="J98" s="155" t="s">
        <v>1029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492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827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493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494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495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496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497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1030</v>
      </c>
      <c r="J102" s="155" t="s">
        <v>1126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498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1030</v>
      </c>
      <c r="J103" s="155" t="s">
        <v>1127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499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1077</v>
      </c>
      <c r="K104" s="156">
        <v>43622</v>
      </c>
      <c r="L104" s="157" t="s">
        <v>1047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500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1030</v>
      </c>
      <c r="J105" s="155" t="s">
        <v>1073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501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828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502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503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504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1030</v>
      </c>
      <c r="J109" s="155" t="s">
        <v>1129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505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1030</v>
      </c>
      <c r="J110" s="155" t="s">
        <v>1130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506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1030</v>
      </c>
      <c r="J111" s="155" t="s">
        <v>1124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507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1030</v>
      </c>
      <c r="J112" s="155" t="s">
        <v>1186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508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1030</v>
      </c>
      <c r="J113" s="155" t="s">
        <v>1031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1027</v>
      </c>
      <c r="AE113" s="40"/>
    </row>
    <row r="114" spans="1:31" hidden="1">
      <c r="A114" s="147" t="s">
        <v>509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1030</v>
      </c>
      <c r="J114" s="155" t="s">
        <v>1096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1027</v>
      </c>
      <c r="AE114" s="40"/>
    </row>
    <row r="115" spans="1:31" hidden="1">
      <c r="A115" s="147" t="s">
        <v>510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1030</v>
      </c>
      <c r="J115" s="155" t="s">
        <v>1097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1027</v>
      </c>
      <c r="AE115" s="40"/>
    </row>
    <row r="116" spans="1:31" hidden="1">
      <c r="A116" s="147" t="s">
        <v>511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1078</v>
      </c>
      <c r="K116" s="156">
        <v>43641</v>
      </c>
      <c r="L116" s="157" t="s">
        <v>1047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1027</v>
      </c>
      <c r="AE116" s="40"/>
    </row>
    <row r="117" spans="1:31" hidden="1">
      <c r="A117" s="147" t="s">
        <v>512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1079</v>
      </c>
      <c r="K117" s="156">
        <v>43642</v>
      </c>
      <c r="L117" s="157" t="s">
        <v>1047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1027</v>
      </c>
      <c r="AE117" s="40"/>
    </row>
    <row r="118" spans="1:31" hidden="1">
      <c r="A118" s="147" t="s">
        <v>513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1080</v>
      </c>
      <c r="K118" s="156">
        <v>43643</v>
      </c>
      <c r="L118" s="157" t="s">
        <v>1047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1027</v>
      </c>
      <c r="AE118" s="40"/>
    </row>
    <row r="119" spans="1:31" hidden="1">
      <c r="A119" s="147" t="s">
        <v>514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1030</v>
      </c>
      <c r="J119" s="155" t="s">
        <v>1032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1027</v>
      </c>
      <c r="AE119" s="40"/>
    </row>
    <row r="120" spans="1:31" hidden="1">
      <c r="A120" s="147" t="s">
        <v>515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1030</v>
      </c>
      <c r="J120" s="155" t="s">
        <v>1131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1027</v>
      </c>
      <c r="AE120" s="40"/>
    </row>
    <row r="121" spans="1:31" hidden="1">
      <c r="A121" s="147" t="s">
        <v>516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1030</v>
      </c>
      <c r="J121" s="155" t="s">
        <v>1132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1027</v>
      </c>
      <c r="AE121" s="40"/>
    </row>
    <row r="122" spans="1:31" hidden="1">
      <c r="A122" s="147" t="s">
        <v>517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1030</v>
      </c>
      <c r="J122" s="155" t="s">
        <v>1133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1027</v>
      </c>
      <c r="AE122" s="40"/>
    </row>
    <row r="123" spans="1:31" hidden="1">
      <c r="A123" s="147" t="s">
        <v>518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1030</v>
      </c>
      <c r="J123" s="155" t="s">
        <v>1134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1027</v>
      </c>
      <c r="AE123" s="40"/>
    </row>
    <row r="124" spans="1:31" hidden="1">
      <c r="A124" s="147" t="s">
        <v>519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1030</v>
      </c>
      <c r="J124" s="155" t="s">
        <v>1135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1027</v>
      </c>
      <c r="AE124" s="40"/>
    </row>
    <row r="125" spans="1:31" hidden="1">
      <c r="A125" s="10" t="s">
        <v>520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829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521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830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522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831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523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832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524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833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525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834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526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835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527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836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528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837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529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838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530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1030</v>
      </c>
      <c r="J135" s="155" t="s">
        <v>1295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531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1030</v>
      </c>
      <c r="J136" s="155" t="s">
        <v>1296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532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1030</v>
      </c>
      <c r="J137" s="155" t="s">
        <v>1253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533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1030</v>
      </c>
      <c r="J138" s="155" t="s">
        <v>1033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534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1030</v>
      </c>
      <c r="J139" s="155" t="s">
        <v>1034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535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1030</v>
      </c>
      <c r="J140" s="155" t="s">
        <v>1035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536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1081</v>
      </c>
      <c r="K141" s="156">
        <v>43676</v>
      </c>
      <c r="L141" s="157" t="s">
        <v>1047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537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1082</v>
      </c>
      <c r="K142" s="156">
        <v>43677</v>
      </c>
      <c r="L142" s="157" t="s">
        <v>1047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538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839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539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1030</v>
      </c>
      <c r="J144" s="155" t="s">
        <v>1297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540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1030</v>
      </c>
      <c r="J145" s="155" t="s">
        <v>1136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541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1083</v>
      </c>
      <c r="K146" s="156">
        <v>43683</v>
      </c>
      <c r="L146" s="157" t="s">
        <v>1047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542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1084</v>
      </c>
      <c r="K147" s="156">
        <v>43684</v>
      </c>
      <c r="L147" s="157" t="s">
        <v>1047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543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1085</v>
      </c>
      <c r="K148" s="156">
        <v>43685</v>
      </c>
      <c r="L148" s="157" t="s">
        <v>1047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544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840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545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1030</v>
      </c>
      <c r="J150" s="155" t="s">
        <v>1137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546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1086</v>
      </c>
      <c r="K151" s="156">
        <v>43690</v>
      </c>
      <c r="L151" s="157" t="s">
        <v>1047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547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548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549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1049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550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1087</v>
      </c>
      <c r="K155" s="156">
        <v>43696</v>
      </c>
      <c r="L155" s="157" t="s">
        <v>1047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551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841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552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1030</v>
      </c>
      <c r="J157" s="155" t="s">
        <v>1036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553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1030</v>
      </c>
      <c r="J158" s="155" t="s">
        <v>1037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554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1088</v>
      </c>
      <c r="K159" s="156">
        <v>43700</v>
      </c>
      <c r="L159" s="157" t="s">
        <v>1047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555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842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556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1030</v>
      </c>
      <c r="J161" s="155" t="s">
        <v>1098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1027</v>
      </c>
      <c r="AE161" s="40"/>
    </row>
    <row r="162" spans="1:31" hidden="1">
      <c r="A162" s="147" t="s">
        <v>557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1089</v>
      </c>
      <c r="K162" s="156">
        <v>43705</v>
      </c>
      <c r="L162" s="157" t="s">
        <v>1047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1027</v>
      </c>
      <c r="AE162" s="40"/>
    </row>
    <row r="163" spans="1:31" hidden="1">
      <c r="A163" s="147" t="s">
        <v>558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1030</v>
      </c>
      <c r="J163" s="155" t="s">
        <v>1099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1027</v>
      </c>
      <c r="AE163" s="40"/>
    </row>
    <row r="164" spans="1:31" hidden="1">
      <c r="A164" s="147" t="s">
        <v>559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1090</v>
      </c>
      <c r="K164" s="156">
        <v>43707</v>
      </c>
      <c r="L164" s="157" t="s">
        <v>1047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1027</v>
      </c>
      <c r="AE164" s="40"/>
    </row>
    <row r="165" spans="1:31" hidden="1">
      <c r="A165" s="147" t="s">
        <v>560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1030</v>
      </c>
      <c r="J165" s="155" t="s">
        <v>1138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1027</v>
      </c>
      <c r="AE165" s="40"/>
    </row>
    <row r="166" spans="1:31" hidden="1">
      <c r="A166" s="147" t="s">
        <v>561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1030</v>
      </c>
      <c r="J166" s="155" t="s">
        <v>1298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1027</v>
      </c>
      <c r="AE166" s="40"/>
    </row>
    <row r="167" spans="1:31" hidden="1">
      <c r="A167" s="147" t="s">
        <v>562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1030</v>
      </c>
      <c r="J167" s="155" t="s">
        <v>1299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1027</v>
      </c>
      <c r="AE167" s="40"/>
    </row>
    <row r="168" spans="1:31" hidden="1">
      <c r="A168" s="147" t="s">
        <v>563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1030</v>
      </c>
      <c r="J168" s="155" t="s">
        <v>1300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1027</v>
      </c>
      <c r="AE168" s="40"/>
    </row>
    <row r="169" spans="1:31" hidden="1">
      <c r="A169" s="147" t="s">
        <v>564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1030</v>
      </c>
      <c r="J169" s="155" t="s">
        <v>1301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1027</v>
      </c>
      <c r="AE169" s="40"/>
    </row>
    <row r="170" spans="1:31" hidden="1">
      <c r="A170" s="147" t="s">
        <v>565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1030</v>
      </c>
      <c r="J170" s="155" t="s">
        <v>1302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1027</v>
      </c>
      <c r="AE170" s="40"/>
    </row>
    <row r="171" spans="1:31" hidden="1">
      <c r="A171" s="147" t="s">
        <v>566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1030</v>
      </c>
      <c r="J171" s="155" t="s">
        <v>1303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1027</v>
      </c>
      <c r="AE171" s="40"/>
    </row>
    <row r="172" spans="1:31" hidden="1">
      <c r="A172" s="147" t="s">
        <v>567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1030</v>
      </c>
      <c r="J172" s="155" t="s">
        <v>1304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1027</v>
      </c>
      <c r="AE172" s="40"/>
    </row>
    <row r="173" spans="1:31" hidden="1">
      <c r="A173" s="147" t="s">
        <v>568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1030</v>
      </c>
      <c r="J173" s="155" t="s">
        <v>1305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1027</v>
      </c>
      <c r="AE173" s="40"/>
    </row>
    <row r="174" spans="1:31" hidden="1">
      <c r="A174" s="147" t="s">
        <v>569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1030</v>
      </c>
      <c r="J174" s="155" t="s">
        <v>1306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1027</v>
      </c>
      <c r="AE174" s="40"/>
    </row>
    <row r="175" spans="1:31" hidden="1">
      <c r="A175" s="147" t="s">
        <v>570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1030</v>
      </c>
      <c r="J175" s="155" t="s">
        <v>1307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1027</v>
      </c>
      <c r="AE175" s="40"/>
    </row>
    <row r="176" spans="1:31" hidden="1">
      <c r="A176" s="147" t="s">
        <v>571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1030</v>
      </c>
      <c r="J176" s="155" t="s">
        <v>1308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1027</v>
      </c>
      <c r="AE176" s="40"/>
    </row>
    <row r="177" spans="1:31" hidden="1">
      <c r="A177" s="147" t="s">
        <v>572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1030</v>
      </c>
      <c r="J177" s="155" t="s">
        <v>1309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1027</v>
      </c>
      <c r="AE177" s="40"/>
    </row>
    <row r="178" spans="1:31" hidden="1">
      <c r="A178" s="147" t="s">
        <v>573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1030</v>
      </c>
      <c r="J178" s="155" t="s">
        <v>1310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1027</v>
      </c>
      <c r="AE178" s="40"/>
    </row>
    <row r="179" spans="1:31" hidden="1">
      <c r="A179" s="147" t="s">
        <v>574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1030</v>
      </c>
      <c r="J179" s="155" t="s">
        <v>1311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1027</v>
      </c>
      <c r="AE179" s="40"/>
    </row>
    <row r="180" spans="1:31" hidden="1">
      <c r="A180" s="147" t="s">
        <v>575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1030</v>
      </c>
      <c r="J180" s="155" t="s">
        <v>1312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1027</v>
      </c>
      <c r="AE180" s="40"/>
    </row>
    <row r="181" spans="1:31" hidden="1">
      <c r="A181" s="147" t="s">
        <v>576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1030</v>
      </c>
      <c r="J181" s="155" t="s">
        <v>1313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1027</v>
      </c>
      <c r="AE181" s="40"/>
    </row>
    <row r="182" spans="1:31" hidden="1">
      <c r="A182" s="147" t="s">
        <v>577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1030</v>
      </c>
      <c r="J182" s="155" t="s">
        <v>1139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1027</v>
      </c>
      <c r="AE182" s="40"/>
    </row>
    <row r="183" spans="1:31" hidden="1">
      <c r="A183" s="147" t="s">
        <v>578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1030</v>
      </c>
      <c r="J183" s="155" t="s">
        <v>1140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1027</v>
      </c>
      <c r="AE183" s="40"/>
    </row>
    <row r="184" spans="1:31" hidden="1">
      <c r="A184" s="147" t="s">
        <v>579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1030</v>
      </c>
      <c r="J184" s="155" t="s">
        <v>1141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1027</v>
      </c>
      <c r="AE184" s="40"/>
    </row>
    <row r="185" spans="1:31" hidden="1">
      <c r="A185" s="147" t="s">
        <v>580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1030</v>
      </c>
      <c r="J185" s="155" t="s">
        <v>1142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1027</v>
      </c>
      <c r="AE185" s="40"/>
    </row>
    <row r="186" spans="1:31" hidden="1">
      <c r="A186" s="147" t="s">
        <v>581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1030</v>
      </c>
      <c r="J186" s="155" t="s">
        <v>1143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1027</v>
      </c>
      <c r="AE186" s="40"/>
    </row>
    <row r="187" spans="1:31" hidden="1">
      <c r="A187" s="147" t="s">
        <v>582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1030</v>
      </c>
      <c r="J187" s="155" t="s">
        <v>1314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1027</v>
      </c>
      <c r="AE187" s="40"/>
    </row>
    <row r="188" spans="1:31" hidden="1">
      <c r="A188" s="147" t="s">
        <v>583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1030</v>
      </c>
      <c r="J188" s="155" t="s">
        <v>1315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1027</v>
      </c>
      <c r="AE188" s="40"/>
    </row>
    <row r="189" spans="1:31" hidden="1">
      <c r="A189" s="147" t="s">
        <v>584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1030</v>
      </c>
      <c r="J189" s="155" t="s">
        <v>1316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1027</v>
      </c>
      <c r="AE189" s="40"/>
    </row>
    <row r="190" spans="1:31" hidden="1">
      <c r="A190" s="147" t="s">
        <v>585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1030</v>
      </c>
      <c r="J190" s="155" t="s">
        <v>1317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1027</v>
      </c>
      <c r="AE190" s="40"/>
    </row>
    <row r="191" spans="1:31" hidden="1">
      <c r="A191" s="147" t="s">
        <v>586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1030</v>
      </c>
      <c r="J191" s="155" t="s">
        <v>1318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1027</v>
      </c>
      <c r="AE191" s="40"/>
    </row>
    <row r="192" spans="1:31" hidden="1">
      <c r="A192" s="147" t="s">
        <v>587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1030</v>
      </c>
      <c r="J192" s="155" t="s">
        <v>1319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1027</v>
      </c>
      <c r="AE192" s="40"/>
    </row>
    <row r="193" spans="1:31" hidden="1">
      <c r="A193" s="147" t="s">
        <v>588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1030</v>
      </c>
      <c r="J193" s="155" t="s">
        <v>1144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1027</v>
      </c>
      <c r="AE193" s="40"/>
    </row>
    <row r="194" spans="1:31" hidden="1">
      <c r="A194" s="147" t="s">
        <v>589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1030</v>
      </c>
      <c r="J194" s="155" t="s">
        <v>1145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1027</v>
      </c>
      <c r="AE194" s="40"/>
    </row>
    <row r="195" spans="1:31" hidden="1">
      <c r="A195" s="147" t="s">
        <v>590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1030</v>
      </c>
      <c r="J195" s="155" t="s">
        <v>1320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1027</v>
      </c>
      <c r="AE195" s="40"/>
    </row>
    <row r="196" spans="1:31" hidden="1">
      <c r="A196" s="147" t="s">
        <v>591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1030</v>
      </c>
      <c r="J196" s="155" t="s">
        <v>1146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1027</v>
      </c>
      <c r="AE196" s="40"/>
    </row>
    <row r="197" spans="1:31" hidden="1">
      <c r="A197" s="147" t="s">
        <v>592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1030</v>
      </c>
      <c r="J197" s="155" t="s">
        <v>1147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1027</v>
      </c>
      <c r="AE197" s="40"/>
    </row>
    <row r="198" spans="1:31" hidden="1">
      <c r="A198" s="147" t="s">
        <v>593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1030</v>
      </c>
      <c r="J198" s="155" t="s">
        <v>1148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1027</v>
      </c>
      <c r="AE198" s="40"/>
    </row>
    <row r="199" spans="1:31" hidden="1">
      <c r="A199" s="147" t="s">
        <v>594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1030</v>
      </c>
      <c r="J199" s="155" t="s">
        <v>1321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1027</v>
      </c>
      <c r="AE199" s="40"/>
    </row>
    <row r="200" spans="1:31" hidden="1">
      <c r="A200" s="147" t="s">
        <v>595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1030</v>
      </c>
      <c r="J200" s="155" t="s">
        <v>1322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1027</v>
      </c>
      <c r="AE200" s="40"/>
    </row>
    <row r="201" spans="1:31" hidden="1">
      <c r="A201" s="147" t="s">
        <v>596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1030</v>
      </c>
      <c r="J201" s="155" t="s">
        <v>1149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1027</v>
      </c>
      <c r="AE201" s="40"/>
    </row>
    <row r="202" spans="1:31" hidden="1">
      <c r="A202" s="147" t="s">
        <v>597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1030</v>
      </c>
      <c r="J202" s="155" t="s">
        <v>1100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1027</v>
      </c>
      <c r="AE202" s="40"/>
    </row>
    <row r="203" spans="1:31" hidden="1">
      <c r="A203" s="147" t="s">
        <v>598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1030</v>
      </c>
      <c r="J203" s="155" t="s">
        <v>1150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1027</v>
      </c>
      <c r="AE203" s="40"/>
    </row>
    <row r="204" spans="1:31" hidden="1">
      <c r="A204" s="147" t="s">
        <v>599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1030</v>
      </c>
      <c r="J204" s="155" t="s">
        <v>1151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1027</v>
      </c>
      <c r="AE204" s="40"/>
    </row>
    <row r="205" spans="1:31" hidden="1">
      <c r="A205" s="147" t="s">
        <v>600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1030</v>
      </c>
      <c r="J205" s="155" t="s">
        <v>1323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1027</v>
      </c>
      <c r="AE205" s="40"/>
    </row>
    <row r="206" spans="1:31" hidden="1">
      <c r="A206" s="147" t="s">
        <v>601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1030</v>
      </c>
      <c r="J206" s="155" t="s">
        <v>1152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1027</v>
      </c>
      <c r="AE206" s="40"/>
    </row>
    <row r="207" spans="1:31" hidden="1">
      <c r="A207" s="147" t="s">
        <v>602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1030</v>
      </c>
      <c r="J207" s="155" t="s">
        <v>1324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1027</v>
      </c>
      <c r="AE207" s="40"/>
    </row>
    <row r="208" spans="1:31" hidden="1">
      <c r="A208" s="147" t="s">
        <v>603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1030</v>
      </c>
      <c r="J208" s="155" t="s">
        <v>1153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1027</v>
      </c>
      <c r="AE208" s="40"/>
    </row>
    <row r="209" spans="1:31" hidden="1">
      <c r="A209" s="147" t="s">
        <v>604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1091</v>
      </c>
      <c r="K209" s="156">
        <v>43780</v>
      </c>
      <c r="L209" s="157" t="s">
        <v>1047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1027</v>
      </c>
      <c r="AE209" s="40"/>
    </row>
    <row r="210" spans="1:31" hidden="1">
      <c r="A210" s="147" t="s">
        <v>605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1030</v>
      </c>
      <c r="J210" s="155" t="s">
        <v>1325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1027</v>
      </c>
      <c r="AE210" s="40"/>
    </row>
    <row r="211" spans="1:31" hidden="1">
      <c r="A211" s="147" t="s">
        <v>606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1030</v>
      </c>
      <c r="J211" s="155" t="s">
        <v>1326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1027</v>
      </c>
      <c r="AE211" s="40"/>
    </row>
    <row r="212" spans="1:31" hidden="1">
      <c r="A212" s="147" t="s">
        <v>607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1030</v>
      </c>
      <c r="J212" s="155" t="s">
        <v>1327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1027</v>
      </c>
      <c r="AE212" s="40"/>
    </row>
    <row r="213" spans="1:31" hidden="1">
      <c r="A213" s="147" t="s">
        <v>608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1092</v>
      </c>
      <c r="K213" s="156">
        <v>43784</v>
      </c>
      <c r="L213" s="157" t="s">
        <v>1047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1027</v>
      </c>
      <c r="AE213" s="40"/>
    </row>
    <row r="214" spans="1:31" hidden="1">
      <c r="A214" s="147" t="s">
        <v>609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1030</v>
      </c>
      <c r="J214" s="155" t="s">
        <v>1328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1027</v>
      </c>
      <c r="AE214" s="40"/>
    </row>
    <row r="215" spans="1:31" hidden="1">
      <c r="A215" s="147" t="s">
        <v>610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1030</v>
      </c>
      <c r="J215" s="155" t="s">
        <v>1154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1027</v>
      </c>
      <c r="AE215" s="40"/>
    </row>
    <row r="216" spans="1:31" hidden="1">
      <c r="A216" s="147" t="s">
        <v>611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1030</v>
      </c>
      <c r="J216" s="155" t="s">
        <v>1155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1027</v>
      </c>
      <c r="AE216" s="40"/>
    </row>
    <row r="217" spans="1:31" hidden="1">
      <c r="A217" s="147" t="s">
        <v>612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1030</v>
      </c>
      <c r="J217" s="155" t="s">
        <v>1156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1027</v>
      </c>
      <c r="AE217" s="40"/>
    </row>
    <row r="218" spans="1:31" hidden="1">
      <c r="A218" s="147" t="s">
        <v>613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1030</v>
      </c>
      <c r="J218" s="155" t="s">
        <v>1101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1027</v>
      </c>
      <c r="AE218" s="40"/>
    </row>
    <row r="219" spans="1:31" hidden="1">
      <c r="A219" s="147" t="s">
        <v>614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1030</v>
      </c>
      <c r="J219" s="155" t="s">
        <v>1102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1027</v>
      </c>
      <c r="AE219" s="40"/>
    </row>
    <row r="220" spans="1:31" hidden="1">
      <c r="A220" s="147" t="s">
        <v>615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1093</v>
      </c>
      <c r="K220" s="156">
        <v>43795</v>
      </c>
      <c r="L220" s="157" t="s">
        <v>1047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1027</v>
      </c>
      <c r="AE220" s="40"/>
    </row>
    <row r="221" spans="1:31" hidden="1">
      <c r="A221" s="147" t="s">
        <v>616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1030</v>
      </c>
      <c r="J221" s="155" t="s">
        <v>1329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1027</v>
      </c>
      <c r="AE221" s="40"/>
    </row>
    <row r="222" spans="1:31" hidden="1">
      <c r="A222" s="147" t="s">
        <v>617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1094</v>
      </c>
      <c r="K222" s="156">
        <v>43797</v>
      </c>
      <c r="L222" s="157" t="s">
        <v>1047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1027</v>
      </c>
      <c r="AE222" s="40"/>
    </row>
    <row r="223" spans="1:31" hidden="1">
      <c r="A223" s="147" t="s">
        <v>618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1030</v>
      </c>
      <c r="J223" s="155" t="s">
        <v>1281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1027</v>
      </c>
      <c r="AE223" s="40"/>
    </row>
    <row r="224" spans="1:31" hidden="1">
      <c r="A224" s="147" t="s">
        <v>619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1030</v>
      </c>
      <c r="J224" s="155" t="s">
        <v>1282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1027</v>
      </c>
      <c r="AE224" s="40"/>
    </row>
    <row r="225" spans="1:31" hidden="1">
      <c r="A225" s="147" t="s">
        <v>620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1030</v>
      </c>
      <c r="J225" s="155" t="s">
        <v>1330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1027</v>
      </c>
      <c r="AE225" s="40"/>
    </row>
    <row r="226" spans="1:31" hidden="1">
      <c r="A226" s="147" t="s">
        <v>621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1030</v>
      </c>
      <c r="J226" s="155" t="s">
        <v>1157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1027</v>
      </c>
      <c r="AE226" s="40"/>
    </row>
    <row r="227" spans="1:31" hidden="1">
      <c r="A227" s="147" t="s">
        <v>622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1030</v>
      </c>
      <c r="J227" s="155" t="s">
        <v>1158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1027</v>
      </c>
      <c r="AE227" s="40"/>
    </row>
    <row r="228" spans="1:31" hidden="1">
      <c r="A228" s="147" t="s">
        <v>623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1030</v>
      </c>
      <c r="J228" s="155" t="s">
        <v>1331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1027</v>
      </c>
      <c r="AE228" s="40"/>
    </row>
    <row r="229" spans="1:31" hidden="1">
      <c r="A229" s="147" t="s">
        <v>624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1030</v>
      </c>
      <c r="J229" s="155" t="s">
        <v>1332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1027</v>
      </c>
      <c r="AE229" s="40"/>
    </row>
    <row r="230" spans="1:31" hidden="1">
      <c r="A230" s="147" t="s">
        <v>625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1030</v>
      </c>
      <c r="J230" s="155" t="s">
        <v>1333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1027</v>
      </c>
      <c r="AE230" s="40"/>
    </row>
    <row r="231" spans="1:31" hidden="1">
      <c r="A231" s="147" t="s">
        <v>626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1030</v>
      </c>
      <c r="J231" s="155" t="s">
        <v>1334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1027</v>
      </c>
      <c r="AE231" s="40"/>
    </row>
    <row r="232" spans="1:31" hidden="1">
      <c r="A232" s="147" t="s">
        <v>627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1030</v>
      </c>
      <c r="J232" s="155" t="s">
        <v>1335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1027</v>
      </c>
      <c r="AE232" s="40"/>
    </row>
    <row r="233" spans="1:31" hidden="1">
      <c r="A233" s="147" t="s">
        <v>628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1030</v>
      </c>
      <c r="J233" s="155" t="s">
        <v>1336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1027</v>
      </c>
      <c r="AE233" s="40"/>
    </row>
    <row r="234" spans="1:31" hidden="1">
      <c r="A234" s="147" t="s">
        <v>629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1030</v>
      </c>
      <c r="J234" s="155" t="s">
        <v>1337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1027</v>
      </c>
      <c r="AE234" s="40"/>
    </row>
    <row r="235" spans="1:31" hidden="1">
      <c r="A235" s="147" t="s">
        <v>630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1030</v>
      </c>
      <c r="J235" s="155" t="s">
        <v>1338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1027</v>
      </c>
      <c r="AE235" s="40"/>
    </row>
    <row r="236" spans="1:31" hidden="1">
      <c r="A236" s="147" t="s">
        <v>631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1030</v>
      </c>
      <c r="J236" s="155" t="s">
        <v>1339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1027</v>
      </c>
      <c r="AE236" s="40"/>
    </row>
    <row r="237" spans="1:31" hidden="1">
      <c r="A237" s="147" t="s">
        <v>632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1030</v>
      </c>
      <c r="J237" s="155" t="s">
        <v>1340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1027</v>
      </c>
      <c r="AE237" s="40"/>
    </row>
    <row r="238" spans="1:31" hidden="1">
      <c r="A238" s="147" t="s">
        <v>633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1030</v>
      </c>
      <c r="J238" s="155" t="s">
        <v>1341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1027</v>
      </c>
      <c r="AE238" s="40"/>
    </row>
    <row r="239" spans="1:31" hidden="1">
      <c r="A239" s="147" t="s">
        <v>634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1030</v>
      </c>
      <c r="J239" s="155" t="s">
        <v>1342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1027</v>
      </c>
      <c r="AE239" s="40"/>
    </row>
    <row r="240" spans="1:31" hidden="1">
      <c r="A240" s="147" t="s">
        <v>635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1030</v>
      </c>
      <c r="J240" s="155" t="s">
        <v>1343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1027</v>
      </c>
      <c r="AE240" s="40"/>
    </row>
    <row r="241" spans="1:31" hidden="1">
      <c r="A241" s="147" t="s">
        <v>636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1030</v>
      </c>
      <c r="J241" s="155" t="s">
        <v>1344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1027</v>
      </c>
      <c r="AE241" s="40"/>
    </row>
    <row r="242" spans="1:31" hidden="1">
      <c r="A242" s="147" t="s">
        <v>637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1030</v>
      </c>
      <c r="J242" s="155" t="s">
        <v>1345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1027</v>
      </c>
      <c r="AE242" s="40"/>
    </row>
    <row r="243" spans="1:31" hidden="1">
      <c r="A243" s="147" t="s">
        <v>638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1030</v>
      </c>
      <c r="J243" s="155" t="s">
        <v>1346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1027</v>
      </c>
      <c r="AE243" s="40"/>
    </row>
    <row r="244" spans="1:31" hidden="1">
      <c r="A244" s="147" t="s">
        <v>639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1030</v>
      </c>
      <c r="J244" s="155" t="s">
        <v>1347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1027</v>
      </c>
      <c r="AE244" s="40"/>
    </row>
    <row r="245" spans="1:31" hidden="1">
      <c r="A245" s="147" t="s">
        <v>640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1027</v>
      </c>
      <c r="AE245" s="40"/>
    </row>
    <row r="246" spans="1:31" hidden="1">
      <c r="A246" s="147" t="s">
        <v>641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1030</v>
      </c>
      <c r="J246" s="155" t="s">
        <v>1488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1027</v>
      </c>
      <c r="AE246" s="40"/>
    </row>
    <row r="247" spans="1:31" hidden="1">
      <c r="A247" s="147" t="s">
        <v>642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1030</v>
      </c>
      <c r="J247" s="155" t="s">
        <v>1489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1027</v>
      </c>
      <c r="AE247" s="40"/>
    </row>
    <row r="248" spans="1:31" hidden="1">
      <c r="A248" s="147" t="s">
        <v>643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1030</v>
      </c>
      <c r="J248" s="155" t="s">
        <v>1490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1027</v>
      </c>
      <c r="AE248" s="40"/>
    </row>
    <row r="249" spans="1:31" hidden="1">
      <c r="A249" s="147" t="s">
        <v>644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1030</v>
      </c>
      <c r="J249" s="155" t="s">
        <v>1491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1027</v>
      </c>
      <c r="AE249" s="40"/>
    </row>
    <row r="250" spans="1:31" hidden="1">
      <c r="A250" s="147" t="s">
        <v>645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1030</v>
      </c>
      <c r="J250" s="155" t="s">
        <v>1492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1027</v>
      </c>
      <c r="AE250" s="40"/>
    </row>
    <row r="251" spans="1:31" hidden="1">
      <c r="A251" s="147" t="s">
        <v>646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1030</v>
      </c>
      <c r="J251" s="155" t="s">
        <v>1493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1027</v>
      </c>
      <c r="AE251" s="40"/>
    </row>
    <row r="252" spans="1:31" hidden="1">
      <c r="A252" s="147" t="s">
        <v>647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1030</v>
      </c>
      <c r="J252" s="155" t="s">
        <v>1494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1027</v>
      </c>
      <c r="AE252" s="40"/>
    </row>
    <row r="253" spans="1:31" hidden="1">
      <c r="A253" s="147" t="s">
        <v>648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1030</v>
      </c>
      <c r="J253" s="155" t="s">
        <v>1495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1027</v>
      </c>
      <c r="AE253" s="40"/>
    </row>
    <row r="254" spans="1:31" hidden="1">
      <c r="A254" s="147" t="s">
        <v>649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1030</v>
      </c>
      <c r="J254" s="155" t="s">
        <v>1496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1027</v>
      </c>
      <c r="AE254" s="40"/>
    </row>
    <row r="255" spans="1:31" hidden="1">
      <c r="A255" s="147" t="s">
        <v>650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1030</v>
      </c>
      <c r="J255" s="155" t="s">
        <v>1497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1027</v>
      </c>
      <c r="AE255" s="40"/>
    </row>
    <row r="256" spans="1:31" hidden="1">
      <c r="A256" s="147" t="s">
        <v>651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1030</v>
      </c>
      <c r="J256" s="155" t="s">
        <v>1498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1027</v>
      </c>
      <c r="AE256" s="40"/>
    </row>
    <row r="257" spans="1:31" hidden="1">
      <c r="A257" s="147" t="s">
        <v>652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1030</v>
      </c>
      <c r="J257" s="155" t="s">
        <v>1499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1027</v>
      </c>
      <c r="AE257" s="40"/>
    </row>
    <row r="258" spans="1:31" hidden="1">
      <c r="A258" s="147" t="s">
        <v>653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1030</v>
      </c>
      <c r="J258" s="155" t="s">
        <v>1555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1027</v>
      </c>
    </row>
    <row r="259" spans="1:31" hidden="1">
      <c r="A259" s="147" t="s">
        <v>654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1030</v>
      </c>
      <c r="J259" s="155" t="s">
        <v>1506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1027</v>
      </c>
    </row>
    <row r="260" spans="1:31" hidden="1">
      <c r="A260" s="147" t="s">
        <v>655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1030</v>
      </c>
      <c r="J260" s="155" t="s">
        <v>1556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1027</v>
      </c>
    </row>
    <row r="261" spans="1:31" hidden="1">
      <c r="A261" s="147" t="s">
        <v>656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1030</v>
      </c>
      <c r="J261" s="155" t="s">
        <v>1500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1027</v>
      </c>
    </row>
    <row r="262" spans="1:31" hidden="1">
      <c r="A262" s="147" t="s">
        <v>657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1030</v>
      </c>
      <c r="J262" s="155" t="s">
        <v>1159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1027</v>
      </c>
    </row>
    <row r="263" spans="1:31" hidden="1">
      <c r="A263" s="147" t="s">
        <v>658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1030</v>
      </c>
      <c r="J263" s="155" t="s">
        <v>1103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1027</v>
      </c>
    </row>
    <row r="264" spans="1:31" hidden="1">
      <c r="A264" s="147" t="s">
        <v>659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1030</v>
      </c>
      <c r="J264" s="155" t="s">
        <v>1348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1027</v>
      </c>
    </row>
    <row r="265" spans="1:31" hidden="1">
      <c r="A265" s="147" t="s">
        <v>660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1027</v>
      </c>
    </row>
    <row r="266" spans="1:31" hidden="1">
      <c r="A266" s="147" t="s">
        <v>661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1030</v>
      </c>
      <c r="J266" s="155" t="s">
        <v>1462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1027</v>
      </c>
    </row>
    <row r="267" spans="1:31" hidden="1">
      <c r="A267" s="147" t="s">
        <v>662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1030</v>
      </c>
      <c r="J267" s="155" t="s">
        <v>1463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1027</v>
      </c>
    </row>
    <row r="268" spans="1:31" hidden="1">
      <c r="A268" s="147" t="s">
        <v>663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1030</v>
      </c>
      <c r="J268" s="155" t="s">
        <v>1502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1027</v>
      </c>
    </row>
    <row r="269" spans="1:31" hidden="1">
      <c r="A269" s="147" t="s">
        <v>664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1030</v>
      </c>
      <c r="J269" s="155" t="s">
        <v>1503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1027</v>
      </c>
    </row>
    <row r="270" spans="1:31" hidden="1">
      <c r="A270" s="147" t="s">
        <v>665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1030</v>
      </c>
      <c r="J270" s="155" t="s">
        <v>1504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1027</v>
      </c>
    </row>
    <row r="271" spans="1:31" hidden="1">
      <c r="A271" s="147" t="s">
        <v>666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1030</v>
      </c>
      <c r="J271" s="155" t="s">
        <v>1505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1027</v>
      </c>
    </row>
    <row r="272" spans="1:31" hidden="1">
      <c r="A272" s="147" t="s">
        <v>667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1030</v>
      </c>
      <c r="J272" s="155" t="s">
        <v>1557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1027</v>
      </c>
    </row>
    <row r="273" spans="1:30" hidden="1">
      <c r="A273" s="147" t="s">
        <v>668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1030</v>
      </c>
      <c r="J273" s="155" t="s">
        <v>1558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1027</v>
      </c>
    </row>
    <row r="274" spans="1:30">
      <c r="A274" s="147" t="s">
        <v>669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1030</v>
      </c>
      <c r="J274" s="155" t="s">
        <v>1559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1027</v>
      </c>
    </row>
    <row r="275" spans="1:30">
      <c r="A275" s="147" t="s">
        <v>670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1030</v>
      </c>
      <c r="J275" s="155" t="s">
        <v>1560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1027</v>
      </c>
    </row>
    <row r="276" spans="1:30">
      <c r="A276" s="63" t="s">
        <v>671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336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2020/8/20</v>
      </c>
      <c r="M276" s="44">
        <f t="shared" ref="M276:M280" ca="1" si="6">(L276-K276+1)*B276</f>
        <v>24570</v>
      </c>
      <c r="N276" s="61">
        <f t="shared" ref="N276:N280" ca="1" si="7">H276/M276*365</f>
        <v>0.35304918396418417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672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338</v>
      </c>
      <c r="K277" s="59">
        <f t="shared" si="4"/>
        <v>43885</v>
      </c>
      <c r="L277" s="60" t="str">
        <f t="shared" ca="1" si="5"/>
        <v>2020/8/20</v>
      </c>
      <c r="M277" s="44">
        <f t="shared" ca="1" si="6"/>
        <v>24165</v>
      </c>
      <c r="N277" s="61">
        <f t="shared" ca="1" si="7"/>
        <v>0.32860828408855758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673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340</v>
      </c>
      <c r="K278" s="59">
        <f t="shared" si="4"/>
        <v>43886</v>
      </c>
      <c r="L278" s="60" t="str">
        <f t="shared" ca="1" si="5"/>
        <v>2020/8/20</v>
      </c>
      <c r="M278" s="44">
        <f t="shared" ca="1" si="6"/>
        <v>24030</v>
      </c>
      <c r="N278" s="61">
        <f t="shared" ca="1" si="7"/>
        <v>0.31877571951727002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674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342</v>
      </c>
      <c r="K279" s="59">
        <f t="shared" si="4"/>
        <v>43887</v>
      </c>
      <c r="L279" s="60" t="str">
        <f t="shared" ca="1" si="5"/>
        <v>2020/8/20</v>
      </c>
      <c r="M279" s="44">
        <f t="shared" ca="1" si="6"/>
        <v>23895</v>
      </c>
      <c r="N279" s="61">
        <f t="shared" ca="1" si="7"/>
        <v>0.37785768445281448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675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344</v>
      </c>
      <c r="K280" s="59">
        <f t="shared" si="4"/>
        <v>43888</v>
      </c>
      <c r="L280" s="60" t="str">
        <f t="shared" ca="1" si="5"/>
        <v>2020/8/20</v>
      </c>
      <c r="M280" s="44">
        <f t="shared" ca="1" si="6"/>
        <v>23760</v>
      </c>
      <c r="N280" s="61">
        <f t="shared" ca="1" si="7"/>
        <v>0.37150869044612816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676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1030</v>
      </c>
      <c r="J281" s="155" t="s">
        <v>1466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1508</v>
      </c>
    </row>
    <row r="282" spans="1:30">
      <c r="A282" s="147" t="s">
        <v>677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1030</v>
      </c>
      <c r="J282" s="155" t="s">
        <v>1561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1027</v>
      </c>
    </row>
    <row r="283" spans="1:30">
      <c r="A283" s="147" t="s">
        <v>678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1030</v>
      </c>
      <c r="J283" s="155" t="s">
        <v>1562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1027</v>
      </c>
    </row>
    <row r="284" spans="1:30">
      <c r="A284" s="63" t="s">
        <v>679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351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2020/8/20</v>
      </c>
      <c r="M284" s="44">
        <f ca="1">(L284-K284+1)*B284</f>
        <v>22950</v>
      </c>
      <c r="N284" s="61">
        <f ca="1">H284/M284*365</f>
        <v>0.40414307712418313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680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353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2020/8/20</v>
      </c>
      <c r="M285" s="44">
        <f ca="1">(L285-K285+1)*B285</f>
        <v>22815</v>
      </c>
      <c r="N285" s="61">
        <f ca="1">H285/M285*365</f>
        <v>0.37006419701950488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1564</v>
      </c>
      <c r="K286" s="192">
        <v>43896</v>
      </c>
      <c r="L286" s="193" t="str">
        <f ca="1">IF(LEN(J286) &gt; 15,DATE(MID(J286,12,4),MID(J286,16,2),MID(J286,18,2)),TEXT(TODAY(),"yyyy/m/d"))</f>
        <v>2020/8/20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852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1030</v>
      </c>
      <c r="J287" s="155" t="s">
        <v>1520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1027</v>
      </c>
    </row>
    <row r="288" spans="1:30">
      <c r="A288" s="147" t="s">
        <v>853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1030</v>
      </c>
      <c r="J288" s="155" t="s">
        <v>1534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1027</v>
      </c>
    </row>
    <row r="289" spans="1:30">
      <c r="A289" s="147" t="s">
        <v>854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1030</v>
      </c>
      <c r="J289" s="155" t="s">
        <v>1535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1027</v>
      </c>
    </row>
    <row r="290" spans="1:30">
      <c r="A290" s="147" t="s">
        <v>855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1030</v>
      </c>
      <c r="J290" s="155" t="s">
        <v>1386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1027</v>
      </c>
    </row>
    <row r="291" spans="1:30" ht="18" customHeight="1">
      <c r="A291" s="147" t="s">
        <v>856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1030</v>
      </c>
      <c r="J291" s="155" t="s">
        <v>1387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1027</v>
      </c>
    </row>
    <row r="292" spans="1:30">
      <c r="A292" s="147" t="s">
        <v>864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1359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1027</v>
      </c>
    </row>
    <row r="293" spans="1:30">
      <c r="A293" s="147" t="s">
        <v>865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1027</v>
      </c>
    </row>
    <row r="294" spans="1:30">
      <c r="A294" s="147" t="s">
        <v>866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1030</v>
      </c>
      <c r="J294" s="155" t="s">
        <v>1193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1027</v>
      </c>
    </row>
    <row r="295" spans="1:30">
      <c r="A295" s="147" t="s">
        <v>867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1030</v>
      </c>
      <c r="J295" s="155" t="s">
        <v>1194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1027</v>
      </c>
    </row>
    <row r="296" spans="1:30">
      <c r="A296" s="147" t="s">
        <v>868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1030</v>
      </c>
      <c r="J296" s="155" t="s">
        <v>1195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1027</v>
      </c>
    </row>
    <row r="297" spans="1:30">
      <c r="A297" s="147" t="s">
        <v>875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1030</v>
      </c>
      <c r="J297" s="155" t="s">
        <v>1196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1027</v>
      </c>
    </row>
    <row r="298" spans="1:30">
      <c r="A298" s="147" t="s">
        <v>876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1030</v>
      </c>
      <c r="J298" s="155" t="s">
        <v>1160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1027</v>
      </c>
    </row>
    <row r="299" spans="1:30">
      <c r="A299" s="147" t="s">
        <v>877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1030</v>
      </c>
      <c r="J299" s="155" t="s">
        <v>1188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1027</v>
      </c>
    </row>
    <row r="300" spans="1:30">
      <c r="A300" s="147" t="s">
        <v>878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1030</v>
      </c>
      <c r="J300" s="155" t="s">
        <v>1197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1027</v>
      </c>
    </row>
    <row r="301" spans="1:30">
      <c r="A301" s="147" t="s">
        <v>879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1030</v>
      </c>
      <c r="J301" s="155" t="s">
        <v>1198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1027</v>
      </c>
    </row>
    <row r="302" spans="1:30">
      <c r="A302" s="147" t="s">
        <v>887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1030</v>
      </c>
      <c r="J302" s="155" t="s">
        <v>1371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1027</v>
      </c>
    </row>
    <row r="303" spans="1:30">
      <c r="A303" s="147" t="s">
        <v>888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1030</v>
      </c>
      <c r="J303" s="155" t="s">
        <v>1372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1027</v>
      </c>
    </row>
    <row r="304" spans="1:30">
      <c r="A304" s="147" t="s">
        <v>889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1030</v>
      </c>
      <c r="J304" s="155" t="s">
        <v>1374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1027</v>
      </c>
    </row>
    <row r="305" spans="1:30">
      <c r="A305" s="147" t="s">
        <v>890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1030</v>
      </c>
      <c r="J305" s="155" t="s">
        <v>1388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1027</v>
      </c>
    </row>
    <row r="306" spans="1:30">
      <c r="A306" s="147" t="s">
        <v>891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1030</v>
      </c>
      <c r="J306" s="155" t="s">
        <v>1199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1027</v>
      </c>
    </row>
    <row r="307" spans="1:30">
      <c r="A307" s="147" t="s">
        <v>899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1027</v>
      </c>
    </row>
    <row r="308" spans="1:30">
      <c r="A308" s="147" t="s">
        <v>900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1027</v>
      </c>
    </row>
    <row r="309" spans="1:30">
      <c r="A309" s="147" t="s">
        <v>901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1030</v>
      </c>
      <c r="J309" s="155" t="s">
        <v>1373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1027</v>
      </c>
    </row>
    <row r="310" spans="1:30">
      <c r="A310" s="147" t="s">
        <v>902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1027</v>
      </c>
    </row>
    <row r="311" spans="1:30">
      <c r="A311" s="147" t="s">
        <v>912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1030</v>
      </c>
      <c r="J311" s="155" t="s">
        <v>1200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1027</v>
      </c>
    </row>
    <row r="312" spans="1:30">
      <c r="A312" s="147" t="s">
        <v>913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1030</v>
      </c>
      <c r="J312" s="155" t="s">
        <v>1375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1027</v>
      </c>
    </row>
    <row r="313" spans="1:30">
      <c r="A313" s="147" t="s">
        <v>914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1027</v>
      </c>
    </row>
    <row r="314" spans="1:30">
      <c r="A314" s="147" t="s">
        <v>915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1030</v>
      </c>
      <c r="J314" s="155" t="s">
        <v>1376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1027</v>
      </c>
    </row>
    <row r="315" spans="1:30">
      <c r="A315" s="147" t="s">
        <v>916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1030</v>
      </c>
      <c r="J315" s="155" t="s">
        <v>1377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1027</v>
      </c>
    </row>
    <row r="316" spans="1:30">
      <c r="A316" s="147" t="s">
        <v>927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1030</v>
      </c>
      <c r="J316" s="155" t="s">
        <v>1378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1027</v>
      </c>
    </row>
    <row r="317" spans="1:30">
      <c r="A317" s="147" t="s">
        <v>928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1030</v>
      </c>
      <c r="J317" s="155" t="s">
        <v>1379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1027</v>
      </c>
    </row>
    <row r="318" spans="1:30">
      <c r="A318" s="147" t="s">
        <v>929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1030</v>
      </c>
      <c r="J318" s="155" t="s">
        <v>1380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1027</v>
      </c>
    </row>
    <row r="319" spans="1:30">
      <c r="A319" s="147" t="s">
        <v>930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1030</v>
      </c>
      <c r="J319" s="155" t="s">
        <v>1381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1027</v>
      </c>
    </row>
    <row r="320" spans="1:30">
      <c r="A320" s="147" t="s">
        <v>931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1027</v>
      </c>
    </row>
    <row r="321" spans="1:30">
      <c r="A321" s="147" t="s">
        <v>939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1027</v>
      </c>
    </row>
    <row r="322" spans="1:30">
      <c r="A322" s="147" t="s">
        <v>940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1027</v>
      </c>
    </row>
    <row r="323" spans="1:30">
      <c r="A323" s="147" t="s">
        <v>941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1027</v>
      </c>
    </row>
    <row r="324" spans="1:30">
      <c r="A324" s="147" t="s">
        <v>942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1030</v>
      </c>
      <c r="J324" s="155" t="s">
        <v>1383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1027</v>
      </c>
    </row>
    <row r="325" spans="1:30">
      <c r="A325" s="147" t="s">
        <v>943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1030</v>
      </c>
      <c r="J325" s="155" t="s">
        <v>1389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1027</v>
      </c>
    </row>
    <row r="326" spans="1:30">
      <c r="A326" s="147" t="s">
        <v>944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1030</v>
      </c>
      <c r="J326" s="155" t="s">
        <v>1390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1027</v>
      </c>
    </row>
    <row r="327" spans="1:30">
      <c r="A327" s="147" t="s">
        <v>945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1030</v>
      </c>
      <c r="J327" s="155" t="s">
        <v>1531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1027</v>
      </c>
    </row>
    <row r="328" spans="1:30">
      <c r="A328" s="147" t="s">
        <v>949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1030</v>
      </c>
      <c r="J328" s="155" t="s">
        <v>1391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1027</v>
      </c>
    </row>
    <row r="329" spans="1:30">
      <c r="A329" s="147" t="s">
        <v>950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1030</v>
      </c>
      <c r="J329" s="155" t="s">
        <v>1532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1027</v>
      </c>
    </row>
    <row r="330" spans="1:30">
      <c r="A330" s="147" t="s">
        <v>951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1030</v>
      </c>
      <c r="J330" s="155" t="s">
        <v>1528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1027</v>
      </c>
    </row>
    <row r="331" spans="1:30">
      <c r="A331" s="147" t="s">
        <v>952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1030</v>
      </c>
      <c r="J331" s="155" t="s">
        <v>1392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1027</v>
      </c>
    </row>
    <row r="332" spans="1:30">
      <c r="A332" s="147" t="s">
        <v>953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1030</v>
      </c>
      <c r="J332" s="155" t="s">
        <v>1536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1027</v>
      </c>
    </row>
    <row r="333" spans="1:30">
      <c r="A333" s="147" t="s">
        <v>964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1030</v>
      </c>
      <c r="J333" s="155" t="s">
        <v>1395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1027</v>
      </c>
    </row>
    <row r="334" spans="1:30">
      <c r="A334" s="147" t="s">
        <v>965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1030</v>
      </c>
      <c r="J334" s="155" t="s">
        <v>1533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1027</v>
      </c>
    </row>
    <row r="335" spans="1:30">
      <c r="A335" s="147" t="s">
        <v>966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1030</v>
      </c>
      <c r="J335" s="155" t="s">
        <v>1393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1027</v>
      </c>
    </row>
    <row r="336" spans="1:30">
      <c r="A336" s="147" t="s">
        <v>967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1030</v>
      </c>
      <c r="J336" s="155" t="s">
        <v>1394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1027</v>
      </c>
    </row>
    <row r="337" spans="1:30">
      <c r="A337" s="147" t="s">
        <v>968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1030</v>
      </c>
      <c r="J337" s="155" t="s">
        <v>1382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1027</v>
      </c>
    </row>
    <row r="338" spans="1:30">
      <c r="A338" s="147" t="s">
        <v>969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1030</v>
      </c>
      <c r="J338" s="155" t="s">
        <v>1384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1027</v>
      </c>
    </row>
    <row r="339" spans="1:30">
      <c r="A339" s="147" t="s">
        <v>971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1030</v>
      </c>
      <c r="J339" s="155" t="s">
        <v>1396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1027</v>
      </c>
    </row>
    <row r="340" spans="1:30">
      <c r="A340" s="147" t="s">
        <v>973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1030</v>
      </c>
      <c r="J340" s="155" t="s">
        <v>1397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1027</v>
      </c>
    </row>
    <row r="341" spans="1:30">
      <c r="A341" s="147" t="s">
        <v>974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1030</v>
      </c>
      <c r="J341" s="155" t="s">
        <v>1385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1027</v>
      </c>
    </row>
    <row r="342" spans="1:30">
      <c r="A342" s="147" t="s">
        <v>976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1030</v>
      </c>
      <c r="J342" s="155" t="s">
        <v>1398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1027</v>
      </c>
    </row>
    <row r="343" spans="1:30">
      <c r="A343" s="147" t="s">
        <v>984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1030</v>
      </c>
      <c r="J343" s="155" t="s">
        <v>1527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1027</v>
      </c>
    </row>
    <row r="344" spans="1:30">
      <c r="A344" s="147" t="s">
        <v>985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1030</v>
      </c>
      <c r="J344" s="155" t="s">
        <v>1537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1027</v>
      </c>
    </row>
    <row r="345" spans="1:30">
      <c r="A345" s="147" t="s">
        <v>987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1030</v>
      </c>
      <c r="J345" s="155" t="s">
        <v>1539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1027</v>
      </c>
    </row>
    <row r="346" spans="1:30">
      <c r="A346" s="147" t="s">
        <v>989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1030</v>
      </c>
      <c r="J346" s="155" t="s">
        <v>1538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1027</v>
      </c>
    </row>
    <row r="347" spans="1:30">
      <c r="A347" s="147" t="s">
        <v>991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1030</v>
      </c>
      <c r="J347" s="155" t="s">
        <v>1540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1027</v>
      </c>
    </row>
    <row r="348" spans="1:30">
      <c r="A348" s="147" t="s">
        <v>1008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1030</v>
      </c>
      <c r="J348" s="155" t="s">
        <v>1541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1027</v>
      </c>
    </row>
    <row r="349" spans="1:30">
      <c r="A349" s="147" t="s">
        <v>1009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1030</v>
      </c>
      <c r="J349" s="155" t="s">
        <v>1543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1027</v>
      </c>
    </row>
    <row r="350" spans="1:30">
      <c r="A350" s="147" t="s">
        <v>1010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1030</v>
      </c>
      <c r="J350" s="155" t="s">
        <v>1545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1027</v>
      </c>
    </row>
    <row r="351" spans="1:30">
      <c r="A351" s="147" t="s">
        <v>1011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1030</v>
      </c>
      <c r="J351" s="155" t="s">
        <v>1542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1027</v>
      </c>
    </row>
    <row r="352" spans="1:30">
      <c r="A352" s="147" t="s">
        <v>1012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1030</v>
      </c>
      <c r="J352" s="155" t="s">
        <v>1544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1027</v>
      </c>
    </row>
    <row r="353" spans="1:30">
      <c r="A353" s="147" t="s">
        <v>1022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1030</v>
      </c>
      <c r="J353" s="155" t="s">
        <v>1526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1027</v>
      </c>
    </row>
    <row r="354" spans="1:30">
      <c r="A354" s="63" t="s">
        <v>1023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2020/8/20</v>
      </c>
      <c r="M354" s="44">
        <f t="shared" ref="M354:M370" ca="1" si="26">(L354-K354+1)*B354</f>
        <v>8910</v>
      </c>
      <c r="N354" s="61">
        <f t="shared" ref="N354:N370" ca="1" si="27">H354/M354*365</f>
        <v>0.98295372558922578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1017</v>
      </c>
      <c r="K355" s="59">
        <f t="shared" si="24"/>
        <v>43999</v>
      </c>
      <c r="L355" s="60" t="str">
        <f t="shared" ca="1" si="25"/>
        <v>2020/8/20</v>
      </c>
      <c r="M355" s="44">
        <f t="shared" ca="1" si="26"/>
        <v>8775</v>
      </c>
      <c r="N355" s="61">
        <f t="shared" ca="1" si="27"/>
        <v>0.95711718404558377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1019</v>
      </c>
      <c r="K356" s="59">
        <f t="shared" si="24"/>
        <v>44000</v>
      </c>
      <c r="L356" s="60" t="str">
        <f t="shared" ca="1" si="25"/>
        <v>2020/8/20</v>
      </c>
      <c r="M356" s="44">
        <f t="shared" ca="1" si="26"/>
        <v>8640</v>
      </c>
      <c r="N356" s="61">
        <f t="shared" ca="1" si="27"/>
        <v>0.96922290104166664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1021</v>
      </c>
      <c r="K357" s="59">
        <f t="shared" si="24"/>
        <v>44001</v>
      </c>
      <c r="L357" s="60" t="str">
        <f t="shared" ca="1" si="25"/>
        <v>2020/8/20</v>
      </c>
      <c r="M357" s="44">
        <f t="shared" ca="1" si="26"/>
        <v>8505</v>
      </c>
      <c r="N357" s="61">
        <f t="shared" ca="1" si="27"/>
        <v>0.91224576601998797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1039</v>
      </c>
      <c r="K358" s="59">
        <f t="shared" si="24"/>
        <v>44004</v>
      </c>
      <c r="L358" s="60" t="str">
        <f t="shared" ca="1" si="25"/>
        <v>2020/8/20</v>
      </c>
      <c r="M358" s="44">
        <f t="shared" ca="1" si="26"/>
        <v>8100</v>
      </c>
      <c r="N358" s="61">
        <f t="shared" ca="1" si="27"/>
        <v>0.95056400246913564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1041</v>
      </c>
      <c r="K359" s="59">
        <f t="shared" si="24"/>
        <v>44005</v>
      </c>
      <c r="L359" s="60" t="str">
        <f t="shared" ca="1" si="25"/>
        <v>2020/8/20</v>
      </c>
      <c r="M359" s="44">
        <f t="shared" ca="1" si="26"/>
        <v>7965</v>
      </c>
      <c r="N359" s="61">
        <f t="shared" ca="1" si="27"/>
        <v>0.94133151726302611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1043</v>
      </c>
      <c r="K360" s="59">
        <f t="shared" si="24"/>
        <v>44006</v>
      </c>
      <c r="L360" s="60" t="str">
        <f t="shared" ca="1" si="25"/>
        <v>2020/8/20</v>
      </c>
      <c r="M360" s="44">
        <f t="shared" ca="1" si="26"/>
        <v>7830</v>
      </c>
      <c r="N360" s="61">
        <f t="shared" ca="1" si="27"/>
        <v>0.97076612005108553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1166</v>
      </c>
      <c r="K361" s="59">
        <f t="shared" si="24"/>
        <v>44011</v>
      </c>
      <c r="L361" s="60" t="str">
        <f t="shared" ca="1" si="25"/>
        <v>2020/8/20</v>
      </c>
      <c r="M361" s="44">
        <f t="shared" ca="1" si="26"/>
        <v>7155</v>
      </c>
      <c r="N361" s="61">
        <f t="shared" ca="1" si="27"/>
        <v>1.0967537344514329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1167</v>
      </c>
      <c r="K362" s="59">
        <f t="shared" si="24"/>
        <v>44012</v>
      </c>
      <c r="L362" s="60" t="str">
        <f t="shared" ca="1" si="25"/>
        <v>2020/8/20</v>
      </c>
      <c r="M362" s="44">
        <f t="shared" ca="1" si="26"/>
        <v>7020</v>
      </c>
      <c r="N362" s="61">
        <f t="shared" ca="1" si="27"/>
        <v>0.98248438247863312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1168</v>
      </c>
      <c r="K363" s="59">
        <f t="shared" si="24"/>
        <v>44013</v>
      </c>
      <c r="L363" s="60" t="str">
        <f t="shared" ca="1" si="25"/>
        <v>2020/8/20</v>
      </c>
      <c r="M363" s="44">
        <f t="shared" ca="1" si="26"/>
        <v>6885</v>
      </c>
      <c r="N363" s="61">
        <f t="shared" ca="1" si="27"/>
        <v>0.97743527596223689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1170</v>
      </c>
      <c r="K364" s="59">
        <f t="shared" si="24"/>
        <v>44014</v>
      </c>
      <c r="L364" s="60" t="str">
        <f t="shared" ca="1" si="25"/>
        <v>2020/8/20</v>
      </c>
      <c r="M364" s="44">
        <f t="shared" ca="1" si="26"/>
        <v>6750</v>
      </c>
      <c r="N364" s="61">
        <f t="shared" ca="1" si="27"/>
        <v>0.86787926370370394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1172</v>
      </c>
      <c r="K365" s="59">
        <f t="shared" si="24"/>
        <v>44015</v>
      </c>
      <c r="L365" s="60" t="str">
        <f t="shared" ca="1" si="25"/>
        <v>2020/8/20</v>
      </c>
      <c r="M365" s="44">
        <f t="shared" ca="1" si="26"/>
        <v>6615</v>
      </c>
      <c r="N365" s="61">
        <f t="shared" ca="1" si="27"/>
        <v>0.78362321768707499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1510</v>
      </c>
      <c r="K366" s="59">
        <f t="shared" si="24"/>
        <v>44018</v>
      </c>
      <c r="L366" s="60" t="str">
        <f t="shared" ca="1" si="25"/>
        <v>2020/8/20</v>
      </c>
      <c r="M366" s="44">
        <f t="shared" ca="1" si="26"/>
        <v>5520</v>
      </c>
      <c r="N366" s="61">
        <f t="shared" ca="1" si="27"/>
        <v>0.49757738949275387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1512</v>
      </c>
      <c r="K367" s="59">
        <f t="shared" si="24"/>
        <v>44019</v>
      </c>
      <c r="L367" s="60" t="str">
        <f t="shared" ca="1" si="25"/>
        <v>2020/8/20</v>
      </c>
      <c r="M367" s="44">
        <f t="shared" ca="1" si="26"/>
        <v>5400</v>
      </c>
      <c r="N367" s="61">
        <f t="shared" ca="1" si="27"/>
        <v>0.39740037407407364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1514</v>
      </c>
      <c r="K368" s="59">
        <f t="shared" si="24"/>
        <v>44020</v>
      </c>
      <c r="L368" s="60" t="str">
        <f t="shared" ca="1" si="25"/>
        <v>2020/8/20</v>
      </c>
      <c r="M368" s="44">
        <f t="shared" ca="1" si="26"/>
        <v>5280</v>
      </c>
      <c r="N368" s="61">
        <f t="shared" ca="1" si="27"/>
        <v>0.21434168750000049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1516</v>
      </c>
      <c r="K369" s="59">
        <f t="shared" si="24"/>
        <v>44021</v>
      </c>
      <c r="L369" s="60" t="str">
        <f t="shared" ca="1" si="25"/>
        <v>2020/8/20</v>
      </c>
      <c r="M369" s="44">
        <f t="shared" ca="1" si="26"/>
        <v>5160</v>
      </c>
      <c r="N369" s="61">
        <f t="shared" ca="1" si="27"/>
        <v>2.1814479651162812E-2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1518</v>
      </c>
      <c r="K370" s="59">
        <f t="shared" si="24"/>
        <v>44022</v>
      </c>
      <c r="L370" s="60" t="str">
        <f t="shared" ca="1" si="25"/>
        <v>2020/8/20</v>
      </c>
      <c r="M370" s="44">
        <f t="shared" ca="1" si="26"/>
        <v>5040</v>
      </c>
      <c r="N370" s="61">
        <f t="shared" ca="1" si="27"/>
        <v>3.4056455357142759E-2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2020/8/20</v>
      </c>
      <c r="M371" s="44">
        <f t="shared" ref="M371:M375" ca="1" si="46">(L371-K371+1)*B371</f>
        <v>4680</v>
      </c>
      <c r="N371" s="61">
        <f t="shared" ref="N371:N375" ca="1" si="47">H371/M371*365</f>
        <v>-0.24526697542735099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1579</v>
      </c>
      <c r="K372" s="59">
        <f t="shared" si="44"/>
        <v>44026</v>
      </c>
      <c r="L372" s="60" t="str">
        <f t="shared" ca="1" si="45"/>
        <v>2020/8/20</v>
      </c>
      <c r="M372" s="44">
        <f t="shared" ca="1" si="46"/>
        <v>4560</v>
      </c>
      <c r="N372" s="61">
        <f t="shared" ca="1" si="47"/>
        <v>-0.13403280263157902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1581</v>
      </c>
      <c r="K373" s="59">
        <f t="shared" si="44"/>
        <v>44027</v>
      </c>
      <c r="L373" s="60" t="str">
        <f t="shared" ca="1" si="45"/>
        <v>2020/8/20</v>
      </c>
      <c r="M373" s="44">
        <f t="shared" ca="1" si="46"/>
        <v>4440</v>
      </c>
      <c r="N373" s="61">
        <f t="shared" ca="1" si="47"/>
        <v>5.307428828828744E-2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1589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1583</v>
      </c>
      <c r="K374" s="59">
        <f t="shared" si="44"/>
        <v>44028</v>
      </c>
      <c r="L374" s="60" t="str">
        <f t="shared" ca="1" si="45"/>
        <v>2020/8/20</v>
      </c>
      <c r="M374" s="44">
        <f t="shared" ca="1" si="46"/>
        <v>4320</v>
      </c>
      <c r="N374" s="61">
        <f t="shared" ca="1" si="47"/>
        <v>0.53891920486111067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1585</v>
      </c>
      <c r="K375" s="59">
        <f t="shared" si="44"/>
        <v>44029</v>
      </c>
      <c r="L375" s="60" t="str">
        <f t="shared" ca="1" si="45"/>
        <v>2020/8/20</v>
      </c>
      <c r="M375" s="44">
        <f t="shared" ca="1" si="46"/>
        <v>4200</v>
      </c>
      <c r="N375" s="61">
        <f t="shared" ca="1" si="47"/>
        <v>0.50625430476190414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2020/8/20</v>
      </c>
      <c r="M376" s="44">
        <f t="shared" ref="M376:M380" ca="1" si="65">(L376-K376+1)*B376</f>
        <v>3840</v>
      </c>
      <c r="N376" s="61">
        <f t="shared" ref="N376:N380" ca="1" si="66">H376/M376*365</f>
        <v>0.22932978515624936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1594</v>
      </c>
      <c r="K377" s="59">
        <f t="shared" si="63"/>
        <v>44033</v>
      </c>
      <c r="L377" s="60" t="str">
        <f t="shared" ca="1" si="64"/>
        <v>2020/8/20</v>
      </c>
      <c r="M377" s="44">
        <f t="shared" ca="1" si="65"/>
        <v>3720</v>
      </c>
      <c r="N377" s="61">
        <f t="shared" ca="1" si="66"/>
        <v>0.1679046115591398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1596</v>
      </c>
      <c r="K378" s="59">
        <f t="shared" si="63"/>
        <v>44034</v>
      </c>
      <c r="L378" s="60" t="str">
        <f t="shared" ca="1" si="64"/>
        <v>2020/8/20</v>
      </c>
      <c r="M378" s="44">
        <f t="shared" ca="1" si="65"/>
        <v>3600</v>
      </c>
      <c r="N378" s="61">
        <f t="shared" ca="1" si="66"/>
        <v>4.9046672222221352E-2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1598</v>
      </c>
      <c r="K379" s="59">
        <f t="shared" si="63"/>
        <v>44035</v>
      </c>
      <c r="L379" s="60" t="str">
        <f t="shared" ca="1" si="64"/>
        <v>2020/8/20</v>
      </c>
      <c r="M379" s="44">
        <f t="shared" ca="1" si="65"/>
        <v>3480</v>
      </c>
      <c r="N379" s="61">
        <f t="shared" ca="1" si="66"/>
        <v>4.9323142241379174E-2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1600</v>
      </c>
      <c r="K380" s="59">
        <f t="shared" si="63"/>
        <v>44036</v>
      </c>
      <c r="L380" s="60" t="str">
        <f t="shared" ca="1" si="64"/>
        <v>2020/8/20</v>
      </c>
      <c r="M380" s="44">
        <f t="shared" ca="1" si="65"/>
        <v>3360</v>
      </c>
      <c r="N380" s="61">
        <f t="shared" ca="1" si="66"/>
        <v>0.70901467261904771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2020/8/20</v>
      </c>
      <c r="M381" s="44">
        <f t="shared" ref="M381:M385" ca="1" si="84">(L381-K381+1)*B381</f>
        <v>3000</v>
      </c>
      <c r="N381" s="61">
        <f t="shared" ref="N381:N385" ca="1" si="85">H381/M381*365</f>
        <v>0.7661966849999996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1610</v>
      </c>
      <c r="K382" s="59">
        <f t="shared" si="82"/>
        <v>44040</v>
      </c>
      <c r="L382" s="60" t="str">
        <f t="shared" ca="1" si="83"/>
        <v>2020/8/20</v>
      </c>
      <c r="M382" s="44">
        <f t="shared" ca="1" si="84"/>
        <v>2880</v>
      </c>
      <c r="N382" s="61">
        <f t="shared" ca="1" si="85"/>
        <v>0.65793898784722316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1619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1612</v>
      </c>
      <c r="K383" s="59">
        <f t="shared" si="82"/>
        <v>44041</v>
      </c>
      <c r="L383" s="60" t="str">
        <f t="shared" ca="1" si="83"/>
        <v>2020/8/20</v>
      </c>
      <c r="M383" s="44">
        <f t="shared" ca="1" si="84"/>
        <v>2760</v>
      </c>
      <c r="N383" s="61">
        <f t="shared" ca="1" si="85"/>
        <v>0.25306428623188287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1614</v>
      </c>
      <c r="K384" s="59">
        <f t="shared" si="82"/>
        <v>44042</v>
      </c>
      <c r="L384" s="60" t="str">
        <f t="shared" ca="1" si="83"/>
        <v>2020/8/20</v>
      </c>
      <c r="M384" s="44">
        <f t="shared" ca="1" si="84"/>
        <v>2640</v>
      </c>
      <c r="N384" s="61">
        <f t="shared" ca="1" si="85"/>
        <v>0.30932616287878817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1616</v>
      </c>
      <c r="K385" s="59">
        <f t="shared" si="82"/>
        <v>44043</v>
      </c>
      <c r="L385" s="60" t="str">
        <f t="shared" ca="1" si="83"/>
        <v>2020/8/20</v>
      </c>
      <c r="M385" s="44">
        <f t="shared" ca="1" si="84"/>
        <v>2520</v>
      </c>
      <c r="N385" s="61">
        <f t="shared" ca="1" si="85"/>
        <v>0.13063335515872931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1626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2020/8/20</v>
      </c>
      <c r="M386" s="44">
        <f t="shared" ref="M386" ca="1" si="103">(L386-K386+1)*B386</f>
        <v>2160</v>
      </c>
      <c r="N386" s="61">
        <f t="shared" ref="N386" ca="1" si="104">H386/M386*365</f>
        <v>-0.30803144212963068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1636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1628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2020/8/20</v>
      </c>
      <c r="M387" s="44">
        <f t="shared" ref="M387:M390" ca="1" si="122">(L387-K387+1)*B387</f>
        <v>2040</v>
      </c>
      <c r="N387" s="61">
        <f t="shared" ref="N387:N390" ca="1" si="123">H387/M387*365</f>
        <v>-0.20547728676470572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1637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1630</v>
      </c>
      <c r="K388" s="59">
        <f t="shared" si="120"/>
        <v>44048</v>
      </c>
      <c r="L388" s="60" t="str">
        <f t="shared" ca="1" si="121"/>
        <v>2020/8/20</v>
      </c>
      <c r="M388" s="44">
        <f t="shared" ca="1" si="122"/>
        <v>1920</v>
      </c>
      <c r="N388" s="61">
        <f t="shared" ca="1" si="123"/>
        <v>-0.44654366145833485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1638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1632</v>
      </c>
      <c r="K389" s="59">
        <f t="shared" si="120"/>
        <v>44049</v>
      </c>
      <c r="L389" s="60" t="str">
        <f t="shared" ca="1" si="121"/>
        <v>2020/8/20</v>
      </c>
      <c r="M389" s="44">
        <f t="shared" ca="1" si="122"/>
        <v>1800</v>
      </c>
      <c r="N389" s="61">
        <f t="shared" ca="1" si="123"/>
        <v>-0.47631323888889054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1639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1634</v>
      </c>
      <c r="K390" s="59">
        <f t="shared" si="120"/>
        <v>44050</v>
      </c>
      <c r="L390" s="60" t="str">
        <f t="shared" ca="1" si="121"/>
        <v>2020/8/20</v>
      </c>
      <c r="M390" s="44">
        <f t="shared" ca="1" si="122"/>
        <v>1680</v>
      </c>
      <c r="N390" s="61">
        <f t="shared" ca="1" si="123"/>
        <v>-0.22606296726190478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  <row r="391" spans="1:30">
      <c r="A391" s="63" t="s">
        <v>1651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-1.4628549999999999E-2</v>
      </c>
      <c r="H391" s="58">
        <f t="shared" ref="H391:H395" si="138">IF(G391="",$F$1*C391-B391,G391-B391)</f>
        <v>-1.7554259999999999</v>
      </c>
      <c r="I391" s="2" t="s">
        <v>66</v>
      </c>
      <c r="J391" s="33" t="s">
        <v>1642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2020/8/20</v>
      </c>
      <c r="M391" s="44">
        <f t="shared" ref="M391:M395" ca="1" si="141">(L391-K391+1)*B391</f>
        <v>1320</v>
      </c>
      <c r="N391" s="61">
        <f t="shared" ref="N391:N395" ca="1" si="142">H391/M391*365</f>
        <v>-0.48540188636363635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0.22462855000000001</v>
      </c>
    </row>
    <row r="392" spans="1:30">
      <c r="A392" s="63" t="s">
        <v>1652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2.6823333333333937E-3</v>
      </c>
      <c r="H392" s="58">
        <f t="shared" si="138"/>
        <v>0.32188000000000727</v>
      </c>
      <c r="I392" s="2" t="s">
        <v>66</v>
      </c>
      <c r="J392" s="33" t="s">
        <v>1644</v>
      </c>
      <c r="K392" s="59">
        <f t="shared" si="139"/>
        <v>44054</v>
      </c>
      <c r="L392" s="60" t="str">
        <f t="shared" ca="1" si="140"/>
        <v>2020/8/20</v>
      </c>
      <c r="M392" s="44">
        <f t="shared" ca="1" si="141"/>
        <v>1200</v>
      </c>
      <c r="N392" s="61">
        <f t="shared" ca="1" si="142"/>
        <v>9.7905166666668875E-2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0.20731766666666662</v>
      </c>
    </row>
    <row r="393" spans="1:30">
      <c r="A393" s="63" t="s">
        <v>1653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1.3585941666666676E-2</v>
      </c>
      <c r="H393" s="58">
        <f t="shared" si="138"/>
        <v>1.630313000000001</v>
      </c>
      <c r="I393" s="2" t="s">
        <v>66</v>
      </c>
      <c r="J393" s="33" t="s">
        <v>1646</v>
      </c>
      <c r="K393" s="59">
        <f t="shared" si="139"/>
        <v>44055</v>
      </c>
      <c r="L393" s="60" t="str">
        <f t="shared" ca="1" si="140"/>
        <v>2020/8/20</v>
      </c>
      <c r="M393" s="44">
        <f t="shared" ca="1" si="141"/>
        <v>1080</v>
      </c>
      <c r="N393" s="61">
        <f t="shared" ca="1" si="142"/>
        <v>0.55098541203703733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0.19641405833333334</v>
      </c>
    </row>
    <row r="394" spans="1:30">
      <c r="A394" s="63" t="s">
        <v>1654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9.6516499999998711E-3</v>
      </c>
      <c r="H394" s="58">
        <f t="shared" si="138"/>
        <v>1.1581979999999845</v>
      </c>
      <c r="I394" s="2" t="s">
        <v>66</v>
      </c>
      <c r="J394" s="33" t="s">
        <v>1648</v>
      </c>
      <c r="K394" s="59">
        <f t="shared" si="139"/>
        <v>44056</v>
      </c>
      <c r="L394" s="60" t="str">
        <f t="shared" ca="1" si="140"/>
        <v>2020/8/20</v>
      </c>
      <c r="M394" s="44">
        <f t="shared" ca="1" si="141"/>
        <v>960</v>
      </c>
      <c r="N394" s="61">
        <f t="shared" ca="1" si="142"/>
        <v>0.44035653124999413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0.20034835000000015</v>
      </c>
    </row>
    <row r="395" spans="1:30">
      <c r="A395" s="63" t="s">
        <v>1655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-9.1473333333335445E-4</v>
      </c>
      <c r="H395" s="58">
        <f t="shared" si="138"/>
        <v>-0.10976800000000253</v>
      </c>
      <c r="I395" s="2" t="s">
        <v>66</v>
      </c>
      <c r="J395" s="33" t="s">
        <v>1650</v>
      </c>
      <c r="K395" s="59">
        <f t="shared" si="139"/>
        <v>44057</v>
      </c>
      <c r="L395" s="60" t="str">
        <f t="shared" ca="1" si="140"/>
        <v>2020/8/20</v>
      </c>
      <c r="M395" s="44">
        <f t="shared" ca="1" si="141"/>
        <v>840</v>
      </c>
      <c r="N395" s="61">
        <f t="shared" ca="1" si="142"/>
        <v>-4.7696809523810627E-2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0.21091473333333338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9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95">
    <cfRule type="dataBar" priority="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95">
    <cfRule type="dataBar" priority="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681</v>
      </c>
      <c r="C2" s="2" t="s">
        <v>682</v>
      </c>
      <c r="D2" s="2" t="s">
        <v>683</v>
      </c>
      <c r="E2" s="2" t="s">
        <v>684</v>
      </c>
      <c r="F2" s="2" t="s">
        <v>685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6"/>
  <sheetViews>
    <sheetView zoomScaleNormal="100" workbookViewId="0">
      <pane xSplit="4" ySplit="2" topLeftCell="E3" activePane="bottomRight" state="frozen"/>
      <selection pane="topRight" activeCell="D1" sqref="D1"/>
      <selection pane="bottomLeft" activeCell="A22" sqref="A22"/>
      <selection pane="bottomRight" activeCell="G8" sqref="G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7.5" style="2" bestFit="1" customWidth="1"/>
    <col min="6" max="6" width="11.625" style="66" bestFit="1" customWidth="1"/>
    <col min="7" max="7" width="9.5" style="56" bestFit="1" customWidth="1"/>
    <col min="8" max="8" width="7.5" style="56" bestFit="1" customWidth="1"/>
    <col min="9" max="9" width="9" style="2" bestFit="1" customWidth="1"/>
    <col min="10" max="10" width="7.5" style="2" bestFit="1" customWidth="1"/>
    <col min="11" max="11" width="11.625" style="2" bestFit="1" customWidth="1"/>
    <col min="12" max="12" width="9.5" style="56" bestFit="1" customWidth="1"/>
    <col min="13" max="13" width="7.5" style="56" bestFit="1" customWidth="1"/>
    <col min="14" max="14" width="8" style="2" bestFit="1" customWidth="1"/>
    <col min="15" max="15" width="7.5" style="2" bestFit="1" customWidth="1"/>
    <col min="16" max="16" width="11.62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40">
        <f>F1+K1+P1</f>
        <v>7919.170000000001</v>
      </c>
      <c r="B1" s="240"/>
      <c r="C1" s="240"/>
      <c r="D1" s="241"/>
      <c r="E1" s="67" t="s">
        <v>686</v>
      </c>
      <c r="F1" s="242">
        <f>SUM(I3:I10052)</f>
        <v>5590.924</v>
      </c>
      <c r="G1" s="242"/>
      <c r="H1" s="242"/>
      <c r="I1" s="243"/>
      <c r="J1" s="67" t="s">
        <v>1622</v>
      </c>
      <c r="K1" s="242">
        <f>SUM(N3:N10052)</f>
        <v>823.59600000000012</v>
      </c>
      <c r="L1" s="242"/>
      <c r="M1" s="242"/>
      <c r="N1" s="243"/>
      <c r="O1" s="67" t="s">
        <v>1657</v>
      </c>
      <c r="P1" s="242">
        <f>SUM(S3:S10052)</f>
        <v>1504.6500000000003</v>
      </c>
      <c r="Q1" s="242"/>
      <c r="R1" s="242"/>
      <c r="S1" s="243"/>
    </row>
    <row r="2" spans="1:19 1028:1029" s="69" customFormat="1">
      <c r="A2" s="69" t="s">
        <v>689</v>
      </c>
      <c r="B2" s="69" t="s">
        <v>690</v>
      </c>
      <c r="C2" s="69" t="s">
        <v>1658</v>
      </c>
      <c r="D2" s="69" t="s">
        <v>691</v>
      </c>
      <c r="E2" s="70" t="s">
        <v>1659</v>
      </c>
      <c r="F2" s="210" t="s">
        <v>693</v>
      </c>
      <c r="G2" s="211" t="s">
        <v>1624</v>
      </c>
      <c r="H2" s="211" t="s">
        <v>1656</v>
      </c>
      <c r="I2" s="212" t="s">
        <v>695</v>
      </c>
      <c r="J2" s="70" t="s">
        <v>1659</v>
      </c>
      <c r="K2" s="210" t="s">
        <v>693</v>
      </c>
      <c r="L2" s="211" t="s">
        <v>1624</v>
      </c>
      <c r="M2" s="211" t="s">
        <v>1656</v>
      </c>
      <c r="N2" s="212" t="s">
        <v>695</v>
      </c>
      <c r="O2" s="70" t="s">
        <v>1659</v>
      </c>
      <c r="P2" s="210" t="s">
        <v>693</v>
      </c>
      <c r="Q2" s="211" t="s">
        <v>1624</v>
      </c>
      <c r="R2" s="211" t="s">
        <v>1656</v>
      </c>
      <c r="S2" s="213" t="s">
        <v>695</v>
      </c>
    </row>
    <row r="3" spans="1:19 1028:1029" s="2" customFormat="1">
      <c r="A3" s="2">
        <v>688519</v>
      </c>
      <c r="B3" s="65" t="s">
        <v>1623</v>
      </c>
      <c r="C3" s="65">
        <v>32.6</v>
      </c>
      <c r="D3" s="81">
        <v>44053</v>
      </c>
      <c r="E3" s="214">
        <v>353</v>
      </c>
      <c r="F3" s="215">
        <v>44061</v>
      </c>
      <c r="G3" s="220">
        <v>48.508000000000003</v>
      </c>
      <c r="H3" s="216">
        <v>24.6</v>
      </c>
      <c r="I3" s="217">
        <f>E3*(G3-$C$3)-H3</f>
        <v>5590.924</v>
      </c>
      <c r="J3" s="214">
        <v>52</v>
      </c>
      <c r="K3" s="215">
        <v>44061</v>
      </c>
      <c r="L3" s="220">
        <v>48.508000000000003</v>
      </c>
      <c r="M3" s="216">
        <v>3.62</v>
      </c>
      <c r="N3" s="217">
        <f>J3*(L3-C3)-M3</f>
        <v>823.59600000000012</v>
      </c>
      <c r="O3" s="214">
        <v>95</v>
      </c>
      <c r="P3" s="215">
        <v>44061</v>
      </c>
      <c r="Q3" s="220">
        <v>48.508000000000003</v>
      </c>
      <c r="R3" s="216">
        <v>6.61</v>
      </c>
      <c r="S3" s="218">
        <f>O3*(Q3-$C$3)-R3</f>
        <v>1504.6500000000003</v>
      </c>
      <c r="AMN3" s="219"/>
      <c r="AMO3" s="219"/>
    </row>
    <row r="4" spans="1:19 1028:1029" s="2" customFormat="1">
      <c r="B4" s="65"/>
      <c r="C4" s="65"/>
      <c r="D4" s="81"/>
      <c r="E4" s="82"/>
      <c r="F4" s="83"/>
      <c r="G4" s="84"/>
      <c r="H4" s="84"/>
      <c r="I4" s="85"/>
      <c r="J4" s="82"/>
      <c r="K4" s="83"/>
      <c r="L4" s="84"/>
      <c r="M4" s="84"/>
      <c r="N4" s="85"/>
      <c r="O4" s="82"/>
      <c r="P4" s="83"/>
      <c r="Q4" s="84"/>
      <c r="R4" s="84"/>
      <c r="S4" s="209"/>
    </row>
    <row r="5" spans="1:19 1028:1029">
      <c r="D5" s="81"/>
      <c r="E5" s="82"/>
      <c r="F5" s="83"/>
      <c r="G5" s="84"/>
      <c r="H5" s="84"/>
      <c r="I5" s="85"/>
      <c r="J5" s="82"/>
      <c r="K5" s="83"/>
      <c r="L5" s="84"/>
      <c r="M5" s="84"/>
      <c r="N5" s="85"/>
      <c r="O5" s="82"/>
      <c r="P5" s="83"/>
      <c r="Q5" s="84"/>
      <c r="R5" s="84"/>
      <c r="S5" s="209"/>
    </row>
    <row r="6" spans="1:19 1028:1029">
      <c r="D6" s="81"/>
      <c r="E6" s="82"/>
      <c r="F6" s="83"/>
      <c r="G6" s="84"/>
      <c r="H6" s="84"/>
      <c r="I6" s="85"/>
      <c r="J6" s="82"/>
      <c r="K6" s="83"/>
      <c r="L6" s="84"/>
      <c r="M6" s="84"/>
      <c r="N6" s="85"/>
      <c r="O6" s="82"/>
      <c r="P6" s="83"/>
      <c r="Q6" s="84"/>
      <c r="R6" s="84"/>
      <c r="S6" s="209"/>
    </row>
  </sheetData>
  <mergeCells count="4">
    <mergeCell ref="A1:D1"/>
    <mergeCell ref="F1:I1"/>
    <mergeCell ref="K1:N1"/>
    <mergeCell ref="P1:S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tabSelected="1"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49" sqref="G4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4">
        <f>E1+K1</f>
        <v>8518.09</v>
      </c>
      <c r="B1" s="244"/>
      <c r="C1" s="246"/>
      <c r="D1" s="67" t="s">
        <v>686</v>
      </c>
      <c r="E1" s="244">
        <f>G3</f>
        <v>4080.7200000000003</v>
      </c>
      <c r="F1" s="244"/>
      <c r="G1" s="68" t="s">
        <v>687</v>
      </c>
      <c r="H1" s="245">
        <f>G3/I3*365</f>
        <v>2.4140401944894654</v>
      </c>
      <c r="I1" s="245"/>
      <c r="J1" s="67" t="s">
        <v>688</v>
      </c>
      <c r="K1" s="244">
        <f>M3</f>
        <v>4437.3700000000008</v>
      </c>
      <c r="L1" s="244"/>
      <c r="M1" s="68" t="s">
        <v>687</v>
      </c>
      <c r="N1" s="245">
        <f>M3/O3*365</f>
        <v>2.103428636363637</v>
      </c>
      <c r="O1" s="245"/>
    </row>
    <row r="2" spans="1:15" s="69" customFormat="1">
      <c r="A2" s="69" t="s">
        <v>689</v>
      </c>
      <c r="B2" s="69" t="s">
        <v>690</v>
      </c>
      <c r="C2" s="69" t="s">
        <v>691</v>
      </c>
      <c r="D2" s="70" t="s">
        <v>692</v>
      </c>
      <c r="E2" s="71" t="s">
        <v>693</v>
      </c>
      <c r="F2" s="72" t="s">
        <v>694</v>
      </c>
      <c r="G2" s="73" t="s">
        <v>695</v>
      </c>
      <c r="H2" s="74" t="s">
        <v>696</v>
      </c>
      <c r="I2" s="75" t="s">
        <v>697</v>
      </c>
      <c r="J2" s="70" t="s">
        <v>692</v>
      </c>
      <c r="K2" s="71" t="s">
        <v>693</v>
      </c>
      <c r="L2" s="72" t="s">
        <v>694</v>
      </c>
      <c r="M2" s="76" t="s">
        <v>695</v>
      </c>
      <c r="N2" s="74" t="s">
        <v>696</v>
      </c>
      <c r="O2" s="75" t="s">
        <v>697</v>
      </c>
    </row>
    <row r="3" spans="1:15" s="69" customFormat="1">
      <c r="A3" s="69" t="s">
        <v>698</v>
      </c>
      <c r="B3" s="112" t="s">
        <v>699</v>
      </c>
      <c r="C3" s="113" t="str">
        <f ca="1">TODAY()-C4&amp;" 天"</f>
        <v>429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37437.369999999995</v>
      </c>
      <c r="M3" s="79">
        <f>SUM(M4:M10094)</f>
        <v>4437.3700000000008</v>
      </c>
      <c r="N3" s="111" t="str">
        <f>"当前 "&amp;COUNTIF(K4:K10008,"----")&amp;" 支"</f>
        <v>当前 0 支</v>
      </c>
      <c r="O3" s="80">
        <f>SUM(O4:O3008)</f>
        <v>770000</v>
      </c>
    </row>
    <row r="4" spans="1:15">
      <c r="A4" s="2">
        <v>113027</v>
      </c>
      <c r="B4" s="65" t="s">
        <v>700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701</v>
      </c>
      <c r="K4" s="89" t="s">
        <v>701</v>
      </c>
      <c r="L4" s="90" t="s">
        <v>701</v>
      </c>
      <c r="M4" s="90" t="s">
        <v>701</v>
      </c>
      <c r="N4" s="89" t="s">
        <v>701</v>
      </c>
      <c r="O4" s="91" t="s">
        <v>701</v>
      </c>
    </row>
    <row r="5" spans="1:15">
      <c r="A5" s="2">
        <v>113028</v>
      </c>
      <c r="B5" s="65" t="s">
        <v>702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704</v>
      </c>
      <c r="C7" s="81">
        <v>43663</v>
      </c>
      <c r="D7" s="96" t="s">
        <v>701</v>
      </c>
      <c r="E7" s="97" t="s">
        <v>701</v>
      </c>
      <c r="F7" s="98" t="s">
        <v>701</v>
      </c>
      <c r="G7" s="98" t="s">
        <v>701</v>
      </c>
      <c r="H7" s="97" t="s">
        <v>701</v>
      </c>
      <c r="I7" s="97" t="s">
        <v>701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705</v>
      </c>
      <c r="C8" s="81">
        <v>43671</v>
      </c>
      <c r="D8" s="96" t="s">
        <v>701</v>
      </c>
      <c r="E8" s="97" t="s">
        <v>701</v>
      </c>
      <c r="F8" s="98" t="s">
        <v>701</v>
      </c>
      <c r="G8" s="98" t="s">
        <v>701</v>
      </c>
      <c r="H8" s="97" t="s">
        <v>701</v>
      </c>
      <c r="I8" s="97" t="s">
        <v>701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706</v>
      </c>
      <c r="C9" s="81">
        <v>43682</v>
      </c>
      <c r="D9" s="96" t="s">
        <v>701</v>
      </c>
      <c r="E9" s="97" t="s">
        <v>701</v>
      </c>
      <c r="F9" s="98" t="s">
        <v>701</v>
      </c>
      <c r="G9" s="98" t="s">
        <v>701</v>
      </c>
      <c r="H9" s="97" t="s">
        <v>701</v>
      </c>
      <c r="I9" s="97" t="s">
        <v>701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701</v>
      </c>
      <c r="K10" s="89" t="s">
        <v>701</v>
      </c>
      <c r="L10" s="90" t="s">
        <v>701</v>
      </c>
      <c r="M10" s="90" t="s">
        <v>701</v>
      </c>
      <c r="N10" s="89" t="s">
        <v>701</v>
      </c>
      <c r="O10" s="91" t="s">
        <v>701</v>
      </c>
    </row>
    <row r="11" spans="1:15">
      <c r="A11" s="2">
        <v>128073</v>
      </c>
      <c r="B11" s="65" t="s">
        <v>708</v>
      </c>
      <c r="C11" s="81">
        <v>43703</v>
      </c>
      <c r="D11" s="96" t="s">
        <v>701</v>
      </c>
      <c r="E11" s="97" t="s">
        <v>701</v>
      </c>
      <c r="F11" s="98" t="s">
        <v>701</v>
      </c>
      <c r="G11" s="98" t="s">
        <v>701</v>
      </c>
      <c r="H11" s="97" t="s">
        <v>701</v>
      </c>
      <c r="I11" s="97" t="s">
        <v>701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701</v>
      </c>
      <c r="K13" s="89" t="s">
        <v>701</v>
      </c>
      <c r="L13" s="90" t="s">
        <v>701</v>
      </c>
      <c r="M13" s="90" t="s">
        <v>701</v>
      </c>
      <c r="N13" s="89" t="s">
        <v>701</v>
      </c>
      <c r="O13" s="91" t="s">
        <v>701</v>
      </c>
    </row>
    <row r="14" spans="1:15">
      <c r="A14" s="2">
        <v>128079</v>
      </c>
      <c r="B14" s="65" t="s">
        <v>711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701</v>
      </c>
      <c r="K14" s="89" t="s">
        <v>701</v>
      </c>
      <c r="L14" s="90" t="s">
        <v>701</v>
      </c>
      <c r="M14" s="90" t="s">
        <v>701</v>
      </c>
      <c r="N14" s="89" t="s">
        <v>701</v>
      </c>
      <c r="O14" s="91" t="s">
        <v>701</v>
      </c>
    </row>
    <row r="15" spans="1:15">
      <c r="A15" s="2">
        <v>127014</v>
      </c>
      <c r="B15" s="65" t="s">
        <v>712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701</v>
      </c>
      <c r="K15" s="89" t="s">
        <v>701</v>
      </c>
      <c r="L15" s="90" t="s">
        <v>701</v>
      </c>
      <c r="M15" s="90" t="s">
        <v>701</v>
      </c>
      <c r="N15" s="89" t="s">
        <v>701</v>
      </c>
      <c r="O15" s="91" t="s">
        <v>701</v>
      </c>
    </row>
    <row r="16" spans="1:15">
      <c r="A16" s="2">
        <v>110059</v>
      </c>
      <c r="B16" s="65" t="s">
        <v>880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713</v>
      </c>
      <c r="C17" s="81">
        <v>43768</v>
      </c>
      <c r="D17" s="96" t="s">
        <v>701</v>
      </c>
      <c r="E17" s="97" t="s">
        <v>701</v>
      </c>
      <c r="F17" s="98" t="s">
        <v>701</v>
      </c>
      <c r="G17" s="98" t="s">
        <v>701</v>
      </c>
      <c r="H17" s="97" t="s">
        <v>701</v>
      </c>
      <c r="I17" s="104" t="s">
        <v>701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701</v>
      </c>
      <c r="K18" s="89" t="s">
        <v>701</v>
      </c>
      <c r="L18" s="90" t="s">
        <v>701</v>
      </c>
      <c r="M18" s="90" t="s">
        <v>701</v>
      </c>
      <c r="N18" s="89" t="s">
        <v>701</v>
      </c>
      <c r="O18" s="91" t="s">
        <v>701</v>
      </c>
    </row>
    <row r="19" spans="1:15">
      <c r="A19" s="2">
        <v>123035</v>
      </c>
      <c r="B19" s="65" t="s">
        <v>715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701</v>
      </c>
      <c r="K20" s="89" t="s">
        <v>701</v>
      </c>
      <c r="L20" s="90" t="s">
        <v>701</v>
      </c>
      <c r="M20" s="90" t="s">
        <v>701</v>
      </c>
      <c r="N20" s="89" t="s">
        <v>701</v>
      </c>
      <c r="O20" s="91" t="s">
        <v>701</v>
      </c>
    </row>
    <row r="21" spans="1:15">
      <c r="A21" s="2">
        <v>128081</v>
      </c>
      <c r="B21" s="65" t="s">
        <v>717</v>
      </c>
      <c r="C21" s="81">
        <v>43794</v>
      </c>
      <c r="D21" s="96" t="s">
        <v>701</v>
      </c>
      <c r="E21" s="97" t="s">
        <v>701</v>
      </c>
      <c r="F21" s="98" t="s">
        <v>701</v>
      </c>
      <c r="G21" s="98" t="s">
        <v>701</v>
      </c>
      <c r="H21" s="97" t="s">
        <v>701</v>
      </c>
      <c r="I21" s="104" t="s">
        <v>701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701</v>
      </c>
      <c r="K23" s="89" t="s">
        <v>701</v>
      </c>
      <c r="L23" s="90" t="s">
        <v>701</v>
      </c>
      <c r="M23" s="90" t="s">
        <v>701</v>
      </c>
      <c r="N23" s="89" t="s">
        <v>701</v>
      </c>
      <c r="O23" s="91" t="s">
        <v>701</v>
      </c>
    </row>
    <row r="24" spans="1:15">
      <c r="A24" s="2">
        <v>110063</v>
      </c>
      <c r="B24" s="105" t="s">
        <v>720</v>
      </c>
      <c r="C24" s="81">
        <v>43816</v>
      </c>
      <c r="D24" s="96" t="s">
        <v>701</v>
      </c>
      <c r="E24" s="97" t="s">
        <v>701</v>
      </c>
      <c r="F24" s="98" t="s">
        <v>701</v>
      </c>
      <c r="G24" s="98" t="s">
        <v>701</v>
      </c>
      <c r="H24" s="97" t="s">
        <v>701</v>
      </c>
      <c r="I24" s="104" t="s">
        <v>701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722</v>
      </c>
      <c r="C26" s="81">
        <v>43817</v>
      </c>
      <c r="D26" s="96" t="s">
        <v>701</v>
      </c>
      <c r="E26" s="97" t="s">
        <v>701</v>
      </c>
      <c r="F26" s="98" t="s">
        <v>701</v>
      </c>
      <c r="G26" s="98" t="s">
        <v>701</v>
      </c>
      <c r="H26" s="97" t="s">
        <v>701</v>
      </c>
      <c r="I26" s="104" t="s">
        <v>701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723</v>
      </c>
      <c r="C27" s="81">
        <v>43822</v>
      </c>
      <c r="D27" s="96" t="s">
        <v>701</v>
      </c>
      <c r="E27" s="97" t="s">
        <v>701</v>
      </c>
      <c r="F27" s="98" t="s">
        <v>701</v>
      </c>
      <c r="G27" s="98" t="s">
        <v>701</v>
      </c>
      <c r="H27" s="97" t="s">
        <v>701</v>
      </c>
      <c r="I27" s="104" t="s">
        <v>701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701</v>
      </c>
      <c r="K29" s="89" t="s">
        <v>701</v>
      </c>
      <c r="L29" s="90" t="s">
        <v>701</v>
      </c>
      <c r="M29" s="90" t="s">
        <v>701</v>
      </c>
      <c r="N29" s="89" t="s">
        <v>701</v>
      </c>
      <c r="O29" s="91" t="s">
        <v>701</v>
      </c>
    </row>
    <row r="30" spans="1:15">
      <c r="A30" s="2">
        <v>128088</v>
      </c>
      <c r="B30" s="65" t="s">
        <v>726</v>
      </c>
      <c r="C30" s="81">
        <v>43825</v>
      </c>
      <c r="D30" s="96" t="s">
        <v>701</v>
      </c>
      <c r="E30" s="97" t="s">
        <v>701</v>
      </c>
      <c r="F30" s="98" t="s">
        <v>701</v>
      </c>
      <c r="G30" s="98" t="s">
        <v>701</v>
      </c>
      <c r="H30" s="97" t="s">
        <v>701</v>
      </c>
      <c r="I30" s="104" t="s">
        <v>701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701</v>
      </c>
      <c r="K31" s="89" t="s">
        <v>701</v>
      </c>
      <c r="L31" s="90" t="s">
        <v>701</v>
      </c>
      <c r="M31" s="90" t="s">
        <v>701</v>
      </c>
      <c r="N31" s="89" t="s">
        <v>701</v>
      </c>
      <c r="O31" s="91" t="s">
        <v>701</v>
      </c>
    </row>
    <row r="32" spans="1:15">
      <c r="A32" s="2">
        <v>128090</v>
      </c>
      <c r="B32" s="105" t="s">
        <v>728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701</v>
      </c>
      <c r="K32" s="89" t="s">
        <v>701</v>
      </c>
      <c r="L32" s="90" t="s">
        <v>701</v>
      </c>
      <c r="M32" s="90" t="s">
        <v>701</v>
      </c>
      <c r="N32" s="89" t="s">
        <v>701</v>
      </c>
      <c r="O32" s="91" t="s">
        <v>701</v>
      </c>
    </row>
    <row r="33" spans="1:15">
      <c r="A33" s="2">
        <v>128092</v>
      </c>
      <c r="B33" s="65" t="s">
        <v>729</v>
      </c>
      <c r="C33" s="81">
        <v>43832</v>
      </c>
      <c r="D33" s="96" t="s">
        <v>701</v>
      </c>
      <c r="E33" s="97" t="s">
        <v>701</v>
      </c>
      <c r="F33" s="98" t="s">
        <v>701</v>
      </c>
      <c r="G33" s="98" t="s">
        <v>701</v>
      </c>
      <c r="H33" s="97" t="s">
        <v>701</v>
      </c>
      <c r="I33" s="104" t="s">
        <v>701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701</v>
      </c>
      <c r="K34" s="89" t="s">
        <v>701</v>
      </c>
      <c r="L34" s="90" t="s">
        <v>701</v>
      </c>
      <c r="M34" s="90" t="s">
        <v>701</v>
      </c>
      <c r="N34" s="89" t="s">
        <v>701</v>
      </c>
      <c r="O34" s="91" t="s">
        <v>701</v>
      </c>
    </row>
    <row r="35" spans="1:15">
      <c r="A35" s="2">
        <v>127015</v>
      </c>
      <c r="B35" s="65" t="s">
        <v>731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734</v>
      </c>
      <c r="C38" s="81">
        <v>43900</v>
      </c>
      <c r="D38" s="96" t="s">
        <v>701</v>
      </c>
      <c r="E38" s="97" t="s">
        <v>701</v>
      </c>
      <c r="F38" s="98" t="s">
        <v>701</v>
      </c>
      <c r="G38" s="98" t="s">
        <v>701</v>
      </c>
      <c r="H38" s="97" t="s">
        <v>701</v>
      </c>
      <c r="I38" s="104" t="s">
        <v>701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843</v>
      </c>
      <c r="C39" s="81">
        <v>43905</v>
      </c>
      <c r="D39" s="96" t="s">
        <v>701</v>
      </c>
      <c r="E39" s="97" t="s">
        <v>701</v>
      </c>
      <c r="F39" s="98" t="s">
        <v>701</v>
      </c>
      <c r="G39" s="98" t="s">
        <v>701</v>
      </c>
      <c r="H39" s="97" t="s">
        <v>701</v>
      </c>
      <c r="I39" s="104" t="s">
        <v>701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701</v>
      </c>
      <c r="K40" s="97" t="s">
        <v>701</v>
      </c>
      <c r="L40" s="98" t="s">
        <v>701</v>
      </c>
      <c r="M40" s="98" t="s">
        <v>701</v>
      </c>
      <c r="N40" s="97" t="s">
        <v>701</v>
      </c>
      <c r="O40" s="104" t="s">
        <v>701</v>
      </c>
    </row>
    <row r="41" spans="1:15">
      <c r="A41" s="2">
        <v>110068</v>
      </c>
      <c r="B41" s="65" t="s">
        <v>869</v>
      </c>
      <c r="C41" s="81">
        <v>43916</v>
      </c>
      <c r="D41" s="96" t="s">
        <v>701</v>
      </c>
      <c r="E41" s="97" t="s">
        <v>701</v>
      </c>
      <c r="F41" s="98" t="s">
        <v>701</v>
      </c>
      <c r="G41" s="98" t="s">
        <v>701</v>
      </c>
      <c r="H41" s="97" t="s">
        <v>701</v>
      </c>
      <c r="I41" s="104" t="s">
        <v>701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881</v>
      </c>
      <c r="C42" s="81">
        <v>43924</v>
      </c>
      <c r="D42" s="96" t="s">
        <v>701</v>
      </c>
      <c r="E42" s="97" t="s">
        <v>701</v>
      </c>
      <c r="F42" s="98" t="s">
        <v>701</v>
      </c>
      <c r="G42" s="98" t="s">
        <v>701</v>
      </c>
      <c r="H42" s="97" t="s">
        <v>701</v>
      </c>
      <c r="I42" s="104" t="s">
        <v>701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903</v>
      </c>
      <c r="C43" s="81">
        <v>43935</v>
      </c>
      <c r="D43" s="96" t="s">
        <v>701</v>
      </c>
      <c r="E43" s="97" t="s">
        <v>701</v>
      </c>
      <c r="F43" s="98" t="s">
        <v>701</v>
      </c>
      <c r="G43" s="98" t="s">
        <v>701</v>
      </c>
      <c r="H43" s="97" t="s">
        <v>701</v>
      </c>
      <c r="I43" s="104" t="s">
        <v>701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983</v>
      </c>
      <c r="C44" s="81">
        <v>43990</v>
      </c>
      <c r="D44" s="96" t="s">
        <v>701</v>
      </c>
      <c r="E44" s="97" t="s">
        <v>701</v>
      </c>
      <c r="F44" s="98" t="s">
        <v>701</v>
      </c>
      <c r="G44" s="98" t="s">
        <v>701</v>
      </c>
      <c r="H44" s="97" t="s">
        <v>701</v>
      </c>
      <c r="I44" s="104" t="s">
        <v>701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1606</v>
      </c>
      <c r="C45" s="81">
        <v>44040</v>
      </c>
      <c r="D45" s="96" t="s">
        <v>701</v>
      </c>
      <c r="E45" s="97" t="s">
        <v>701</v>
      </c>
      <c r="F45" s="98" t="s">
        <v>701</v>
      </c>
      <c r="G45" s="98" t="s">
        <v>701</v>
      </c>
      <c r="H45" s="97" t="s">
        <v>701</v>
      </c>
      <c r="I45" s="104" t="s">
        <v>701</v>
      </c>
      <c r="J45" s="77">
        <v>1000</v>
      </c>
      <c r="K45" s="146">
        <v>44063</v>
      </c>
      <c r="L45" s="126">
        <v>1149.77</v>
      </c>
      <c r="M45" s="101">
        <f>L45-J45</f>
        <v>149.76999999999998</v>
      </c>
      <c r="N45" s="94">
        <f t="shared" ref="N45" si="10">K45-C45</f>
        <v>23</v>
      </c>
      <c r="O45" s="103">
        <f t="shared" ref="O45" si="11">N45*J45</f>
        <v>23000</v>
      </c>
    </row>
    <row r="46" spans="1:15">
      <c r="A46" s="2">
        <v>110072</v>
      </c>
      <c r="B46" s="65" t="s">
        <v>1661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86"/>
      <c r="L46" s="92"/>
      <c r="M46" s="86"/>
      <c r="N46" s="86"/>
      <c r="O46" s="87"/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735</v>
      </c>
      <c r="D2" s="2" t="s">
        <v>736</v>
      </c>
      <c r="F2" s="2" t="s">
        <v>737</v>
      </c>
      <c r="H2" s="2" t="s">
        <v>738</v>
      </c>
      <c r="J2" s="2" t="s">
        <v>739</v>
      </c>
      <c r="L2" s="2" t="s">
        <v>740</v>
      </c>
    </row>
    <row r="3" spans="2:14">
      <c r="B3" s="2" t="s">
        <v>741</v>
      </c>
      <c r="C3" s="2">
        <v>1.5</v>
      </c>
      <c r="D3" s="108" t="s">
        <v>742</v>
      </c>
      <c r="E3" s="9">
        <v>1.5</v>
      </c>
      <c r="F3" s="2" t="s">
        <v>743</v>
      </c>
      <c r="G3" s="2">
        <v>1.5</v>
      </c>
      <c r="H3" s="2" t="s">
        <v>744</v>
      </c>
      <c r="I3" s="2">
        <v>1.5</v>
      </c>
      <c r="J3" s="2" t="s">
        <v>745</v>
      </c>
      <c r="K3" s="2">
        <v>1.5</v>
      </c>
      <c r="L3" s="2" t="s">
        <v>746</v>
      </c>
      <c r="M3">
        <v>1.5</v>
      </c>
      <c r="N3"/>
    </row>
    <row r="4" spans="2:14">
      <c r="B4" s="2" t="s">
        <v>747</v>
      </c>
      <c r="C4" s="2">
        <v>1.3</v>
      </c>
      <c r="D4" s="2" t="s">
        <v>748</v>
      </c>
      <c r="E4" s="2">
        <v>1.2</v>
      </c>
      <c r="F4" s="2" t="s">
        <v>749</v>
      </c>
      <c r="G4" s="2">
        <v>1.2</v>
      </c>
      <c r="H4" s="2" t="s">
        <v>750</v>
      </c>
      <c r="I4" s="2">
        <v>1</v>
      </c>
      <c r="J4" s="2" t="s">
        <v>751</v>
      </c>
      <c r="K4" s="2">
        <v>1.3</v>
      </c>
      <c r="L4" s="2" t="s">
        <v>752</v>
      </c>
      <c r="M4">
        <v>1.2</v>
      </c>
      <c r="N4"/>
    </row>
    <row r="5" spans="2:14">
      <c r="B5" s="2" t="s">
        <v>753</v>
      </c>
      <c r="C5" s="2">
        <v>1.1000000000000001</v>
      </c>
      <c r="D5" s="2" t="s">
        <v>754</v>
      </c>
      <c r="E5" s="2">
        <v>1</v>
      </c>
      <c r="F5" s="2" t="s">
        <v>755</v>
      </c>
      <c r="G5" s="2">
        <v>1.1000000000000001</v>
      </c>
      <c r="H5" s="108" t="s">
        <v>756</v>
      </c>
      <c r="I5" s="2">
        <v>0</v>
      </c>
      <c r="J5" s="2" t="s">
        <v>757</v>
      </c>
      <c r="K5" s="2">
        <v>1.1000000000000001</v>
      </c>
      <c r="L5" s="2" t="s">
        <v>758</v>
      </c>
      <c r="M5">
        <v>1</v>
      </c>
      <c r="N5"/>
    </row>
    <row r="6" spans="2:14">
      <c r="B6" s="2" t="s">
        <v>759</v>
      </c>
      <c r="C6" s="2">
        <v>1</v>
      </c>
      <c r="D6" s="109" t="s">
        <v>760</v>
      </c>
      <c r="E6" s="2">
        <v>0.8</v>
      </c>
      <c r="F6" s="2" t="s">
        <v>761</v>
      </c>
      <c r="G6" s="2">
        <v>1</v>
      </c>
      <c r="J6" s="2" t="s">
        <v>762</v>
      </c>
      <c r="K6" s="2">
        <v>0.9</v>
      </c>
      <c r="M6"/>
      <c r="N6"/>
    </row>
    <row r="7" spans="2:14">
      <c r="B7" s="2" t="s">
        <v>763</v>
      </c>
      <c r="C7" s="2">
        <v>0.9</v>
      </c>
      <c r="D7" s="108" t="s">
        <v>764</v>
      </c>
      <c r="E7" s="2">
        <v>0.5</v>
      </c>
      <c r="F7" s="2" t="s">
        <v>765</v>
      </c>
      <c r="G7" s="2">
        <v>0.9</v>
      </c>
      <c r="J7" s="2" t="s">
        <v>766</v>
      </c>
      <c r="K7" s="2">
        <v>0.8</v>
      </c>
      <c r="M7"/>
      <c r="N7"/>
    </row>
    <row r="8" spans="2:14">
      <c r="B8" s="2" t="s">
        <v>767</v>
      </c>
      <c r="C8" s="2">
        <v>0.8</v>
      </c>
      <c r="F8" s="2" t="s">
        <v>768</v>
      </c>
      <c r="G8" s="2">
        <v>0.8</v>
      </c>
      <c r="J8" s="2" t="s">
        <v>769</v>
      </c>
      <c r="K8" s="2">
        <v>0.5</v>
      </c>
      <c r="M8"/>
      <c r="N8"/>
    </row>
    <row r="9" spans="2:14">
      <c r="B9" s="2" t="s">
        <v>770</v>
      </c>
      <c r="C9" s="2">
        <v>0.5</v>
      </c>
      <c r="F9" s="2" t="s">
        <v>771</v>
      </c>
      <c r="G9" s="2">
        <v>0.5</v>
      </c>
      <c r="M9"/>
      <c r="N9"/>
    </row>
    <row r="10" spans="2:14">
      <c r="B10" s="2" t="s">
        <v>772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773</v>
      </c>
      <c r="C2" s="117" t="s">
        <v>857</v>
      </c>
      <c r="D2" s="114" t="s">
        <v>774</v>
      </c>
      <c r="E2" s="114" t="s">
        <v>775</v>
      </c>
      <c r="F2" s="114" t="s">
        <v>776</v>
      </c>
      <c r="G2" s="114" t="s">
        <v>777</v>
      </c>
      <c r="H2" s="114" t="s">
        <v>778</v>
      </c>
      <c r="I2" s="114" t="s">
        <v>779</v>
      </c>
      <c r="J2" s="114" t="s">
        <v>780</v>
      </c>
      <c r="K2" s="114" t="s">
        <v>781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2020-08-20T01:56:52Z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