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5"/>
  <workbookPr/>
  <mc:AlternateContent xmlns:mc="http://schemas.openxmlformats.org/markup-compatibility/2006">
    <mc:Choice Requires="x15">
      <x15ac:absPath xmlns:x15ac="http://schemas.microsoft.com/office/spreadsheetml/2010/11/ac" url="/Users/smzdm/Documents/cccode/invest/"/>
    </mc:Choice>
  </mc:AlternateContent>
  <xr:revisionPtr revIDLastSave="0" documentId="13_ncr:1_{846A3F04-4949-2A41-B72C-FD1A89B21D0A}" xr6:coauthVersionLast="40" xr6:coauthVersionMax="40" xr10:uidLastSave="{00000000-0000-0000-0000-000000000000}"/>
  <bookViews>
    <workbookView xWindow="0" yWindow="540" windowWidth="25600" windowHeight="14260" tabRatio="500" activeTab="1" xr2:uid="{00000000-000D-0000-FFFF-FFFF00000000}"/>
  </bookViews>
  <sheets>
    <sheet name="hs300" sheetId="14" r:id="rId1"/>
    <sheet name="zz500" sheetId="11" r:id="rId2"/>
    <sheet name="hs300（）原始" sheetId="13" r:id="rId3"/>
    <sheet name="zz500(原始)" sheetId="2" r:id="rId4"/>
    <sheet name="可转债收益" sheetId="4" r:id="rId5"/>
    <sheet name="可转债申购参数" sheetId="3" r:id="rId6"/>
  </sheets>
  <definedNames>
    <definedName name="_xlnm._FilterDatabase" localSheetId="0" hidden="1">'hs300'!$A$1:$X$1</definedName>
    <definedName name="_xlnm._FilterDatabase" localSheetId="2" hidden="1">'hs300（）原始'!$A$1:$X$1</definedName>
    <definedName name="_xlnm._FilterDatabase" localSheetId="1" hidden="1">'zz500'!$A$1:$X$1</definedName>
    <definedName name="_xlnm._FilterDatabase" localSheetId="3" hidden="1">'zz500(原始)'!$A$1:$X$1</definedName>
    <definedName name="F" localSheetId="1">'zz500'!$H$36:$H$51</definedName>
    <definedName name="F">'zz500(原始)'!$H$36:$H$51</definedName>
  </definedNames>
  <calcPr calcId="19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37" i="11" l="1"/>
  <c r="L38" i="11"/>
  <c r="L39" i="11"/>
  <c r="L40" i="11"/>
  <c r="L41" i="11"/>
  <c r="L42" i="11"/>
  <c r="L43" i="11"/>
  <c r="L44" i="11"/>
  <c r="L45" i="11"/>
  <c r="L46" i="11"/>
  <c r="L47" i="11"/>
  <c r="L48" i="11"/>
  <c r="L49" i="11"/>
  <c r="L50" i="11"/>
  <c r="L51" i="11"/>
  <c r="L52" i="11"/>
  <c r="L53" i="11"/>
  <c r="L54" i="11"/>
  <c r="L55" i="11"/>
  <c r="L56" i="11"/>
  <c r="L57" i="11"/>
  <c r="L58" i="11"/>
  <c r="L59" i="11"/>
  <c r="L60" i="11"/>
  <c r="L61" i="11"/>
  <c r="L62" i="11"/>
  <c r="L63" i="11"/>
  <c r="L64" i="11"/>
  <c r="L65" i="11"/>
  <c r="L66" i="11"/>
  <c r="L67" i="11"/>
  <c r="L68" i="11"/>
  <c r="L69" i="11"/>
  <c r="L70" i="11"/>
  <c r="L71" i="11"/>
  <c r="L72" i="11"/>
  <c r="L73" i="11"/>
  <c r="L74" i="11"/>
  <c r="L75" i="11"/>
  <c r="L76" i="11"/>
  <c r="L77" i="11"/>
  <c r="L78" i="11"/>
  <c r="L79" i="11"/>
  <c r="L80" i="11"/>
  <c r="L81" i="11"/>
  <c r="L82" i="11"/>
  <c r="L83" i="11"/>
  <c r="L84" i="11"/>
  <c r="L85" i="11"/>
  <c r="L86" i="11"/>
  <c r="L87" i="11"/>
  <c r="L88" i="11"/>
  <c r="L89" i="11"/>
  <c r="L90" i="11"/>
  <c r="L91" i="11"/>
  <c r="L92" i="11"/>
  <c r="L93" i="11"/>
  <c r="L94" i="11"/>
  <c r="L95" i="11"/>
  <c r="L96" i="11"/>
  <c r="L97" i="11"/>
  <c r="L98" i="11"/>
  <c r="L99" i="11"/>
  <c r="L100" i="11"/>
  <c r="L101" i="11"/>
  <c r="L102" i="11"/>
  <c r="L103" i="11"/>
  <c r="L104" i="11"/>
  <c r="L105" i="11"/>
  <c r="L106" i="11"/>
  <c r="L107" i="11"/>
  <c r="L108" i="11"/>
  <c r="L109" i="11"/>
  <c r="L110" i="11"/>
  <c r="L111" i="11"/>
  <c r="L112" i="11"/>
  <c r="L113" i="11"/>
  <c r="L114" i="11"/>
  <c r="L115" i="11"/>
  <c r="L116" i="11"/>
  <c r="L117" i="11"/>
  <c r="L118" i="11"/>
  <c r="L119" i="11"/>
  <c r="L120" i="11"/>
  <c r="L121" i="11"/>
  <c r="L122" i="11"/>
  <c r="L123" i="11"/>
  <c r="L124" i="11"/>
  <c r="L125" i="11"/>
  <c r="L126" i="11"/>
  <c r="L127" i="11"/>
  <c r="L128" i="11"/>
  <c r="L129" i="11"/>
  <c r="L130" i="11"/>
  <c r="L131" i="11"/>
  <c r="L132" i="11"/>
  <c r="L133" i="11"/>
  <c r="L134" i="11"/>
  <c r="L135" i="11"/>
  <c r="L136" i="11"/>
  <c r="L137" i="11"/>
  <c r="L138" i="11"/>
  <c r="L139" i="11"/>
  <c r="L140" i="11"/>
  <c r="L141" i="11"/>
  <c r="M141" i="11"/>
  <c r="N141" i="11"/>
  <c r="O141" i="11"/>
  <c r="S141" i="11" s="1"/>
  <c r="R141" i="11"/>
  <c r="T141" i="11"/>
  <c r="N140" i="14"/>
  <c r="O140" i="14"/>
  <c r="S140" i="14" s="1"/>
  <c r="R140" i="14"/>
  <c r="T140" i="14"/>
  <c r="K5" i="4"/>
  <c r="F139" i="11"/>
  <c r="H139" i="11"/>
  <c r="K139" i="11"/>
  <c r="F140" i="11"/>
  <c r="H140" i="11"/>
  <c r="K140" i="11"/>
  <c r="M140" i="11" s="1"/>
  <c r="E140" i="11" s="1"/>
  <c r="F141" i="11"/>
  <c r="H141" i="11"/>
  <c r="K141" i="11"/>
  <c r="F138" i="14"/>
  <c r="H138" i="14"/>
  <c r="K138" i="14"/>
  <c r="M138" i="14" s="1"/>
  <c r="E138" i="14" s="1"/>
  <c r="F139" i="14"/>
  <c r="H139" i="14"/>
  <c r="K139" i="14"/>
  <c r="M139" i="14" s="1"/>
  <c r="E139" i="14" s="1"/>
  <c r="F140" i="14"/>
  <c r="H140" i="14"/>
  <c r="K140" i="14"/>
  <c r="L140" i="14" s="1"/>
  <c r="U141" i="11" l="1"/>
  <c r="V141" i="11"/>
  <c r="X141" i="11"/>
  <c r="W141" i="11"/>
  <c r="X140" i="14"/>
  <c r="V140" i="14"/>
  <c r="U140" i="14"/>
  <c r="W140" i="14"/>
  <c r="M140" i="14"/>
  <c r="E140" i="14" s="1"/>
  <c r="L139" i="14"/>
  <c r="L138" i="14"/>
  <c r="E141" i="11"/>
  <c r="M139" i="11"/>
  <c r="E139" i="11" s="1"/>
  <c r="F138" i="11"/>
  <c r="H138" i="11"/>
  <c r="K138" i="11"/>
  <c r="F136" i="14"/>
  <c r="H136" i="14"/>
  <c r="K136" i="14"/>
  <c r="L136" i="14" s="1"/>
  <c r="F137" i="14"/>
  <c r="H137" i="14"/>
  <c r="K137" i="14"/>
  <c r="M137" i="14" s="1"/>
  <c r="E137" i="14" s="1"/>
  <c r="F135" i="14"/>
  <c r="H135" i="14"/>
  <c r="K135" i="14"/>
  <c r="L135" i="14" s="1"/>
  <c r="M138" i="11" l="1"/>
  <c r="E138" i="11" s="1"/>
  <c r="M136" i="14"/>
  <c r="E136" i="14" s="1"/>
  <c r="L137" i="14"/>
  <c r="M135" i="14"/>
  <c r="E135" i="14" s="1"/>
  <c r="R23" i="13"/>
  <c r="S23" i="13" s="1"/>
  <c r="T23" i="13"/>
  <c r="U23" i="13"/>
  <c r="V23" i="13"/>
  <c r="X23" i="13"/>
  <c r="R24" i="13"/>
  <c r="S24" i="13"/>
  <c r="R25" i="13"/>
  <c r="R26" i="13" s="1"/>
  <c r="S26" i="13" s="1"/>
  <c r="S25" i="13"/>
  <c r="X25" i="13"/>
  <c r="M23" i="13"/>
  <c r="N23" i="13"/>
  <c r="N24" i="13" s="1"/>
  <c r="O24" i="13" s="1"/>
  <c r="O23" i="13"/>
  <c r="M24" i="13"/>
  <c r="M25" i="13"/>
  <c r="N25" i="13"/>
  <c r="O25" i="13" s="1"/>
  <c r="M26" i="13"/>
  <c r="N26" i="13"/>
  <c r="N27" i="13" s="1"/>
  <c r="N28" i="13" s="1"/>
  <c r="O28" i="13" s="1"/>
  <c r="M27" i="13"/>
  <c r="M28" i="13"/>
  <c r="M29" i="13"/>
  <c r="M30" i="13"/>
  <c r="M31" i="13"/>
  <c r="M32" i="13"/>
  <c r="M33" i="13"/>
  <c r="M34" i="13"/>
  <c r="M35" i="13"/>
  <c r="M36" i="13"/>
  <c r="M37" i="13"/>
  <c r="M38" i="13"/>
  <c r="M39" i="13"/>
  <c r="M40" i="13"/>
  <c r="M41" i="13"/>
  <c r="M42" i="13"/>
  <c r="M43" i="13"/>
  <c r="M44" i="13"/>
  <c r="M45" i="13"/>
  <c r="M46" i="13"/>
  <c r="M47" i="13"/>
  <c r="M48" i="13"/>
  <c r="M49" i="13"/>
  <c r="M50" i="13"/>
  <c r="M51" i="13"/>
  <c r="M52" i="13"/>
  <c r="M53" i="13"/>
  <c r="M54" i="13"/>
  <c r="M55" i="13"/>
  <c r="M56" i="13"/>
  <c r="M57" i="13"/>
  <c r="M58" i="13"/>
  <c r="M59" i="13"/>
  <c r="M60" i="13"/>
  <c r="M61" i="13"/>
  <c r="M62" i="13"/>
  <c r="M63" i="13"/>
  <c r="M64" i="13"/>
  <c r="M65" i="13"/>
  <c r="M66" i="13"/>
  <c r="M67" i="13"/>
  <c r="M68" i="13"/>
  <c r="M69" i="13"/>
  <c r="M70" i="13"/>
  <c r="M71" i="13"/>
  <c r="M72" i="13"/>
  <c r="M73" i="13"/>
  <c r="M74" i="13"/>
  <c r="M75" i="13"/>
  <c r="M76" i="13"/>
  <c r="M77" i="13"/>
  <c r="M78" i="13"/>
  <c r="M79" i="13"/>
  <c r="M80" i="13"/>
  <c r="M81" i="13"/>
  <c r="M82" i="13"/>
  <c r="M83" i="13"/>
  <c r="M84" i="13"/>
  <c r="M85" i="13"/>
  <c r="M86" i="13"/>
  <c r="M87" i="13"/>
  <c r="M88" i="13"/>
  <c r="M89" i="13"/>
  <c r="M90" i="13"/>
  <c r="M91" i="13"/>
  <c r="M92" i="13"/>
  <c r="M93" i="13"/>
  <c r="M94" i="13"/>
  <c r="M95" i="13"/>
  <c r="M96" i="13"/>
  <c r="M97" i="13"/>
  <c r="M98" i="13"/>
  <c r="M99" i="13"/>
  <c r="M100" i="13"/>
  <c r="M101" i="13"/>
  <c r="M102" i="13"/>
  <c r="M103" i="13"/>
  <c r="M104" i="13"/>
  <c r="M105" i="13"/>
  <c r="M106" i="13"/>
  <c r="M107" i="13"/>
  <c r="M108" i="13"/>
  <c r="M109" i="13"/>
  <c r="M110" i="13"/>
  <c r="M111" i="13"/>
  <c r="M112" i="13"/>
  <c r="M113" i="13"/>
  <c r="M114" i="13"/>
  <c r="M115" i="13"/>
  <c r="M116" i="13"/>
  <c r="M117" i="13"/>
  <c r="M118" i="13"/>
  <c r="M119" i="13"/>
  <c r="M120" i="13"/>
  <c r="M121" i="13"/>
  <c r="M122" i="13"/>
  <c r="M123" i="13"/>
  <c r="M124" i="13"/>
  <c r="M125" i="13"/>
  <c r="M126" i="13"/>
  <c r="M127" i="13"/>
  <c r="M128" i="13"/>
  <c r="M129" i="13"/>
  <c r="M130" i="13"/>
  <c r="M131" i="13"/>
  <c r="M132" i="13"/>
  <c r="M133" i="13"/>
  <c r="M134" i="13"/>
  <c r="K134" i="14"/>
  <c r="L134" i="14" s="1"/>
  <c r="H134" i="14"/>
  <c r="F134" i="14"/>
  <c r="K133" i="14"/>
  <c r="L133" i="14" s="1"/>
  <c r="H133" i="14"/>
  <c r="F133" i="14"/>
  <c r="K132" i="14"/>
  <c r="L132" i="14" s="1"/>
  <c r="H132" i="14"/>
  <c r="F132" i="14"/>
  <c r="K131" i="14"/>
  <c r="L131" i="14" s="1"/>
  <c r="H131" i="14"/>
  <c r="F131" i="14"/>
  <c r="K130" i="14"/>
  <c r="L130" i="14" s="1"/>
  <c r="H130" i="14"/>
  <c r="F130" i="14"/>
  <c r="K129" i="14"/>
  <c r="L129" i="14" s="1"/>
  <c r="H129" i="14"/>
  <c r="F129" i="14"/>
  <c r="K128" i="14"/>
  <c r="L128" i="14" s="1"/>
  <c r="H128" i="14"/>
  <c r="F128" i="14"/>
  <c r="K127" i="14"/>
  <c r="L127" i="14" s="1"/>
  <c r="H127" i="14"/>
  <c r="F127" i="14"/>
  <c r="K126" i="14"/>
  <c r="L126" i="14" s="1"/>
  <c r="H126" i="14"/>
  <c r="F126" i="14"/>
  <c r="K125" i="14"/>
  <c r="L125" i="14" s="1"/>
  <c r="H125" i="14"/>
  <c r="F125" i="14"/>
  <c r="K124" i="14"/>
  <c r="L124" i="14" s="1"/>
  <c r="H124" i="14"/>
  <c r="F124" i="14"/>
  <c r="K123" i="14"/>
  <c r="L123" i="14" s="1"/>
  <c r="H123" i="14"/>
  <c r="F123" i="14"/>
  <c r="K122" i="14"/>
  <c r="L122" i="14" s="1"/>
  <c r="H122" i="14"/>
  <c r="F122" i="14"/>
  <c r="K121" i="14"/>
  <c r="L121" i="14" s="1"/>
  <c r="H121" i="14"/>
  <c r="F121" i="14"/>
  <c r="K120" i="14"/>
  <c r="L120" i="14" s="1"/>
  <c r="H120" i="14"/>
  <c r="F120" i="14"/>
  <c r="K119" i="14"/>
  <c r="L119" i="14" s="1"/>
  <c r="H119" i="14"/>
  <c r="F119" i="14"/>
  <c r="K118" i="14"/>
  <c r="L118" i="14" s="1"/>
  <c r="H118" i="14"/>
  <c r="F118" i="14"/>
  <c r="K117" i="14"/>
  <c r="L117" i="14" s="1"/>
  <c r="H117" i="14"/>
  <c r="F117" i="14"/>
  <c r="K116" i="14"/>
  <c r="L116" i="14" s="1"/>
  <c r="H116" i="14"/>
  <c r="F116" i="14"/>
  <c r="K115" i="14"/>
  <c r="L115" i="14" s="1"/>
  <c r="H115" i="14"/>
  <c r="F115" i="14"/>
  <c r="K114" i="14"/>
  <c r="L114" i="14" s="1"/>
  <c r="H114" i="14"/>
  <c r="F114" i="14"/>
  <c r="K113" i="14"/>
  <c r="L113" i="14" s="1"/>
  <c r="H113" i="14"/>
  <c r="F113" i="14"/>
  <c r="K112" i="14"/>
  <c r="L112" i="14" s="1"/>
  <c r="H112" i="14"/>
  <c r="F112" i="14"/>
  <c r="K111" i="14"/>
  <c r="L111" i="14" s="1"/>
  <c r="H111" i="14"/>
  <c r="F111" i="14"/>
  <c r="K110" i="14"/>
  <c r="L110" i="14" s="1"/>
  <c r="H110" i="14"/>
  <c r="F110" i="14"/>
  <c r="K109" i="14"/>
  <c r="L109" i="14" s="1"/>
  <c r="H109" i="14"/>
  <c r="F109" i="14"/>
  <c r="K108" i="14"/>
  <c r="L108" i="14" s="1"/>
  <c r="H108" i="14"/>
  <c r="F108" i="14"/>
  <c r="K107" i="14"/>
  <c r="L107" i="14" s="1"/>
  <c r="H107" i="14"/>
  <c r="F107" i="14"/>
  <c r="K106" i="14"/>
  <c r="L106" i="14" s="1"/>
  <c r="H106" i="14"/>
  <c r="F106" i="14"/>
  <c r="K105" i="14"/>
  <c r="L105" i="14" s="1"/>
  <c r="H105" i="14"/>
  <c r="F105" i="14"/>
  <c r="K104" i="14"/>
  <c r="L104" i="14" s="1"/>
  <c r="H104" i="14"/>
  <c r="F104" i="14"/>
  <c r="K103" i="14"/>
  <c r="L103" i="14" s="1"/>
  <c r="H103" i="14"/>
  <c r="F103" i="14"/>
  <c r="K102" i="14"/>
  <c r="L102" i="14" s="1"/>
  <c r="H102" i="14"/>
  <c r="F102" i="14"/>
  <c r="K101" i="14"/>
  <c r="L101" i="14" s="1"/>
  <c r="H101" i="14"/>
  <c r="F101" i="14"/>
  <c r="K100" i="14"/>
  <c r="L100" i="14" s="1"/>
  <c r="H100" i="14"/>
  <c r="F100" i="14"/>
  <c r="K99" i="14"/>
  <c r="L99" i="14" s="1"/>
  <c r="H99" i="14"/>
  <c r="F99" i="14"/>
  <c r="K98" i="14"/>
  <c r="L98" i="14" s="1"/>
  <c r="H98" i="14"/>
  <c r="F98" i="14"/>
  <c r="K97" i="14"/>
  <c r="L97" i="14" s="1"/>
  <c r="H97" i="14"/>
  <c r="F97" i="14"/>
  <c r="K96" i="14"/>
  <c r="L96" i="14" s="1"/>
  <c r="H96" i="14"/>
  <c r="F96" i="14"/>
  <c r="K95" i="14"/>
  <c r="L95" i="14" s="1"/>
  <c r="H95" i="14"/>
  <c r="F95" i="14"/>
  <c r="K94" i="14"/>
  <c r="L94" i="14" s="1"/>
  <c r="H94" i="14"/>
  <c r="F94" i="14"/>
  <c r="K93" i="14"/>
  <c r="L93" i="14" s="1"/>
  <c r="H93" i="14"/>
  <c r="F93" i="14"/>
  <c r="K92" i="14"/>
  <c r="L92" i="14" s="1"/>
  <c r="H92" i="14"/>
  <c r="F92" i="14"/>
  <c r="K91" i="14"/>
  <c r="L91" i="14" s="1"/>
  <c r="H91" i="14"/>
  <c r="F91" i="14"/>
  <c r="K90" i="14"/>
  <c r="L90" i="14" s="1"/>
  <c r="H90" i="14"/>
  <c r="F90" i="14"/>
  <c r="K89" i="14"/>
  <c r="L89" i="14" s="1"/>
  <c r="H89" i="14"/>
  <c r="F89" i="14"/>
  <c r="K88" i="14"/>
  <c r="L88" i="14" s="1"/>
  <c r="H88" i="14"/>
  <c r="F88" i="14"/>
  <c r="K87" i="14"/>
  <c r="L87" i="14" s="1"/>
  <c r="H87" i="14"/>
  <c r="F87" i="14"/>
  <c r="K86" i="14"/>
  <c r="L86" i="14" s="1"/>
  <c r="H86" i="14"/>
  <c r="F86" i="14"/>
  <c r="K85" i="14"/>
  <c r="L85" i="14" s="1"/>
  <c r="H85" i="14"/>
  <c r="F85" i="14"/>
  <c r="K84" i="14"/>
  <c r="L84" i="14" s="1"/>
  <c r="H84" i="14"/>
  <c r="F84" i="14"/>
  <c r="K83" i="14"/>
  <c r="L83" i="14" s="1"/>
  <c r="H83" i="14"/>
  <c r="F83" i="14"/>
  <c r="K82" i="14"/>
  <c r="L82" i="14" s="1"/>
  <c r="H82" i="14"/>
  <c r="F82" i="14"/>
  <c r="K81" i="14"/>
  <c r="L81" i="14" s="1"/>
  <c r="H81" i="14"/>
  <c r="F81" i="14"/>
  <c r="K80" i="14"/>
  <c r="L80" i="14" s="1"/>
  <c r="H80" i="14"/>
  <c r="F80" i="14"/>
  <c r="K79" i="14"/>
  <c r="L79" i="14" s="1"/>
  <c r="H79" i="14"/>
  <c r="F79" i="14"/>
  <c r="K78" i="14"/>
  <c r="L78" i="14" s="1"/>
  <c r="H78" i="14"/>
  <c r="F78" i="14"/>
  <c r="K77" i="14"/>
  <c r="L77" i="14" s="1"/>
  <c r="H77" i="14"/>
  <c r="F77" i="14"/>
  <c r="K76" i="14"/>
  <c r="L76" i="14" s="1"/>
  <c r="H76" i="14"/>
  <c r="F76" i="14"/>
  <c r="K75" i="14"/>
  <c r="L75" i="14" s="1"/>
  <c r="H75" i="14"/>
  <c r="F75" i="14"/>
  <c r="K74" i="14"/>
  <c r="L74" i="14" s="1"/>
  <c r="H74" i="14"/>
  <c r="F74" i="14"/>
  <c r="K73" i="14"/>
  <c r="L73" i="14" s="1"/>
  <c r="H73" i="14"/>
  <c r="F73" i="14"/>
  <c r="K72" i="14"/>
  <c r="L72" i="14" s="1"/>
  <c r="H72" i="14"/>
  <c r="F72" i="14"/>
  <c r="K71" i="14"/>
  <c r="L71" i="14" s="1"/>
  <c r="H71" i="14"/>
  <c r="F71" i="14"/>
  <c r="K70" i="14"/>
  <c r="L70" i="14" s="1"/>
  <c r="H70" i="14"/>
  <c r="F70" i="14"/>
  <c r="K69" i="14"/>
  <c r="L69" i="14" s="1"/>
  <c r="H69" i="14"/>
  <c r="F69" i="14"/>
  <c r="K68" i="14"/>
  <c r="L68" i="14" s="1"/>
  <c r="H68" i="14"/>
  <c r="F68" i="14"/>
  <c r="K67" i="14"/>
  <c r="L67" i="14" s="1"/>
  <c r="H67" i="14"/>
  <c r="F67" i="14"/>
  <c r="K66" i="14"/>
  <c r="L66" i="14" s="1"/>
  <c r="H66" i="14"/>
  <c r="F66" i="14"/>
  <c r="K65" i="14"/>
  <c r="L65" i="14" s="1"/>
  <c r="H65" i="14"/>
  <c r="F65" i="14"/>
  <c r="K64" i="14"/>
  <c r="L64" i="14" s="1"/>
  <c r="H64" i="14"/>
  <c r="F64" i="14"/>
  <c r="K63" i="14"/>
  <c r="L63" i="14" s="1"/>
  <c r="H63" i="14"/>
  <c r="F63" i="14"/>
  <c r="K62" i="14"/>
  <c r="L62" i="14" s="1"/>
  <c r="H62" i="14"/>
  <c r="F62" i="14"/>
  <c r="K61" i="14"/>
  <c r="L61" i="14" s="1"/>
  <c r="H61" i="14"/>
  <c r="F61" i="14"/>
  <c r="K60" i="14"/>
  <c r="L60" i="14" s="1"/>
  <c r="H60" i="14"/>
  <c r="F60" i="14"/>
  <c r="K59" i="14"/>
  <c r="L59" i="14" s="1"/>
  <c r="H59" i="14"/>
  <c r="F59" i="14"/>
  <c r="K58" i="14"/>
  <c r="L58" i="14" s="1"/>
  <c r="H58" i="14"/>
  <c r="F58" i="14"/>
  <c r="K57" i="14"/>
  <c r="L57" i="14" s="1"/>
  <c r="H57" i="14"/>
  <c r="F57" i="14"/>
  <c r="K56" i="14"/>
  <c r="L56" i="14" s="1"/>
  <c r="H56" i="14"/>
  <c r="F56" i="14"/>
  <c r="K55" i="14"/>
  <c r="L55" i="14" s="1"/>
  <c r="H55" i="14"/>
  <c r="F55" i="14"/>
  <c r="K54" i="14"/>
  <c r="L54" i="14" s="1"/>
  <c r="H54" i="14"/>
  <c r="F54" i="14"/>
  <c r="K53" i="14"/>
  <c r="L53" i="14" s="1"/>
  <c r="H53" i="14"/>
  <c r="F53" i="14"/>
  <c r="K52" i="14"/>
  <c r="L52" i="14" s="1"/>
  <c r="H52" i="14"/>
  <c r="F52" i="14"/>
  <c r="K51" i="14"/>
  <c r="L51" i="14" s="1"/>
  <c r="H51" i="14"/>
  <c r="F51" i="14"/>
  <c r="K50" i="14"/>
  <c r="L50" i="14" s="1"/>
  <c r="H50" i="14"/>
  <c r="F50" i="14"/>
  <c r="K49" i="14"/>
  <c r="L49" i="14" s="1"/>
  <c r="H49" i="14"/>
  <c r="F49" i="14"/>
  <c r="K48" i="14"/>
  <c r="L48" i="14" s="1"/>
  <c r="H48" i="14"/>
  <c r="F48" i="14"/>
  <c r="K47" i="14"/>
  <c r="L47" i="14" s="1"/>
  <c r="H47" i="14"/>
  <c r="F47" i="14"/>
  <c r="K46" i="14"/>
  <c r="L46" i="14" s="1"/>
  <c r="H46" i="14"/>
  <c r="F46" i="14"/>
  <c r="K45" i="14"/>
  <c r="L45" i="14" s="1"/>
  <c r="H45" i="14"/>
  <c r="F45" i="14"/>
  <c r="K44" i="14"/>
  <c r="L44" i="14" s="1"/>
  <c r="H44" i="14"/>
  <c r="F44" i="14"/>
  <c r="K43" i="14"/>
  <c r="L43" i="14" s="1"/>
  <c r="H43" i="14"/>
  <c r="F43" i="14"/>
  <c r="K42" i="14"/>
  <c r="L42" i="14" s="1"/>
  <c r="H42" i="14"/>
  <c r="F42" i="14"/>
  <c r="K41" i="14"/>
  <c r="L41" i="14" s="1"/>
  <c r="H41" i="14"/>
  <c r="F41" i="14"/>
  <c r="K40" i="14"/>
  <c r="L40" i="14" s="1"/>
  <c r="H40" i="14"/>
  <c r="F40" i="14"/>
  <c r="K39" i="14"/>
  <c r="L39" i="14" s="1"/>
  <c r="H39" i="14"/>
  <c r="F39" i="14"/>
  <c r="K38" i="14"/>
  <c r="L38" i="14" s="1"/>
  <c r="H38" i="14"/>
  <c r="F38" i="14"/>
  <c r="K37" i="14"/>
  <c r="L37" i="14" s="1"/>
  <c r="H37" i="14"/>
  <c r="F37" i="14"/>
  <c r="K36" i="14"/>
  <c r="L36" i="14" s="1"/>
  <c r="H36" i="14"/>
  <c r="F36" i="14"/>
  <c r="K35" i="14"/>
  <c r="L35" i="14" s="1"/>
  <c r="H35" i="14"/>
  <c r="F35" i="14"/>
  <c r="K34" i="14"/>
  <c r="L34" i="14" s="1"/>
  <c r="H34" i="14"/>
  <c r="F34" i="14"/>
  <c r="K33" i="14"/>
  <c r="L33" i="14" s="1"/>
  <c r="H33" i="14"/>
  <c r="F33" i="14"/>
  <c r="K32" i="14"/>
  <c r="L32" i="14" s="1"/>
  <c r="H32" i="14"/>
  <c r="F32" i="14"/>
  <c r="K31" i="14"/>
  <c r="L31" i="14" s="1"/>
  <c r="H31" i="14"/>
  <c r="F31" i="14"/>
  <c r="K30" i="14"/>
  <c r="L30" i="14" s="1"/>
  <c r="H30" i="14"/>
  <c r="F30" i="14"/>
  <c r="K22" i="14"/>
  <c r="L22" i="14" s="1"/>
  <c r="H22" i="14"/>
  <c r="F22" i="14" s="1"/>
  <c r="K21" i="14"/>
  <c r="M21" i="14" s="1"/>
  <c r="E21" i="14" s="1"/>
  <c r="H21" i="14"/>
  <c r="F21" i="14" s="1"/>
  <c r="K29" i="14"/>
  <c r="L29" i="14" s="1"/>
  <c r="H29" i="14"/>
  <c r="F29" i="14"/>
  <c r="K20" i="14"/>
  <c r="M20" i="14" s="1"/>
  <c r="E20" i="14" s="1"/>
  <c r="H20" i="14"/>
  <c r="F20" i="14" s="1"/>
  <c r="K28" i="14"/>
  <c r="L28" i="14" s="1"/>
  <c r="H28" i="14"/>
  <c r="F28" i="14"/>
  <c r="K27" i="14"/>
  <c r="L27" i="14" s="1"/>
  <c r="H27" i="14"/>
  <c r="F27" i="14"/>
  <c r="K26" i="14"/>
  <c r="L26" i="14" s="1"/>
  <c r="H26" i="14"/>
  <c r="F26" i="14"/>
  <c r="K25" i="14"/>
  <c r="L25" i="14" s="1"/>
  <c r="H25" i="14"/>
  <c r="F25" i="14"/>
  <c r="K24" i="14"/>
  <c r="L24" i="14" s="1"/>
  <c r="H24" i="14"/>
  <c r="F24" i="14"/>
  <c r="K23" i="14"/>
  <c r="L23" i="14" s="1"/>
  <c r="H23" i="14"/>
  <c r="F23" i="14"/>
  <c r="K19" i="14"/>
  <c r="M19" i="14" s="1"/>
  <c r="H19" i="14"/>
  <c r="F19" i="14" s="1"/>
  <c r="K18" i="14"/>
  <c r="M18" i="14" s="1"/>
  <c r="H18" i="14"/>
  <c r="F18" i="14" s="1"/>
  <c r="K17" i="14"/>
  <c r="M17" i="14" s="1"/>
  <c r="H17" i="14"/>
  <c r="F17" i="14" s="1"/>
  <c r="K16" i="14"/>
  <c r="M16" i="14" s="1"/>
  <c r="H16" i="14"/>
  <c r="F16" i="14" s="1"/>
  <c r="K15" i="14"/>
  <c r="L15" i="14" s="1"/>
  <c r="H15" i="14"/>
  <c r="F15" i="14" s="1"/>
  <c r="K14" i="14"/>
  <c r="M14" i="14" s="1"/>
  <c r="H14" i="14"/>
  <c r="F14" i="14" s="1"/>
  <c r="K13" i="14"/>
  <c r="M13" i="14" s="1"/>
  <c r="H13" i="14"/>
  <c r="F13" i="14" s="1"/>
  <c r="K12" i="14"/>
  <c r="M12" i="14" s="1"/>
  <c r="H12" i="14"/>
  <c r="F12" i="14" s="1"/>
  <c r="K11" i="14"/>
  <c r="M11" i="14" s="1"/>
  <c r="H11" i="14"/>
  <c r="F11" i="14" s="1"/>
  <c r="K10" i="14"/>
  <c r="M10" i="14" s="1"/>
  <c r="H10" i="14"/>
  <c r="F10" i="14" s="1"/>
  <c r="K9" i="14"/>
  <c r="M9" i="14" s="1"/>
  <c r="H9" i="14"/>
  <c r="F9" i="14" s="1"/>
  <c r="K8" i="14"/>
  <c r="L8" i="14" s="1"/>
  <c r="H8" i="14"/>
  <c r="F8" i="14" s="1"/>
  <c r="K7" i="14"/>
  <c r="M7" i="14" s="1"/>
  <c r="H7" i="14"/>
  <c r="F7" i="14" s="1"/>
  <c r="K6" i="14"/>
  <c r="M6" i="14" s="1"/>
  <c r="H6" i="14"/>
  <c r="F6" i="14" s="1"/>
  <c r="K5" i="14"/>
  <c r="M5" i="14" s="1"/>
  <c r="H5" i="14"/>
  <c r="F5" i="14" s="1"/>
  <c r="K4" i="14"/>
  <c r="M4" i="14" s="1"/>
  <c r="H4" i="14"/>
  <c r="F4" i="14" s="1"/>
  <c r="R3" i="14"/>
  <c r="R4" i="14" s="1"/>
  <c r="R5" i="14" s="1"/>
  <c r="N3" i="14"/>
  <c r="N4" i="14" s="1"/>
  <c r="K3" i="14"/>
  <c r="M3" i="14" s="1"/>
  <c r="H3" i="14"/>
  <c r="F3" i="14" s="1"/>
  <c r="T2" i="14"/>
  <c r="T3" i="14" s="1"/>
  <c r="T4" i="14" s="1"/>
  <c r="T5" i="14" s="1"/>
  <c r="T6" i="14" s="1"/>
  <c r="T7" i="14" s="1"/>
  <c r="T8" i="14" s="1"/>
  <c r="T9" i="14" s="1"/>
  <c r="T10" i="14" s="1"/>
  <c r="T11" i="14" s="1"/>
  <c r="T12" i="14" s="1"/>
  <c r="T13" i="14" s="1"/>
  <c r="O2" i="14"/>
  <c r="K2" i="14"/>
  <c r="L2" i="14" s="1"/>
  <c r="H2" i="14"/>
  <c r="F2" i="14" s="1"/>
  <c r="E136" i="11"/>
  <c r="M27" i="14" l="1"/>
  <c r="M29" i="14"/>
  <c r="E29" i="14" s="1"/>
  <c r="M30" i="14"/>
  <c r="E30" i="14" s="1"/>
  <c r="M34" i="14"/>
  <c r="E34" i="14" s="1"/>
  <c r="M38" i="14"/>
  <c r="E38" i="14" s="1"/>
  <c r="M42" i="14"/>
  <c r="E42" i="14" s="1"/>
  <c r="M46" i="14"/>
  <c r="E46" i="14" s="1"/>
  <c r="M50" i="14"/>
  <c r="E50" i="14" s="1"/>
  <c r="M54" i="14"/>
  <c r="E54" i="14" s="1"/>
  <c r="M58" i="14"/>
  <c r="E58" i="14" s="1"/>
  <c r="M62" i="14"/>
  <c r="E62" i="14" s="1"/>
  <c r="M66" i="14"/>
  <c r="E66" i="14" s="1"/>
  <c r="M70" i="14"/>
  <c r="E70" i="14" s="1"/>
  <c r="M74" i="14"/>
  <c r="E74" i="14" s="1"/>
  <c r="M78" i="14"/>
  <c r="E78" i="14" s="1"/>
  <c r="M82" i="14"/>
  <c r="E82" i="14" s="1"/>
  <c r="M86" i="14"/>
  <c r="E86" i="14" s="1"/>
  <c r="M90" i="14"/>
  <c r="E90" i="14" s="1"/>
  <c r="M94" i="14"/>
  <c r="E94" i="14" s="1"/>
  <c r="M98" i="14"/>
  <c r="E98" i="14" s="1"/>
  <c r="M102" i="14"/>
  <c r="E102" i="14" s="1"/>
  <c r="M106" i="14"/>
  <c r="E106" i="14" s="1"/>
  <c r="M110" i="14"/>
  <c r="E110" i="14" s="1"/>
  <c r="M114" i="14"/>
  <c r="E114" i="14" s="1"/>
  <c r="M118" i="14"/>
  <c r="E118" i="14" s="1"/>
  <c r="M122" i="14"/>
  <c r="E122" i="14" s="1"/>
  <c r="M126" i="14"/>
  <c r="E126" i="14" s="1"/>
  <c r="M130" i="14"/>
  <c r="E130" i="14" s="1"/>
  <c r="M134" i="14"/>
  <c r="E134" i="14" s="1"/>
  <c r="M26" i="14"/>
  <c r="E26" i="14" s="1"/>
  <c r="M33" i="14"/>
  <c r="E33" i="14" s="1"/>
  <c r="M37" i="14"/>
  <c r="E37" i="14" s="1"/>
  <c r="M41" i="14"/>
  <c r="E41" i="14" s="1"/>
  <c r="M45" i="14"/>
  <c r="E45" i="14" s="1"/>
  <c r="M49" i="14"/>
  <c r="E49" i="14" s="1"/>
  <c r="M53" i="14"/>
  <c r="E53" i="14" s="1"/>
  <c r="M57" i="14"/>
  <c r="E57" i="14" s="1"/>
  <c r="M61" i="14"/>
  <c r="E61" i="14" s="1"/>
  <c r="M65" i="14"/>
  <c r="E65" i="14" s="1"/>
  <c r="M69" i="14"/>
  <c r="E69" i="14" s="1"/>
  <c r="M73" i="14"/>
  <c r="E73" i="14" s="1"/>
  <c r="M77" i="14"/>
  <c r="E77" i="14" s="1"/>
  <c r="M81" i="14"/>
  <c r="E81" i="14" s="1"/>
  <c r="M85" i="14"/>
  <c r="E85" i="14" s="1"/>
  <c r="M89" i="14"/>
  <c r="E89" i="14" s="1"/>
  <c r="M93" i="14"/>
  <c r="E93" i="14" s="1"/>
  <c r="M97" i="14"/>
  <c r="E97" i="14" s="1"/>
  <c r="M101" i="14"/>
  <c r="E101" i="14" s="1"/>
  <c r="M105" i="14"/>
  <c r="E105" i="14" s="1"/>
  <c r="M109" i="14"/>
  <c r="E109" i="14" s="1"/>
  <c r="M113" i="14"/>
  <c r="E113" i="14" s="1"/>
  <c r="M117" i="14"/>
  <c r="E117" i="14" s="1"/>
  <c r="M121" i="14"/>
  <c r="E121" i="14" s="1"/>
  <c r="M125" i="14"/>
  <c r="E125" i="14" s="1"/>
  <c r="M129" i="14"/>
  <c r="E129" i="14" s="1"/>
  <c r="M133" i="14"/>
  <c r="E133" i="14" s="1"/>
  <c r="M25" i="14"/>
  <c r="E25" i="14" s="1"/>
  <c r="M32" i="14"/>
  <c r="E32" i="14" s="1"/>
  <c r="M36" i="14"/>
  <c r="E36" i="14" s="1"/>
  <c r="M40" i="14"/>
  <c r="E40" i="14" s="1"/>
  <c r="M44" i="14"/>
  <c r="E44" i="14" s="1"/>
  <c r="M48" i="14"/>
  <c r="E48" i="14" s="1"/>
  <c r="M52" i="14"/>
  <c r="E52" i="14" s="1"/>
  <c r="M56" i="14"/>
  <c r="E56" i="14" s="1"/>
  <c r="M60" i="14"/>
  <c r="E60" i="14" s="1"/>
  <c r="M64" i="14"/>
  <c r="E64" i="14" s="1"/>
  <c r="M68" i="14"/>
  <c r="E68" i="14" s="1"/>
  <c r="M72" i="14"/>
  <c r="E72" i="14" s="1"/>
  <c r="M76" i="14"/>
  <c r="E76" i="14" s="1"/>
  <c r="M80" i="14"/>
  <c r="E80" i="14" s="1"/>
  <c r="M84" i="14"/>
  <c r="E84" i="14" s="1"/>
  <c r="M88" i="14"/>
  <c r="E88" i="14" s="1"/>
  <c r="M92" i="14"/>
  <c r="M96" i="14"/>
  <c r="E96" i="14" s="1"/>
  <c r="M100" i="14"/>
  <c r="E100" i="14" s="1"/>
  <c r="M104" i="14"/>
  <c r="E104" i="14" s="1"/>
  <c r="M108" i="14"/>
  <c r="E108" i="14" s="1"/>
  <c r="M112" i="14"/>
  <c r="E112" i="14" s="1"/>
  <c r="M116" i="14"/>
  <c r="E116" i="14" s="1"/>
  <c r="M120" i="14"/>
  <c r="E120" i="14" s="1"/>
  <c r="M124" i="14"/>
  <c r="E124" i="14" s="1"/>
  <c r="M128" i="14"/>
  <c r="E128" i="14" s="1"/>
  <c r="M132" i="14"/>
  <c r="E132" i="14" s="1"/>
  <c r="M24" i="14"/>
  <c r="E24" i="14" s="1"/>
  <c r="M28" i="14"/>
  <c r="E28" i="14" s="1"/>
  <c r="M31" i="14"/>
  <c r="E31" i="14" s="1"/>
  <c r="M35" i="14"/>
  <c r="E35" i="14" s="1"/>
  <c r="M39" i="14"/>
  <c r="E39" i="14" s="1"/>
  <c r="M43" i="14"/>
  <c r="E43" i="14" s="1"/>
  <c r="M47" i="14"/>
  <c r="E47" i="14" s="1"/>
  <c r="M51" i="14"/>
  <c r="E51" i="14" s="1"/>
  <c r="M55" i="14"/>
  <c r="E55" i="14" s="1"/>
  <c r="M59" i="14"/>
  <c r="E59" i="14" s="1"/>
  <c r="M63" i="14"/>
  <c r="E63" i="14" s="1"/>
  <c r="M67" i="14"/>
  <c r="E67" i="14" s="1"/>
  <c r="M71" i="14"/>
  <c r="E71" i="14" s="1"/>
  <c r="M75" i="14"/>
  <c r="E75" i="14" s="1"/>
  <c r="M79" i="14"/>
  <c r="E79" i="14" s="1"/>
  <c r="M83" i="14"/>
  <c r="E83" i="14" s="1"/>
  <c r="M87" i="14"/>
  <c r="E87" i="14" s="1"/>
  <c r="M91" i="14"/>
  <c r="E91" i="14" s="1"/>
  <c r="M95" i="14"/>
  <c r="E95" i="14" s="1"/>
  <c r="M99" i="14"/>
  <c r="E99" i="14" s="1"/>
  <c r="M103" i="14"/>
  <c r="E103" i="14" s="1"/>
  <c r="M107" i="14"/>
  <c r="E107" i="14" s="1"/>
  <c r="M111" i="14"/>
  <c r="E111" i="14" s="1"/>
  <c r="M115" i="14"/>
  <c r="E115" i="14" s="1"/>
  <c r="M119" i="14"/>
  <c r="E119" i="14" s="1"/>
  <c r="M123" i="14"/>
  <c r="E123" i="14" s="1"/>
  <c r="M127" i="14"/>
  <c r="E127" i="14" s="1"/>
  <c r="M131" i="14"/>
  <c r="E131" i="14" s="1"/>
  <c r="M23" i="14"/>
  <c r="E23" i="14" s="1"/>
  <c r="L13" i="14"/>
  <c r="M2" i="14"/>
  <c r="L14" i="14"/>
  <c r="W2" i="14"/>
  <c r="L21" i="14"/>
  <c r="T14" i="14"/>
  <c r="E27" i="14"/>
  <c r="M8" i="14"/>
  <c r="L6" i="14"/>
  <c r="M15" i="14"/>
  <c r="L11" i="14"/>
  <c r="L19" i="14"/>
  <c r="L18" i="14"/>
  <c r="H1" i="14"/>
  <c r="L12" i="14"/>
  <c r="L3" i="14"/>
  <c r="L10" i="14"/>
  <c r="L17" i="14"/>
  <c r="L16" i="14"/>
  <c r="R27" i="13"/>
  <c r="X24" i="13"/>
  <c r="W23" i="13"/>
  <c r="T24" i="13"/>
  <c r="X26" i="13"/>
  <c r="O27" i="13"/>
  <c r="N29" i="13"/>
  <c r="O26" i="13"/>
  <c r="N5" i="14"/>
  <c r="O4" i="14"/>
  <c r="S4" i="14" s="1"/>
  <c r="X4" i="14" s="1"/>
  <c r="R6" i="14"/>
  <c r="L4" i="14"/>
  <c r="S2" i="14"/>
  <c r="O3" i="14"/>
  <c r="L5" i="14"/>
  <c r="L7" i="14"/>
  <c r="L9" i="14"/>
  <c r="M22" i="14"/>
  <c r="E22" i="14" s="1"/>
  <c r="L20" i="14"/>
  <c r="E92" i="14"/>
  <c r="F137" i="11"/>
  <c r="H137" i="11"/>
  <c r="K137" i="11"/>
  <c r="K134" i="13"/>
  <c r="H134" i="13"/>
  <c r="F134" i="13"/>
  <c r="K133" i="13"/>
  <c r="H133" i="13"/>
  <c r="F133" i="13"/>
  <c r="K132" i="13"/>
  <c r="H132" i="13"/>
  <c r="F132" i="13"/>
  <c r="K131" i="13"/>
  <c r="H131" i="13"/>
  <c r="F131" i="13"/>
  <c r="K130" i="13"/>
  <c r="H130" i="13"/>
  <c r="F130" i="13"/>
  <c r="K129" i="13"/>
  <c r="H129" i="13"/>
  <c r="F129" i="13"/>
  <c r="K128" i="13"/>
  <c r="H128" i="13"/>
  <c r="F128" i="13"/>
  <c r="K127" i="13"/>
  <c r="H127" i="13"/>
  <c r="F127" i="13"/>
  <c r="K126" i="13"/>
  <c r="H126" i="13"/>
  <c r="F126" i="13"/>
  <c r="K125" i="13"/>
  <c r="H125" i="13"/>
  <c r="F125" i="13"/>
  <c r="K124" i="13"/>
  <c r="H124" i="13"/>
  <c r="F124" i="13"/>
  <c r="K123" i="13"/>
  <c r="H123" i="13"/>
  <c r="F123" i="13"/>
  <c r="K122" i="13"/>
  <c r="H122" i="13"/>
  <c r="F122" i="13"/>
  <c r="K121" i="13"/>
  <c r="H121" i="13"/>
  <c r="F121" i="13"/>
  <c r="K120" i="13"/>
  <c r="H120" i="13"/>
  <c r="F120" i="13"/>
  <c r="K119" i="13"/>
  <c r="E119" i="13" s="1"/>
  <c r="H119" i="13"/>
  <c r="F119" i="13"/>
  <c r="K118" i="13"/>
  <c r="H118" i="13"/>
  <c r="F118" i="13"/>
  <c r="K117" i="13"/>
  <c r="H117" i="13"/>
  <c r="F117" i="13"/>
  <c r="K116" i="13"/>
  <c r="H116" i="13"/>
  <c r="F116" i="13"/>
  <c r="K115" i="13"/>
  <c r="H115" i="13"/>
  <c r="F115" i="13"/>
  <c r="K114" i="13"/>
  <c r="H114" i="13"/>
  <c r="F114" i="13"/>
  <c r="K113" i="13"/>
  <c r="H113" i="13"/>
  <c r="F113" i="13"/>
  <c r="K112" i="13"/>
  <c r="H112" i="13"/>
  <c r="F112" i="13"/>
  <c r="K111" i="13"/>
  <c r="H111" i="13"/>
  <c r="F111" i="13"/>
  <c r="K110" i="13"/>
  <c r="H110" i="13"/>
  <c r="F110" i="13"/>
  <c r="K109" i="13"/>
  <c r="H109" i="13"/>
  <c r="F109" i="13"/>
  <c r="K108" i="13"/>
  <c r="H108" i="13"/>
  <c r="F108" i="13"/>
  <c r="K107" i="13"/>
  <c r="H107" i="13"/>
  <c r="F107" i="13"/>
  <c r="K106" i="13"/>
  <c r="H106" i="13"/>
  <c r="F106" i="13"/>
  <c r="K105" i="13"/>
  <c r="H105" i="13"/>
  <c r="F105" i="13"/>
  <c r="K104" i="13"/>
  <c r="H104" i="13"/>
  <c r="F104" i="13"/>
  <c r="K103" i="13"/>
  <c r="H103" i="13"/>
  <c r="F103" i="13"/>
  <c r="K102" i="13"/>
  <c r="H102" i="13"/>
  <c r="F102" i="13"/>
  <c r="K101" i="13"/>
  <c r="H101" i="13"/>
  <c r="F101" i="13"/>
  <c r="K100" i="13"/>
  <c r="H100" i="13"/>
  <c r="F100" i="13"/>
  <c r="K99" i="13"/>
  <c r="H99" i="13"/>
  <c r="F99" i="13"/>
  <c r="K98" i="13"/>
  <c r="H98" i="13"/>
  <c r="F98" i="13"/>
  <c r="K97" i="13"/>
  <c r="H97" i="13"/>
  <c r="F97" i="13"/>
  <c r="K96" i="13"/>
  <c r="H96" i="13"/>
  <c r="F96" i="13"/>
  <c r="K95" i="13"/>
  <c r="H95" i="13"/>
  <c r="F95" i="13"/>
  <c r="K94" i="13"/>
  <c r="H94" i="13"/>
  <c r="F94" i="13"/>
  <c r="K93" i="13"/>
  <c r="H93" i="13"/>
  <c r="F93" i="13"/>
  <c r="K92" i="13"/>
  <c r="H92" i="13"/>
  <c r="F92" i="13"/>
  <c r="K91" i="13"/>
  <c r="H91" i="13"/>
  <c r="F91" i="13"/>
  <c r="K90" i="13"/>
  <c r="H90" i="13"/>
  <c r="F90" i="13"/>
  <c r="K89" i="13"/>
  <c r="H89" i="13"/>
  <c r="F89" i="13"/>
  <c r="K88" i="13"/>
  <c r="H88" i="13"/>
  <c r="F88" i="13"/>
  <c r="K87" i="13"/>
  <c r="H87" i="13"/>
  <c r="F87" i="13"/>
  <c r="K86" i="13"/>
  <c r="H86" i="13"/>
  <c r="F86" i="13"/>
  <c r="K85" i="13"/>
  <c r="H85" i="13"/>
  <c r="F85" i="13"/>
  <c r="K84" i="13"/>
  <c r="E84" i="13" s="1"/>
  <c r="H84" i="13"/>
  <c r="F84" i="13"/>
  <c r="K83" i="13"/>
  <c r="H83" i="13"/>
  <c r="F83" i="13"/>
  <c r="K82" i="13"/>
  <c r="H82" i="13"/>
  <c r="F82" i="13"/>
  <c r="K81" i="13"/>
  <c r="H81" i="13"/>
  <c r="F81" i="13"/>
  <c r="K80" i="13"/>
  <c r="H80" i="13"/>
  <c r="F80" i="13"/>
  <c r="K79" i="13"/>
  <c r="H79" i="13"/>
  <c r="F79" i="13"/>
  <c r="K78" i="13"/>
  <c r="H78" i="13"/>
  <c r="F78" i="13"/>
  <c r="K77" i="13"/>
  <c r="H77" i="13"/>
  <c r="F77" i="13"/>
  <c r="K76" i="13"/>
  <c r="H76" i="13"/>
  <c r="F76" i="13"/>
  <c r="K75" i="13"/>
  <c r="H75" i="13"/>
  <c r="F75" i="13"/>
  <c r="K74" i="13"/>
  <c r="H74" i="13"/>
  <c r="F74" i="13"/>
  <c r="K73" i="13"/>
  <c r="H73" i="13"/>
  <c r="F73" i="13"/>
  <c r="K72" i="13"/>
  <c r="H72" i="13"/>
  <c r="F72" i="13"/>
  <c r="K71" i="13"/>
  <c r="H71" i="13"/>
  <c r="F71" i="13"/>
  <c r="K70" i="13"/>
  <c r="H70" i="13"/>
  <c r="F70" i="13"/>
  <c r="K69" i="13"/>
  <c r="H69" i="13"/>
  <c r="F69" i="13"/>
  <c r="K68" i="13"/>
  <c r="E68" i="13" s="1"/>
  <c r="H68" i="13"/>
  <c r="F68" i="13"/>
  <c r="K67" i="13"/>
  <c r="H67" i="13"/>
  <c r="F67" i="13"/>
  <c r="K66" i="13"/>
  <c r="H66" i="13"/>
  <c r="F66" i="13"/>
  <c r="K65" i="13"/>
  <c r="H65" i="13"/>
  <c r="F65" i="13"/>
  <c r="K64" i="13"/>
  <c r="H64" i="13"/>
  <c r="F64" i="13"/>
  <c r="K63" i="13"/>
  <c r="H63" i="13"/>
  <c r="F63" i="13"/>
  <c r="K62" i="13"/>
  <c r="H62" i="13"/>
  <c r="F62" i="13"/>
  <c r="K61" i="13"/>
  <c r="H61" i="13"/>
  <c r="F61" i="13"/>
  <c r="K60" i="13"/>
  <c r="H60" i="13"/>
  <c r="F60" i="13"/>
  <c r="K59" i="13"/>
  <c r="H59" i="13"/>
  <c r="F59" i="13"/>
  <c r="K58" i="13"/>
  <c r="H58" i="13"/>
  <c r="F58" i="13"/>
  <c r="K57" i="13"/>
  <c r="H57" i="13"/>
  <c r="F57" i="13"/>
  <c r="K56" i="13"/>
  <c r="H56" i="13"/>
  <c r="F56" i="13"/>
  <c r="K55" i="13"/>
  <c r="H55" i="13"/>
  <c r="F55" i="13"/>
  <c r="K54" i="13"/>
  <c r="H54" i="13"/>
  <c r="F54" i="13"/>
  <c r="K53" i="13"/>
  <c r="H53" i="13"/>
  <c r="F53" i="13"/>
  <c r="K52" i="13"/>
  <c r="H52" i="13"/>
  <c r="F52" i="13"/>
  <c r="K51" i="13"/>
  <c r="H51" i="13"/>
  <c r="F51" i="13"/>
  <c r="K50" i="13"/>
  <c r="H50" i="13"/>
  <c r="F50" i="13"/>
  <c r="K49" i="13"/>
  <c r="H49" i="13"/>
  <c r="F49" i="13"/>
  <c r="K48" i="13"/>
  <c r="H48" i="13"/>
  <c r="F48" i="13"/>
  <c r="K47" i="13"/>
  <c r="H47" i="13"/>
  <c r="F47" i="13"/>
  <c r="K46" i="13"/>
  <c r="H46" i="13"/>
  <c r="F46" i="13"/>
  <c r="K45" i="13"/>
  <c r="H45" i="13"/>
  <c r="F45" i="13"/>
  <c r="K44" i="13"/>
  <c r="H44" i="13"/>
  <c r="F44" i="13"/>
  <c r="K43" i="13"/>
  <c r="H43" i="13"/>
  <c r="F43" i="13"/>
  <c r="K42" i="13"/>
  <c r="H42" i="13"/>
  <c r="F42" i="13"/>
  <c r="K41" i="13"/>
  <c r="H41" i="13"/>
  <c r="F41" i="13"/>
  <c r="K40" i="13"/>
  <c r="H40" i="13"/>
  <c r="F40" i="13"/>
  <c r="K39" i="13"/>
  <c r="H39" i="13"/>
  <c r="F39" i="13"/>
  <c r="K38" i="13"/>
  <c r="H38" i="13"/>
  <c r="F38" i="13"/>
  <c r="K37" i="13"/>
  <c r="H37" i="13"/>
  <c r="F37" i="13"/>
  <c r="K36" i="13"/>
  <c r="H36" i="13"/>
  <c r="F36" i="13"/>
  <c r="K35" i="13"/>
  <c r="E35" i="13" s="1"/>
  <c r="H35" i="13"/>
  <c r="F35" i="13"/>
  <c r="K34" i="13"/>
  <c r="H34" i="13"/>
  <c r="F34" i="13"/>
  <c r="K33" i="13"/>
  <c r="H33" i="13"/>
  <c r="F33" i="13"/>
  <c r="K32" i="13"/>
  <c r="H32" i="13"/>
  <c r="F32" i="13"/>
  <c r="K31" i="13"/>
  <c r="H31" i="13"/>
  <c r="F31" i="13"/>
  <c r="K30" i="13"/>
  <c r="H30" i="13"/>
  <c r="F30" i="13"/>
  <c r="K22" i="13"/>
  <c r="H22" i="13"/>
  <c r="F22" i="13" s="1"/>
  <c r="K21" i="13"/>
  <c r="L21" i="13" s="1"/>
  <c r="H21" i="13"/>
  <c r="F21" i="13" s="1"/>
  <c r="K29" i="13"/>
  <c r="H29" i="13"/>
  <c r="F29" i="13"/>
  <c r="K20" i="13"/>
  <c r="M20" i="13" s="1"/>
  <c r="H20" i="13"/>
  <c r="F20" i="13" s="1"/>
  <c r="K28" i="13"/>
  <c r="H28" i="13"/>
  <c r="F28" i="13"/>
  <c r="K27" i="13"/>
  <c r="H27" i="13"/>
  <c r="F27" i="13"/>
  <c r="K26" i="13"/>
  <c r="H26" i="13"/>
  <c r="F26" i="13"/>
  <c r="K25" i="13"/>
  <c r="H25" i="13"/>
  <c r="F25" i="13"/>
  <c r="K24" i="13"/>
  <c r="H24" i="13"/>
  <c r="F24" i="13"/>
  <c r="K23" i="13"/>
  <c r="H23" i="13"/>
  <c r="F23" i="13"/>
  <c r="K19" i="13"/>
  <c r="M19" i="13" s="1"/>
  <c r="H19" i="13"/>
  <c r="F19" i="13" s="1"/>
  <c r="K18" i="13"/>
  <c r="L18" i="13" s="1"/>
  <c r="H18" i="13"/>
  <c r="F18" i="13" s="1"/>
  <c r="K17" i="13"/>
  <c r="M17" i="13" s="1"/>
  <c r="H17" i="13"/>
  <c r="F17" i="13" s="1"/>
  <c r="K16" i="13"/>
  <c r="L16" i="13" s="1"/>
  <c r="H16" i="13"/>
  <c r="F16" i="13" s="1"/>
  <c r="K15" i="13"/>
  <c r="M15" i="13" s="1"/>
  <c r="H15" i="13"/>
  <c r="F15" i="13" s="1"/>
  <c r="K14" i="13"/>
  <c r="L14" i="13" s="1"/>
  <c r="H14" i="13"/>
  <c r="F14" i="13" s="1"/>
  <c r="K13" i="13"/>
  <c r="M13" i="13" s="1"/>
  <c r="H13" i="13"/>
  <c r="F13" i="13" s="1"/>
  <c r="K12" i="13"/>
  <c r="L12" i="13" s="1"/>
  <c r="H12" i="13"/>
  <c r="F12" i="13" s="1"/>
  <c r="K11" i="13"/>
  <c r="M11" i="13" s="1"/>
  <c r="H11" i="13"/>
  <c r="F11" i="13" s="1"/>
  <c r="K10" i="13"/>
  <c r="L10" i="13" s="1"/>
  <c r="H10" i="13"/>
  <c r="F10" i="13" s="1"/>
  <c r="K9" i="13"/>
  <c r="M9" i="13" s="1"/>
  <c r="H9" i="13"/>
  <c r="F9" i="13" s="1"/>
  <c r="K8" i="13"/>
  <c r="L8" i="13" s="1"/>
  <c r="H8" i="13"/>
  <c r="F8" i="13" s="1"/>
  <c r="K7" i="13"/>
  <c r="M7" i="13" s="1"/>
  <c r="H7" i="13"/>
  <c r="F7" i="13" s="1"/>
  <c r="K6" i="13"/>
  <c r="L6" i="13" s="1"/>
  <c r="H6" i="13"/>
  <c r="F6" i="13" s="1"/>
  <c r="K5" i="13"/>
  <c r="M5" i="13" s="1"/>
  <c r="H5" i="13"/>
  <c r="F5" i="13" s="1"/>
  <c r="K4" i="13"/>
  <c r="M4" i="13" s="1"/>
  <c r="H4" i="13"/>
  <c r="F4" i="13" s="1"/>
  <c r="R3" i="13"/>
  <c r="R4" i="13" s="1"/>
  <c r="R5" i="13" s="1"/>
  <c r="N3" i="13"/>
  <c r="N4" i="13" s="1"/>
  <c r="K3" i="13"/>
  <c r="H3" i="13"/>
  <c r="F3" i="13" s="1"/>
  <c r="T2" i="13"/>
  <c r="T3" i="13" s="1"/>
  <c r="T4" i="13" s="1"/>
  <c r="T5" i="13" s="1"/>
  <c r="T6" i="13" s="1"/>
  <c r="T7" i="13" s="1"/>
  <c r="T8" i="13" s="1"/>
  <c r="T9" i="13" s="1"/>
  <c r="T10" i="13" s="1"/>
  <c r="T11" i="13" s="1"/>
  <c r="T12" i="13" s="1"/>
  <c r="T13" i="13" s="1"/>
  <c r="T14" i="13" s="1"/>
  <c r="T15" i="13" s="1"/>
  <c r="T16" i="13" s="1"/>
  <c r="T17" i="13" s="1"/>
  <c r="T18" i="13" s="1"/>
  <c r="T19" i="13" s="1"/>
  <c r="T20" i="13" s="1"/>
  <c r="O2" i="13"/>
  <c r="S2" i="13" s="1"/>
  <c r="K2" i="13"/>
  <c r="H2" i="13"/>
  <c r="F2" i="13" s="1"/>
  <c r="K136" i="11"/>
  <c r="H136" i="11"/>
  <c r="F136" i="11"/>
  <c r="K135" i="11"/>
  <c r="H135" i="11"/>
  <c r="F135" i="11"/>
  <c r="K134" i="11"/>
  <c r="H134" i="11"/>
  <c r="F134" i="11"/>
  <c r="K133" i="11"/>
  <c r="H133" i="11"/>
  <c r="F133" i="11"/>
  <c r="K132" i="11"/>
  <c r="H132" i="11"/>
  <c r="F132" i="11"/>
  <c r="K131" i="11"/>
  <c r="H131" i="11"/>
  <c r="F131" i="11"/>
  <c r="K130" i="11"/>
  <c r="H130" i="11"/>
  <c r="F130" i="11"/>
  <c r="K129" i="11"/>
  <c r="H129" i="11"/>
  <c r="F129" i="11"/>
  <c r="K128" i="11"/>
  <c r="H128" i="11"/>
  <c r="F128" i="11"/>
  <c r="K127" i="11"/>
  <c r="H127" i="11"/>
  <c r="F127" i="11"/>
  <c r="K126" i="11"/>
  <c r="H126" i="11"/>
  <c r="F126" i="11"/>
  <c r="K125" i="11"/>
  <c r="H125" i="11"/>
  <c r="F125" i="11"/>
  <c r="K124" i="11"/>
  <c r="H124" i="11"/>
  <c r="F124" i="11"/>
  <c r="K123" i="11"/>
  <c r="H123" i="11"/>
  <c r="F123" i="11"/>
  <c r="K122" i="11"/>
  <c r="H122" i="11"/>
  <c r="F122" i="11"/>
  <c r="K121" i="11"/>
  <c r="H121" i="11"/>
  <c r="F121" i="11"/>
  <c r="K120" i="11"/>
  <c r="H120" i="11"/>
  <c r="F120" i="11"/>
  <c r="K119" i="11"/>
  <c r="H119" i="11"/>
  <c r="F119" i="11"/>
  <c r="K118" i="11"/>
  <c r="H118" i="11"/>
  <c r="F118" i="11"/>
  <c r="K117" i="11"/>
  <c r="H117" i="11"/>
  <c r="F117" i="11"/>
  <c r="K116" i="11"/>
  <c r="H116" i="11"/>
  <c r="F116" i="11"/>
  <c r="K115" i="11"/>
  <c r="H115" i="11"/>
  <c r="F115" i="11"/>
  <c r="K114" i="11"/>
  <c r="H114" i="11"/>
  <c r="F114" i="11"/>
  <c r="K113" i="11"/>
  <c r="H113" i="11"/>
  <c r="F113" i="11"/>
  <c r="K112" i="11"/>
  <c r="H112" i="11"/>
  <c r="F112" i="11"/>
  <c r="K111" i="11"/>
  <c r="H111" i="11"/>
  <c r="F111" i="11"/>
  <c r="K110" i="11"/>
  <c r="H110" i="11"/>
  <c r="F110" i="11"/>
  <c r="K109" i="11"/>
  <c r="H109" i="11"/>
  <c r="F109" i="11"/>
  <c r="K108" i="11"/>
  <c r="H108" i="11"/>
  <c r="F108" i="11"/>
  <c r="K107" i="11"/>
  <c r="H107" i="11"/>
  <c r="F107" i="11"/>
  <c r="K106" i="11"/>
  <c r="H106" i="11"/>
  <c r="F106" i="11"/>
  <c r="K105" i="11"/>
  <c r="H105" i="11"/>
  <c r="F105" i="11"/>
  <c r="K104" i="11"/>
  <c r="H104" i="11"/>
  <c r="F104" i="11"/>
  <c r="K103" i="11"/>
  <c r="H103" i="11"/>
  <c r="F103" i="11"/>
  <c r="K102" i="11"/>
  <c r="H102" i="11"/>
  <c r="F102" i="11"/>
  <c r="K101" i="11"/>
  <c r="H101" i="11"/>
  <c r="F101" i="11"/>
  <c r="K100" i="11"/>
  <c r="H100" i="11"/>
  <c r="F100" i="11"/>
  <c r="K99" i="11"/>
  <c r="H99" i="11"/>
  <c r="F99" i="11"/>
  <c r="K98" i="11"/>
  <c r="H98" i="11"/>
  <c r="F98" i="11"/>
  <c r="K97" i="11"/>
  <c r="H97" i="11"/>
  <c r="F97" i="11"/>
  <c r="K96" i="11"/>
  <c r="H96" i="11"/>
  <c r="F96" i="11"/>
  <c r="K95" i="11"/>
  <c r="H95" i="11"/>
  <c r="F95" i="11"/>
  <c r="K94" i="11"/>
  <c r="H94" i="11"/>
  <c r="F94" i="11"/>
  <c r="K93" i="11"/>
  <c r="H93" i="11"/>
  <c r="F93" i="11"/>
  <c r="K92" i="11"/>
  <c r="H92" i="11"/>
  <c r="F92" i="11"/>
  <c r="K91" i="11"/>
  <c r="H91" i="11"/>
  <c r="F91" i="11"/>
  <c r="K90" i="11"/>
  <c r="H90" i="11"/>
  <c r="F90" i="11"/>
  <c r="K89" i="11"/>
  <c r="H89" i="11"/>
  <c r="F89" i="11"/>
  <c r="K88" i="11"/>
  <c r="H88" i="11"/>
  <c r="F88" i="11"/>
  <c r="K87" i="11"/>
  <c r="H87" i="11"/>
  <c r="F87" i="11"/>
  <c r="K86" i="11"/>
  <c r="H86" i="11"/>
  <c r="F86" i="11"/>
  <c r="K85" i="11"/>
  <c r="H85" i="11"/>
  <c r="F85" i="11"/>
  <c r="K84" i="11"/>
  <c r="H84" i="11"/>
  <c r="F84" i="11"/>
  <c r="K83" i="11"/>
  <c r="H83" i="11"/>
  <c r="F83" i="11"/>
  <c r="K82" i="11"/>
  <c r="H82" i="11"/>
  <c r="F82" i="11"/>
  <c r="K81" i="11"/>
  <c r="H81" i="11"/>
  <c r="F81" i="11"/>
  <c r="K80" i="11"/>
  <c r="H80" i="11"/>
  <c r="F80" i="11"/>
  <c r="K79" i="11"/>
  <c r="H79" i="11"/>
  <c r="F79" i="11"/>
  <c r="K78" i="11"/>
  <c r="H78" i="11"/>
  <c r="F78" i="11"/>
  <c r="K77" i="11"/>
  <c r="H77" i="11"/>
  <c r="F77" i="11"/>
  <c r="K76" i="11"/>
  <c r="H76" i="11"/>
  <c r="F76" i="11"/>
  <c r="K75" i="11"/>
  <c r="H75" i="11"/>
  <c r="F75" i="11"/>
  <c r="K74" i="11"/>
  <c r="H74" i="11"/>
  <c r="F74" i="11"/>
  <c r="K73" i="11"/>
  <c r="H73" i="11"/>
  <c r="F73" i="11"/>
  <c r="K72" i="11"/>
  <c r="H72" i="11"/>
  <c r="F72" i="11"/>
  <c r="K71" i="11"/>
  <c r="H71" i="11"/>
  <c r="F71" i="11"/>
  <c r="K70" i="11"/>
  <c r="H70" i="11"/>
  <c r="F70" i="11"/>
  <c r="K69" i="11"/>
  <c r="H69" i="11"/>
  <c r="F69" i="11"/>
  <c r="K68" i="11"/>
  <c r="H68" i="11"/>
  <c r="F68" i="11"/>
  <c r="K67" i="11"/>
  <c r="H67" i="11"/>
  <c r="F67" i="11"/>
  <c r="K66" i="11"/>
  <c r="H66" i="11"/>
  <c r="F66" i="11"/>
  <c r="K65" i="11"/>
  <c r="H65" i="11"/>
  <c r="F65" i="11"/>
  <c r="K64" i="11"/>
  <c r="H64" i="11"/>
  <c r="F64" i="11"/>
  <c r="K63" i="11"/>
  <c r="H63" i="11"/>
  <c r="F63" i="11"/>
  <c r="K62" i="11"/>
  <c r="H62" i="11"/>
  <c r="F62" i="11"/>
  <c r="K61" i="11"/>
  <c r="H61" i="11"/>
  <c r="F61" i="11"/>
  <c r="K60" i="11"/>
  <c r="H60" i="11"/>
  <c r="F60" i="11"/>
  <c r="M59" i="11"/>
  <c r="K59" i="11"/>
  <c r="H59" i="11"/>
  <c r="F59" i="11"/>
  <c r="E59" i="11"/>
  <c r="K58" i="11"/>
  <c r="H58" i="11"/>
  <c r="F58" i="11"/>
  <c r="K57" i="11"/>
  <c r="H57" i="11"/>
  <c r="F57" i="11"/>
  <c r="K56" i="11"/>
  <c r="H56" i="11"/>
  <c r="F56" i="11"/>
  <c r="K55" i="11"/>
  <c r="H55" i="11"/>
  <c r="F55" i="11"/>
  <c r="K54" i="11"/>
  <c r="H54" i="11"/>
  <c r="F54" i="11"/>
  <c r="K53" i="11"/>
  <c r="H53" i="11"/>
  <c r="F53" i="11"/>
  <c r="K52" i="11"/>
  <c r="H52" i="11"/>
  <c r="F52" i="11"/>
  <c r="K51" i="11"/>
  <c r="H51" i="11"/>
  <c r="F51" i="11"/>
  <c r="K50" i="11"/>
  <c r="H50" i="11"/>
  <c r="F50" i="11"/>
  <c r="K49" i="11"/>
  <c r="H49" i="11"/>
  <c r="F49" i="11"/>
  <c r="K48" i="11"/>
  <c r="H48" i="11"/>
  <c r="F48" i="11"/>
  <c r="K47" i="11"/>
  <c r="H47" i="11"/>
  <c r="F47" i="11"/>
  <c r="K46" i="11"/>
  <c r="H46" i="11"/>
  <c r="F46" i="11"/>
  <c r="K45" i="11"/>
  <c r="H45" i="11"/>
  <c r="F45" i="11"/>
  <c r="K44" i="11"/>
  <c r="H44" i="11"/>
  <c r="F44" i="11"/>
  <c r="K43" i="11"/>
  <c r="H43" i="11"/>
  <c r="F43" i="11"/>
  <c r="K42" i="11"/>
  <c r="H42" i="11"/>
  <c r="F42" i="11"/>
  <c r="K41" i="11"/>
  <c r="H41" i="11"/>
  <c r="F41" i="11"/>
  <c r="K40" i="11"/>
  <c r="H40" i="11"/>
  <c r="F40" i="11"/>
  <c r="K39" i="11"/>
  <c r="H39" i="11"/>
  <c r="F39" i="11"/>
  <c r="K38" i="11"/>
  <c r="H38" i="11"/>
  <c r="F38" i="11"/>
  <c r="K37" i="11"/>
  <c r="H37" i="11"/>
  <c r="F37" i="11"/>
  <c r="K36" i="11"/>
  <c r="L36" i="11" s="1"/>
  <c r="H36" i="11"/>
  <c r="F36" i="11"/>
  <c r="K35" i="11"/>
  <c r="L35" i="11" s="1"/>
  <c r="H35" i="11"/>
  <c r="F35" i="11" s="1"/>
  <c r="R34" i="11"/>
  <c r="R35" i="11" s="1"/>
  <c r="K34" i="11"/>
  <c r="M34" i="11" s="1"/>
  <c r="E34" i="11" s="1"/>
  <c r="H34" i="11"/>
  <c r="F34" i="11" s="1"/>
  <c r="K33" i="11"/>
  <c r="H33" i="11"/>
  <c r="F33" i="11" s="1"/>
  <c r="K32" i="11"/>
  <c r="L32" i="11" s="1"/>
  <c r="H32" i="11"/>
  <c r="F32" i="11"/>
  <c r="K31" i="11"/>
  <c r="H31" i="11"/>
  <c r="F31" i="11" s="1"/>
  <c r="K30" i="11"/>
  <c r="L30" i="11" s="1"/>
  <c r="H30" i="11"/>
  <c r="F30" i="11" s="1"/>
  <c r="K29" i="11"/>
  <c r="H29" i="11"/>
  <c r="F29" i="11" s="1"/>
  <c r="K28" i="11"/>
  <c r="L28" i="11" s="1"/>
  <c r="H28" i="11"/>
  <c r="F28" i="11" s="1"/>
  <c r="K27" i="11"/>
  <c r="H27" i="11"/>
  <c r="F27" i="11" s="1"/>
  <c r="K26" i="11"/>
  <c r="L26" i="11" s="1"/>
  <c r="H26" i="11"/>
  <c r="F26" i="11" s="1"/>
  <c r="K25" i="11"/>
  <c r="H25" i="11"/>
  <c r="F25" i="11" s="1"/>
  <c r="K24" i="11"/>
  <c r="L24" i="11" s="1"/>
  <c r="H24" i="11"/>
  <c r="F24" i="11" s="1"/>
  <c r="K23" i="11"/>
  <c r="H23" i="11"/>
  <c r="F23" i="11" s="1"/>
  <c r="K22" i="11"/>
  <c r="L22" i="11" s="1"/>
  <c r="H22" i="11"/>
  <c r="F22" i="11" s="1"/>
  <c r="K21" i="11"/>
  <c r="H21" i="11"/>
  <c r="F21" i="11" s="1"/>
  <c r="K20" i="11"/>
  <c r="L20" i="11" s="1"/>
  <c r="H20" i="11"/>
  <c r="F20" i="11" s="1"/>
  <c r="K19" i="11"/>
  <c r="H19" i="11"/>
  <c r="F19" i="11" s="1"/>
  <c r="K18" i="11"/>
  <c r="M18" i="11" s="1"/>
  <c r="H18" i="11"/>
  <c r="F18" i="11" s="1"/>
  <c r="K17" i="11"/>
  <c r="M17" i="11" s="1"/>
  <c r="H17" i="11"/>
  <c r="F17" i="11" s="1"/>
  <c r="K16" i="11"/>
  <c r="L16" i="11" s="1"/>
  <c r="H16" i="11"/>
  <c r="F16" i="11" s="1"/>
  <c r="K15" i="11"/>
  <c r="M15" i="11" s="1"/>
  <c r="H15" i="11"/>
  <c r="F15" i="11" s="1"/>
  <c r="K14" i="11"/>
  <c r="M14" i="11" s="1"/>
  <c r="H14" i="11"/>
  <c r="F14" i="11" s="1"/>
  <c r="K13" i="11"/>
  <c r="M13" i="11" s="1"/>
  <c r="H13" i="11"/>
  <c r="F13" i="11" s="1"/>
  <c r="K12" i="11"/>
  <c r="L12" i="11" s="1"/>
  <c r="H12" i="11"/>
  <c r="F12" i="11" s="1"/>
  <c r="K11" i="11"/>
  <c r="M11" i="11" s="1"/>
  <c r="H11" i="11"/>
  <c r="F11" i="11" s="1"/>
  <c r="K10" i="11"/>
  <c r="M10" i="11" s="1"/>
  <c r="H10" i="11"/>
  <c r="F10" i="11" s="1"/>
  <c r="K9" i="11"/>
  <c r="M9" i="11" s="1"/>
  <c r="H9" i="11"/>
  <c r="F9" i="11" s="1"/>
  <c r="K8" i="11"/>
  <c r="L8" i="11" s="1"/>
  <c r="H8" i="11"/>
  <c r="F8" i="11" s="1"/>
  <c r="K7" i="11"/>
  <c r="M7" i="11" s="1"/>
  <c r="H7" i="11"/>
  <c r="F7" i="11" s="1"/>
  <c r="K6" i="11"/>
  <c r="M6" i="11" s="1"/>
  <c r="H6" i="11"/>
  <c r="F6" i="11" s="1"/>
  <c r="K5" i="11"/>
  <c r="M5" i="11" s="1"/>
  <c r="H5" i="11"/>
  <c r="F5" i="11" s="1"/>
  <c r="K4" i="11"/>
  <c r="L4" i="11" s="1"/>
  <c r="H4" i="11"/>
  <c r="F4" i="11" s="1"/>
  <c r="N3" i="11"/>
  <c r="N4" i="11" s="1"/>
  <c r="K3" i="11"/>
  <c r="M3" i="11" s="1"/>
  <c r="H3" i="11"/>
  <c r="F3" i="11" s="1"/>
  <c r="T2" i="11"/>
  <c r="T3" i="11" s="1"/>
  <c r="T4" i="11" s="1"/>
  <c r="T5" i="11" s="1"/>
  <c r="T6" i="11" s="1"/>
  <c r="T7" i="11" s="1"/>
  <c r="T8" i="11" s="1"/>
  <c r="T9" i="11" s="1"/>
  <c r="T10" i="11" s="1"/>
  <c r="T11" i="11" s="1"/>
  <c r="T12" i="11" s="1"/>
  <c r="T13" i="11" s="1"/>
  <c r="T14" i="11" s="1"/>
  <c r="T15" i="11" s="1"/>
  <c r="T16" i="11" s="1"/>
  <c r="T17" i="11" s="1"/>
  <c r="T18" i="11" s="1"/>
  <c r="T19" i="11" s="1"/>
  <c r="T20" i="11" s="1"/>
  <c r="T21" i="11" s="1"/>
  <c r="T22" i="11" s="1"/>
  <c r="T23" i="11" s="1"/>
  <c r="T24" i="11" s="1"/>
  <c r="T25" i="11" s="1"/>
  <c r="T26" i="11" s="1"/>
  <c r="T27" i="11" s="1"/>
  <c r="T28" i="11" s="1"/>
  <c r="T29" i="11" s="1"/>
  <c r="T30" i="11" s="1"/>
  <c r="T31" i="11" s="1"/>
  <c r="T32" i="11" s="1"/>
  <c r="T33" i="11" s="1"/>
  <c r="T34" i="11" s="1"/>
  <c r="T35" i="11" s="1"/>
  <c r="T36" i="11" s="1"/>
  <c r="T37" i="11" s="1"/>
  <c r="T38" i="11" s="1"/>
  <c r="O2" i="11"/>
  <c r="K2" i="11"/>
  <c r="L2" i="11" s="1"/>
  <c r="H2" i="11"/>
  <c r="F2" i="11" s="1"/>
  <c r="K136" i="2"/>
  <c r="L136" i="2"/>
  <c r="N136" i="2"/>
  <c r="O136" i="2" s="1"/>
  <c r="R136" i="2"/>
  <c r="T136" i="2"/>
  <c r="H136" i="2"/>
  <c r="F136" i="2"/>
  <c r="E136" i="2"/>
  <c r="R35" i="2"/>
  <c r="S35" i="2" s="1"/>
  <c r="V35" i="2" s="1"/>
  <c r="T35" i="2"/>
  <c r="U35" i="2"/>
  <c r="X35" i="2"/>
  <c r="R36" i="2"/>
  <c r="R37" i="2"/>
  <c r="N35" i="2"/>
  <c r="O35" i="2" s="1"/>
  <c r="N36" i="2"/>
  <c r="N37" i="2" s="1"/>
  <c r="O36" i="2"/>
  <c r="H5" i="4"/>
  <c r="M45" i="11" l="1"/>
  <c r="E45" i="11" s="1"/>
  <c r="M53" i="11"/>
  <c r="E53" i="11" s="1"/>
  <c r="M57" i="11"/>
  <c r="E57" i="11" s="1"/>
  <c r="M108" i="11"/>
  <c r="E108" i="11" s="1"/>
  <c r="M120" i="11"/>
  <c r="E120" i="11" s="1"/>
  <c r="M124" i="11"/>
  <c r="E124" i="11" s="1"/>
  <c r="M133" i="11"/>
  <c r="E133" i="11" s="1"/>
  <c r="M70" i="11"/>
  <c r="E70" i="11" s="1"/>
  <c r="M74" i="11"/>
  <c r="E74" i="11" s="1"/>
  <c r="M82" i="11"/>
  <c r="E82" i="11" s="1"/>
  <c r="M132" i="11"/>
  <c r="E132" i="11" s="1"/>
  <c r="M37" i="11"/>
  <c r="E37" i="11" s="1"/>
  <c r="M41" i="11"/>
  <c r="E41" i="11" s="1"/>
  <c r="M49" i="11"/>
  <c r="E49" i="11" s="1"/>
  <c r="M104" i="11"/>
  <c r="E104" i="11" s="1"/>
  <c r="M116" i="11"/>
  <c r="E116" i="11" s="1"/>
  <c r="M39" i="11"/>
  <c r="E39" i="11" s="1"/>
  <c r="M43" i="11"/>
  <c r="E43" i="11" s="1"/>
  <c r="M47" i="11"/>
  <c r="E47" i="11" s="1"/>
  <c r="M51" i="11"/>
  <c r="E51" i="11" s="1"/>
  <c r="M61" i="11"/>
  <c r="E61" i="11" s="1"/>
  <c r="M86" i="11"/>
  <c r="E86" i="11" s="1"/>
  <c r="M130" i="11"/>
  <c r="E130" i="11" s="1"/>
  <c r="M60" i="11"/>
  <c r="E60" i="11" s="1"/>
  <c r="M93" i="11"/>
  <c r="E93" i="11" s="1"/>
  <c r="M109" i="11"/>
  <c r="E109" i="11" s="1"/>
  <c r="M113" i="11"/>
  <c r="E113" i="11" s="1"/>
  <c r="M117" i="11"/>
  <c r="E117" i="11" s="1"/>
  <c r="M125" i="11"/>
  <c r="E125" i="11" s="1"/>
  <c r="M129" i="11"/>
  <c r="E129" i="11" s="1"/>
  <c r="L13" i="11"/>
  <c r="L18" i="11"/>
  <c r="M12" i="11"/>
  <c r="M2" i="11"/>
  <c r="L11" i="11"/>
  <c r="W2" i="11"/>
  <c r="M8" i="11"/>
  <c r="M26" i="11"/>
  <c r="E26" i="11" s="1"/>
  <c r="L3" i="11"/>
  <c r="L5" i="11"/>
  <c r="L15" i="11"/>
  <c r="L17" i="11"/>
  <c r="M22" i="11"/>
  <c r="E22" i="11" s="1"/>
  <c r="M32" i="11"/>
  <c r="E32" i="11" s="1"/>
  <c r="M55" i="11"/>
  <c r="E55" i="11" s="1"/>
  <c r="M56" i="11"/>
  <c r="E56" i="11" s="1"/>
  <c r="M135" i="11"/>
  <c r="E135" i="11" s="1"/>
  <c r="M4" i="11"/>
  <c r="L7" i="11"/>
  <c r="L9" i="11"/>
  <c r="M16" i="11"/>
  <c r="M20" i="11"/>
  <c r="E20" i="11" s="1"/>
  <c r="M24" i="11"/>
  <c r="E24" i="11" s="1"/>
  <c r="M28" i="11"/>
  <c r="E28" i="11" s="1"/>
  <c r="L34" i="11"/>
  <c r="M78" i="11"/>
  <c r="E78" i="11" s="1"/>
  <c r="M100" i="11"/>
  <c r="E100" i="11" s="1"/>
  <c r="M137" i="11"/>
  <c r="E137" i="11" s="1"/>
  <c r="M30" i="11"/>
  <c r="E30" i="11" s="1"/>
  <c r="M90" i="11"/>
  <c r="E90" i="11" s="1"/>
  <c r="M94" i="11"/>
  <c r="E94" i="11" s="1"/>
  <c r="M131" i="11"/>
  <c r="E131" i="11" s="1"/>
  <c r="M62" i="11"/>
  <c r="E62" i="11" s="1"/>
  <c r="M134" i="11"/>
  <c r="E134" i="11" s="1"/>
  <c r="M64" i="11"/>
  <c r="E64" i="11" s="1"/>
  <c r="M68" i="11"/>
  <c r="E68" i="11" s="1"/>
  <c r="M110" i="11"/>
  <c r="E110" i="11" s="1"/>
  <c r="M114" i="11"/>
  <c r="E114" i="11" s="1"/>
  <c r="M122" i="11"/>
  <c r="E122" i="11" s="1"/>
  <c r="M126" i="11"/>
  <c r="E126" i="11" s="1"/>
  <c r="M128" i="11"/>
  <c r="E128" i="11" s="1"/>
  <c r="T15" i="14"/>
  <c r="S27" i="13"/>
  <c r="X27" i="13"/>
  <c r="R28" i="13"/>
  <c r="T25" i="13"/>
  <c r="W24" i="13"/>
  <c r="U24" i="13"/>
  <c r="V24" i="13"/>
  <c r="O29" i="13"/>
  <c r="N30" i="13"/>
  <c r="E123" i="13"/>
  <c r="L7" i="13"/>
  <c r="E115" i="13"/>
  <c r="E111" i="13"/>
  <c r="E107" i="13"/>
  <c r="E99" i="13"/>
  <c r="E59" i="13"/>
  <c r="E51" i="13"/>
  <c r="E47" i="13"/>
  <c r="E43" i="13"/>
  <c r="E39" i="13"/>
  <c r="E31" i="13"/>
  <c r="E27" i="13"/>
  <c r="E23" i="13"/>
  <c r="M21" i="13"/>
  <c r="E42" i="13"/>
  <c r="E38" i="13"/>
  <c r="E26" i="13"/>
  <c r="E70" i="13"/>
  <c r="E74" i="13"/>
  <c r="E78" i="13"/>
  <c r="E82" i="13"/>
  <c r="E101" i="13"/>
  <c r="E97" i="13"/>
  <c r="E61" i="13"/>
  <c r="E53" i="13"/>
  <c r="E49" i="13"/>
  <c r="E29" i="13"/>
  <c r="M22" i="13"/>
  <c r="E22" i="13" s="1"/>
  <c r="E122" i="13"/>
  <c r="E127" i="13"/>
  <c r="E131" i="13"/>
  <c r="E124" i="13"/>
  <c r="E112" i="13"/>
  <c r="E108" i="13"/>
  <c r="E104" i="13"/>
  <c r="E100" i="13"/>
  <c r="E96" i="13"/>
  <c r="E92" i="13"/>
  <c r="E64" i="13"/>
  <c r="E60" i="13"/>
  <c r="E56" i="13"/>
  <c r="E44" i="13"/>
  <c r="E40" i="13"/>
  <c r="E28" i="13"/>
  <c r="E24" i="13"/>
  <c r="S3" i="14"/>
  <c r="W3" i="14"/>
  <c r="R7" i="14"/>
  <c r="X2" i="14"/>
  <c r="V2" i="14"/>
  <c r="U2" i="14"/>
  <c r="V4" i="14"/>
  <c r="U4" i="14"/>
  <c r="N6" i="14"/>
  <c r="O5" i="14"/>
  <c r="T21" i="13"/>
  <c r="E72" i="13"/>
  <c r="E76" i="13"/>
  <c r="E80" i="13"/>
  <c r="E33" i="13"/>
  <c r="E37" i="13"/>
  <c r="E50" i="13"/>
  <c r="E54" i="13"/>
  <c r="E58" i="13"/>
  <c r="E62" i="13"/>
  <c r="E66" i="13"/>
  <c r="E94" i="13"/>
  <c r="E98" i="13"/>
  <c r="E126" i="13"/>
  <c r="E130" i="13"/>
  <c r="E134" i="13"/>
  <c r="E30" i="13"/>
  <c r="E34" i="13"/>
  <c r="E41" i="13"/>
  <c r="E45" i="13"/>
  <c r="E110" i="13"/>
  <c r="E114" i="13"/>
  <c r="E118" i="13"/>
  <c r="E55" i="13"/>
  <c r="E88" i="13"/>
  <c r="L22" i="13"/>
  <c r="E105" i="13"/>
  <c r="E120" i="13"/>
  <c r="E128" i="13"/>
  <c r="E132" i="13"/>
  <c r="E52" i="13"/>
  <c r="E63" i="13"/>
  <c r="E116" i="13"/>
  <c r="L11" i="13"/>
  <c r="M16" i="13"/>
  <c r="E21" i="13"/>
  <c r="E32" i="13"/>
  <c r="E36" i="13"/>
  <c r="W2" i="13"/>
  <c r="L15" i="13"/>
  <c r="L19" i="13"/>
  <c r="L4" i="13"/>
  <c r="L5" i="13"/>
  <c r="L9" i="13"/>
  <c r="M18" i="13"/>
  <c r="O3" i="13"/>
  <c r="W3" i="13" s="1"/>
  <c r="M6" i="13"/>
  <c r="M10" i="13"/>
  <c r="M14" i="13"/>
  <c r="M8" i="13"/>
  <c r="M12" i="13"/>
  <c r="L13" i="13"/>
  <c r="L17" i="13"/>
  <c r="R6" i="13"/>
  <c r="M2" i="13"/>
  <c r="L2" i="13"/>
  <c r="E20" i="13"/>
  <c r="L20" i="13"/>
  <c r="V2" i="13"/>
  <c r="U2" i="13"/>
  <c r="X2" i="13"/>
  <c r="M3" i="13"/>
  <c r="L3" i="13"/>
  <c r="E25" i="13"/>
  <c r="N5" i="13"/>
  <c r="O4" i="13"/>
  <c r="S4" i="13" s="1"/>
  <c r="X4" i="13" s="1"/>
  <c r="E75" i="13"/>
  <c r="E85" i="13"/>
  <c r="E91" i="13"/>
  <c r="H1" i="13"/>
  <c r="E48" i="13"/>
  <c r="E65" i="13"/>
  <c r="E71" i="13"/>
  <c r="E81" i="13"/>
  <c r="E69" i="13"/>
  <c r="E86" i="13"/>
  <c r="E67" i="13"/>
  <c r="E77" i="13"/>
  <c r="E83" i="13"/>
  <c r="E46" i="13"/>
  <c r="E73" i="13"/>
  <c r="E79" i="13"/>
  <c r="E87" i="13"/>
  <c r="E93" i="13"/>
  <c r="E89" i="13"/>
  <c r="E95" i="13"/>
  <c r="E102" i="13"/>
  <c r="E103" i="13"/>
  <c r="E125" i="13"/>
  <c r="E57" i="13"/>
  <c r="E90" i="13"/>
  <c r="E106" i="13"/>
  <c r="E113" i="13"/>
  <c r="E129" i="13"/>
  <c r="E121" i="13"/>
  <c r="E109" i="13"/>
  <c r="E117" i="13"/>
  <c r="E133" i="13"/>
  <c r="T39" i="11"/>
  <c r="M66" i="11"/>
  <c r="E66" i="11" s="1"/>
  <c r="M118" i="11"/>
  <c r="E118" i="11" s="1"/>
  <c r="M73" i="11"/>
  <c r="E73" i="11" s="1"/>
  <c r="M69" i="11"/>
  <c r="E69" i="11" s="1"/>
  <c r="M95" i="11"/>
  <c r="E95" i="11" s="1"/>
  <c r="M115" i="11"/>
  <c r="E115" i="11" s="1"/>
  <c r="M36" i="11"/>
  <c r="E36" i="11" s="1"/>
  <c r="M40" i="11"/>
  <c r="E40" i="11" s="1"/>
  <c r="M44" i="11"/>
  <c r="E44" i="11" s="1"/>
  <c r="M48" i="11"/>
  <c r="E48" i="11" s="1"/>
  <c r="M52" i="11"/>
  <c r="E52" i="11" s="1"/>
  <c r="M65" i="11"/>
  <c r="E65" i="11" s="1"/>
  <c r="N5" i="11"/>
  <c r="O4" i="11"/>
  <c r="S2" i="11"/>
  <c r="O3" i="11"/>
  <c r="L6" i="11"/>
  <c r="L10" i="11"/>
  <c r="L14" i="11"/>
  <c r="M27" i="11"/>
  <c r="E27" i="11" s="1"/>
  <c r="L27" i="11"/>
  <c r="M33" i="11"/>
  <c r="E33" i="11" s="1"/>
  <c r="L33" i="11"/>
  <c r="M46" i="11"/>
  <c r="E46" i="11" s="1"/>
  <c r="M54" i="11"/>
  <c r="E54" i="11" s="1"/>
  <c r="M103" i="11"/>
  <c r="E103" i="11" s="1"/>
  <c r="M23" i="11"/>
  <c r="E23" i="11" s="1"/>
  <c r="L23" i="11"/>
  <c r="M29" i="11"/>
  <c r="E29" i="11" s="1"/>
  <c r="L29" i="11"/>
  <c r="H1" i="11"/>
  <c r="M21" i="11"/>
  <c r="E21" i="11" s="1"/>
  <c r="L21" i="11"/>
  <c r="M25" i="11"/>
  <c r="E25" i="11" s="1"/>
  <c r="L25" i="11"/>
  <c r="M80" i="11"/>
  <c r="E80" i="11" s="1"/>
  <c r="M42" i="11"/>
  <c r="E42" i="11" s="1"/>
  <c r="M72" i="11"/>
  <c r="E72" i="11" s="1"/>
  <c r="M84" i="11"/>
  <c r="E84" i="11" s="1"/>
  <c r="M92" i="11"/>
  <c r="E92" i="11" s="1"/>
  <c r="M19" i="11"/>
  <c r="L19" i="11"/>
  <c r="M31" i="11"/>
  <c r="E31" i="11" s="1"/>
  <c r="L31" i="11"/>
  <c r="R36" i="11"/>
  <c r="R37" i="11" s="1"/>
  <c r="R38" i="11" s="1"/>
  <c r="R39" i="11" s="1"/>
  <c r="R40" i="11" s="1"/>
  <c r="R41" i="11" s="1"/>
  <c r="R42" i="11" s="1"/>
  <c r="R43" i="11" s="1"/>
  <c r="R44" i="11" s="1"/>
  <c r="R45" i="11" s="1"/>
  <c r="R46" i="11" s="1"/>
  <c r="R47" i="11" s="1"/>
  <c r="R48" i="11" s="1"/>
  <c r="R49" i="11" s="1"/>
  <c r="R50" i="11" s="1"/>
  <c r="R51" i="11" s="1"/>
  <c r="R52" i="11" s="1"/>
  <c r="R53" i="11" s="1"/>
  <c r="R54" i="11" s="1"/>
  <c r="R55" i="11" s="1"/>
  <c r="R56" i="11" s="1"/>
  <c r="R57" i="11" s="1"/>
  <c r="R58" i="11" s="1"/>
  <c r="R59" i="11" s="1"/>
  <c r="R60" i="11" s="1"/>
  <c r="R61" i="11" s="1"/>
  <c r="R62" i="11" s="1"/>
  <c r="R63" i="11" s="1"/>
  <c r="R64" i="11" s="1"/>
  <c r="R65" i="11" s="1"/>
  <c r="R66" i="11" s="1"/>
  <c r="R67" i="11" s="1"/>
  <c r="R68" i="11" s="1"/>
  <c r="R69" i="11" s="1"/>
  <c r="R70" i="11" s="1"/>
  <c r="R71" i="11" s="1"/>
  <c r="R72" i="11" s="1"/>
  <c r="R73" i="11" s="1"/>
  <c r="R74" i="11" s="1"/>
  <c r="R75" i="11" s="1"/>
  <c r="R76" i="11" s="1"/>
  <c r="R77" i="11" s="1"/>
  <c r="R78" i="11" s="1"/>
  <c r="R79" i="11" s="1"/>
  <c r="R80" i="11" s="1"/>
  <c r="R81" i="11" s="1"/>
  <c r="R82" i="11" s="1"/>
  <c r="R83" i="11" s="1"/>
  <c r="R84" i="11" s="1"/>
  <c r="R85" i="11" s="1"/>
  <c r="R86" i="11" s="1"/>
  <c r="R87" i="11" s="1"/>
  <c r="R88" i="11" s="1"/>
  <c r="R89" i="11" s="1"/>
  <c r="R90" i="11" s="1"/>
  <c r="R91" i="11" s="1"/>
  <c r="R92" i="11" s="1"/>
  <c r="R93" i="11" s="1"/>
  <c r="R94" i="11" s="1"/>
  <c r="R95" i="11" s="1"/>
  <c r="R96" i="11" s="1"/>
  <c r="R97" i="11" s="1"/>
  <c r="R98" i="11" s="1"/>
  <c r="R99" i="11" s="1"/>
  <c r="R100" i="11" s="1"/>
  <c r="R101" i="11" s="1"/>
  <c r="R102" i="11" s="1"/>
  <c r="R103" i="11" s="1"/>
  <c r="R104" i="11" s="1"/>
  <c r="R105" i="11" s="1"/>
  <c r="R106" i="11" s="1"/>
  <c r="R107" i="11" s="1"/>
  <c r="R108" i="11" s="1"/>
  <c r="R109" i="11" s="1"/>
  <c r="R110" i="11" s="1"/>
  <c r="R111" i="11" s="1"/>
  <c r="R112" i="11" s="1"/>
  <c r="R113" i="11" s="1"/>
  <c r="R114" i="11" s="1"/>
  <c r="R115" i="11" s="1"/>
  <c r="R116" i="11" s="1"/>
  <c r="R117" i="11" s="1"/>
  <c r="R118" i="11" s="1"/>
  <c r="R119" i="11" s="1"/>
  <c r="R120" i="11" s="1"/>
  <c r="R121" i="11" s="1"/>
  <c r="R122" i="11" s="1"/>
  <c r="R123" i="11" s="1"/>
  <c r="R124" i="11" s="1"/>
  <c r="R125" i="11" s="1"/>
  <c r="R126" i="11" s="1"/>
  <c r="R127" i="11" s="1"/>
  <c r="R128" i="11" s="1"/>
  <c r="R129" i="11" s="1"/>
  <c r="R130" i="11" s="1"/>
  <c r="R131" i="11" s="1"/>
  <c r="R132" i="11" s="1"/>
  <c r="R133" i="11" s="1"/>
  <c r="R134" i="11" s="1"/>
  <c r="R135" i="11" s="1"/>
  <c r="R136" i="11" s="1"/>
  <c r="R137" i="11" s="1"/>
  <c r="R138" i="11" s="1"/>
  <c r="R139" i="11" s="1"/>
  <c r="M38" i="11"/>
  <c r="E38" i="11" s="1"/>
  <c r="M50" i="11"/>
  <c r="E50" i="11" s="1"/>
  <c r="M58" i="11"/>
  <c r="E58" i="11" s="1"/>
  <c r="M75" i="11"/>
  <c r="E75" i="11" s="1"/>
  <c r="M76" i="11"/>
  <c r="E76" i="11" s="1"/>
  <c r="M79" i="11"/>
  <c r="E79" i="11" s="1"/>
  <c r="M85" i="11"/>
  <c r="E85" i="11" s="1"/>
  <c r="M87" i="11"/>
  <c r="E87" i="11" s="1"/>
  <c r="M96" i="11"/>
  <c r="E96" i="11" s="1"/>
  <c r="M88" i="11"/>
  <c r="E88" i="11" s="1"/>
  <c r="M63" i="11"/>
  <c r="E63" i="11" s="1"/>
  <c r="M67" i="11"/>
  <c r="E67" i="11" s="1"/>
  <c r="M71" i="11"/>
  <c r="E71" i="11" s="1"/>
  <c r="M77" i="11"/>
  <c r="E77" i="11" s="1"/>
  <c r="M81" i="11"/>
  <c r="E81" i="11" s="1"/>
  <c r="M83" i="11"/>
  <c r="E83" i="11" s="1"/>
  <c r="M89" i="11"/>
  <c r="E89" i="11" s="1"/>
  <c r="M91" i="11"/>
  <c r="E91" i="11" s="1"/>
  <c r="M106" i="11"/>
  <c r="E106" i="11" s="1"/>
  <c r="M99" i="11"/>
  <c r="E99" i="11" s="1"/>
  <c r="M102" i="11"/>
  <c r="E102" i="11" s="1"/>
  <c r="M105" i="11"/>
  <c r="E105" i="11" s="1"/>
  <c r="M112" i="11"/>
  <c r="E112" i="11" s="1"/>
  <c r="M119" i="11"/>
  <c r="E119" i="11" s="1"/>
  <c r="M98" i="11"/>
  <c r="E98" i="11" s="1"/>
  <c r="M101" i="11"/>
  <c r="E101" i="11" s="1"/>
  <c r="M121" i="11"/>
  <c r="E121" i="11" s="1"/>
  <c r="M97" i="11"/>
  <c r="E97" i="11" s="1"/>
  <c r="M107" i="11"/>
  <c r="E107" i="11" s="1"/>
  <c r="M123" i="11"/>
  <c r="E123" i="11" s="1"/>
  <c r="M111" i="11"/>
  <c r="E111" i="11" s="1"/>
  <c r="M127" i="11"/>
  <c r="E127" i="11" s="1"/>
  <c r="S136" i="2"/>
  <c r="W136" i="2"/>
  <c r="R38" i="2"/>
  <c r="S37" i="2"/>
  <c r="W35" i="2"/>
  <c r="T36" i="2"/>
  <c r="S36" i="2"/>
  <c r="X36" i="2"/>
  <c r="O37" i="2"/>
  <c r="N38" i="2"/>
  <c r="F131" i="2"/>
  <c r="H131" i="2"/>
  <c r="K131" i="2"/>
  <c r="L131" i="2" s="1"/>
  <c r="F132" i="2"/>
  <c r="H132" i="2"/>
  <c r="K132" i="2"/>
  <c r="M132" i="2" s="1"/>
  <c r="E132" i="2" s="1"/>
  <c r="F133" i="2"/>
  <c r="H133" i="2"/>
  <c r="K133" i="2"/>
  <c r="L133" i="2" s="1"/>
  <c r="F134" i="2"/>
  <c r="H134" i="2"/>
  <c r="K134" i="2"/>
  <c r="M134" i="2" s="1"/>
  <c r="E134" i="2" s="1"/>
  <c r="L134" i="2"/>
  <c r="F135" i="2"/>
  <c r="H135" i="2"/>
  <c r="K135" i="2"/>
  <c r="L135" i="2" s="1"/>
  <c r="E5" i="4"/>
  <c r="R140" i="11" l="1"/>
  <c r="T16" i="14"/>
  <c r="S28" i="13"/>
  <c r="R29" i="13"/>
  <c r="T26" i="13"/>
  <c r="W25" i="13"/>
  <c r="U25" i="13"/>
  <c r="V25" i="13"/>
  <c r="N31" i="13"/>
  <c r="O30" i="13"/>
  <c r="W5" i="14"/>
  <c r="S5" i="14"/>
  <c r="R8" i="14"/>
  <c r="O6" i="14"/>
  <c r="N7" i="14"/>
  <c r="V3" i="14"/>
  <c r="X3" i="14"/>
  <c r="U3" i="14"/>
  <c r="T22" i="13"/>
  <c r="S3" i="13"/>
  <c r="X3" i="13" s="1"/>
  <c r="O5" i="13"/>
  <c r="N6" i="13"/>
  <c r="V4" i="13"/>
  <c r="U4" i="13"/>
  <c r="R7" i="13"/>
  <c r="T40" i="11"/>
  <c r="U2" i="11"/>
  <c r="X2" i="11"/>
  <c r="V2" i="11"/>
  <c r="W4" i="11"/>
  <c r="S4" i="11"/>
  <c r="W3" i="11"/>
  <c r="S3" i="11"/>
  <c r="N6" i="11"/>
  <c r="O5" i="11"/>
  <c r="U136" i="2"/>
  <c r="V136" i="2"/>
  <c r="X136" i="2"/>
  <c r="U36" i="2"/>
  <c r="V36" i="2"/>
  <c r="R39" i="2"/>
  <c r="S38" i="2"/>
  <c r="W36" i="2"/>
  <c r="T37" i="2"/>
  <c r="V37" i="2" s="1"/>
  <c r="X37" i="2"/>
  <c r="N39" i="2"/>
  <c r="O38" i="2"/>
  <c r="L132" i="2"/>
  <c r="M135" i="2"/>
  <c r="E135" i="2" s="1"/>
  <c r="M131" i="2"/>
  <c r="E131" i="2" s="1"/>
  <c r="M133" i="2"/>
  <c r="E133" i="2" s="1"/>
  <c r="F126" i="2"/>
  <c r="H126" i="2"/>
  <c r="K126" i="2"/>
  <c r="M126" i="2" s="1"/>
  <c r="E126" i="2" s="1"/>
  <c r="F127" i="2"/>
  <c r="H127" i="2"/>
  <c r="K127" i="2"/>
  <c r="M127" i="2" s="1"/>
  <c r="E127" i="2" s="1"/>
  <c r="F128" i="2"/>
  <c r="H128" i="2"/>
  <c r="K128" i="2"/>
  <c r="L128" i="2" s="1"/>
  <c r="F129" i="2"/>
  <c r="H129" i="2"/>
  <c r="K129" i="2"/>
  <c r="M129" i="2" s="1"/>
  <c r="E129" i="2" s="1"/>
  <c r="F130" i="2"/>
  <c r="H130" i="2"/>
  <c r="K130" i="2"/>
  <c r="L130" i="2" s="1"/>
  <c r="H3" i="4"/>
  <c r="T17" i="14" l="1"/>
  <c r="T27" i="13"/>
  <c r="W26" i="13"/>
  <c r="U26" i="13"/>
  <c r="V26" i="13"/>
  <c r="R30" i="13"/>
  <c r="S29" i="13"/>
  <c r="X29" i="13" s="1"/>
  <c r="X28" i="13"/>
  <c r="N32" i="13"/>
  <c r="O31" i="13"/>
  <c r="U3" i="13"/>
  <c r="V3" i="13"/>
  <c r="R9" i="14"/>
  <c r="W6" i="14"/>
  <c r="S6" i="14"/>
  <c r="V5" i="14"/>
  <c r="U5" i="14"/>
  <c r="X5" i="14"/>
  <c r="O7" i="14"/>
  <c r="N8" i="14"/>
  <c r="R8" i="13"/>
  <c r="N7" i="13"/>
  <c r="O6" i="13"/>
  <c r="W5" i="13"/>
  <c r="S5" i="13"/>
  <c r="T41" i="11"/>
  <c r="S5" i="11"/>
  <c r="W5" i="11"/>
  <c r="X4" i="11"/>
  <c r="V4" i="11"/>
  <c r="U4" i="11"/>
  <c r="N7" i="11"/>
  <c r="O6" i="11"/>
  <c r="X3" i="11"/>
  <c r="V3" i="11"/>
  <c r="U3" i="11"/>
  <c r="X38" i="2"/>
  <c r="T38" i="2"/>
  <c r="W37" i="2"/>
  <c r="S39" i="2"/>
  <c r="X39" i="2"/>
  <c r="R40" i="2"/>
  <c r="U37" i="2"/>
  <c r="O39" i="2"/>
  <c r="N40" i="2"/>
  <c r="M130" i="2"/>
  <c r="E130" i="2" s="1"/>
  <c r="L127" i="2"/>
  <c r="L126" i="2"/>
  <c r="L129" i="2"/>
  <c r="M128" i="2"/>
  <c r="E128" i="2" s="1"/>
  <c r="E3" i="4"/>
  <c r="E2" i="4" s="1"/>
  <c r="K2" i="4"/>
  <c r="J2" i="4"/>
  <c r="I2" i="4"/>
  <c r="H2" i="4"/>
  <c r="G2" i="4"/>
  <c r="F2" i="4"/>
  <c r="T18" i="14" l="1"/>
  <c r="S30" i="13"/>
  <c r="X30" i="13"/>
  <c r="R31" i="13"/>
  <c r="W27" i="13"/>
  <c r="T28" i="13"/>
  <c r="U27" i="13"/>
  <c r="V27" i="13"/>
  <c r="O32" i="13"/>
  <c r="N33" i="13"/>
  <c r="O8" i="14"/>
  <c r="N9" i="14"/>
  <c r="W7" i="14"/>
  <c r="S7" i="14"/>
  <c r="U6" i="14"/>
  <c r="V6" i="14"/>
  <c r="X6" i="14"/>
  <c r="R10" i="14"/>
  <c r="O7" i="13"/>
  <c r="N8" i="13"/>
  <c r="U5" i="13"/>
  <c r="V5" i="13"/>
  <c r="X5" i="13"/>
  <c r="W6" i="13"/>
  <c r="S6" i="13"/>
  <c r="R9" i="13"/>
  <c r="T42" i="11"/>
  <c r="N8" i="11"/>
  <c r="O7" i="11"/>
  <c r="V5" i="11"/>
  <c r="U5" i="11"/>
  <c r="X5" i="11"/>
  <c r="W6" i="11"/>
  <c r="S6" i="11"/>
  <c r="W38" i="2"/>
  <c r="T39" i="2"/>
  <c r="V39" i="2" s="1"/>
  <c r="V38" i="2"/>
  <c r="S40" i="2"/>
  <c r="X40" i="2" s="1"/>
  <c r="R41" i="2"/>
  <c r="U38" i="2"/>
  <c r="N41" i="2"/>
  <c r="O40" i="2"/>
  <c r="F122" i="2"/>
  <c r="H122" i="2"/>
  <c r="K122" i="2"/>
  <c r="L122" i="2" s="1"/>
  <c r="F123" i="2"/>
  <c r="H123" i="2"/>
  <c r="K123" i="2"/>
  <c r="M123" i="2" s="1"/>
  <c r="E123" i="2" s="1"/>
  <c r="F124" i="2"/>
  <c r="H124" i="2"/>
  <c r="K124" i="2"/>
  <c r="L124" i="2" s="1"/>
  <c r="F125" i="2"/>
  <c r="H125" i="2"/>
  <c r="K125" i="2"/>
  <c r="L125" i="2" s="1"/>
  <c r="M125" i="2"/>
  <c r="E125" i="2" s="1"/>
  <c r="T19" i="14" l="1"/>
  <c r="T29" i="13"/>
  <c r="W28" i="13"/>
  <c r="V28" i="13"/>
  <c r="U28" i="13"/>
  <c r="S31" i="13"/>
  <c r="X31" i="13"/>
  <c r="R32" i="13"/>
  <c r="O33" i="13"/>
  <c r="N34" i="13"/>
  <c r="R11" i="14"/>
  <c r="R12" i="14" s="1"/>
  <c r="U7" i="14"/>
  <c r="V7" i="14"/>
  <c r="X7" i="14"/>
  <c r="N10" i="14"/>
  <c r="O9" i="14"/>
  <c r="W8" i="14"/>
  <c r="S8" i="14"/>
  <c r="V6" i="13"/>
  <c r="U6" i="13"/>
  <c r="X6" i="13"/>
  <c r="N9" i="13"/>
  <c r="O8" i="13"/>
  <c r="R10" i="13"/>
  <c r="W7" i="13"/>
  <c r="S7" i="13"/>
  <c r="T43" i="11"/>
  <c r="U6" i="11"/>
  <c r="V6" i="11"/>
  <c r="X6" i="11"/>
  <c r="W7" i="11"/>
  <c r="S7" i="11"/>
  <c r="N9" i="11"/>
  <c r="O8" i="11"/>
  <c r="R42" i="2"/>
  <c r="S41" i="2"/>
  <c r="W39" i="2"/>
  <c r="T40" i="2"/>
  <c r="U39" i="2"/>
  <c r="V40" i="2"/>
  <c r="U40" i="2"/>
  <c r="O41" i="2"/>
  <c r="N42" i="2"/>
  <c r="M124" i="2"/>
  <c r="E124" i="2" s="1"/>
  <c r="L123" i="2"/>
  <c r="M122" i="2"/>
  <c r="E122" i="2" s="1"/>
  <c r="F121" i="2"/>
  <c r="H121" i="2"/>
  <c r="K121" i="2"/>
  <c r="L121" i="2" s="1"/>
  <c r="K4" i="4"/>
  <c r="H4" i="4"/>
  <c r="E4" i="4"/>
  <c r="R13" i="14" l="1"/>
  <c r="T20" i="14"/>
  <c r="S32" i="13"/>
  <c r="R33" i="13"/>
  <c r="T30" i="13"/>
  <c r="W29" i="13"/>
  <c r="U29" i="13"/>
  <c r="V29" i="13"/>
  <c r="N35" i="13"/>
  <c r="O34" i="13"/>
  <c r="W9" i="14"/>
  <c r="S9" i="14"/>
  <c r="U8" i="14"/>
  <c r="V8" i="14"/>
  <c r="X8" i="14"/>
  <c r="O10" i="14"/>
  <c r="N11" i="14"/>
  <c r="N12" i="14" s="1"/>
  <c r="O9" i="13"/>
  <c r="N10" i="13"/>
  <c r="R11" i="13"/>
  <c r="U7" i="13"/>
  <c r="V7" i="13"/>
  <c r="X7" i="13"/>
  <c r="W8" i="13"/>
  <c r="S8" i="13"/>
  <c r="T44" i="11"/>
  <c r="N10" i="11"/>
  <c r="O9" i="11"/>
  <c r="W8" i="11"/>
  <c r="S8" i="11"/>
  <c r="X7" i="11"/>
  <c r="V7" i="11"/>
  <c r="U7" i="11"/>
  <c r="R43" i="2"/>
  <c r="X42" i="2"/>
  <c r="S42" i="2"/>
  <c r="W40" i="2"/>
  <c r="T41" i="2"/>
  <c r="X41" i="2"/>
  <c r="N43" i="2"/>
  <c r="O42" i="2"/>
  <c r="M121" i="2"/>
  <c r="E121" i="2" s="1"/>
  <c r="F116" i="2"/>
  <c r="H116" i="2"/>
  <c r="K116" i="2"/>
  <c r="M116" i="2" s="1"/>
  <c r="E116" i="2" s="1"/>
  <c r="F117" i="2"/>
  <c r="H117" i="2"/>
  <c r="K117" i="2"/>
  <c r="L117" i="2" s="1"/>
  <c r="F118" i="2"/>
  <c r="H118" i="2"/>
  <c r="K118" i="2"/>
  <c r="L118" i="2" s="1"/>
  <c r="F119" i="2"/>
  <c r="H119" i="2"/>
  <c r="K119" i="2"/>
  <c r="M119" i="2" s="1"/>
  <c r="E119" i="2" s="1"/>
  <c r="F120" i="2"/>
  <c r="H120" i="2"/>
  <c r="K120" i="2"/>
  <c r="M120" i="2" s="1"/>
  <c r="E120" i="2" s="1"/>
  <c r="O12" i="14" l="1"/>
  <c r="N13" i="14"/>
  <c r="R14" i="14"/>
  <c r="T21" i="14"/>
  <c r="X32" i="13"/>
  <c r="W30" i="13"/>
  <c r="T31" i="13"/>
  <c r="V30" i="13"/>
  <c r="U30" i="13"/>
  <c r="R34" i="13"/>
  <c r="S33" i="13"/>
  <c r="N36" i="13"/>
  <c r="O35" i="13"/>
  <c r="O11" i="14"/>
  <c r="U9" i="14"/>
  <c r="V9" i="14"/>
  <c r="X9" i="14"/>
  <c r="W10" i="14"/>
  <c r="S10" i="14"/>
  <c r="R12" i="13"/>
  <c r="V8" i="13"/>
  <c r="U8" i="13"/>
  <c r="X8" i="13"/>
  <c r="N11" i="13"/>
  <c r="O10" i="13"/>
  <c r="W9" i="13"/>
  <c r="S9" i="13"/>
  <c r="T45" i="11"/>
  <c r="S9" i="11"/>
  <c r="W9" i="11"/>
  <c r="N11" i="11"/>
  <c r="O10" i="11"/>
  <c r="V8" i="11"/>
  <c r="U8" i="11"/>
  <c r="X8" i="11"/>
  <c r="W41" i="2"/>
  <c r="T42" i="2"/>
  <c r="S43" i="2"/>
  <c r="R44" i="2"/>
  <c r="X43" i="2"/>
  <c r="V41" i="2"/>
  <c r="U42" i="2"/>
  <c r="V42" i="2"/>
  <c r="U41" i="2"/>
  <c r="O43" i="2"/>
  <c r="N44" i="2"/>
  <c r="L116" i="2"/>
  <c r="L120" i="2"/>
  <c r="L119" i="2"/>
  <c r="M117" i="2"/>
  <c r="E117" i="2" s="1"/>
  <c r="M118" i="2"/>
  <c r="E118" i="2" s="1"/>
  <c r="F111" i="2"/>
  <c r="H111" i="2"/>
  <c r="K111" i="2"/>
  <c r="L111" i="2" s="1"/>
  <c r="F112" i="2"/>
  <c r="H112" i="2"/>
  <c r="K112" i="2"/>
  <c r="M112" i="2" s="1"/>
  <c r="E112" i="2" s="1"/>
  <c r="F113" i="2"/>
  <c r="H113" i="2"/>
  <c r="K113" i="2"/>
  <c r="L113" i="2" s="1"/>
  <c r="F114" i="2"/>
  <c r="H114" i="2"/>
  <c r="K114" i="2"/>
  <c r="M114" i="2" s="1"/>
  <c r="E114" i="2" s="1"/>
  <c r="F115" i="2"/>
  <c r="H115" i="2"/>
  <c r="K115" i="2"/>
  <c r="M115" i="2" s="1"/>
  <c r="E115" i="2" s="1"/>
  <c r="R15" i="14" l="1"/>
  <c r="N14" i="14"/>
  <c r="O13" i="14"/>
  <c r="W12" i="14"/>
  <c r="S12" i="14"/>
  <c r="T22" i="14"/>
  <c r="S34" i="13"/>
  <c r="X34" i="13" s="1"/>
  <c r="R35" i="13"/>
  <c r="W31" i="13"/>
  <c r="T32" i="13"/>
  <c r="U31" i="13"/>
  <c r="V31" i="13"/>
  <c r="X33" i="13"/>
  <c r="O36" i="13"/>
  <c r="N37" i="13"/>
  <c r="V10" i="14"/>
  <c r="U10" i="14"/>
  <c r="X10" i="14"/>
  <c r="W11" i="14"/>
  <c r="S11" i="14"/>
  <c r="W10" i="13"/>
  <c r="S10" i="13"/>
  <c r="O11" i="13"/>
  <c r="N12" i="13"/>
  <c r="U9" i="13"/>
  <c r="V9" i="13"/>
  <c r="X9" i="13"/>
  <c r="R13" i="13"/>
  <c r="T46" i="11"/>
  <c r="W10" i="11"/>
  <c r="S10" i="11"/>
  <c r="N12" i="11"/>
  <c r="O11" i="11"/>
  <c r="V9" i="11"/>
  <c r="U9" i="11"/>
  <c r="X9" i="11"/>
  <c r="S44" i="2"/>
  <c r="X44" i="2"/>
  <c r="R45" i="2"/>
  <c r="V43" i="2"/>
  <c r="T43" i="2"/>
  <c r="W42" i="2"/>
  <c r="N45" i="2"/>
  <c r="O44" i="2"/>
  <c r="L112" i="2"/>
  <c r="L115" i="2"/>
  <c r="L114" i="2"/>
  <c r="M111" i="2"/>
  <c r="E111" i="2" s="1"/>
  <c r="M113" i="2"/>
  <c r="E113" i="2" s="1"/>
  <c r="F106" i="2"/>
  <c r="H106" i="2"/>
  <c r="K106" i="2"/>
  <c r="M106" i="2" s="1"/>
  <c r="E106" i="2" s="1"/>
  <c r="F107" i="2"/>
  <c r="H107" i="2"/>
  <c r="K107" i="2"/>
  <c r="L107" i="2" s="1"/>
  <c r="F108" i="2"/>
  <c r="H108" i="2"/>
  <c r="K108" i="2"/>
  <c r="M108" i="2" s="1"/>
  <c r="E108" i="2" s="1"/>
  <c r="F109" i="2"/>
  <c r="H109" i="2"/>
  <c r="K109" i="2"/>
  <c r="M109" i="2" s="1"/>
  <c r="E109" i="2" s="1"/>
  <c r="F110" i="2"/>
  <c r="H110" i="2"/>
  <c r="K110" i="2"/>
  <c r="M110" i="2" s="1"/>
  <c r="E110" i="2" s="1"/>
  <c r="W13" i="14" l="1"/>
  <c r="S13" i="14"/>
  <c r="O14" i="14"/>
  <c r="N15" i="14"/>
  <c r="U12" i="14"/>
  <c r="V12" i="14"/>
  <c r="X12" i="14"/>
  <c r="R16" i="14"/>
  <c r="T23" i="14"/>
  <c r="T33" i="13"/>
  <c r="W32" i="13"/>
  <c r="U32" i="13"/>
  <c r="V32" i="13"/>
  <c r="S35" i="13"/>
  <c r="R36" i="13"/>
  <c r="O37" i="13"/>
  <c r="N38" i="13"/>
  <c r="U11" i="14"/>
  <c r="V11" i="14"/>
  <c r="X11" i="14"/>
  <c r="N13" i="13"/>
  <c r="O12" i="13"/>
  <c r="W11" i="13"/>
  <c r="S11" i="13"/>
  <c r="V10" i="13"/>
  <c r="U10" i="13"/>
  <c r="X10" i="13"/>
  <c r="R14" i="13"/>
  <c r="T47" i="11"/>
  <c r="N13" i="11"/>
  <c r="O12" i="11"/>
  <c r="U10" i="11"/>
  <c r="X10" i="11"/>
  <c r="V10" i="11"/>
  <c r="W11" i="11"/>
  <c r="S11" i="11"/>
  <c r="R46" i="2"/>
  <c r="S45" i="2"/>
  <c r="X45" i="2" s="1"/>
  <c r="W43" i="2"/>
  <c r="T44" i="2"/>
  <c r="U43" i="2"/>
  <c r="O45" i="2"/>
  <c r="N46" i="2"/>
  <c r="L110" i="2"/>
  <c r="L106" i="2"/>
  <c r="M107" i="2"/>
  <c r="E107" i="2" s="1"/>
  <c r="L109" i="2"/>
  <c r="L108" i="2"/>
  <c r="F103" i="2"/>
  <c r="H103" i="2"/>
  <c r="K103" i="2"/>
  <c r="M103" i="2" s="1"/>
  <c r="E103" i="2" s="1"/>
  <c r="F104" i="2"/>
  <c r="H104" i="2"/>
  <c r="K104" i="2"/>
  <c r="L104" i="2" s="1"/>
  <c r="F105" i="2"/>
  <c r="H105" i="2"/>
  <c r="K105" i="2"/>
  <c r="L105" i="2" s="1"/>
  <c r="O15" i="14" l="1"/>
  <c r="N16" i="14"/>
  <c r="W14" i="14"/>
  <c r="S14" i="14"/>
  <c r="U13" i="14"/>
  <c r="V13" i="14"/>
  <c r="X13" i="14"/>
  <c r="R17" i="14"/>
  <c r="T24" i="14"/>
  <c r="S36" i="13"/>
  <c r="R37" i="13"/>
  <c r="X35" i="13"/>
  <c r="W33" i="13"/>
  <c r="T34" i="13"/>
  <c r="U33" i="13"/>
  <c r="V33" i="13"/>
  <c r="N39" i="13"/>
  <c r="O38" i="13"/>
  <c r="U11" i="13"/>
  <c r="V11" i="13"/>
  <c r="X11" i="13"/>
  <c r="W12" i="13"/>
  <c r="S12" i="13"/>
  <c r="R15" i="13"/>
  <c r="O13" i="13"/>
  <c r="N14" i="13"/>
  <c r="T48" i="11"/>
  <c r="X11" i="11"/>
  <c r="V11" i="11"/>
  <c r="U11" i="11"/>
  <c r="W12" i="11"/>
  <c r="S12" i="11"/>
  <c r="N14" i="11"/>
  <c r="O13" i="11"/>
  <c r="T45" i="2"/>
  <c r="W44" i="2"/>
  <c r="V44" i="2"/>
  <c r="U44" i="2"/>
  <c r="S46" i="2"/>
  <c r="X46" i="2"/>
  <c r="R47" i="2"/>
  <c r="U45" i="2"/>
  <c r="V45" i="2"/>
  <c r="N47" i="2"/>
  <c r="O46" i="2"/>
  <c r="M105" i="2"/>
  <c r="E105" i="2" s="1"/>
  <c r="M104" i="2"/>
  <c r="E104" i="2" s="1"/>
  <c r="L103" i="2"/>
  <c r="F102" i="2"/>
  <c r="H102" i="2"/>
  <c r="K102" i="2"/>
  <c r="L102" i="2" s="1"/>
  <c r="F98" i="2"/>
  <c r="H98" i="2"/>
  <c r="K98" i="2"/>
  <c r="M98" i="2" s="1"/>
  <c r="E98" i="2" s="1"/>
  <c r="F99" i="2"/>
  <c r="H99" i="2"/>
  <c r="K99" i="2"/>
  <c r="L99" i="2" s="1"/>
  <c r="F100" i="2"/>
  <c r="H100" i="2"/>
  <c r="K100" i="2"/>
  <c r="L100" i="2" s="1"/>
  <c r="F101" i="2"/>
  <c r="H101" i="2"/>
  <c r="K101" i="2"/>
  <c r="L101" i="2" s="1"/>
  <c r="R18" i="14" l="1"/>
  <c r="X14" i="14"/>
  <c r="V14" i="14"/>
  <c r="U14" i="14"/>
  <c r="N17" i="14"/>
  <c r="O16" i="14"/>
  <c r="W15" i="14"/>
  <c r="S15" i="14"/>
  <c r="T25" i="14"/>
  <c r="T35" i="13"/>
  <c r="W34" i="13"/>
  <c r="V34" i="13"/>
  <c r="U34" i="13"/>
  <c r="R38" i="13"/>
  <c r="S37" i="13"/>
  <c r="X36" i="13"/>
  <c r="N40" i="13"/>
  <c r="O39" i="13"/>
  <c r="R16" i="13"/>
  <c r="N15" i="13"/>
  <c r="O14" i="13"/>
  <c r="W13" i="13"/>
  <c r="S13" i="13"/>
  <c r="V12" i="13"/>
  <c r="U12" i="13"/>
  <c r="X12" i="13"/>
  <c r="T49" i="11"/>
  <c r="V12" i="11"/>
  <c r="X12" i="11"/>
  <c r="U12" i="11"/>
  <c r="O14" i="11"/>
  <c r="N15" i="11"/>
  <c r="W13" i="11"/>
  <c r="S13" i="11"/>
  <c r="S47" i="2"/>
  <c r="X47" i="2" s="1"/>
  <c r="R48" i="2"/>
  <c r="U46" i="2"/>
  <c r="W45" i="2"/>
  <c r="T46" i="2"/>
  <c r="V46" i="2" s="1"/>
  <c r="O47" i="2"/>
  <c r="N48" i="2"/>
  <c r="M99" i="2"/>
  <c r="E99" i="2" s="1"/>
  <c r="L98" i="2"/>
  <c r="M101" i="2"/>
  <c r="E101" i="2" s="1"/>
  <c r="M102" i="2"/>
  <c r="E102" i="2" s="1"/>
  <c r="M100" i="2"/>
  <c r="E100" i="2" s="1"/>
  <c r="F92" i="2"/>
  <c r="H92" i="2"/>
  <c r="K92" i="2"/>
  <c r="L92" i="2" s="1"/>
  <c r="F93" i="2"/>
  <c r="H93" i="2"/>
  <c r="K93" i="2"/>
  <c r="L93" i="2" s="1"/>
  <c r="F94" i="2"/>
  <c r="H94" i="2"/>
  <c r="K94" i="2"/>
  <c r="L94" i="2" s="1"/>
  <c r="F95" i="2"/>
  <c r="H95" i="2"/>
  <c r="K95" i="2"/>
  <c r="L95" i="2" s="1"/>
  <c r="F96" i="2"/>
  <c r="H96" i="2"/>
  <c r="K96" i="2"/>
  <c r="F97" i="2"/>
  <c r="H97" i="2"/>
  <c r="K97" i="2"/>
  <c r="L97" i="2" s="1"/>
  <c r="W16" i="14" l="1"/>
  <c r="S16" i="14"/>
  <c r="N18" i="14"/>
  <c r="O17" i="14"/>
  <c r="R19" i="14"/>
  <c r="U15" i="14"/>
  <c r="V15" i="14"/>
  <c r="X15" i="14"/>
  <c r="T26" i="14"/>
  <c r="R39" i="13"/>
  <c r="X38" i="13"/>
  <c r="S38" i="13"/>
  <c r="X37" i="13"/>
  <c r="W35" i="13"/>
  <c r="T36" i="13"/>
  <c r="V35" i="13"/>
  <c r="U35" i="13"/>
  <c r="O40" i="13"/>
  <c r="N41" i="13"/>
  <c r="O15" i="13"/>
  <c r="N16" i="13"/>
  <c r="U13" i="13"/>
  <c r="V13" i="13"/>
  <c r="X13" i="13"/>
  <c r="W14" i="13"/>
  <c r="S14" i="13"/>
  <c r="R17" i="13"/>
  <c r="T50" i="11"/>
  <c r="W14" i="11"/>
  <c r="S14" i="11"/>
  <c r="V13" i="11"/>
  <c r="U13" i="11"/>
  <c r="X13" i="11"/>
  <c r="N16" i="11"/>
  <c r="O15" i="11"/>
  <c r="T47" i="2"/>
  <c r="W46" i="2"/>
  <c r="S48" i="2"/>
  <c r="R49" i="2"/>
  <c r="U47" i="2"/>
  <c r="V47" i="2"/>
  <c r="N49" i="2"/>
  <c r="O48" i="2"/>
  <c r="M97" i="2"/>
  <c r="E97" i="2" s="1"/>
  <c r="M95" i="2"/>
  <c r="E95" i="2" s="1"/>
  <c r="M93" i="2"/>
  <c r="E93" i="2" s="1"/>
  <c r="L96" i="2"/>
  <c r="M96" i="2"/>
  <c r="E96" i="2" s="1"/>
  <c r="M94" i="2"/>
  <c r="E94" i="2" s="1"/>
  <c r="M92" i="2"/>
  <c r="E92" i="2" s="1"/>
  <c r="F87" i="2"/>
  <c r="H87" i="2"/>
  <c r="K87" i="2"/>
  <c r="M87" i="2" s="1"/>
  <c r="E87" i="2" s="1"/>
  <c r="F88" i="2"/>
  <c r="H88" i="2"/>
  <c r="K88" i="2"/>
  <c r="L88" i="2" s="1"/>
  <c r="F89" i="2"/>
  <c r="H89" i="2"/>
  <c r="K89" i="2"/>
  <c r="L89" i="2" s="1"/>
  <c r="F90" i="2"/>
  <c r="H90" i="2"/>
  <c r="K90" i="2"/>
  <c r="L90" i="2" s="1"/>
  <c r="F91" i="2"/>
  <c r="H91" i="2"/>
  <c r="K91" i="2"/>
  <c r="L91" i="2" s="1"/>
  <c r="W17" i="14" l="1"/>
  <c r="S17" i="14"/>
  <c r="N19" i="14"/>
  <c r="O18" i="14"/>
  <c r="X16" i="14"/>
  <c r="U16" i="14"/>
  <c r="V16" i="14"/>
  <c r="R20" i="14"/>
  <c r="T27" i="14"/>
  <c r="W36" i="13"/>
  <c r="T37" i="13"/>
  <c r="U36" i="13"/>
  <c r="V36" i="13"/>
  <c r="S39" i="13"/>
  <c r="X39" i="13" s="1"/>
  <c r="R40" i="13"/>
  <c r="O41" i="13"/>
  <c r="N42" i="13"/>
  <c r="V14" i="13"/>
  <c r="U14" i="13"/>
  <c r="X14" i="13"/>
  <c r="N17" i="13"/>
  <c r="O16" i="13"/>
  <c r="R18" i="13"/>
  <c r="W15" i="13"/>
  <c r="S15" i="13"/>
  <c r="T51" i="11"/>
  <c r="N17" i="11"/>
  <c r="O16" i="11"/>
  <c r="U14" i="11"/>
  <c r="X14" i="11"/>
  <c r="V14" i="11"/>
  <c r="W15" i="11"/>
  <c r="S15" i="11"/>
  <c r="X48" i="2"/>
  <c r="R50" i="2"/>
  <c r="S49" i="2"/>
  <c r="X49" i="2"/>
  <c r="W47" i="2"/>
  <c r="T48" i="2"/>
  <c r="V48" i="2" s="1"/>
  <c r="O49" i="2"/>
  <c r="N50" i="2"/>
  <c r="M89" i="2"/>
  <c r="E89" i="2" s="1"/>
  <c r="M91" i="2"/>
  <c r="E91" i="2" s="1"/>
  <c r="L87" i="2"/>
  <c r="M90" i="2"/>
  <c r="E90" i="2" s="1"/>
  <c r="M88" i="2"/>
  <c r="E88" i="2" s="1"/>
  <c r="H35" i="2"/>
  <c r="F35" i="2" s="1"/>
  <c r="K35" i="2"/>
  <c r="L35" i="2" s="1"/>
  <c r="F86" i="2"/>
  <c r="H86" i="2"/>
  <c r="K86" i="2"/>
  <c r="L86" i="2" s="1"/>
  <c r="F83" i="2"/>
  <c r="H83" i="2"/>
  <c r="K83" i="2"/>
  <c r="L83" i="2" s="1"/>
  <c r="F84" i="2"/>
  <c r="H84" i="2"/>
  <c r="K84" i="2"/>
  <c r="M84" i="2" s="1"/>
  <c r="E84" i="2" s="1"/>
  <c r="F85" i="2"/>
  <c r="H85" i="2"/>
  <c r="K85" i="2"/>
  <c r="L85" i="2" s="1"/>
  <c r="F82" i="2"/>
  <c r="H82" i="2"/>
  <c r="K82" i="2"/>
  <c r="L82" i="2" s="1"/>
  <c r="W18" i="14" l="1"/>
  <c r="S18" i="14"/>
  <c r="O19" i="14"/>
  <c r="N20" i="14"/>
  <c r="V17" i="14"/>
  <c r="U17" i="14"/>
  <c r="X17" i="14"/>
  <c r="R21" i="14"/>
  <c r="T28" i="14"/>
  <c r="T38" i="13"/>
  <c r="W37" i="13"/>
  <c r="V37" i="13"/>
  <c r="U37" i="13"/>
  <c r="S40" i="13"/>
  <c r="X40" i="13" s="1"/>
  <c r="R41" i="13"/>
  <c r="N43" i="13"/>
  <c r="O42" i="13"/>
  <c r="O17" i="13"/>
  <c r="N18" i="13"/>
  <c r="U15" i="13"/>
  <c r="V15" i="13"/>
  <c r="X15" i="13"/>
  <c r="R19" i="13"/>
  <c r="R20" i="13" s="1"/>
  <c r="W16" i="13"/>
  <c r="S16" i="13"/>
  <c r="T52" i="11"/>
  <c r="W16" i="11"/>
  <c r="S16" i="11"/>
  <c r="X15" i="11"/>
  <c r="V15" i="11"/>
  <c r="U15" i="11"/>
  <c r="N18" i="11"/>
  <c r="O17" i="11"/>
  <c r="R51" i="2"/>
  <c r="X50" i="2"/>
  <c r="S50" i="2"/>
  <c r="W48" i="2"/>
  <c r="T49" i="2"/>
  <c r="U49" i="2"/>
  <c r="V49" i="2"/>
  <c r="U48" i="2"/>
  <c r="N51" i="2"/>
  <c r="O50" i="2"/>
  <c r="M86" i="2"/>
  <c r="E86" i="2" s="1"/>
  <c r="L84" i="2"/>
  <c r="M85" i="2"/>
  <c r="E85" i="2" s="1"/>
  <c r="M83" i="2"/>
  <c r="E83" i="2" s="1"/>
  <c r="M82" i="2"/>
  <c r="E82" i="2" s="1"/>
  <c r="O20" i="14" l="1"/>
  <c r="N21" i="14"/>
  <c r="U18" i="14"/>
  <c r="V18" i="14"/>
  <c r="X18" i="14"/>
  <c r="W19" i="14"/>
  <c r="S19" i="14"/>
  <c r="R22" i="14"/>
  <c r="T29" i="14"/>
  <c r="T39" i="13"/>
  <c r="W38" i="13"/>
  <c r="V38" i="13"/>
  <c r="U38" i="13"/>
  <c r="R42" i="13"/>
  <c r="X41" i="13"/>
  <c r="S41" i="13"/>
  <c r="N44" i="13"/>
  <c r="O43" i="13"/>
  <c r="R21" i="13"/>
  <c r="N19" i="13"/>
  <c r="N20" i="13" s="1"/>
  <c r="O18" i="13"/>
  <c r="V16" i="13"/>
  <c r="U16" i="13"/>
  <c r="X16" i="13"/>
  <c r="W17" i="13"/>
  <c r="S17" i="13"/>
  <c r="T53" i="11"/>
  <c r="N19" i="11"/>
  <c r="O18" i="11"/>
  <c r="X16" i="11"/>
  <c r="V16" i="11"/>
  <c r="U16" i="11"/>
  <c r="W17" i="11"/>
  <c r="S17" i="11"/>
  <c r="T50" i="2"/>
  <c r="W49" i="2"/>
  <c r="S51" i="2"/>
  <c r="X51" i="2" s="1"/>
  <c r="R52" i="2"/>
  <c r="O51" i="2"/>
  <c r="N52" i="2"/>
  <c r="F80" i="2"/>
  <c r="H80" i="2"/>
  <c r="K80" i="2"/>
  <c r="M80" i="2" s="1"/>
  <c r="E80" i="2" s="1"/>
  <c r="F81" i="2"/>
  <c r="H81" i="2"/>
  <c r="K81" i="2"/>
  <c r="M81" i="2" s="1"/>
  <c r="E81" i="2" s="1"/>
  <c r="U19" i="14" l="1"/>
  <c r="V19" i="14"/>
  <c r="X19" i="14"/>
  <c r="O21" i="14"/>
  <c r="N22" i="14"/>
  <c r="N23" i="14" s="1"/>
  <c r="R23" i="14"/>
  <c r="W20" i="14"/>
  <c r="S20" i="14"/>
  <c r="T30" i="14"/>
  <c r="S42" i="13"/>
  <c r="X42" i="13"/>
  <c r="R43" i="13"/>
  <c r="W39" i="13"/>
  <c r="T40" i="13"/>
  <c r="U39" i="13"/>
  <c r="V39" i="13"/>
  <c r="O44" i="13"/>
  <c r="N45" i="13"/>
  <c r="R22" i="13"/>
  <c r="N21" i="13"/>
  <c r="O20" i="13"/>
  <c r="O19" i="13"/>
  <c r="U17" i="13"/>
  <c r="V17" i="13"/>
  <c r="X17" i="13"/>
  <c r="W18" i="13"/>
  <c r="S18" i="13"/>
  <c r="T54" i="11"/>
  <c r="U17" i="11"/>
  <c r="X17" i="11"/>
  <c r="V17" i="11"/>
  <c r="W18" i="11"/>
  <c r="S18" i="11"/>
  <c r="N20" i="11"/>
  <c r="O19" i="11"/>
  <c r="T51" i="2"/>
  <c r="W50" i="2"/>
  <c r="S52" i="2"/>
  <c r="R53" i="2"/>
  <c r="U50" i="2"/>
  <c r="U51" i="2"/>
  <c r="V51" i="2"/>
  <c r="V50" i="2"/>
  <c r="N53" i="2"/>
  <c r="O52" i="2"/>
  <c r="L80" i="2"/>
  <c r="L81" i="2"/>
  <c r="F75" i="2"/>
  <c r="H75" i="2"/>
  <c r="K75" i="2"/>
  <c r="L75" i="2" s="1"/>
  <c r="F76" i="2"/>
  <c r="H76" i="2"/>
  <c r="K76" i="2"/>
  <c r="L76" i="2" s="1"/>
  <c r="F77" i="2"/>
  <c r="H77" i="2"/>
  <c r="K77" i="2"/>
  <c r="L77" i="2" s="1"/>
  <c r="F78" i="2"/>
  <c r="H78" i="2"/>
  <c r="K78" i="2"/>
  <c r="L78" i="2" s="1"/>
  <c r="F79" i="2"/>
  <c r="H79" i="2"/>
  <c r="K79" i="2"/>
  <c r="L79" i="2" s="1"/>
  <c r="N24" i="14" l="1"/>
  <c r="O23" i="14"/>
  <c r="W21" i="14"/>
  <c r="S21" i="14"/>
  <c r="V20" i="14"/>
  <c r="U20" i="14"/>
  <c r="X20" i="14"/>
  <c r="R24" i="14"/>
  <c r="O22" i="14"/>
  <c r="T31" i="14"/>
  <c r="T41" i="13"/>
  <c r="W40" i="13"/>
  <c r="V40" i="13"/>
  <c r="U40" i="13"/>
  <c r="S43" i="13"/>
  <c r="X43" i="13"/>
  <c r="R44" i="13"/>
  <c r="O45" i="13"/>
  <c r="N46" i="13"/>
  <c r="O21" i="13"/>
  <c r="N22" i="13"/>
  <c r="W20" i="13"/>
  <c r="S20" i="13"/>
  <c r="V18" i="13"/>
  <c r="U18" i="13"/>
  <c r="X18" i="13"/>
  <c r="W19" i="13"/>
  <c r="S19" i="13"/>
  <c r="T55" i="11"/>
  <c r="N21" i="11"/>
  <c r="O20" i="11"/>
  <c r="V18" i="11"/>
  <c r="U18" i="11"/>
  <c r="X18" i="11"/>
  <c r="W19" i="11"/>
  <c r="S19" i="11"/>
  <c r="X52" i="2"/>
  <c r="R54" i="2"/>
  <c r="S53" i="2"/>
  <c r="W51" i="2"/>
  <c r="T52" i="2"/>
  <c r="O53" i="2"/>
  <c r="N54" i="2"/>
  <c r="M78" i="2"/>
  <c r="E78" i="2" s="1"/>
  <c r="M76" i="2"/>
  <c r="E76" i="2" s="1"/>
  <c r="M79" i="2"/>
  <c r="E79" i="2" s="1"/>
  <c r="M77" i="2"/>
  <c r="E77" i="2" s="1"/>
  <c r="M75" i="2"/>
  <c r="E75" i="2" s="1"/>
  <c r="F70" i="2"/>
  <c r="H70" i="2"/>
  <c r="K70" i="2"/>
  <c r="M70" i="2" s="1"/>
  <c r="E70" i="2" s="1"/>
  <c r="F71" i="2"/>
  <c r="H71" i="2"/>
  <c r="K71" i="2"/>
  <c r="L71" i="2" s="1"/>
  <c r="F72" i="2"/>
  <c r="H72" i="2"/>
  <c r="K72" i="2"/>
  <c r="M72" i="2" s="1"/>
  <c r="E72" i="2" s="1"/>
  <c r="F73" i="2"/>
  <c r="H73" i="2"/>
  <c r="K73" i="2"/>
  <c r="L73" i="2" s="1"/>
  <c r="F74" i="2"/>
  <c r="H74" i="2"/>
  <c r="K74" i="2"/>
  <c r="M74" i="2" s="1"/>
  <c r="E74" i="2" s="1"/>
  <c r="N25" i="14" l="1"/>
  <c r="O24" i="14"/>
  <c r="R25" i="14"/>
  <c r="U21" i="14"/>
  <c r="V21" i="14"/>
  <c r="X21" i="14"/>
  <c r="W22" i="14"/>
  <c r="S22" i="14"/>
  <c r="T32" i="14"/>
  <c r="R45" i="13"/>
  <c r="S44" i="13"/>
  <c r="T42" i="13"/>
  <c r="W41" i="13"/>
  <c r="V41" i="13"/>
  <c r="U41" i="13"/>
  <c r="N47" i="13"/>
  <c r="O46" i="13"/>
  <c r="W21" i="13"/>
  <c r="S21" i="13"/>
  <c r="U20" i="13"/>
  <c r="V20" i="13"/>
  <c r="X20" i="13"/>
  <c r="O22" i="13"/>
  <c r="U19" i="13"/>
  <c r="V19" i="13"/>
  <c r="X19" i="13"/>
  <c r="T56" i="11"/>
  <c r="W20" i="11"/>
  <c r="S20" i="11"/>
  <c r="U19" i="11"/>
  <c r="X19" i="11"/>
  <c r="V19" i="11"/>
  <c r="N22" i="11"/>
  <c r="O21" i="11"/>
  <c r="T53" i="2"/>
  <c r="W52" i="2"/>
  <c r="U52" i="2"/>
  <c r="S54" i="2"/>
  <c r="R55" i="2"/>
  <c r="U53" i="2"/>
  <c r="V53" i="2"/>
  <c r="X53" i="2"/>
  <c r="V52" i="2"/>
  <c r="N55" i="2"/>
  <c r="O54" i="2"/>
  <c r="L74" i="2"/>
  <c r="M73" i="2"/>
  <c r="E73" i="2" s="1"/>
  <c r="L72" i="2"/>
  <c r="M71" i="2"/>
  <c r="E71" i="2" s="1"/>
  <c r="L70" i="2"/>
  <c r="F65" i="2"/>
  <c r="H65" i="2"/>
  <c r="K65" i="2"/>
  <c r="L65" i="2" s="1"/>
  <c r="F66" i="2"/>
  <c r="H66" i="2"/>
  <c r="K66" i="2"/>
  <c r="L66" i="2" s="1"/>
  <c r="F67" i="2"/>
  <c r="H67" i="2"/>
  <c r="K67" i="2"/>
  <c r="L67" i="2" s="1"/>
  <c r="F68" i="2"/>
  <c r="H68" i="2"/>
  <c r="K68" i="2"/>
  <c r="L68" i="2" s="1"/>
  <c r="F69" i="2"/>
  <c r="H69" i="2"/>
  <c r="K69" i="2"/>
  <c r="L69" i="2" s="1"/>
  <c r="O25" i="14" l="1"/>
  <c r="N26" i="14"/>
  <c r="R26" i="14"/>
  <c r="V22" i="14"/>
  <c r="U22" i="14"/>
  <c r="X22" i="14"/>
  <c r="W23" i="14"/>
  <c r="S23" i="14"/>
  <c r="T33" i="14"/>
  <c r="R46" i="13"/>
  <c r="S45" i="13"/>
  <c r="T43" i="13"/>
  <c r="W42" i="13"/>
  <c r="U42" i="13"/>
  <c r="V42" i="13"/>
  <c r="X44" i="13"/>
  <c r="N48" i="13"/>
  <c r="O47" i="13"/>
  <c r="W22" i="13"/>
  <c r="S22" i="13"/>
  <c r="U21" i="13"/>
  <c r="V21" i="13"/>
  <c r="X21" i="13"/>
  <c r="T57" i="11"/>
  <c r="N23" i="11"/>
  <c r="O22" i="11"/>
  <c r="V20" i="11"/>
  <c r="U20" i="11"/>
  <c r="X20" i="11"/>
  <c r="W21" i="11"/>
  <c r="S21" i="11"/>
  <c r="S55" i="2"/>
  <c r="X55" i="2"/>
  <c r="R56" i="2"/>
  <c r="X54" i="2"/>
  <c r="T54" i="2"/>
  <c r="W53" i="2"/>
  <c r="O55" i="2"/>
  <c r="N56" i="2"/>
  <c r="M69" i="2"/>
  <c r="E69" i="2" s="1"/>
  <c r="M67" i="2"/>
  <c r="E67" i="2" s="1"/>
  <c r="M65" i="2"/>
  <c r="E65" i="2" s="1"/>
  <c r="M68" i="2"/>
  <c r="E68" i="2" s="1"/>
  <c r="M66" i="2"/>
  <c r="E66" i="2" s="1"/>
  <c r="N27" i="14" l="1"/>
  <c r="O26" i="14"/>
  <c r="R27" i="14"/>
  <c r="V23" i="14"/>
  <c r="U23" i="14"/>
  <c r="X23" i="14"/>
  <c r="W24" i="14"/>
  <c r="S24" i="14"/>
  <c r="T34" i="14"/>
  <c r="S46" i="13"/>
  <c r="X46" i="13"/>
  <c r="R47" i="13"/>
  <c r="W43" i="13"/>
  <c r="T44" i="13"/>
  <c r="U43" i="13"/>
  <c r="V43" i="13"/>
  <c r="X45" i="13"/>
  <c r="O48" i="13"/>
  <c r="N49" i="13"/>
  <c r="U22" i="13"/>
  <c r="V22" i="13"/>
  <c r="X22" i="13"/>
  <c r="T58" i="11"/>
  <c r="U21" i="11"/>
  <c r="X21" i="11"/>
  <c r="V21" i="11"/>
  <c r="W22" i="11"/>
  <c r="S22" i="11"/>
  <c r="N24" i="11"/>
  <c r="O23" i="11"/>
  <c r="T55" i="2"/>
  <c r="W54" i="2"/>
  <c r="V55" i="2"/>
  <c r="U55" i="2"/>
  <c r="U54" i="2"/>
  <c r="R57" i="2"/>
  <c r="S56" i="2"/>
  <c r="V54" i="2"/>
  <c r="N57" i="2"/>
  <c r="O56" i="2"/>
  <c r="F62" i="2"/>
  <c r="H62" i="2"/>
  <c r="K62" i="2"/>
  <c r="M62" i="2" s="1"/>
  <c r="E62" i="2" s="1"/>
  <c r="F63" i="2"/>
  <c r="H63" i="2"/>
  <c r="K63" i="2"/>
  <c r="L63" i="2" s="1"/>
  <c r="H64" i="2"/>
  <c r="F64" i="2" s="1"/>
  <c r="K64" i="2"/>
  <c r="M64" i="2" s="1"/>
  <c r="E64" i="2" s="1"/>
  <c r="O27" i="14" l="1"/>
  <c r="N28" i="14"/>
  <c r="V24" i="14"/>
  <c r="U24" i="14"/>
  <c r="X24" i="14"/>
  <c r="W25" i="14"/>
  <c r="S25" i="14"/>
  <c r="R28" i="14"/>
  <c r="T35" i="14"/>
  <c r="S47" i="13"/>
  <c r="X47" i="13" s="1"/>
  <c r="R48" i="13"/>
  <c r="T45" i="13"/>
  <c r="W44" i="13"/>
  <c r="U44" i="13"/>
  <c r="V44" i="13"/>
  <c r="O49" i="13"/>
  <c r="N50" i="13"/>
  <c r="T59" i="11"/>
  <c r="N25" i="11"/>
  <c r="O24" i="11"/>
  <c r="V22" i="11"/>
  <c r="U22" i="11"/>
  <c r="X22" i="11"/>
  <c r="W23" i="11"/>
  <c r="S23" i="11"/>
  <c r="R58" i="2"/>
  <c r="S57" i="2"/>
  <c r="X56" i="2"/>
  <c r="W55" i="2"/>
  <c r="T56" i="2"/>
  <c r="V56" i="2" s="1"/>
  <c r="O57" i="2"/>
  <c r="N58" i="2"/>
  <c r="L62" i="2"/>
  <c r="L64" i="2"/>
  <c r="M63" i="2"/>
  <c r="E63" i="2" s="1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H61" i="2"/>
  <c r="K61" i="2"/>
  <c r="L61" i="2" s="1"/>
  <c r="N29" i="14" l="1"/>
  <c r="O28" i="14"/>
  <c r="W26" i="14"/>
  <c r="S26" i="14"/>
  <c r="R29" i="14"/>
  <c r="V25" i="14"/>
  <c r="U25" i="14"/>
  <c r="X25" i="14"/>
  <c r="T36" i="14"/>
  <c r="T46" i="13"/>
  <c r="W45" i="13"/>
  <c r="V45" i="13"/>
  <c r="U45" i="13"/>
  <c r="S48" i="13"/>
  <c r="R49" i="13"/>
  <c r="N51" i="13"/>
  <c r="O50" i="13"/>
  <c r="T60" i="11"/>
  <c r="W24" i="11"/>
  <c r="S24" i="11"/>
  <c r="U23" i="11"/>
  <c r="X23" i="11"/>
  <c r="V23" i="11"/>
  <c r="N26" i="11"/>
  <c r="O25" i="11"/>
  <c r="U57" i="2"/>
  <c r="S58" i="2"/>
  <c r="X58" i="2"/>
  <c r="R59" i="2"/>
  <c r="T57" i="2"/>
  <c r="W56" i="2"/>
  <c r="X57" i="2"/>
  <c r="U56" i="2"/>
  <c r="N59" i="2"/>
  <c r="O58" i="2"/>
  <c r="M61" i="2"/>
  <c r="E61" i="2" s="1"/>
  <c r="H56" i="2"/>
  <c r="K56" i="2"/>
  <c r="L56" i="2" s="1"/>
  <c r="H57" i="2"/>
  <c r="K57" i="2"/>
  <c r="L57" i="2" s="1"/>
  <c r="H58" i="2"/>
  <c r="K58" i="2"/>
  <c r="L58" i="2" s="1"/>
  <c r="H59" i="2"/>
  <c r="K59" i="2"/>
  <c r="L59" i="2" s="1"/>
  <c r="H60" i="2"/>
  <c r="K60" i="2"/>
  <c r="L60" i="2" s="1"/>
  <c r="N30" i="14" l="1"/>
  <c r="O29" i="14"/>
  <c r="R30" i="14"/>
  <c r="W27" i="14"/>
  <c r="S27" i="14"/>
  <c r="U26" i="14"/>
  <c r="V26" i="14"/>
  <c r="X26" i="14"/>
  <c r="T37" i="14"/>
  <c r="R50" i="13"/>
  <c r="S49" i="13"/>
  <c r="X49" i="13"/>
  <c r="X48" i="13"/>
  <c r="W46" i="13"/>
  <c r="T47" i="13"/>
  <c r="U46" i="13"/>
  <c r="V46" i="13"/>
  <c r="N52" i="13"/>
  <c r="O51" i="13"/>
  <c r="T61" i="11"/>
  <c r="N27" i="11"/>
  <c r="O26" i="11"/>
  <c r="V24" i="11"/>
  <c r="U24" i="11"/>
  <c r="X24" i="11"/>
  <c r="W25" i="11"/>
  <c r="S25" i="11"/>
  <c r="T58" i="2"/>
  <c r="W57" i="2"/>
  <c r="V57" i="2"/>
  <c r="S59" i="2"/>
  <c r="X59" i="2"/>
  <c r="R60" i="2"/>
  <c r="O59" i="2"/>
  <c r="N60" i="2"/>
  <c r="M58" i="2"/>
  <c r="E58" i="2" s="1"/>
  <c r="M57" i="2"/>
  <c r="E57" i="2" s="1"/>
  <c r="M56" i="2"/>
  <c r="E56" i="2" s="1"/>
  <c r="M59" i="2"/>
  <c r="E59" i="2" s="1"/>
  <c r="M60" i="2"/>
  <c r="E60" i="2" s="1"/>
  <c r="H50" i="2"/>
  <c r="K50" i="2"/>
  <c r="L50" i="2" s="1"/>
  <c r="H55" i="2"/>
  <c r="K55" i="2"/>
  <c r="L55" i="2" s="1"/>
  <c r="H51" i="2"/>
  <c r="K51" i="2"/>
  <c r="L51" i="2" s="1"/>
  <c r="H52" i="2"/>
  <c r="K52" i="2"/>
  <c r="L52" i="2" s="1"/>
  <c r="H53" i="2"/>
  <c r="K53" i="2"/>
  <c r="L53" i="2" s="1"/>
  <c r="H54" i="2"/>
  <c r="K54" i="2"/>
  <c r="L54" i="2" s="1"/>
  <c r="O30" i="14" l="1"/>
  <c r="N31" i="14"/>
  <c r="R31" i="14"/>
  <c r="W28" i="14"/>
  <c r="S28" i="14"/>
  <c r="V27" i="14"/>
  <c r="U27" i="14"/>
  <c r="X27" i="14"/>
  <c r="T38" i="14"/>
  <c r="W47" i="13"/>
  <c r="T48" i="13"/>
  <c r="V47" i="13"/>
  <c r="U47" i="13"/>
  <c r="S50" i="13"/>
  <c r="X50" i="13"/>
  <c r="R51" i="13"/>
  <c r="O52" i="13"/>
  <c r="N53" i="13"/>
  <c r="T62" i="11"/>
  <c r="U25" i="11"/>
  <c r="X25" i="11"/>
  <c r="V25" i="11"/>
  <c r="W26" i="11"/>
  <c r="S26" i="11"/>
  <c r="N28" i="11"/>
  <c r="O27" i="11"/>
  <c r="W58" i="2"/>
  <c r="T59" i="2"/>
  <c r="U59" i="2" s="1"/>
  <c r="U58" i="2"/>
  <c r="X60" i="2"/>
  <c r="S60" i="2"/>
  <c r="R61" i="2"/>
  <c r="V58" i="2"/>
  <c r="N61" i="2"/>
  <c r="O60" i="2"/>
  <c r="M54" i="2"/>
  <c r="E54" i="2" s="1"/>
  <c r="M50" i="2"/>
  <c r="E50" i="2" s="1"/>
  <c r="M52" i="2"/>
  <c r="E52" i="2" s="1"/>
  <c r="M55" i="2"/>
  <c r="E55" i="2" s="1"/>
  <c r="M53" i="2"/>
  <c r="E53" i="2" s="1"/>
  <c r="M51" i="2"/>
  <c r="E51" i="2" s="1"/>
  <c r="H45" i="2"/>
  <c r="K45" i="2"/>
  <c r="L45" i="2" s="1"/>
  <c r="H46" i="2"/>
  <c r="K46" i="2"/>
  <c r="L46" i="2" s="1"/>
  <c r="H47" i="2"/>
  <c r="K47" i="2"/>
  <c r="L47" i="2" s="1"/>
  <c r="H48" i="2"/>
  <c r="K48" i="2"/>
  <c r="L48" i="2" s="1"/>
  <c r="H49" i="2"/>
  <c r="K49" i="2"/>
  <c r="L49" i="2" s="1"/>
  <c r="N32" i="14" l="1"/>
  <c r="O31" i="14"/>
  <c r="V28" i="14"/>
  <c r="U28" i="14"/>
  <c r="X28" i="14"/>
  <c r="R32" i="14"/>
  <c r="W29" i="14"/>
  <c r="S29" i="14"/>
  <c r="T39" i="14"/>
  <c r="S51" i="13"/>
  <c r="R52" i="13"/>
  <c r="T49" i="13"/>
  <c r="W48" i="13"/>
  <c r="V48" i="13"/>
  <c r="U48" i="13"/>
  <c r="O53" i="13"/>
  <c r="N54" i="13"/>
  <c r="T63" i="11"/>
  <c r="N29" i="11"/>
  <c r="O28" i="11"/>
  <c r="W27" i="11"/>
  <c r="S27" i="11"/>
  <c r="V26" i="11"/>
  <c r="U26" i="11"/>
  <c r="X26" i="11"/>
  <c r="R62" i="2"/>
  <c r="S61" i="2"/>
  <c r="X61" i="2"/>
  <c r="V59" i="2"/>
  <c r="W59" i="2"/>
  <c r="T60" i="2"/>
  <c r="O61" i="2"/>
  <c r="N62" i="2"/>
  <c r="M46" i="2"/>
  <c r="E46" i="2" s="1"/>
  <c r="M45" i="2"/>
  <c r="E45" i="2" s="1"/>
  <c r="M48" i="2"/>
  <c r="E48" i="2" s="1"/>
  <c r="M49" i="2"/>
  <c r="E49" i="2" s="1"/>
  <c r="M47" i="2"/>
  <c r="E47" i="2" s="1"/>
  <c r="N33" i="14" l="1"/>
  <c r="O32" i="14"/>
  <c r="U29" i="14"/>
  <c r="V29" i="14"/>
  <c r="X29" i="14"/>
  <c r="R33" i="14"/>
  <c r="W30" i="14"/>
  <c r="S30" i="14"/>
  <c r="T40" i="14"/>
  <c r="X52" i="13"/>
  <c r="S52" i="13"/>
  <c r="R53" i="13"/>
  <c r="W49" i="13"/>
  <c r="T50" i="13"/>
  <c r="U49" i="13"/>
  <c r="V49" i="13"/>
  <c r="X51" i="13"/>
  <c r="N55" i="13"/>
  <c r="O54" i="13"/>
  <c r="T64" i="11"/>
  <c r="U27" i="11"/>
  <c r="X27" i="11"/>
  <c r="V27" i="11"/>
  <c r="W28" i="11"/>
  <c r="S28" i="11"/>
  <c r="N30" i="11"/>
  <c r="O29" i="11"/>
  <c r="T61" i="2"/>
  <c r="W60" i="2"/>
  <c r="V60" i="2"/>
  <c r="U61" i="2"/>
  <c r="V61" i="2"/>
  <c r="U60" i="2"/>
  <c r="S62" i="2"/>
  <c r="X62" i="2"/>
  <c r="R63" i="2"/>
  <c r="N63" i="2"/>
  <c r="O62" i="2"/>
  <c r="N34" i="14" l="1"/>
  <c r="O33" i="14"/>
  <c r="W31" i="14"/>
  <c r="S31" i="14"/>
  <c r="U30" i="14"/>
  <c r="V30" i="14"/>
  <c r="X30" i="14"/>
  <c r="R34" i="14"/>
  <c r="T41" i="14"/>
  <c r="T51" i="13"/>
  <c r="W50" i="13"/>
  <c r="V50" i="13"/>
  <c r="U50" i="13"/>
  <c r="R54" i="13"/>
  <c r="S53" i="13"/>
  <c r="X53" i="13"/>
  <c r="N56" i="13"/>
  <c r="O55" i="13"/>
  <c r="T65" i="11"/>
  <c r="N31" i="11"/>
  <c r="O30" i="11"/>
  <c r="V28" i="11"/>
  <c r="U28" i="11"/>
  <c r="X28" i="11"/>
  <c r="W29" i="11"/>
  <c r="S29" i="11"/>
  <c r="S63" i="2"/>
  <c r="R64" i="2"/>
  <c r="X63" i="2"/>
  <c r="W61" i="2"/>
  <c r="T62" i="2"/>
  <c r="O63" i="2"/>
  <c r="N64" i="2"/>
  <c r="N35" i="14" l="1"/>
  <c r="O34" i="14"/>
  <c r="R35" i="14"/>
  <c r="W32" i="14"/>
  <c r="S32" i="14"/>
  <c r="U31" i="14"/>
  <c r="V31" i="14"/>
  <c r="X31" i="14"/>
  <c r="T42" i="14"/>
  <c r="R55" i="13"/>
  <c r="S54" i="13"/>
  <c r="X54" i="13" s="1"/>
  <c r="W51" i="13"/>
  <c r="T52" i="13"/>
  <c r="V51" i="13"/>
  <c r="U51" i="13"/>
  <c r="O56" i="13"/>
  <c r="N57" i="13"/>
  <c r="T66" i="11"/>
  <c r="W30" i="11"/>
  <c r="S30" i="11"/>
  <c r="U29" i="11"/>
  <c r="X29" i="11"/>
  <c r="V29" i="11"/>
  <c r="N32" i="11"/>
  <c r="O31" i="11"/>
  <c r="X64" i="2"/>
  <c r="S64" i="2"/>
  <c r="R65" i="2"/>
  <c r="T63" i="2"/>
  <c r="W62" i="2"/>
  <c r="U62" i="2"/>
  <c r="V62" i="2"/>
  <c r="N65" i="2"/>
  <c r="O64" i="2"/>
  <c r="H44" i="2"/>
  <c r="K44" i="2"/>
  <c r="L44" i="2" s="1"/>
  <c r="N36" i="14" l="1"/>
  <c r="O35" i="14"/>
  <c r="W33" i="14"/>
  <c r="S33" i="14"/>
  <c r="R36" i="14"/>
  <c r="X32" i="14"/>
  <c r="V32" i="14"/>
  <c r="U32" i="14"/>
  <c r="T43" i="14"/>
  <c r="W52" i="13"/>
  <c r="T53" i="13"/>
  <c r="U52" i="13"/>
  <c r="V52" i="13"/>
  <c r="S55" i="13"/>
  <c r="R56" i="13"/>
  <c r="O57" i="13"/>
  <c r="N58" i="13"/>
  <c r="T67" i="11"/>
  <c r="N33" i="11"/>
  <c r="O32" i="11"/>
  <c r="V30" i="11"/>
  <c r="U30" i="11"/>
  <c r="X30" i="11"/>
  <c r="W31" i="11"/>
  <c r="S31" i="11"/>
  <c r="W63" i="2"/>
  <c r="T64" i="2"/>
  <c r="V63" i="2"/>
  <c r="R66" i="2"/>
  <c r="S65" i="2"/>
  <c r="X65" i="2"/>
  <c r="U63" i="2"/>
  <c r="O65" i="2"/>
  <c r="N66" i="2"/>
  <c r="M44" i="2"/>
  <c r="E44" i="2" s="1"/>
  <c r="H43" i="2"/>
  <c r="K43" i="2"/>
  <c r="L43" i="2" s="1"/>
  <c r="O36" i="14" l="1"/>
  <c r="N37" i="14"/>
  <c r="W34" i="14"/>
  <c r="S34" i="14"/>
  <c r="V33" i="14"/>
  <c r="U33" i="14"/>
  <c r="X33" i="14"/>
  <c r="R37" i="14"/>
  <c r="T44" i="14"/>
  <c r="S56" i="13"/>
  <c r="R57" i="13"/>
  <c r="X55" i="13"/>
  <c r="T54" i="13"/>
  <c r="W53" i="13"/>
  <c r="U53" i="13"/>
  <c r="V53" i="13"/>
  <c r="N59" i="13"/>
  <c r="O58" i="13"/>
  <c r="T68" i="11"/>
  <c r="W32" i="11"/>
  <c r="S32" i="11"/>
  <c r="U31" i="11"/>
  <c r="X31" i="11"/>
  <c r="V31" i="11"/>
  <c r="N34" i="11"/>
  <c r="O33" i="11"/>
  <c r="W64" i="2"/>
  <c r="T65" i="2"/>
  <c r="U64" i="2"/>
  <c r="R67" i="2"/>
  <c r="S66" i="2"/>
  <c r="X66" i="2"/>
  <c r="V64" i="2"/>
  <c r="U65" i="2"/>
  <c r="N67" i="2"/>
  <c r="O66" i="2"/>
  <c r="M43" i="2"/>
  <c r="E43" i="2" s="1"/>
  <c r="N38" i="14" l="1"/>
  <c r="O37" i="14"/>
  <c r="U34" i="14"/>
  <c r="V34" i="14"/>
  <c r="X34" i="14"/>
  <c r="W35" i="14"/>
  <c r="S35" i="14"/>
  <c r="R38" i="14"/>
  <c r="T45" i="14"/>
  <c r="R58" i="13"/>
  <c r="S57" i="13"/>
  <c r="T55" i="13"/>
  <c r="W54" i="13"/>
  <c r="V54" i="13"/>
  <c r="U54" i="13"/>
  <c r="X56" i="13"/>
  <c r="N60" i="13"/>
  <c r="O59" i="13"/>
  <c r="T69" i="11"/>
  <c r="V32" i="11"/>
  <c r="U32" i="11"/>
  <c r="X32" i="11"/>
  <c r="N35" i="11"/>
  <c r="O34" i="11"/>
  <c r="W33" i="11"/>
  <c r="S33" i="11"/>
  <c r="T66" i="2"/>
  <c r="W65" i="2"/>
  <c r="S67" i="2"/>
  <c r="X67" i="2"/>
  <c r="R68" i="2"/>
  <c r="V65" i="2"/>
  <c r="V66" i="2"/>
  <c r="U66" i="2"/>
  <c r="O67" i="2"/>
  <c r="N68" i="2"/>
  <c r="H42" i="2"/>
  <c r="K42" i="2"/>
  <c r="L42" i="2" s="1"/>
  <c r="N39" i="14" l="1"/>
  <c r="O38" i="14"/>
  <c r="R39" i="14"/>
  <c r="W36" i="14"/>
  <c r="S36" i="14"/>
  <c r="V35" i="14"/>
  <c r="U35" i="14"/>
  <c r="X35" i="14"/>
  <c r="T46" i="14"/>
  <c r="X57" i="13"/>
  <c r="W55" i="13"/>
  <c r="T56" i="13"/>
  <c r="U55" i="13"/>
  <c r="V55" i="13"/>
  <c r="S58" i="13"/>
  <c r="R59" i="13"/>
  <c r="O60" i="13"/>
  <c r="N61" i="13"/>
  <c r="T70" i="11"/>
  <c r="O35" i="11"/>
  <c r="N36" i="11"/>
  <c r="N37" i="11" s="1"/>
  <c r="U33" i="11"/>
  <c r="X33" i="11"/>
  <c r="V33" i="11"/>
  <c r="W34" i="11"/>
  <c r="S34" i="11"/>
  <c r="S68" i="2"/>
  <c r="X68" i="2" s="1"/>
  <c r="R69" i="2"/>
  <c r="T67" i="2"/>
  <c r="W66" i="2"/>
  <c r="N69" i="2"/>
  <c r="O68" i="2"/>
  <c r="M42" i="2"/>
  <c r="E42" i="2" s="1"/>
  <c r="O37" i="11" l="1"/>
  <c r="S37" i="11" s="1"/>
  <c r="U37" i="11" s="1"/>
  <c r="N38" i="11"/>
  <c r="N40" i="14"/>
  <c r="O39" i="14"/>
  <c r="R40" i="14"/>
  <c r="W37" i="14"/>
  <c r="S37" i="14"/>
  <c r="V36" i="14"/>
  <c r="U36" i="14"/>
  <c r="X36" i="14"/>
  <c r="T47" i="14"/>
  <c r="S59" i="13"/>
  <c r="R60" i="13"/>
  <c r="X58" i="13"/>
  <c r="T57" i="13"/>
  <c r="W56" i="13"/>
  <c r="U56" i="13"/>
  <c r="V56" i="13"/>
  <c r="O61" i="13"/>
  <c r="N62" i="13"/>
  <c r="T71" i="11"/>
  <c r="V34" i="11"/>
  <c r="U34" i="11"/>
  <c r="X34" i="11"/>
  <c r="O36" i="11"/>
  <c r="W35" i="11"/>
  <c r="S35" i="11"/>
  <c r="U68" i="2"/>
  <c r="W67" i="2"/>
  <c r="T68" i="2"/>
  <c r="V67" i="2"/>
  <c r="R70" i="2"/>
  <c r="S69" i="2"/>
  <c r="X69" i="2"/>
  <c r="U67" i="2"/>
  <c r="O69" i="2"/>
  <c r="N70" i="2"/>
  <c r="H41" i="2"/>
  <c r="K41" i="2"/>
  <c r="M41" i="2" s="1"/>
  <c r="E41" i="2" s="1"/>
  <c r="N39" i="11" l="1"/>
  <c r="O38" i="11"/>
  <c r="S38" i="11" s="1"/>
  <c r="U38" i="11" s="1"/>
  <c r="N41" i="14"/>
  <c r="O40" i="14"/>
  <c r="W38" i="14"/>
  <c r="S38" i="14"/>
  <c r="X37" i="14"/>
  <c r="U37" i="14"/>
  <c r="V37" i="14"/>
  <c r="R41" i="14"/>
  <c r="T48" i="14"/>
  <c r="X59" i="13"/>
  <c r="T58" i="13"/>
  <c r="W57" i="13"/>
  <c r="U57" i="13"/>
  <c r="V57" i="13"/>
  <c r="X60" i="13"/>
  <c r="R61" i="13"/>
  <c r="S60" i="13"/>
  <c r="N63" i="13"/>
  <c r="O62" i="13"/>
  <c r="T72" i="11"/>
  <c r="W36" i="11"/>
  <c r="S36" i="11"/>
  <c r="U35" i="11"/>
  <c r="V35" i="11"/>
  <c r="X35" i="11"/>
  <c r="T69" i="2"/>
  <c r="V69" i="2" s="1"/>
  <c r="W68" i="2"/>
  <c r="S70" i="2"/>
  <c r="X70" i="2"/>
  <c r="R71" i="2"/>
  <c r="U69" i="2"/>
  <c r="V68" i="2"/>
  <c r="N71" i="2"/>
  <c r="O70" i="2"/>
  <c r="L41" i="2"/>
  <c r="N40" i="11" l="1"/>
  <c r="O39" i="11"/>
  <c r="S39" i="11" s="1"/>
  <c r="U39" i="11" s="1"/>
  <c r="N42" i="14"/>
  <c r="O41" i="14"/>
  <c r="R42" i="14"/>
  <c r="U38" i="14"/>
  <c r="V38" i="14"/>
  <c r="X38" i="14"/>
  <c r="W39" i="14"/>
  <c r="S39" i="14"/>
  <c r="T49" i="14"/>
  <c r="T59" i="13"/>
  <c r="W58" i="13"/>
  <c r="V58" i="13"/>
  <c r="U58" i="13"/>
  <c r="R62" i="13"/>
  <c r="S61" i="13"/>
  <c r="N64" i="13"/>
  <c r="O63" i="13"/>
  <c r="T73" i="11"/>
  <c r="V36" i="11"/>
  <c r="U36" i="11"/>
  <c r="X36" i="11"/>
  <c r="W37" i="11"/>
  <c r="S71" i="2"/>
  <c r="X71" i="2"/>
  <c r="R72" i="2"/>
  <c r="T70" i="2"/>
  <c r="V70" i="2" s="1"/>
  <c r="W69" i="2"/>
  <c r="O71" i="2"/>
  <c r="N72" i="2"/>
  <c r="H3" i="2"/>
  <c r="F3" i="2" s="1"/>
  <c r="H4" i="2"/>
  <c r="F4" i="2" s="1"/>
  <c r="H5" i="2"/>
  <c r="F5" i="2" s="1"/>
  <c r="H6" i="2"/>
  <c r="F6" i="2" s="1"/>
  <c r="H7" i="2"/>
  <c r="F7" i="2" s="1"/>
  <c r="H8" i="2"/>
  <c r="F8" i="2" s="1"/>
  <c r="H9" i="2"/>
  <c r="F9" i="2" s="1"/>
  <c r="H10" i="2"/>
  <c r="F10" i="2" s="1"/>
  <c r="H11" i="2"/>
  <c r="F11" i="2" s="1"/>
  <c r="H12" i="2"/>
  <c r="F12" i="2" s="1"/>
  <c r="H13" i="2"/>
  <c r="F13" i="2" s="1"/>
  <c r="H14" i="2"/>
  <c r="F14" i="2" s="1"/>
  <c r="H15" i="2"/>
  <c r="F15" i="2" s="1"/>
  <c r="H16" i="2"/>
  <c r="F16" i="2" s="1"/>
  <c r="H17" i="2"/>
  <c r="F17" i="2" s="1"/>
  <c r="H18" i="2"/>
  <c r="F18" i="2" s="1"/>
  <c r="H19" i="2"/>
  <c r="F19" i="2" s="1"/>
  <c r="H20" i="2"/>
  <c r="F20" i="2" s="1"/>
  <c r="H21" i="2"/>
  <c r="F21" i="2" s="1"/>
  <c r="H22" i="2"/>
  <c r="F22" i="2" s="1"/>
  <c r="H23" i="2"/>
  <c r="F23" i="2" s="1"/>
  <c r="H24" i="2"/>
  <c r="F24" i="2" s="1"/>
  <c r="H25" i="2"/>
  <c r="F25" i="2" s="1"/>
  <c r="H26" i="2"/>
  <c r="F26" i="2" s="1"/>
  <c r="H27" i="2"/>
  <c r="F27" i="2" s="1"/>
  <c r="H28" i="2"/>
  <c r="F28" i="2" s="1"/>
  <c r="H29" i="2"/>
  <c r="F29" i="2" s="1"/>
  <c r="H30" i="2"/>
  <c r="F30" i="2" s="1"/>
  <c r="H31" i="2"/>
  <c r="F31" i="2" s="1"/>
  <c r="H32" i="2"/>
  <c r="F32" i="2" s="1"/>
  <c r="H33" i="2"/>
  <c r="F33" i="2" s="1"/>
  <c r="H34" i="2"/>
  <c r="F34" i="2" s="1"/>
  <c r="H36" i="2"/>
  <c r="H37" i="2"/>
  <c r="H38" i="2"/>
  <c r="H39" i="2"/>
  <c r="H40" i="2"/>
  <c r="H2" i="2"/>
  <c r="F2" i="2" s="1"/>
  <c r="N41" i="11" l="1"/>
  <c r="O40" i="11"/>
  <c r="S40" i="11" s="1"/>
  <c r="U40" i="11" s="1"/>
  <c r="N43" i="14"/>
  <c r="O42" i="14"/>
  <c r="U39" i="14"/>
  <c r="V39" i="14"/>
  <c r="X39" i="14"/>
  <c r="R43" i="14"/>
  <c r="W40" i="14"/>
  <c r="S40" i="14"/>
  <c r="T50" i="14"/>
  <c r="X61" i="13"/>
  <c r="S62" i="13"/>
  <c r="R63" i="13"/>
  <c r="W59" i="13"/>
  <c r="T60" i="13"/>
  <c r="V59" i="13"/>
  <c r="U59" i="13"/>
  <c r="O64" i="13"/>
  <c r="N65" i="13"/>
  <c r="T74" i="11"/>
  <c r="V37" i="11"/>
  <c r="X37" i="11"/>
  <c r="W38" i="11"/>
  <c r="S72" i="2"/>
  <c r="R73" i="2"/>
  <c r="T71" i="2"/>
  <c r="U71" i="2" s="1"/>
  <c r="W70" i="2"/>
  <c r="U70" i="2"/>
  <c r="N73" i="2"/>
  <c r="O72" i="2"/>
  <c r="K38" i="2"/>
  <c r="L38" i="2" s="1"/>
  <c r="K39" i="2"/>
  <c r="L39" i="2" s="1"/>
  <c r="K40" i="2"/>
  <c r="L40" i="2" s="1"/>
  <c r="O41" i="11" l="1"/>
  <c r="S41" i="11" s="1"/>
  <c r="U41" i="11" s="1"/>
  <c r="N42" i="11"/>
  <c r="O43" i="14"/>
  <c r="N44" i="14"/>
  <c r="R44" i="14"/>
  <c r="U40" i="14"/>
  <c r="V40" i="14"/>
  <c r="X40" i="14"/>
  <c r="W41" i="14"/>
  <c r="S41" i="14"/>
  <c r="T51" i="14"/>
  <c r="T61" i="13"/>
  <c r="W60" i="13"/>
  <c r="V60" i="13"/>
  <c r="U60" i="13"/>
  <c r="S63" i="13"/>
  <c r="X63" i="13"/>
  <c r="R64" i="13"/>
  <c r="X62" i="13"/>
  <c r="O65" i="13"/>
  <c r="N66" i="13"/>
  <c r="T75" i="11"/>
  <c r="W39" i="11"/>
  <c r="V38" i="11"/>
  <c r="X38" i="11"/>
  <c r="W71" i="2"/>
  <c r="T72" i="2"/>
  <c r="U72" i="2" s="1"/>
  <c r="V71" i="2"/>
  <c r="R74" i="2"/>
  <c r="S73" i="2"/>
  <c r="X73" i="2" s="1"/>
  <c r="V72" i="2"/>
  <c r="X72" i="2"/>
  <c r="O73" i="2"/>
  <c r="N74" i="2"/>
  <c r="M40" i="2"/>
  <c r="E40" i="2" s="1"/>
  <c r="M38" i="2"/>
  <c r="E38" i="2" s="1"/>
  <c r="M39" i="2"/>
  <c r="E39" i="2" s="1"/>
  <c r="N43" i="11" l="1"/>
  <c r="O42" i="11"/>
  <c r="S42" i="11" s="1"/>
  <c r="U42" i="11" s="1"/>
  <c r="N45" i="14"/>
  <c r="O44" i="14"/>
  <c r="U41" i="14"/>
  <c r="V41" i="14"/>
  <c r="X41" i="14"/>
  <c r="W42" i="14"/>
  <c r="S42" i="14"/>
  <c r="R45" i="14"/>
  <c r="T52" i="14"/>
  <c r="S64" i="13"/>
  <c r="R65" i="13"/>
  <c r="T62" i="13"/>
  <c r="W61" i="13"/>
  <c r="U61" i="13"/>
  <c r="V61" i="13"/>
  <c r="N67" i="13"/>
  <c r="O66" i="13"/>
  <c r="T76" i="11"/>
  <c r="W40" i="11"/>
  <c r="V39" i="11"/>
  <c r="X39" i="11"/>
  <c r="S74" i="2"/>
  <c r="X74" i="2" s="1"/>
  <c r="R75" i="2"/>
  <c r="T73" i="2"/>
  <c r="W72" i="2"/>
  <c r="N75" i="2"/>
  <c r="O74" i="2"/>
  <c r="K36" i="2"/>
  <c r="M36" i="2" s="1"/>
  <c r="E36" i="2" s="1"/>
  <c r="K37" i="2"/>
  <c r="M37" i="2" s="1"/>
  <c r="E37" i="2" s="1"/>
  <c r="R34" i="2"/>
  <c r="N3" i="2"/>
  <c r="O3" i="2" s="1"/>
  <c r="S3" i="2" s="1"/>
  <c r="T2" i="2"/>
  <c r="T3" i="2" s="1"/>
  <c r="T4" i="2" s="1"/>
  <c r="T5" i="2" s="1"/>
  <c r="T6" i="2" s="1"/>
  <c r="T7" i="2" s="1"/>
  <c r="T8" i="2" s="1"/>
  <c r="T9" i="2" s="1"/>
  <c r="T10" i="2" s="1"/>
  <c r="T11" i="2" s="1"/>
  <c r="T12" i="2" s="1"/>
  <c r="T13" i="2" s="1"/>
  <c r="T14" i="2" s="1"/>
  <c r="T15" i="2" s="1"/>
  <c r="T16" i="2" s="1"/>
  <c r="T17" i="2" s="1"/>
  <c r="T18" i="2" s="1"/>
  <c r="T19" i="2" s="1"/>
  <c r="T20" i="2" s="1"/>
  <c r="T21" i="2" s="1"/>
  <c r="T22" i="2" s="1"/>
  <c r="T23" i="2" s="1"/>
  <c r="T24" i="2" s="1"/>
  <c r="T25" i="2" s="1"/>
  <c r="T26" i="2" s="1"/>
  <c r="T27" i="2" s="1"/>
  <c r="T28" i="2" s="1"/>
  <c r="T29" i="2" s="1"/>
  <c r="T30" i="2" s="1"/>
  <c r="T31" i="2" s="1"/>
  <c r="T32" i="2" s="1"/>
  <c r="T33" i="2" s="1"/>
  <c r="T34" i="2" s="1"/>
  <c r="O2" i="2"/>
  <c r="K20" i="2"/>
  <c r="M20" i="2" s="1"/>
  <c r="E20" i="2" s="1"/>
  <c r="K21" i="2"/>
  <c r="M21" i="2" s="1"/>
  <c r="E21" i="2" s="1"/>
  <c r="K22" i="2"/>
  <c r="M22" i="2" s="1"/>
  <c r="E22" i="2" s="1"/>
  <c r="K23" i="2"/>
  <c r="M23" i="2" s="1"/>
  <c r="E23" i="2" s="1"/>
  <c r="K24" i="2"/>
  <c r="M24" i="2" s="1"/>
  <c r="E24" i="2" s="1"/>
  <c r="K25" i="2"/>
  <c r="M25" i="2" s="1"/>
  <c r="E25" i="2" s="1"/>
  <c r="K26" i="2"/>
  <c r="M26" i="2" s="1"/>
  <c r="E26" i="2" s="1"/>
  <c r="K27" i="2"/>
  <c r="M27" i="2" s="1"/>
  <c r="E27" i="2" s="1"/>
  <c r="K28" i="2"/>
  <c r="M28" i="2" s="1"/>
  <c r="E28" i="2" s="1"/>
  <c r="K29" i="2"/>
  <c r="M29" i="2" s="1"/>
  <c r="E29" i="2" s="1"/>
  <c r="K30" i="2"/>
  <c r="M30" i="2" s="1"/>
  <c r="E30" i="2" s="1"/>
  <c r="K31" i="2"/>
  <c r="M31" i="2" s="1"/>
  <c r="E31" i="2" s="1"/>
  <c r="K32" i="2"/>
  <c r="L32" i="2" s="1"/>
  <c r="K33" i="2"/>
  <c r="M33" i="2" s="1"/>
  <c r="E33" i="2" s="1"/>
  <c r="K34" i="2"/>
  <c r="M34" i="2" s="1"/>
  <c r="E34" i="2" s="1"/>
  <c r="K3" i="2"/>
  <c r="L3" i="2" s="1"/>
  <c r="K4" i="2"/>
  <c r="L4" i="2" s="1"/>
  <c r="K5" i="2"/>
  <c r="L5" i="2" s="1"/>
  <c r="K6" i="2"/>
  <c r="L6" i="2" s="1"/>
  <c r="K7" i="2"/>
  <c r="L7" i="2" s="1"/>
  <c r="K8" i="2"/>
  <c r="L8" i="2" s="1"/>
  <c r="K9" i="2"/>
  <c r="L9" i="2" s="1"/>
  <c r="K10" i="2"/>
  <c r="M10" i="2" s="1"/>
  <c r="K11" i="2"/>
  <c r="L11" i="2" s="1"/>
  <c r="K12" i="2"/>
  <c r="M12" i="2" s="1"/>
  <c r="K13" i="2"/>
  <c r="L13" i="2" s="1"/>
  <c r="K14" i="2"/>
  <c r="L14" i="2" s="1"/>
  <c r="K15" i="2"/>
  <c r="L15" i="2" s="1"/>
  <c r="K16" i="2"/>
  <c r="L16" i="2" s="1"/>
  <c r="K17" i="2"/>
  <c r="L17" i="2" s="1"/>
  <c r="K18" i="2"/>
  <c r="L18" i="2" s="1"/>
  <c r="K19" i="2"/>
  <c r="L19" i="2" s="1"/>
  <c r="K2" i="2"/>
  <c r="L2" i="2" s="1"/>
  <c r="N44" i="11" l="1"/>
  <c r="O43" i="11"/>
  <c r="S43" i="11" s="1"/>
  <c r="U43" i="11" s="1"/>
  <c r="O45" i="14"/>
  <c r="N46" i="14"/>
  <c r="V42" i="14"/>
  <c r="U42" i="14"/>
  <c r="X42" i="14"/>
  <c r="R46" i="14"/>
  <c r="W43" i="14"/>
  <c r="S43" i="14"/>
  <c r="T53" i="14"/>
  <c r="X64" i="13"/>
  <c r="W62" i="13"/>
  <c r="T63" i="13"/>
  <c r="V62" i="13"/>
  <c r="U62" i="13"/>
  <c r="R66" i="13"/>
  <c r="S65" i="13"/>
  <c r="X65" i="13"/>
  <c r="N68" i="13"/>
  <c r="O67" i="13"/>
  <c r="T77" i="11"/>
  <c r="W41" i="11"/>
  <c r="V40" i="11"/>
  <c r="X40" i="11"/>
  <c r="T74" i="2"/>
  <c r="W73" i="2"/>
  <c r="V73" i="2"/>
  <c r="S75" i="2"/>
  <c r="R76" i="2"/>
  <c r="U73" i="2"/>
  <c r="V74" i="2"/>
  <c r="U74" i="2"/>
  <c r="O75" i="2"/>
  <c r="N76" i="2"/>
  <c r="U3" i="2"/>
  <c r="L23" i="2"/>
  <c r="M4" i="2"/>
  <c r="L28" i="2"/>
  <c r="M18" i="2"/>
  <c r="L22" i="2"/>
  <c r="W2" i="2"/>
  <c r="M8" i="2"/>
  <c r="L21" i="2"/>
  <c r="L12" i="2"/>
  <c r="M14" i="2"/>
  <c r="L24" i="2"/>
  <c r="L29" i="2"/>
  <c r="L30" i="2"/>
  <c r="L34" i="2"/>
  <c r="M9" i="2"/>
  <c r="M32" i="2"/>
  <c r="E32" i="2" s="1"/>
  <c r="M2" i="2"/>
  <c r="L10" i="2"/>
  <c r="M7" i="2"/>
  <c r="N4" i="2"/>
  <c r="M3" i="2"/>
  <c r="L33" i="2"/>
  <c r="M11" i="2"/>
  <c r="L27" i="2"/>
  <c r="M16" i="2"/>
  <c r="M6" i="2"/>
  <c r="L20" i="2"/>
  <c r="L25" i="2"/>
  <c r="L26" i="2"/>
  <c r="L31" i="2"/>
  <c r="M5" i="2"/>
  <c r="X3" i="2"/>
  <c r="V3" i="2"/>
  <c r="L37" i="2"/>
  <c r="L36" i="2"/>
  <c r="M19" i="2"/>
  <c r="M15" i="2"/>
  <c r="M17" i="2"/>
  <c r="M13" i="2"/>
  <c r="S2" i="2"/>
  <c r="U2" i="2" s="1"/>
  <c r="W3" i="2"/>
  <c r="H1" i="2"/>
  <c r="O44" i="11" l="1"/>
  <c r="S44" i="11" s="1"/>
  <c r="U44" i="11" s="1"/>
  <c r="N45" i="11"/>
  <c r="N47" i="14"/>
  <c r="O46" i="14"/>
  <c r="V43" i="14"/>
  <c r="U43" i="14"/>
  <c r="X43" i="14"/>
  <c r="W44" i="14"/>
  <c r="S44" i="14"/>
  <c r="R47" i="14"/>
  <c r="T54" i="14"/>
  <c r="S66" i="13"/>
  <c r="R67" i="13"/>
  <c r="W63" i="13"/>
  <c r="T64" i="13"/>
  <c r="U63" i="13"/>
  <c r="V63" i="13"/>
  <c r="O68" i="13"/>
  <c r="N69" i="13"/>
  <c r="T78" i="11"/>
  <c r="V41" i="11"/>
  <c r="X41" i="11"/>
  <c r="W42" i="11"/>
  <c r="S76" i="2"/>
  <c r="R77" i="2"/>
  <c r="X75" i="2"/>
  <c r="W74" i="2"/>
  <c r="T75" i="2"/>
  <c r="N77" i="2"/>
  <c r="O76" i="2"/>
  <c r="N5" i="2"/>
  <c r="O4" i="2"/>
  <c r="X2" i="2"/>
  <c r="V2" i="2"/>
  <c r="N46" i="11" l="1"/>
  <c r="O45" i="11"/>
  <c r="S45" i="11" s="1"/>
  <c r="U45" i="11" s="1"/>
  <c r="O47" i="14"/>
  <c r="N48" i="14"/>
  <c r="U44" i="14"/>
  <c r="V44" i="14"/>
  <c r="X44" i="14"/>
  <c r="R48" i="14"/>
  <c r="W45" i="14"/>
  <c r="S45" i="14"/>
  <c r="T55" i="14"/>
  <c r="T65" i="13"/>
  <c r="W64" i="13"/>
  <c r="U64" i="13"/>
  <c r="V64" i="13"/>
  <c r="S67" i="13"/>
  <c r="R68" i="13"/>
  <c r="X67" i="13"/>
  <c r="X66" i="13"/>
  <c r="O69" i="13"/>
  <c r="N70" i="13"/>
  <c r="T79" i="11"/>
  <c r="W43" i="11"/>
  <c r="V42" i="11"/>
  <c r="X42" i="11"/>
  <c r="W75" i="2"/>
  <c r="T76" i="2"/>
  <c r="X76" i="2"/>
  <c r="V75" i="2"/>
  <c r="R78" i="2"/>
  <c r="S77" i="2"/>
  <c r="U75" i="2"/>
  <c r="O77" i="2"/>
  <c r="N78" i="2"/>
  <c r="W4" i="2"/>
  <c r="S4" i="2"/>
  <c r="U4" i="2" s="1"/>
  <c r="O5" i="2"/>
  <c r="N6" i="2"/>
  <c r="N47" i="11" l="1"/>
  <c r="O46" i="11"/>
  <c r="S46" i="11" s="1"/>
  <c r="U46" i="11" s="1"/>
  <c r="N49" i="14"/>
  <c r="O48" i="14"/>
  <c r="R49" i="14"/>
  <c r="W46" i="14"/>
  <c r="S46" i="14"/>
  <c r="U45" i="14"/>
  <c r="V45" i="14"/>
  <c r="X45" i="14"/>
  <c r="T56" i="14"/>
  <c r="S68" i="13"/>
  <c r="R69" i="13"/>
  <c r="W65" i="13"/>
  <c r="T66" i="13"/>
  <c r="V65" i="13"/>
  <c r="U65" i="13"/>
  <c r="N71" i="13"/>
  <c r="O70" i="13"/>
  <c r="T80" i="11"/>
  <c r="V43" i="11"/>
  <c r="X43" i="11"/>
  <c r="W44" i="11"/>
  <c r="T77" i="2"/>
  <c r="W76" i="2"/>
  <c r="V76" i="2"/>
  <c r="U77" i="2"/>
  <c r="V77" i="2"/>
  <c r="S78" i="2"/>
  <c r="X78" i="2" s="1"/>
  <c r="R79" i="2"/>
  <c r="X77" i="2"/>
  <c r="U76" i="2"/>
  <c r="N79" i="2"/>
  <c r="O78" i="2"/>
  <c r="N7" i="2"/>
  <c r="O6" i="2"/>
  <c r="W5" i="2"/>
  <c r="S5" i="2"/>
  <c r="U5" i="2" s="1"/>
  <c r="V4" i="2"/>
  <c r="X4" i="2"/>
  <c r="O47" i="11" l="1"/>
  <c r="S47" i="11" s="1"/>
  <c r="U47" i="11" s="1"/>
  <c r="N48" i="11"/>
  <c r="O49" i="14"/>
  <c r="N50" i="14"/>
  <c r="W47" i="14"/>
  <c r="S47" i="14"/>
  <c r="V46" i="14"/>
  <c r="U46" i="14"/>
  <c r="X46" i="14"/>
  <c r="R50" i="14"/>
  <c r="T57" i="14"/>
  <c r="R70" i="13"/>
  <c r="S69" i="13"/>
  <c r="T67" i="13"/>
  <c r="W66" i="13"/>
  <c r="U66" i="13"/>
  <c r="V66" i="13"/>
  <c r="X68" i="13"/>
  <c r="N72" i="13"/>
  <c r="O71" i="13"/>
  <c r="T81" i="11"/>
  <c r="V44" i="11"/>
  <c r="X44" i="11"/>
  <c r="W45" i="11"/>
  <c r="S79" i="2"/>
  <c r="X79" i="2" s="1"/>
  <c r="R80" i="2"/>
  <c r="V78" i="2"/>
  <c r="U78" i="2"/>
  <c r="W77" i="2"/>
  <c r="T78" i="2"/>
  <c r="O79" i="2"/>
  <c r="N80" i="2"/>
  <c r="X5" i="2"/>
  <c r="V5" i="2"/>
  <c r="W6" i="2"/>
  <c r="S6" i="2"/>
  <c r="U6" i="2" s="1"/>
  <c r="O7" i="2"/>
  <c r="N8" i="2"/>
  <c r="N49" i="11" l="1"/>
  <c r="O48" i="11"/>
  <c r="S48" i="11" s="1"/>
  <c r="U48" i="11" s="1"/>
  <c r="N51" i="14"/>
  <c r="O50" i="14"/>
  <c r="W48" i="14"/>
  <c r="S48" i="14"/>
  <c r="R51" i="14"/>
  <c r="X47" i="14"/>
  <c r="U47" i="14"/>
  <c r="V47" i="14"/>
  <c r="T58" i="14"/>
  <c r="X69" i="13"/>
  <c r="W67" i="13"/>
  <c r="T68" i="13"/>
  <c r="V67" i="13"/>
  <c r="U67" i="13"/>
  <c r="R71" i="13"/>
  <c r="S70" i="13"/>
  <c r="O72" i="13"/>
  <c r="N73" i="13"/>
  <c r="T82" i="11"/>
  <c r="W46" i="11"/>
  <c r="V45" i="11"/>
  <c r="X45" i="11"/>
  <c r="T79" i="2"/>
  <c r="V79" i="2" s="1"/>
  <c r="W78" i="2"/>
  <c r="S80" i="2"/>
  <c r="R81" i="2"/>
  <c r="U79" i="2"/>
  <c r="O80" i="2"/>
  <c r="N81" i="2"/>
  <c r="W7" i="2"/>
  <c r="S7" i="2"/>
  <c r="U7" i="2" s="1"/>
  <c r="X6" i="2"/>
  <c r="V6" i="2"/>
  <c r="O8" i="2"/>
  <c r="N9" i="2"/>
  <c r="N50" i="11" l="1"/>
  <c r="O49" i="11"/>
  <c r="S49" i="11" s="1"/>
  <c r="U49" i="11" s="1"/>
  <c r="O51" i="14"/>
  <c r="N52" i="14"/>
  <c r="U48" i="14"/>
  <c r="V48" i="14"/>
  <c r="X48" i="14"/>
  <c r="W49" i="14"/>
  <c r="S49" i="14"/>
  <c r="R52" i="14"/>
  <c r="T59" i="14"/>
  <c r="S71" i="13"/>
  <c r="X71" i="13"/>
  <c r="R72" i="13"/>
  <c r="X70" i="13"/>
  <c r="W68" i="13"/>
  <c r="T69" i="13"/>
  <c r="V68" i="13"/>
  <c r="U68" i="13"/>
  <c r="O73" i="13"/>
  <c r="N74" i="13"/>
  <c r="T83" i="11"/>
  <c r="V46" i="11"/>
  <c r="X46" i="11"/>
  <c r="W47" i="11"/>
  <c r="V80" i="2"/>
  <c r="X80" i="2"/>
  <c r="R82" i="2"/>
  <c r="S81" i="2"/>
  <c r="X81" i="2"/>
  <c r="W79" i="2"/>
  <c r="T80" i="2"/>
  <c r="O81" i="2"/>
  <c r="N82" i="2"/>
  <c r="X7" i="2"/>
  <c r="V7" i="2"/>
  <c r="N10" i="2"/>
  <c r="O9" i="2"/>
  <c r="W8" i="2"/>
  <c r="S8" i="2"/>
  <c r="U8" i="2" s="1"/>
  <c r="N51" i="11" l="1"/>
  <c r="O50" i="11"/>
  <c r="S50" i="11" s="1"/>
  <c r="U50" i="11" s="1"/>
  <c r="N53" i="14"/>
  <c r="O52" i="14"/>
  <c r="R53" i="14"/>
  <c r="W50" i="14"/>
  <c r="S50" i="14"/>
  <c r="U49" i="14"/>
  <c r="V49" i="14"/>
  <c r="X49" i="14"/>
  <c r="T60" i="14"/>
  <c r="S72" i="13"/>
  <c r="R73" i="13"/>
  <c r="T70" i="13"/>
  <c r="W69" i="13"/>
  <c r="U69" i="13"/>
  <c r="V69" i="13"/>
  <c r="N75" i="13"/>
  <c r="O74" i="13"/>
  <c r="T84" i="11"/>
  <c r="W48" i="11"/>
  <c r="V47" i="11"/>
  <c r="X47" i="11"/>
  <c r="W80" i="2"/>
  <c r="T81" i="2"/>
  <c r="V81" i="2" s="1"/>
  <c r="R83" i="2"/>
  <c r="S82" i="2"/>
  <c r="X82" i="2"/>
  <c r="U80" i="2"/>
  <c r="O82" i="2"/>
  <c r="N83" i="2"/>
  <c r="W9" i="2"/>
  <c r="S9" i="2"/>
  <c r="U9" i="2" s="1"/>
  <c r="O10" i="2"/>
  <c r="N11" i="2"/>
  <c r="X8" i="2"/>
  <c r="V8" i="2"/>
  <c r="O51" i="11" l="1"/>
  <c r="S51" i="11" s="1"/>
  <c r="U51" i="11" s="1"/>
  <c r="N52" i="11"/>
  <c r="O53" i="14"/>
  <c r="N54" i="14"/>
  <c r="W51" i="14"/>
  <c r="S51" i="14"/>
  <c r="U50" i="14"/>
  <c r="V50" i="14"/>
  <c r="X50" i="14"/>
  <c r="R54" i="14"/>
  <c r="T61" i="14"/>
  <c r="W70" i="13"/>
  <c r="T71" i="13"/>
  <c r="U70" i="13"/>
  <c r="V70" i="13"/>
  <c r="R74" i="13"/>
  <c r="S73" i="13"/>
  <c r="X73" i="13"/>
  <c r="X72" i="13"/>
  <c r="N76" i="13"/>
  <c r="O75" i="13"/>
  <c r="T85" i="11"/>
  <c r="W49" i="11"/>
  <c r="V48" i="11"/>
  <c r="X48" i="11"/>
  <c r="U81" i="2"/>
  <c r="V82" i="2"/>
  <c r="S83" i="2"/>
  <c r="R84" i="2"/>
  <c r="T82" i="2"/>
  <c r="W81" i="2"/>
  <c r="O83" i="2"/>
  <c r="N84" i="2"/>
  <c r="W10" i="2"/>
  <c r="S10" i="2"/>
  <c r="U10" i="2" s="1"/>
  <c r="O11" i="2"/>
  <c r="N12" i="2"/>
  <c r="X9" i="2"/>
  <c r="V9" i="2"/>
  <c r="O52" i="11" l="1"/>
  <c r="S52" i="11" s="1"/>
  <c r="U52" i="11" s="1"/>
  <c r="N53" i="11"/>
  <c r="N55" i="14"/>
  <c r="O54" i="14"/>
  <c r="V51" i="14"/>
  <c r="U51" i="14"/>
  <c r="X51" i="14"/>
  <c r="R55" i="14"/>
  <c r="W52" i="14"/>
  <c r="S52" i="14"/>
  <c r="T62" i="14"/>
  <c r="W71" i="13"/>
  <c r="T72" i="13"/>
  <c r="V71" i="13"/>
  <c r="U71" i="13"/>
  <c r="S74" i="13"/>
  <c r="X74" i="13"/>
  <c r="R75" i="13"/>
  <c r="O76" i="13"/>
  <c r="N77" i="13"/>
  <c r="T86" i="11"/>
  <c r="W50" i="11"/>
  <c r="V49" i="11"/>
  <c r="X49" i="11"/>
  <c r="R85" i="2"/>
  <c r="S84" i="2"/>
  <c r="T83" i="2"/>
  <c r="W82" i="2"/>
  <c r="U82" i="2"/>
  <c r="X83" i="2"/>
  <c r="O84" i="2"/>
  <c r="N85" i="2"/>
  <c r="N13" i="2"/>
  <c r="O12" i="2"/>
  <c r="W11" i="2"/>
  <c r="S11" i="2"/>
  <c r="U11" i="2" s="1"/>
  <c r="X10" i="2"/>
  <c r="V10" i="2"/>
  <c r="O53" i="11" l="1"/>
  <c r="S53" i="11" s="1"/>
  <c r="U53" i="11" s="1"/>
  <c r="N54" i="11"/>
  <c r="O55" i="14"/>
  <c r="N56" i="14"/>
  <c r="R56" i="14"/>
  <c r="V52" i="14"/>
  <c r="U52" i="14"/>
  <c r="X52" i="14"/>
  <c r="W53" i="14"/>
  <c r="S53" i="14"/>
  <c r="T63" i="14"/>
  <c r="T73" i="13"/>
  <c r="W72" i="13"/>
  <c r="V72" i="13"/>
  <c r="U72" i="13"/>
  <c r="S75" i="13"/>
  <c r="R76" i="13"/>
  <c r="O77" i="13"/>
  <c r="N78" i="13"/>
  <c r="T87" i="11"/>
  <c r="W51" i="11"/>
  <c r="V50" i="11"/>
  <c r="X50" i="11"/>
  <c r="W83" i="2"/>
  <c r="T84" i="2"/>
  <c r="U84" i="2" s="1"/>
  <c r="U83" i="2"/>
  <c r="R86" i="2"/>
  <c r="S85" i="2"/>
  <c r="X85" i="2"/>
  <c r="V83" i="2"/>
  <c r="X84" i="2"/>
  <c r="O85" i="2"/>
  <c r="N86" i="2"/>
  <c r="W12" i="2"/>
  <c r="S12" i="2"/>
  <c r="U12" i="2" s="1"/>
  <c r="V11" i="2"/>
  <c r="X11" i="2"/>
  <c r="O13" i="2"/>
  <c r="N14" i="2"/>
  <c r="N55" i="11" l="1"/>
  <c r="O54" i="11"/>
  <c r="S54" i="11" s="1"/>
  <c r="U54" i="11" s="1"/>
  <c r="N57" i="14"/>
  <c r="O56" i="14"/>
  <c r="U53" i="14"/>
  <c r="V53" i="14"/>
  <c r="X53" i="14"/>
  <c r="W54" i="14"/>
  <c r="S54" i="14"/>
  <c r="R57" i="14"/>
  <c r="T64" i="14"/>
  <c r="S76" i="13"/>
  <c r="R77" i="13"/>
  <c r="X75" i="13"/>
  <c r="W73" i="13"/>
  <c r="T74" i="13"/>
  <c r="U73" i="13"/>
  <c r="V73" i="13"/>
  <c r="N79" i="13"/>
  <c r="O78" i="13"/>
  <c r="T88" i="11"/>
  <c r="W52" i="11"/>
  <c r="V51" i="11"/>
  <c r="X51" i="11"/>
  <c r="S86" i="2"/>
  <c r="X86" i="2"/>
  <c r="R87" i="2"/>
  <c r="U85" i="2"/>
  <c r="W84" i="2"/>
  <c r="T85" i="2"/>
  <c r="V84" i="2"/>
  <c r="N87" i="2"/>
  <c r="O86" i="2"/>
  <c r="O14" i="2"/>
  <c r="N15" i="2"/>
  <c r="W13" i="2"/>
  <c r="S13" i="2"/>
  <c r="U13" i="2" s="1"/>
  <c r="X12" i="2"/>
  <c r="V12" i="2"/>
  <c r="N56" i="11" l="1"/>
  <c r="O55" i="11"/>
  <c r="S55" i="11" s="1"/>
  <c r="U55" i="11" s="1"/>
  <c r="O57" i="14"/>
  <c r="N58" i="14"/>
  <c r="V54" i="14"/>
  <c r="U54" i="14"/>
  <c r="X54" i="14"/>
  <c r="R58" i="14"/>
  <c r="W55" i="14"/>
  <c r="S55" i="14"/>
  <c r="T65" i="14"/>
  <c r="T75" i="13"/>
  <c r="W74" i="13"/>
  <c r="V74" i="13"/>
  <c r="U74" i="13"/>
  <c r="R78" i="13"/>
  <c r="S77" i="13"/>
  <c r="X77" i="13" s="1"/>
  <c r="X76" i="13"/>
  <c r="N80" i="13"/>
  <c r="O79" i="13"/>
  <c r="T89" i="11"/>
  <c r="V52" i="11"/>
  <c r="X52" i="11"/>
  <c r="W53" i="11"/>
  <c r="W85" i="2"/>
  <c r="T86" i="2"/>
  <c r="V86" i="2" s="1"/>
  <c r="S87" i="2"/>
  <c r="X87" i="2"/>
  <c r="R88" i="2"/>
  <c r="V85" i="2"/>
  <c r="O87" i="2"/>
  <c r="N88" i="2"/>
  <c r="V13" i="2"/>
  <c r="X13" i="2"/>
  <c r="N16" i="2"/>
  <c r="O15" i="2"/>
  <c r="S14" i="2"/>
  <c r="U14" i="2" s="1"/>
  <c r="W14" i="2"/>
  <c r="N57" i="11" l="1"/>
  <c r="O56" i="11"/>
  <c r="S56" i="11" s="1"/>
  <c r="U56" i="11" s="1"/>
  <c r="N59" i="14"/>
  <c r="O58" i="14"/>
  <c r="R59" i="14"/>
  <c r="U55" i="14"/>
  <c r="V55" i="14"/>
  <c r="X55" i="14"/>
  <c r="W56" i="14"/>
  <c r="S56" i="14"/>
  <c r="T66" i="14"/>
  <c r="R79" i="13"/>
  <c r="X78" i="13"/>
  <c r="S78" i="13"/>
  <c r="W75" i="13"/>
  <c r="T76" i="13"/>
  <c r="V75" i="13"/>
  <c r="U75" i="13"/>
  <c r="O80" i="13"/>
  <c r="N81" i="13"/>
  <c r="T90" i="11"/>
  <c r="V53" i="11"/>
  <c r="X53" i="11"/>
  <c r="W54" i="11"/>
  <c r="U86" i="2"/>
  <c r="U87" i="2"/>
  <c r="W86" i="2"/>
  <c r="T87" i="2"/>
  <c r="V87" i="2" s="1"/>
  <c r="X88" i="2"/>
  <c r="R89" i="2"/>
  <c r="S88" i="2"/>
  <c r="O88" i="2"/>
  <c r="N89" i="2"/>
  <c r="X14" i="2"/>
  <c r="V14" i="2"/>
  <c r="W15" i="2"/>
  <c r="S15" i="2"/>
  <c r="U15" i="2" s="1"/>
  <c r="O16" i="2"/>
  <c r="N17" i="2"/>
  <c r="N58" i="11" l="1"/>
  <c r="O57" i="11"/>
  <c r="S57" i="11" s="1"/>
  <c r="U57" i="11" s="1"/>
  <c r="N60" i="14"/>
  <c r="O59" i="14"/>
  <c r="R60" i="14"/>
  <c r="W57" i="14"/>
  <c r="S57" i="14"/>
  <c r="X56" i="14"/>
  <c r="V56" i="14"/>
  <c r="U56" i="14"/>
  <c r="T67" i="14"/>
  <c r="W76" i="13"/>
  <c r="T77" i="13"/>
  <c r="V76" i="13"/>
  <c r="U76" i="13"/>
  <c r="S79" i="13"/>
  <c r="X79" i="13"/>
  <c r="R80" i="13"/>
  <c r="O81" i="13"/>
  <c r="N82" i="13"/>
  <c r="T91" i="11"/>
  <c r="V54" i="11"/>
  <c r="X54" i="11"/>
  <c r="W55" i="11"/>
  <c r="V88" i="2"/>
  <c r="R90" i="2"/>
  <c r="S89" i="2"/>
  <c r="W87" i="2"/>
  <c r="T88" i="2"/>
  <c r="O89" i="2"/>
  <c r="N90" i="2"/>
  <c r="X15" i="2"/>
  <c r="V15" i="2"/>
  <c r="O17" i="2"/>
  <c r="N18" i="2"/>
  <c r="W16" i="2"/>
  <c r="S16" i="2"/>
  <c r="U16" i="2" s="1"/>
  <c r="N59" i="11" l="1"/>
  <c r="O58" i="11"/>
  <c r="S58" i="11" s="1"/>
  <c r="U58" i="11" s="1"/>
  <c r="N61" i="14"/>
  <c r="O60" i="14"/>
  <c r="W58" i="14"/>
  <c r="S58" i="14"/>
  <c r="V57" i="14"/>
  <c r="U57" i="14"/>
  <c r="X57" i="14"/>
  <c r="R61" i="14"/>
  <c r="T68" i="14"/>
  <c r="S80" i="13"/>
  <c r="R81" i="13"/>
  <c r="T78" i="13"/>
  <c r="W77" i="13"/>
  <c r="U77" i="13"/>
  <c r="V77" i="13"/>
  <c r="N83" i="13"/>
  <c r="O82" i="13"/>
  <c r="T92" i="11"/>
  <c r="V55" i="11"/>
  <c r="X55" i="11"/>
  <c r="W56" i="11"/>
  <c r="V89" i="2"/>
  <c r="W88" i="2"/>
  <c r="T89" i="2"/>
  <c r="S90" i="2"/>
  <c r="X90" i="2"/>
  <c r="R91" i="2"/>
  <c r="X89" i="2"/>
  <c r="U88" i="2"/>
  <c r="N91" i="2"/>
  <c r="O90" i="2"/>
  <c r="N19" i="2"/>
  <c r="O18" i="2"/>
  <c r="W17" i="2"/>
  <c r="S17" i="2"/>
  <c r="U17" i="2" s="1"/>
  <c r="V16" i="2"/>
  <c r="X16" i="2"/>
  <c r="N60" i="11" l="1"/>
  <c r="O59" i="11"/>
  <c r="S59" i="11" s="1"/>
  <c r="U59" i="11" s="1"/>
  <c r="N62" i="14"/>
  <c r="O61" i="14"/>
  <c r="R62" i="14"/>
  <c r="V58" i="14"/>
  <c r="U58" i="14"/>
  <c r="X58" i="14"/>
  <c r="W59" i="14"/>
  <c r="S59" i="14"/>
  <c r="T69" i="14"/>
  <c r="T79" i="13"/>
  <c r="W78" i="13"/>
  <c r="U78" i="13"/>
  <c r="V78" i="13"/>
  <c r="R82" i="13"/>
  <c r="S81" i="13"/>
  <c r="X81" i="13" s="1"/>
  <c r="X80" i="13"/>
  <c r="N84" i="13"/>
  <c r="O83" i="13"/>
  <c r="T93" i="11"/>
  <c r="W57" i="11"/>
  <c r="V56" i="11"/>
  <c r="X56" i="11"/>
  <c r="W89" i="2"/>
  <c r="T90" i="2"/>
  <c r="U90" i="2" s="1"/>
  <c r="S91" i="2"/>
  <c r="X91" i="2"/>
  <c r="R92" i="2"/>
  <c r="U89" i="2"/>
  <c r="O91" i="2"/>
  <c r="N92" i="2"/>
  <c r="X17" i="2"/>
  <c r="V17" i="2"/>
  <c r="S18" i="2"/>
  <c r="U18" i="2" s="1"/>
  <c r="W18" i="2"/>
  <c r="N20" i="2"/>
  <c r="O19" i="2"/>
  <c r="O60" i="11" l="1"/>
  <c r="S60" i="11" s="1"/>
  <c r="U60" i="11" s="1"/>
  <c r="N61" i="11"/>
  <c r="N63" i="14"/>
  <c r="O62" i="14"/>
  <c r="W60" i="14"/>
  <c r="S60" i="14"/>
  <c r="V59" i="14"/>
  <c r="U59" i="14"/>
  <c r="X59" i="14"/>
  <c r="R63" i="14"/>
  <c r="T70" i="14"/>
  <c r="S82" i="13"/>
  <c r="X82" i="13"/>
  <c r="R83" i="13"/>
  <c r="W79" i="13"/>
  <c r="T80" i="13"/>
  <c r="V79" i="13"/>
  <c r="U79" i="13"/>
  <c r="O84" i="13"/>
  <c r="N85" i="13"/>
  <c r="T94" i="11"/>
  <c r="V57" i="11"/>
  <c r="X57" i="11"/>
  <c r="W58" i="11"/>
  <c r="V90" i="2"/>
  <c r="U91" i="2"/>
  <c r="W90" i="2"/>
  <c r="T91" i="2"/>
  <c r="V91" i="2" s="1"/>
  <c r="X92" i="2"/>
  <c r="R93" i="2"/>
  <c r="S92" i="2"/>
  <c r="O92" i="2"/>
  <c r="N93" i="2"/>
  <c r="O20" i="2"/>
  <c r="N21" i="2"/>
  <c r="X18" i="2"/>
  <c r="V18" i="2"/>
  <c r="W19" i="2"/>
  <c r="S19" i="2"/>
  <c r="U19" i="2" s="1"/>
  <c r="N62" i="11" l="1"/>
  <c r="O61" i="11"/>
  <c r="S61" i="11" s="1"/>
  <c r="U61" i="11" s="1"/>
  <c r="N64" i="14"/>
  <c r="O63" i="14"/>
  <c r="R64" i="14"/>
  <c r="U60" i="14"/>
  <c r="V60" i="14"/>
  <c r="X60" i="14"/>
  <c r="W61" i="14"/>
  <c r="S61" i="14"/>
  <c r="T71" i="14"/>
  <c r="T81" i="13"/>
  <c r="W80" i="13"/>
  <c r="U80" i="13"/>
  <c r="V80" i="13"/>
  <c r="S83" i="13"/>
  <c r="X83" i="13"/>
  <c r="R84" i="13"/>
  <c r="O85" i="13"/>
  <c r="N86" i="13"/>
  <c r="T95" i="11"/>
  <c r="W59" i="11"/>
  <c r="V58" i="11"/>
  <c r="X58" i="11"/>
  <c r="U92" i="2"/>
  <c r="V92" i="2"/>
  <c r="R94" i="2"/>
  <c r="S93" i="2"/>
  <c r="X93" i="2"/>
  <c r="W91" i="2"/>
  <c r="T92" i="2"/>
  <c r="O93" i="2"/>
  <c r="N94" i="2"/>
  <c r="X19" i="2"/>
  <c r="V19" i="2"/>
  <c r="O21" i="2"/>
  <c r="N22" i="2"/>
  <c r="W20" i="2"/>
  <c r="S20" i="2"/>
  <c r="U20" i="2" s="1"/>
  <c r="N63" i="11" l="1"/>
  <c r="O62" i="11"/>
  <c r="S62" i="11" s="1"/>
  <c r="U62" i="11" s="1"/>
  <c r="O64" i="14"/>
  <c r="N65" i="14"/>
  <c r="U61" i="14"/>
  <c r="V61" i="14"/>
  <c r="X61" i="14"/>
  <c r="W62" i="14"/>
  <c r="S62" i="14"/>
  <c r="R65" i="14"/>
  <c r="T72" i="14"/>
  <c r="T82" i="13"/>
  <c r="W81" i="13"/>
  <c r="U81" i="13"/>
  <c r="V81" i="13"/>
  <c r="R85" i="13"/>
  <c r="S84" i="13"/>
  <c r="N87" i="13"/>
  <c r="O86" i="13"/>
  <c r="T96" i="11"/>
  <c r="W60" i="11"/>
  <c r="V59" i="11"/>
  <c r="X59" i="11"/>
  <c r="V93" i="2"/>
  <c r="T93" i="2"/>
  <c r="W92" i="2"/>
  <c r="S94" i="2"/>
  <c r="X94" i="2"/>
  <c r="R95" i="2"/>
  <c r="O94" i="2"/>
  <c r="N95" i="2"/>
  <c r="V20" i="2"/>
  <c r="X20" i="2"/>
  <c r="N23" i="2"/>
  <c r="O22" i="2"/>
  <c r="W21" i="2"/>
  <c r="S21" i="2"/>
  <c r="U21" i="2" s="1"/>
  <c r="N64" i="11" l="1"/>
  <c r="O63" i="11"/>
  <c r="S63" i="11" s="1"/>
  <c r="U63" i="11" s="1"/>
  <c r="N66" i="14"/>
  <c r="O65" i="14"/>
  <c r="V62" i="14"/>
  <c r="U62" i="14"/>
  <c r="X62" i="14"/>
  <c r="R66" i="14"/>
  <c r="W63" i="14"/>
  <c r="S63" i="14"/>
  <c r="T73" i="14"/>
  <c r="S85" i="13"/>
  <c r="X85" i="13"/>
  <c r="R86" i="13"/>
  <c r="X84" i="13"/>
  <c r="T83" i="13"/>
  <c r="W82" i="13"/>
  <c r="V82" i="13"/>
  <c r="U82" i="13"/>
  <c r="N88" i="13"/>
  <c r="O87" i="13"/>
  <c r="T97" i="11"/>
  <c r="V60" i="11"/>
  <c r="X60" i="11"/>
  <c r="W61" i="11"/>
  <c r="S95" i="2"/>
  <c r="X95" i="2"/>
  <c r="R96" i="2"/>
  <c r="W93" i="2"/>
  <c r="T94" i="2"/>
  <c r="U94" i="2" s="1"/>
  <c r="V94" i="2"/>
  <c r="U93" i="2"/>
  <c r="O95" i="2"/>
  <c r="N96" i="2"/>
  <c r="W22" i="2"/>
  <c r="S22" i="2"/>
  <c r="U22" i="2" s="1"/>
  <c r="O23" i="2"/>
  <c r="N24" i="2"/>
  <c r="X21" i="2"/>
  <c r="V21" i="2"/>
  <c r="O64" i="11" l="1"/>
  <c r="S64" i="11" s="1"/>
  <c r="U64" i="11" s="1"/>
  <c r="N65" i="11"/>
  <c r="O66" i="14"/>
  <c r="N67" i="14"/>
  <c r="W64" i="14"/>
  <c r="S64" i="14"/>
  <c r="V63" i="14"/>
  <c r="U63" i="14"/>
  <c r="X63" i="14"/>
  <c r="R67" i="14"/>
  <c r="T74" i="14"/>
  <c r="W83" i="13"/>
  <c r="T84" i="13"/>
  <c r="V83" i="13"/>
  <c r="U83" i="13"/>
  <c r="S86" i="13"/>
  <c r="X86" i="13"/>
  <c r="R87" i="13"/>
  <c r="O88" i="13"/>
  <c r="N89" i="13"/>
  <c r="T98" i="11"/>
  <c r="V61" i="11"/>
  <c r="X61" i="11"/>
  <c r="W62" i="11"/>
  <c r="R97" i="2"/>
  <c r="S96" i="2"/>
  <c r="W94" i="2"/>
  <c r="T95" i="2"/>
  <c r="U95" i="2"/>
  <c r="V95" i="2"/>
  <c r="O96" i="2"/>
  <c r="N97" i="2"/>
  <c r="N25" i="2"/>
  <c r="O24" i="2"/>
  <c r="W23" i="2"/>
  <c r="S23" i="2"/>
  <c r="U23" i="2" s="1"/>
  <c r="X22" i="2"/>
  <c r="V22" i="2"/>
  <c r="O65" i="11" l="1"/>
  <c r="S65" i="11" s="1"/>
  <c r="U65" i="11" s="1"/>
  <c r="N66" i="11"/>
  <c r="N68" i="14"/>
  <c r="O67" i="14"/>
  <c r="W65" i="14"/>
  <c r="S65" i="14"/>
  <c r="R68" i="14"/>
  <c r="X64" i="14"/>
  <c r="V64" i="14"/>
  <c r="U64" i="14"/>
  <c r="T75" i="14"/>
  <c r="W84" i="13"/>
  <c r="T85" i="13"/>
  <c r="U84" i="13"/>
  <c r="V84" i="13"/>
  <c r="X87" i="13"/>
  <c r="R88" i="13"/>
  <c r="S87" i="13"/>
  <c r="O89" i="13"/>
  <c r="N90" i="13"/>
  <c r="T99" i="11"/>
  <c r="W63" i="11"/>
  <c r="V62" i="11"/>
  <c r="X62" i="11"/>
  <c r="V96" i="2"/>
  <c r="R98" i="2"/>
  <c r="S97" i="2"/>
  <c r="X97" i="2"/>
  <c r="W95" i="2"/>
  <c r="T96" i="2"/>
  <c r="X96" i="2"/>
  <c r="O97" i="2"/>
  <c r="N98" i="2"/>
  <c r="X23" i="2"/>
  <c r="V23" i="2"/>
  <c r="W24" i="2"/>
  <c r="S24" i="2"/>
  <c r="U24" i="2" s="1"/>
  <c r="O25" i="2"/>
  <c r="N26" i="2"/>
  <c r="O66" i="11" l="1"/>
  <c r="S66" i="11" s="1"/>
  <c r="U66" i="11" s="1"/>
  <c r="N67" i="11"/>
  <c r="O68" i="14"/>
  <c r="N69" i="14"/>
  <c r="R69" i="14"/>
  <c r="V65" i="14"/>
  <c r="U65" i="14"/>
  <c r="X65" i="14"/>
  <c r="W66" i="14"/>
  <c r="S66" i="14"/>
  <c r="T76" i="14"/>
  <c r="R89" i="13"/>
  <c r="S88" i="13"/>
  <c r="X88" i="13"/>
  <c r="W85" i="13"/>
  <c r="T86" i="13"/>
  <c r="V85" i="13"/>
  <c r="U85" i="13"/>
  <c r="N91" i="13"/>
  <c r="O90" i="13"/>
  <c r="T100" i="11"/>
  <c r="V63" i="11"/>
  <c r="X63" i="11"/>
  <c r="W64" i="11"/>
  <c r="V97" i="2"/>
  <c r="T97" i="2"/>
  <c r="W96" i="2"/>
  <c r="S98" i="2"/>
  <c r="X98" i="2" s="1"/>
  <c r="R99" i="2"/>
  <c r="U96" i="2"/>
  <c r="N99" i="2"/>
  <c r="O98" i="2"/>
  <c r="W25" i="2"/>
  <c r="S25" i="2"/>
  <c r="U25" i="2" s="1"/>
  <c r="V24" i="2"/>
  <c r="X24" i="2"/>
  <c r="N27" i="2"/>
  <c r="O26" i="2"/>
  <c r="N68" i="11" l="1"/>
  <c r="O67" i="11"/>
  <c r="S67" i="11" s="1"/>
  <c r="U67" i="11" s="1"/>
  <c r="N70" i="14"/>
  <c r="O69" i="14"/>
  <c r="W67" i="14"/>
  <c r="S67" i="14"/>
  <c r="R70" i="14"/>
  <c r="U66" i="14"/>
  <c r="V66" i="14"/>
  <c r="X66" i="14"/>
  <c r="T77" i="14"/>
  <c r="W86" i="13"/>
  <c r="T87" i="13"/>
  <c r="U86" i="13"/>
  <c r="V86" i="13"/>
  <c r="S89" i="13"/>
  <c r="X89" i="13"/>
  <c r="R90" i="13"/>
  <c r="N92" i="13"/>
  <c r="O91" i="13"/>
  <c r="T101" i="11"/>
  <c r="V64" i="11"/>
  <c r="X64" i="11"/>
  <c r="W65" i="11"/>
  <c r="S99" i="2"/>
  <c r="R100" i="2"/>
  <c r="W97" i="2"/>
  <c r="T98" i="2"/>
  <c r="V98" i="2" s="1"/>
  <c r="U98" i="2"/>
  <c r="U97" i="2"/>
  <c r="O99" i="2"/>
  <c r="N100" i="2"/>
  <c r="W26" i="2"/>
  <c r="S26" i="2"/>
  <c r="U26" i="2" s="1"/>
  <c r="X25" i="2"/>
  <c r="V25" i="2"/>
  <c r="N28" i="2"/>
  <c r="O27" i="2"/>
  <c r="N69" i="11" l="1"/>
  <c r="O68" i="11"/>
  <c r="S68" i="11" s="1"/>
  <c r="U68" i="11" s="1"/>
  <c r="O70" i="14"/>
  <c r="N71" i="14"/>
  <c r="W68" i="14"/>
  <c r="S68" i="14"/>
  <c r="V67" i="14"/>
  <c r="U67" i="14"/>
  <c r="X67" i="14"/>
  <c r="R71" i="14"/>
  <c r="T78" i="14"/>
  <c r="T88" i="13"/>
  <c r="W87" i="13"/>
  <c r="V87" i="13"/>
  <c r="U87" i="13"/>
  <c r="S90" i="13"/>
  <c r="X90" i="13"/>
  <c r="R91" i="13"/>
  <c r="O92" i="13"/>
  <c r="N93" i="13"/>
  <c r="T102" i="11"/>
  <c r="W66" i="11"/>
  <c r="V65" i="11"/>
  <c r="X65" i="11"/>
  <c r="R101" i="2"/>
  <c r="S100" i="2"/>
  <c r="X100" i="2" s="1"/>
  <c r="V99" i="2"/>
  <c r="W98" i="2"/>
  <c r="T99" i="2"/>
  <c r="X99" i="2"/>
  <c r="O100" i="2"/>
  <c r="N101" i="2"/>
  <c r="W27" i="2"/>
  <c r="S27" i="2"/>
  <c r="U27" i="2" s="1"/>
  <c r="O28" i="2"/>
  <c r="N29" i="2"/>
  <c r="X26" i="2"/>
  <c r="V26" i="2"/>
  <c r="O69" i="11" l="1"/>
  <c r="S69" i="11" s="1"/>
  <c r="U69" i="11" s="1"/>
  <c r="N70" i="11"/>
  <c r="N72" i="14"/>
  <c r="O71" i="14"/>
  <c r="R72" i="14"/>
  <c r="W69" i="14"/>
  <c r="S69" i="14"/>
  <c r="V68" i="14"/>
  <c r="U68" i="14"/>
  <c r="X68" i="14"/>
  <c r="T79" i="14"/>
  <c r="R92" i="13"/>
  <c r="S91" i="13"/>
  <c r="X91" i="13" s="1"/>
  <c r="W88" i="13"/>
  <c r="T89" i="13"/>
  <c r="U88" i="13"/>
  <c r="V88" i="13"/>
  <c r="O93" i="13"/>
  <c r="N94" i="13"/>
  <c r="T103" i="11"/>
  <c r="W67" i="11"/>
  <c r="V66" i="11"/>
  <c r="X66" i="11"/>
  <c r="W99" i="2"/>
  <c r="T100" i="2"/>
  <c r="U100" i="2"/>
  <c r="V100" i="2"/>
  <c r="U99" i="2"/>
  <c r="R102" i="2"/>
  <c r="S101" i="2"/>
  <c r="X101" i="2"/>
  <c r="O101" i="2"/>
  <c r="N102" i="2"/>
  <c r="O29" i="2"/>
  <c r="N30" i="2"/>
  <c r="W28" i="2"/>
  <c r="S28" i="2"/>
  <c r="U28" i="2" s="1"/>
  <c r="V27" i="2"/>
  <c r="X27" i="2"/>
  <c r="N71" i="11" l="1"/>
  <c r="O70" i="11"/>
  <c r="S70" i="11" s="1"/>
  <c r="U70" i="11" s="1"/>
  <c r="N73" i="14"/>
  <c r="O72" i="14"/>
  <c r="W70" i="14"/>
  <c r="S70" i="14"/>
  <c r="X69" i="14"/>
  <c r="U69" i="14"/>
  <c r="V69" i="14"/>
  <c r="R73" i="14"/>
  <c r="T80" i="14"/>
  <c r="R93" i="13"/>
  <c r="S92" i="13"/>
  <c r="X92" i="13"/>
  <c r="W89" i="13"/>
  <c r="T90" i="13"/>
  <c r="V89" i="13"/>
  <c r="U89" i="13"/>
  <c r="N95" i="13"/>
  <c r="O94" i="13"/>
  <c r="T104" i="11"/>
  <c r="W68" i="11"/>
  <c r="V67" i="11"/>
  <c r="X67" i="11"/>
  <c r="U101" i="2"/>
  <c r="S102" i="2"/>
  <c r="X102" i="2"/>
  <c r="R103" i="2"/>
  <c r="T101" i="2"/>
  <c r="W100" i="2"/>
  <c r="O102" i="2"/>
  <c r="N103" i="2"/>
  <c r="X28" i="2"/>
  <c r="V28" i="2"/>
  <c r="N31" i="2"/>
  <c r="O30" i="2"/>
  <c r="W29" i="2"/>
  <c r="S29" i="2"/>
  <c r="U29" i="2" s="1"/>
  <c r="N72" i="11" l="1"/>
  <c r="O71" i="11"/>
  <c r="S71" i="11" s="1"/>
  <c r="U71" i="11" s="1"/>
  <c r="N74" i="14"/>
  <c r="O73" i="14"/>
  <c r="R74" i="14"/>
  <c r="V70" i="14"/>
  <c r="U70" i="14"/>
  <c r="X70" i="14"/>
  <c r="W71" i="14"/>
  <c r="S71" i="14"/>
  <c r="T81" i="14"/>
  <c r="W90" i="13"/>
  <c r="T91" i="13"/>
  <c r="U90" i="13"/>
  <c r="V90" i="13"/>
  <c r="S93" i="13"/>
  <c r="X93" i="13"/>
  <c r="R94" i="13"/>
  <c r="N96" i="13"/>
  <c r="O95" i="13"/>
  <c r="T105" i="11"/>
  <c r="V68" i="11"/>
  <c r="X68" i="11"/>
  <c r="W69" i="11"/>
  <c r="T102" i="2"/>
  <c r="V102" i="2" s="1"/>
  <c r="W101" i="2"/>
  <c r="U102" i="2"/>
  <c r="S103" i="2"/>
  <c r="R104" i="2"/>
  <c r="V101" i="2"/>
  <c r="O103" i="2"/>
  <c r="N104" i="2"/>
  <c r="N32" i="2"/>
  <c r="O31" i="2"/>
  <c r="X29" i="2"/>
  <c r="V29" i="2"/>
  <c r="W30" i="2"/>
  <c r="S30" i="2"/>
  <c r="U30" i="2" s="1"/>
  <c r="O72" i="11" l="1"/>
  <c r="S72" i="11" s="1"/>
  <c r="U72" i="11" s="1"/>
  <c r="N73" i="11"/>
  <c r="N75" i="14"/>
  <c r="O74" i="14"/>
  <c r="U71" i="14"/>
  <c r="V71" i="14"/>
  <c r="X71" i="14"/>
  <c r="W72" i="14"/>
  <c r="S72" i="14"/>
  <c r="R75" i="14"/>
  <c r="T82" i="14"/>
  <c r="T92" i="13"/>
  <c r="W91" i="13"/>
  <c r="V91" i="13"/>
  <c r="U91" i="13"/>
  <c r="S94" i="13"/>
  <c r="X94" i="13"/>
  <c r="R95" i="13"/>
  <c r="O96" i="13"/>
  <c r="N97" i="13"/>
  <c r="T106" i="11"/>
  <c r="V69" i="11"/>
  <c r="X69" i="11"/>
  <c r="W70" i="11"/>
  <c r="R105" i="2"/>
  <c r="S104" i="2"/>
  <c r="X104" i="2" s="1"/>
  <c r="X103" i="2"/>
  <c r="W102" i="2"/>
  <c r="T103" i="2"/>
  <c r="O104" i="2"/>
  <c r="N105" i="2"/>
  <c r="W31" i="2"/>
  <c r="S31" i="2"/>
  <c r="U31" i="2" s="1"/>
  <c r="X30" i="2"/>
  <c r="V30" i="2"/>
  <c r="O32" i="2"/>
  <c r="N33" i="2"/>
  <c r="O73" i="11" l="1"/>
  <c r="S73" i="11" s="1"/>
  <c r="U73" i="11" s="1"/>
  <c r="N74" i="11"/>
  <c r="N76" i="14"/>
  <c r="O75" i="14"/>
  <c r="W73" i="14"/>
  <c r="S73" i="14"/>
  <c r="V72" i="14"/>
  <c r="U72" i="14"/>
  <c r="X72" i="14"/>
  <c r="R76" i="14"/>
  <c r="T83" i="14"/>
  <c r="W92" i="13"/>
  <c r="T93" i="13"/>
  <c r="U92" i="13"/>
  <c r="V92" i="13"/>
  <c r="X95" i="13"/>
  <c r="R96" i="13"/>
  <c r="S95" i="13"/>
  <c r="O97" i="13"/>
  <c r="N98" i="13"/>
  <c r="T107" i="11"/>
  <c r="V70" i="11"/>
  <c r="X70" i="11"/>
  <c r="W71" i="11"/>
  <c r="T104" i="2"/>
  <c r="W103" i="2"/>
  <c r="V103" i="2"/>
  <c r="U104" i="2"/>
  <c r="V104" i="2"/>
  <c r="U103" i="2"/>
  <c r="S105" i="2"/>
  <c r="X105" i="2"/>
  <c r="R106" i="2"/>
  <c r="O105" i="2"/>
  <c r="N106" i="2"/>
  <c r="O33" i="2"/>
  <c r="N34" i="2"/>
  <c r="X31" i="2"/>
  <c r="V31" i="2"/>
  <c r="W32" i="2"/>
  <c r="S32" i="2"/>
  <c r="U32" i="2" s="1"/>
  <c r="N75" i="11" l="1"/>
  <c r="O74" i="11"/>
  <c r="S74" i="11" s="1"/>
  <c r="U74" i="11" s="1"/>
  <c r="N77" i="14"/>
  <c r="O76" i="14"/>
  <c r="X73" i="14"/>
  <c r="V73" i="14"/>
  <c r="U73" i="14"/>
  <c r="R77" i="14"/>
  <c r="W74" i="14"/>
  <c r="S74" i="14"/>
  <c r="T84" i="14"/>
  <c r="R97" i="13"/>
  <c r="S96" i="13"/>
  <c r="X96" i="13"/>
  <c r="W93" i="13"/>
  <c r="T94" i="13"/>
  <c r="V93" i="13"/>
  <c r="U93" i="13"/>
  <c r="O98" i="13"/>
  <c r="N99" i="13"/>
  <c r="T108" i="11"/>
  <c r="V71" i="11"/>
  <c r="X71" i="11"/>
  <c r="W72" i="11"/>
  <c r="S106" i="2"/>
  <c r="X106" i="2"/>
  <c r="R107" i="2"/>
  <c r="T105" i="2"/>
  <c r="W104" i="2"/>
  <c r="N107" i="2"/>
  <c r="O106" i="2"/>
  <c r="X32" i="2"/>
  <c r="V32" i="2"/>
  <c r="O34" i="2"/>
  <c r="W33" i="2"/>
  <c r="S33" i="2"/>
  <c r="U33" i="2" s="1"/>
  <c r="O75" i="11" l="1"/>
  <c r="S75" i="11" s="1"/>
  <c r="U75" i="11" s="1"/>
  <c r="N76" i="11"/>
  <c r="N78" i="14"/>
  <c r="O77" i="14"/>
  <c r="R78" i="14"/>
  <c r="U74" i="14"/>
  <c r="V74" i="14"/>
  <c r="X74" i="14"/>
  <c r="W75" i="14"/>
  <c r="S75" i="14"/>
  <c r="T85" i="14"/>
  <c r="S97" i="13"/>
  <c r="X97" i="13" s="1"/>
  <c r="R98" i="13"/>
  <c r="W94" i="13"/>
  <c r="T95" i="13"/>
  <c r="U94" i="13"/>
  <c r="V94" i="13"/>
  <c r="N100" i="13"/>
  <c r="O99" i="13"/>
  <c r="T109" i="11"/>
  <c r="W73" i="11"/>
  <c r="V72" i="11"/>
  <c r="X72" i="11"/>
  <c r="T106" i="2"/>
  <c r="W105" i="2"/>
  <c r="U105" i="2"/>
  <c r="V106" i="2"/>
  <c r="U106" i="2"/>
  <c r="S107" i="2"/>
  <c r="R108" i="2"/>
  <c r="V105" i="2"/>
  <c r="O107" i="2"/>
  <c r="N108" i="2"/>
  <c r="S34" i="2"/>
  <c r="U34" i="2" s="1"/>
  <c r="W34" i="2"/>
  <c r="X33" i="2"/>
  <c r="V33" i="2"/>
  <c r="N77" i="11" l="1"/>
  <c r="O76" i="11"/>
  <c r="S76" i="11" s="1"/>
  <c r="U76" i="11" s="1"/>
  <c r="N79" i="14"/>
  <c r="O78" i="14"/>
  <c r="R79" i="14"/>
  <c r="W76" i="14"/>
  <c r="S76" i="14"/>
  <c r="V75" i="14"/>
  <c r="U75" i="14"/>
  <c r="X75" i="14"/>
  <c r="T86" i="14"/>
  <c r="T96" i="13"/>
  <c r="W95" i="13"/>
  <c r="V95" i="13"/>
  <c r="U95" i="13"/>
  <c r="S98" i="13"/>
  <c r="X98" i="13" s="1"/>
  <c r="R99" i="13"/>
  <c r="N101" i="13"/>
  <c r="O100" i="13"/>
  <c r="T110" i="11"/>
  <c r="W74" i="11"/>
  <c r="V73" i="11"/>
  <c r="X73" i="11"/>
  <c r="R109" i="2"/>
  <c r="S108" i="2"/>
  <c r="X108" i="2" s="1"/>
  <c r="X107" i="2"/>
  <c r="W106" i="2"/>
  <c r="T107" i="2"/>
  <c r="O108" i="2"/>
  <c r="N109" i="2"/>
  <c r="X34" i="2"/>
  <c r="V34" i="2"/>
  <c r="N78" i="11" l="1"/>
  <c r="O77" i="11"/>
  <c r="S77" i="11" s="1"/>
  <c r="U77" i="11" s="1"/>
  <c r="N80" i="14"/>
  <c r="O79" i="14"/>
  <c r="W77" i="14"/>
  <c r="S77" i="14"/>
  <c r="X76" i="14"/>
  <c r="V76" i="14"/>
  <c r="U76" i="14"/>
  <c r="R80" i="14"/>
  <c r="T87" i="14"/>
  <c r="R100" i="13"/>
  <c r="S99" i="13"/>
  <c r="W96" i="13"/>
  <c r="T97" i="13"/>
  <c r="U96" i="13"/>
  <c r="V96" i="13"/>
  <c r="O101" i="13"/>
  <c r="N102" i="13"/>
  <c r="T111" i="11"/>
  <c r="W75" i="11"/>
  <c r="V74" i="11"/>
  <c r="X74" i="11"/>
  <c r="T108" i="2"/>
  <c r="W107" i="2"/>
  <c r="U107" i="2"/>
  <c r="U108" i="2"/>
  <c r="V108" i="2"/>
  <c r="V107" i="2"/>
  <c r="S109" i="2"/>
  <c r="X109" i="2"/>
  <c r="R110" i="2"/>
  <c r="O109" i="2"/>
  <c r="N110" i="2"/>
  <c r="N79" i="11" l="1"/>
  <c r="O78" i="11"/>
  <c r="S78" i="11" s="1"/>
  <c r="U78" i="11" s="1"/>
  <c r="N81" i="14"/>
  <c r="O80" i="14"/>
  <c r="W78" i="14"/>
  <c r="S78" i="14"/>
  <c r="X77" i="14"/>
  <c r="V77" i="14"/>
  <c r="U77" i="14"/>
  <c r="R81" i="14"/>
  <c r="T88" i="14"/>
  <c r="R101" i="13"/>
  <c r="S100" i="13"/>
  <c r="X100" i="13"/>
  <c r="W97" i="13"/>
  <c r="T98" i="13"/>
  <c r="U97" i="13"/>
  <c r="V97" i="13"/>
  <c r="X99" i="13"/>
  <c r="N103" i="13"/>
  <c r="O102" i="13"/>
  <c r="T112" i="11"/>
  <c r="V75" i="11"/>
  <c r="X75" i="11"/>
  <c r="W76" i="11"/>
  <c r="U109" i="2"/>
  <c r="S110" i="2"/>
  <c r="X110" i="2"/>
  <c r="R111" i="2"/>
  <c r="W108" i="2"/>
  <c r="T109" i="2"/>
  <c r="O110" i="2"/>
  <c r="N111" i="2"/>
  <c r="O79" i="11" l="1"/>
  <c r="S79" i="11" s="1"/>
  <c r="U79" i="11" s="1"/>
  <c r="N80" i="11"/>
  <c r="N82" i="14"/>
  <c r="O81" i="14"/>
  <c r="U78" i="14"/>
  <c r="V78" i="14"/>
  <c r="X78" i="14"/>
  <c r="W79" i="14"/>
  <c r="S79" i="14"/>
  <c r="R82" i="14"/>
  <c r="T89" i="14"/>
  <c r="W98" i="13"/>
  <c r="T99" i="13"/>
  <c r="V98" i="13"/>
  <c r="U98" i="13"/>
  <c r="S101" i="13"/>
  <c r="R102" i="13"/>
  <c r="N104" i="13"/>
  <c r="O103" i="13"/>
  <c r="T113" i="11"/>
  <c r="W77" i="11"/>
  <c r="V76" i="11"/>
  <c r="X76" i="11"/>
  <c r="W109" i="2"/>
  <c r="T110" i="2"/>
  <c r="S111" i="2"/>
  <c r="R112" i="2"/>
  <c r="V109" i="2"/>
  <c r="O111" i="2"/>
  <c r="N112" i="2"/>
  <c r="N81" i="11" l="1"/>
  <c r="O80" i="11"/>
  <c r="S80" i="11" s="1"/>
  <c r="U80" i="11" s="1"/>
  <c r="N83" i="14"/>
  <c r="O82" i="14"/>
  <c r="R83" i="14"/>
  <c r="W80" i="14"/>
  <c r="S80" i="14"/>
  <c r="U79" i="14"/>
  <c r="V79" i="14"/>
  <c r="X79" i="14"/>
  <c r="T90" i="14"/>
  <c r="X101" i="13"/>
  <c r="S102" i="13"/>
  <c r="R103" i="13"/>
  <c r="W99" i="13"/>
  <c r="T100" i="13"/>
  <c r="U99" i="13"/>
  <c r="V99" i="13"/>
  <c r="O104" i="13"/>
  <c r="N105" i="13"/>
  <c r="T114" i="11"/>
  <c r="V77" i="11"/>
  <c r="X77" i="11"/>
  <c r="W78" i="11"/>
  <c r="V111" i="2"/>
  <c r="W110" i="2"/>
  <c r="T111" i="2"/>
  <c r="V110" i="2"/>
  <c r="R113" i="2"/>
  <c r="S112" i="2"/>
  <c r="X112" i="2"/>
  <c r="U110" i="2"/>
  <c r="X111" i="2"/>
  <c r="O112" i="2"/>
  <c r="N113" i="2"/>
  <c r="N82" i="11" l="1"/>
  <c r="O81" i="11"/>
  <c r="S81" i="11" s="1"/>
  <c r="U81" i="11" s="1"/>
  <c r="N84" i="14"/>
  <c r="O83" i="14"/>
  <c r="R84" i="14"/>
  <c r="W81" i="14"/>
  <c r="S81" i="14"/>
  <c r="X80" i="14"/>
  <c r="V80" i="14"/>
  <c r="U80" i="14"/>
  <c r="T91" i="14"/>
  <c r="W100" i="13"/>
  <c r="T101" i="13"/>
  <c r="U100" i="13"/>
  <c r="V100" i="13"/>
  <c r="R104" i="13"/>
  <c r="S103" i="13"/>
  <c r="X103" i="13" s="1"/>
  <c r="X102" i="13"/>
  <c r="O105" i="13"/>
  <c r="N106" i="13"/>
  <c r="T115" i="11"/>
  <c r="V78" i="11"/>
  <c r="X78" i="11"/>
  <c r="W79" i="11"/>
  <c r="S113" i="2"/>
  <c r="X113" i="2"/>
  <c r="R114" i="2"/>
  <c r="W111" i="2"/>
  <c r="T112" i="2"/>
  <c r="V112" i="2" s="1"/>
  <c r="U112" i="2"/>
  <c r="U111" i="2"/>
  <c r="O113" i="2"/>
  <c r="N114" i="2"/>
  <c r="O82" i="11" l="1"/>
  <c r="S82" i="11" s="1"/>
  <c r="U82" i="11" s="1"/>
  <c r="N83" i="11"/>
  <c r="N85" i="14"/>
  <c r="O84" i="14"/>
  <c r="U81" i="14"/>
  <c r="V81" i="14"/>
  <c r="X81" i="14"/>
  <c r="W82" i="14"/>
  <c r="S82" i="14"/>
  <c r="R85" i="14"/>
  <c r="T92" i="14"/>
  <c r="R105" i="13"/>
  <c r="S104" i="13"/>
  <c r="X104" i="13" s="1"/>
  <c r="W101" i="13"/>
  <c r="T102" i="13"/>
  <c r="V101" i="13"/>
  <c r="U101" i="13"/>
  <c r="O106" i="13"/>
  <c r="N107" i="13"/>
  <c r="T116" i="11"/>
  <c r="V79" i="11"/>
  <c r="X79" i="11"/>
  <c r="W80" i="11"/>
  <c r="S114" i="2"/>
  <c r="X114" i="2" s="1"/>
  <c r="R115" i="2"/>
  <c r="W112" i="2"/>
  <c r="T113" i="2"/>
  <c r="U113" i="2" s="1"/>
  <c r="V113" i="2"/>
  <c r="N115" i="2"/>
  <c r="O114" i="2"/>
  <c r="N84" i="11" l="1"/>
  <c r="O83" i="11"/>
  <c r="S83" i="11" s="1"/>
  <c r="U83" i="11" s="1"/>
  <c r="N86" i="14"/>
  <c r="O85" i="14"/>
  <c r="R86" i="14"/>
  <c r="W83" i="14"/>
  <c r="S83" i="14"/>
  <c r="X82" i="14"/>
  <c r="V82" i="14"/>
  <c r="U82" i="14"/>
  <c r="T93" i="14"/>
  <c r="W102" i="13"/>
  <c r="T103" i="13"/>
  <c r="U102" i="13"/>
  <c r="V102" i="13"/>
  <c r="S105" i="13"/>
  <c r="X105" i="13"/>
  <c r="R106" i="13"/>
  <c r="N108" i="13"/>
  <c r="O107" i="13"/>
  <c r="T117" i="11"/>
  <c r="W81" i="11"/>
  <c r="V80" i="11"/>
  <c r="X80" i="11"/>
  <c r="S115" i="2"/>
  <c r="R116" i="2"/>
  <c r="T114" i="2"/>
  <c r="W113" i="2"/>
  <c r="U114" i="2"/>
  <c r="O115" i="2"/>
  <c r="N116" i="2"/>
  <c r="N85" i="11" l="1"/>
  <c r="O84" i="11"/>
  <c r="S84" i="11" s="1"/>
  <c r="U84" i="11" s="1"/>
  <c r="N87" i="14"/>
  <c r="O86" i="14"/>
  <c r="W84" i="14"/>
  <c r="S84" i="14"/>
  <c r="X83" i="14"/>
  <c r="U83" i="14"/>
  <c r="V83" i="14"/>
  <c r="R87" i="14"/>
  <c r="T94" i="14"/>
  <c r="S106" i="13"/>
  <c r="X106" i="13"/>
  <c r="R107" i="13"/>
  <c r="T104" i="13"/>
  <c r="W103" i="13"/>
  <c r="V103" i="13"/>
  <c r="U103" i="13"/>
  <c r="N109" i="13"/>
  <c r="O108" i="13"/>
  <c r="T118" i="11"/>
  <c r="W82" i="11"/>
  <c r="V81" i="11"/>
  <c r="X81" i="11"/>
  <c r="V115" i="2"/>
  <c r="W114" i="2"/>
  <c r="T115" i="2"/>
  <c r="V114" i="2"/>
  <c r="R117" i="2"/>
  <c r="S116" i="2"/>
  <c r="X116" i="2"/>
  <c r="X115" i="2"/>
  <c r="N117" i="2"/>
  <c r="O116" i="2"/>
  <c r="O85" i="11" l="1"/>
  <c r="S85" i="11" s="1"/>
  <c r="U85" i="11" s="1"/>
  <c r="N86" i="11"/>
  <c r="N88" i="14"/>
  <c r="O87" i="14"/>
  <c r="U84" i="14"/>
  <c r="V84" i="14"/>
  <c r="X84" i="14"/>
  <c r="R88" i="14"/>
  <c r="W85" i="14"/>
  <c r="S85" i="14"/>
  <c r="T95" i="14"/>
  <c r="T105" i="13"/>
  <c r="W104" i="13"/>
  <c r="V104" i="13"/>
  <c r="U104" i="13"/>
  <c r="R108" i="13"/>
  <c r="S107" i="13"/>
  <c r="O109" i="13"/>
  <c r="N110" i="13"/>
  <c r="T119" i="11"/>
  <c r="V82" i="11"/>
  <c r="X82" i="11"/>
  <c r="W83" i="11"/>
  <c r="R118" i="2"/>
  <c r="X117" i="2"/>
  <c r="S117" i="2"/>
  <c r="W115" i="2"/>
  <c r="T116" i="2"/>
  <c r="V116" i="2" s="1"/>
  <c r="U116" i="2"/>
  <c r="U115" i="2"/>
  <c r="O117" i="2"/>
  <c r="N118" i="2"/>
  <c r="N87" i="11" l="1"/>
  <c r="O86" i="11"/>
  <c r="S86" i="11" s="1"/>
  <c r="U86" i="11" s="1"/>
  <c r="N89" i="14"/>
  <c r="O88" i="14"/>
  <c r="R89" i="14"/>
  <c r="W86" i="14"/>
  <c r="S86" i="14"/>
  <c r="U85" i="14"/>
  <c r="V85" i="14"/>
  <c r="X85" i="14"/>
  <c r="T96" i="14"/>
  <c r="R109" i="13"/>
  <c r="S108" i="13"/>
  <c r="X107" i="13"/>
  <c r="W105" i="13"/>
  <c r="T106" i="13"/>
  <c r="U105" i="13"/>
  <c r="V105" i="13"/>
  <c r="O110" i="13"/>
  <c r="N111" i="13"/>
  <c r="T120" i="11"/>
  <c r="W84" i="11"/>
  <c r="V83" i="11"/>
  <c r="X83" i="11"/>
  <c r="U117" i="2"/>
  <c r="T117" i="2"/>
  <c r="W116" i="2"/>
  <c r="S118" i="2"/>
  <c r="X118" i="2"/>
  <c r="R119" i="2"/>
  <c r="O118" i="2"/>
  <c r="N119" i="2"/>
  <c r="O87" i="11" l="1"/>
  <c r="S87" i="11" s="1"/>
  <c r="U87" i="11" s="1"/>
  <c r="N88" i="11"/>
  <c r="N90" i="14"/>
  <c r="O89" i="14"/>
  <c r="R90" i="14"/>
  <c r="U86" i="14"/>
  <c r="V86" i="14"/>
  <c r="X86" i="14"/>
  <c r="W87" i="14"/>
  <c r="S87" i="14"/>
  <c r="T97" i="14"/>
  <c r="S109" i="13"/>
  <c r="X109" i="13"/>
  <c r="R110" i="13"/>
  <c r="W106" i="13"/>
  <c r="T107" i="13"/>
  <c r="V106" i="13"/>
  <c r="U106" i="13"/>
  <c r="X108" i="13"/>
  <c r="N112" i="13"/>
  <c r="O111" i="13"/>
  <c r="T121" i="11"/>
  <c r="W85" i="11"/>
  <c r="V84" i="11"/>
  <c r="X84" i="11"/>
  <c r="S119" i="2"/>
  <c r="R120" i="2"/>
  <c r="T118" i="2"/>
  <c r="V118" i="2" s="1"/>
  <c r="W117" i="2"/>
  <c r="V117" i="2"/>
  <c r="O119" i="2"/>
  <c r="N120" i="2"/>
  <c r="N89" i="11" l="1"/>
  <c r="O88" i="11"/>
  <c r="S88" i="11" s="1"/>
  <c r="U88" i="11" s="1"/>
  <c r="N91" i="14"/>
  <c r="O90" i="14"/>
  <c r="R91" i="14"/>
  <c r="V87" i="14"/>
  <c r="U87" i="14"/>
  <c r="X87" i="14"/>
  <c r="W88" i="14"/>
  <c r="S88" i="14"/>
  <c r="T98" i="14"/>
  <c r="S110" i="13"/>
  <c r="X110" i="13" s="1"/>
  <c r="R111" i="13"/>
  <c r="W107" i="13"/>
  <c r="T108" i="13"/>
  <c r="V107" i="13"/>
  <c r="U107" i="13"/>
  <c r="O112" i="13"/>
  <c r="N113" i="13"/>
  <c r="T122" i="11"/>
  <c r="W86" i="11"/>
  <c r="V85" i="11"/>
  <c r="X85" i="11"/>
  <c r="R121" i="2"/>
  <c r="S120" i="2"/>
  <c r="V119" i="2"/>
  <c r="U119" i="2"/>
  <c r="W118" i="2"/>
  <c r="T119" i="2"/>
  <c r="U118" i="2"/>
  <c r="X119" i="2"/>
  <c r="O120" i="2"/>
  <c r="N121" i="2"/>
  <c r="N90" i="11" l="1"/>
  <c r="O89" i="11"/>
  <c r="S89" i="11" s="1"/>
  <c r="U89" i="11" s="1"/>
  <c r="N92" i="14"/>
  <c r="O91" i="14"/>
  <c r="X88" i="14"/>
  <c r="V88" i="14"/>
  <c r="U88" i="14"/>
  <c r="R92" i="14"/>
  <c r="W89" i="14"/>
  <c r="S89" i="14"/>
  <c r="T99" i="14"/>
  <c r="R112" i="13"/>
  <c r="S111" i="13"/>
  <c r="W108" i="13"/>
  <c r="T109" i="13"/>
  <c r="V108" i="13"/>
  <c r="U108" i="13"/>
  <c r="O113" i="13"/>
  <c r="N114" i="13"/>
  <c r="T123" i="11"/>
  <c r="V86" i="11"/>
  <c r="X86" i="11"/>
  <c r="W87" i="11"/>
  <c r="V120" i="2"/>
  <c r="T120" i="2"/>
  <c r="W119" i="2"/>
  <c r="X120" i="2"/>
  <c r="S121" i="2"/>
  <c r="R122" i="2"/>
  <c r="O121" i="2"/>
  <c r="N122" i="2"/>
  <c r="N91" i="11" l="1"/>
  <c r="O90" i="11"/>
  <c r="S90" i="11" s="1"/>
  <c r="U90" i="11" s="1"/>
  <c r="N93" i="14"/>
  <c r="O92" i="14"/>
  <c r="W90" i="14"/>
  <c r="S90" i="14"/>
  <c r="X89" i="14"/>
  <c r="V89" i="14"/>
  <c r="U89" i="14"/>
  <c r="R93" i="14"/>
  <c r="T100" i="14"/>
  <c r="R113" i="13"/>
  <c r="S112" i="13"/>
  <c r="W109" i="13"/>
  <c r="T110" i="13"/>
  <c r="U109" i="13"/>
  <c r="V109" i="13"/>
  <c r="X111" i="13"/>
  <c r="O114" i="13"/>
  <c r="N115" i="13"/>
  <c r="T124" i="11"/>
  <c r="W88" i="11"/>
  <c r="V87" i="11"/>
  <c r="X87" i="11"/>
  <c r="U121" i="2"/>
  <c r="S122" i="2"/>
  <c r="X122" i="2"/>
  <c r="R123" i="2"/>
  <c r="X121" i="2"/>
  <c r="T121" i="2"/>
  <c r="W120" i="2"/>
  <c r="U120" i="2"/>
  <c r="N123" i="2"/>
  <c r="O122" i="2"/>
  <c r="O91" i="11" l="1"/>
  <c r="S91" i="11" s="1"/>
  <c r="U91" i="11" s="1"/>
  <c r="N92" i="11"/>
  <c r="N94" i="14"/>
  <c r="O93" i="14"/>
  <c r="R94" i="14"/>
  <c r="V90" i="14"/>
  <c r="U90" i="14"/>
  <c r="X90" i="14"/>
  <c r="W91" i="14"/>
  <c r="S91" i="14"/>
  <c r="T101" i="14"/>
  <c r="W110" i="13"/>
  <c r="T111" i="13"/>
  <c r="V110" i="13"/>
  <c r="U110" i="13"/>
  <c r="S113" i="13"/>
  <c r="X113" i="13" s="1"/>
  <c r="R114" i="13"/>
  <c r="X112" i="13"/>
  <c r="N116" i="13"/>
  <c r="O115" i="13"/>
  <c r="T125" i="11"/>
  <c r="V88" i="11"/>
  <c r="X88" i="11"/>
  <c r="W89" i="11"/>
  <c r="T122" i="2"/>
  <c r="V122" i="2" s="1"/>
  <c r="W121" i="2"/>
  <c r="X123" i="2"/>
  <c r="R124" i="2"/>
  <c r="S123" i="2"/>
  <c r="V121" i="2"/>
  <c r="O123" i="2"/>
  <c r="N124" i="2"/>
  <c r="N93" i="11" l="1"/>
  <c r="O92" i="11"/>
  <c r="S92" i="11" s="1"/>
  <c r="U92" i="11" s="1"/>
  <c r="N95" i="14"/>
  <c r="O94" i="14"/>
  <c r="V91" i="14"/>
  <c r="U91" i="14"/>
  <c r="X91" i="14"/>
  <c r="R95" i="14"/>
  <c r="W92" i="14"/>
  <c r="S92" i="14"/>
  <c r="T102" i="14"/>
  <c r="W111" i="13"/>
  <c r="T112" i="13"/>
  <c r="V111" i="13"/>
  <c r="U111" i="13"/>
  <c r="S114" i="13"/>
  <c r="R115" i="13"/>
  <c r="N117" i="13"/>
  <c r="O116" i="13"/>
  <c r="T126" i="11"/>
  <c r="W90" i="11"/>
  <c r="V89" i="11"/>
  <c r="X89" i="11"/>
  <c r="U122" i="2"/>
  <c r="R125" i="2"/>
  <c r="S124" i="2"/>
  <c r="X124" i="2"/>
  <c r="W122" i="2"/>
  <c r="T123" i="2"/>
  <c r="N125" i="2"/>
  <c r="O124" i="2"/>
  <c r="O93" i="11" l="1"/>
  <c r="S93" i="11" s="1"/>
  <c r="U93" i="11" s="1"/>
  <c r="N94" i="11"/>
  <c r="N96" i="14"/>
  <c r="O95" i="14"/>
  <c r="R96" i="14"/>
  <c r="W93" i="14"/>
  <c r="S93" i="14"/>
  <c r="X92" i="14"/>
  <c r="U92" i="14"/>
  <c r="V92" i="14"/>
  <c r="T103" i="14"/>
  <c r="R116" i="13"/>
  <c r="S115" i="13"/>
  <c r="X114" i="13"/>
  <c r="W112" i="13"/>
  <c r="T113" i="13"/>
  <c r="V112" i="13"/>
  <c r="U112" i="13"/>
  <c r="O117" i="13"/>
  <c r="N118" i="13"/>
  <c r="T127" i="11"/>
  <c r="W91" i="11"/>
  <c r="V90" i="11"/>
  <c r="X90" i="11"/>
  <c r="T124" i="2"/>
  <c r="U124" i="2" s="1"/>
  <c r="W123" i="2"/>
  <c r="S125" i="2"/>
  <c r="X125" i="2"/>
  <c r="R126" i="2"/>
  <c r="V123" i="2"/>
  <c r="U123" i="2"/>
  <c r="V124" i="2"/>
  <c r="O125" i="2"/>
  <c r="N126" i="2"/>
  <c r="N95" i="11" l="1"/>
  <c r="O94" i="11"/>
  <c r="S94" i="11" s="1"/>
  <c r="U94" i="11" s="1"/>
  <c r="N97" i="14"/>
  <c r="O96" i="14"/>
  <c r="W94" i="14"/>
  <c r="S94" i="14"/>
  <c r="V93" i="14"/>
  <c r="U93" i="14"/>
  <c r="X93" i="14"/>
  <c r="R97" i="14"/>
  <c r="T104" i="14"/>
  <c r="W113" i="13"/>
  <c r="T114" i="13"/>
  <c r="V113" i="13"/>
  <c r="U113" i="13"/>
  <c r="R117" i="13"/>
  <c r="S116" i="13"/>
  <c r="X115" i="13"/>
  <c r="N119" i="13"/>
  <c r="O118" i="13"/>
  <c r="T128" i="11"/>
  <c r="V91" i="11"/>
  <c r="X91" i="11"/>
  <c r="W92" i="11"/>
  <c r="S126" i="2"/>
  <c r="X126" i="2"/>
  <c r="R127" i="2"/>
  <c r="T125" i="2"/>
  <c r="W124" i="2"/>
  <c r="O126" i="2"/>
  <c r="N127" i="2"/>
  <c r="N96" i="11" l="1"/>
  <c r="O95" i="11"/>
  <c r="S95" i="11" s="1"/>
  <c r="U95" i="11" s="1"/>
  <c r="N98" i="14"/>
  <c r="O97" i="14"/>
  <c r="V94" i="14"/>
  <c r="U94" i="14"/>
  <c r="X94" i="14"/>
  <c r="R98" i="14"/>
  <c r="W95" i="14"/>
  <c r="S95" i="14"/>
  <c r="T105" i="14"/>
  <c r="W114" i="13"/>
  <c r="T115" i="13"/>
  <c r="V114" i="13"/>
  <c r="U114" i="13"/>
  <c r="S117" i="13"/>
  <c r="X117" i="13"/>
  <c r="R118" i="13"/>
  <c r="X116" i="13"/>
  <c r="N120" i="13"/>
  <c r="O119" i="13"/>
  <c r="T129" i="11"/>
  <c r="W93" i="11"/>
  <c r="V92" i="11"/>
  <c r="X92" i="11"/>
  <c r="W125" i="2"/>
  <c r="T126" i="2"/>
  <c r="V125" i="2"/>
  <c r="S127" i="2"/>
  <c r="X127" i="2" s="1"/>
  <c r="R128" i="2"/>
  <c r="U125" i="2"/>
  <c r="O127" i="2"/>
  <c r="N128" i="2"/>
  <c r="O96" i="11" l="1"/>
  <c r="S96" i="11" s="1"/>
  <c r="U96" i="11" s="1"/>
  <c r="N97" i="11"/>
  <c r="N99" i="14"/>
  <c r="O98" i="14"/>
  <c r="X95" i="14"/>
  <c r="U95" i="14"/>
  <c r="V95" i="14"/>
  <c r="R99" i="14"/>
  <c r="W96" i="14"/>
  <c r="S96" i="14"/>
  <c r="T106" i="14"/>
  <c r="W115" i="13"/>
  <c r="T116" i="13"/>
  <c r="U115" i="13"/>
  <c r="V115" i="13"/>
  <c r="S118" i="13"/>
  <c r="X118" i="13"/>
  <c r="R119" i="13"/>
  <c r="O120" i="13"/>
  <c r="N121" i="13"/>
  <c r="T130" i="11"/>
  <c r="V93" i="11"/>
  <c r="X93" i="11"/>
  <c r="W94" i="11"/>
  <c r="R129" i="2"/>
  <c r="S128" i="2"/>
  <c r="W126" i="2"/>
  <c r="T127" i="2"/>
  <c r="U127" i="2" s="1"/>
  <c r="V126" i="2"/>
  <c r="U126" i="2"/>
  <c r="O128" i="2"/>
  <c r="N129" i="2"/>
  <c r="N98" i="11" l="1"/>
  <c r="O97" i="11"/>
  <c r="S97" i="11" s="1"/>
  <c r="U97" i="11" s="1"/>
  <c r="N100" i="14"/>
  <c r="O99" i="14"/>
  <c r="W97" i="14"/>
  <c r="S97" i="14"/>
  <c r="R100" i="14"/>
  <c r="V96" i="14"/>
  <c r="U96" i="14"/>
  <c r="X96" i="14"/>
  <c r="T107" i="14"/>
  <c r="R120" i="13"/>
  <c r="S119" i="13"/>
  <c r="T117" i="13"/>
  <c r="W116" i="13"/>
  <c r="U116" i="13"/>
  <c r="V116" i="13"/>
  <c r="O121" i="13"/>
  <c r="N122" i="13"/>
  <c r="T131" i="11"/>
  <c r="W95" i="11"/>
  <c r="V94" i="11"/>
  <c r="X94" i="11"/>
  <c r="V127" i="2"/>
  <c r="X128" i="2"/>
  <c r="W127" i="2"/>
  <c r="T128" i="2"/>
  <c r="S129" i="2"/>
  <c r="X129" i="2"/>
  <c r="R130" i="2"/>
  <c r="O129" i="2"/>
  <c r="N130" i="2"/>
  <c r="N99" i="11" l="1"/>
  <c r="O98" i="11"/>
  <c r="S98" i="11" s="1"/>
  <c r="U98" i="11" s="1"/>
  <c r="N101" i="14"/>
  <c r="O100" i="14"/>
  <c r="U97" i="14"/>
  <c r="V97" i="14"/>
  <c r="X97" i="14"/>
  <c r="R101" i="14"/>
  <c r="W98" i="14"/>
  <c r="S98" i="14"/>
  <c r="T108" i="14"/>
  <c r="W117" i="13"/>
  <c r="T118" i="13"/>
  <c r="U117" i="13"/>
  <c r="V117" i="13"/>
  <c r="R121" i="13"/>
  <c r="S120" i="13"/>
  <c r="X119" i="13"/>
  <c r="O122" i="13"/>
  <c r="N123" i="13"/>
  <c r="T132" i="11"/>
  <c r="W96" i="11"/>
  <c r="V95" i="11"/>
  <c r="X95" i="11"/>
  <c r="W128" i="2"/>
  <c r="T129" i="2"/>
  <c r="V128" i="2"/>
  <c r="S130" i="2"/>
  <c r="R131" i="2"/>
  <c r="U128" i="2"/>
  <c r="N131" i="2"/>
  <c r="O130" i="2"/>
  <c r="N100" i="11" l="1"/>
  <c r="O99" i="11"/>
  <c r="S99" i="11" s="1"/>
  <c r="U99" i="11" s="1"/>
  <c r="N102" i="14"/>
  <c r="O101" i="14"/>
  <c r="U98" i="14"/>
  <c r="V98" i="14"/>
  <c r="X98" i="14"/>
  <c r="R102" i="14"/>
  <c r="W99" i="14"/>
  <c r="S99" i="14"/>
  <c r="T109" i="14"/>
  <c r="W118" i="13"/>
  <c r="T119" i="13"/>
  <c r="V118" i="13"/>
  <c r="U118" i="13"/>
  <c r="S121" i="13"/>
  <c r="R122" i="13"/>
  <c r="X120" i="13"/>
  <c r="N124" i="13"/>
  <c r="O123" i="13"/>
  <c r="T133" i="11"/>
  <c r="W97" i="11"/>
  <c r="V96" i="11"/>
  <c r="X96" i="11"/>
  <c r="S131" i="2"/>
  <c r="R132" i="2"/>
  <c r="U130" i="2"/>
  <c r="V130" i="2"/>
  <c r="X130" i="2"/>
  <c r="T130" i="2"/>
  <c r="W129" i="2"/>
  <c r="U129" i="2"/>
  <c r="V129" i="2"/>
  <c r="O131" i="2"/>
  <c r="N132" i="2"/>
  <c r="N101" i="11" l="1"/>
  <c r="O100" i="11"/>
  <c r="S100" i="11" s="1"/>
  <c r="U100" i="11" s="1"/>
  <c r="N103" i="14"/>
  <c r="O102" i="14"/>
  <c r="U99" i="14"/>
  <c r="V99" i="14"/>
  <c r="X99" i="14"/>
  <c r="R103" i="14"/>
  <c r="W100" i="14"/>
  <c r="S100" i="14"/>
  <c r="T110" i="14"/>
  <c r="S122" i="13"/>
  <c r="R123" i="13"/>
  <c r="X122" i="13"/>
  <c r="T120" i="13"/>
  <c r="W119" i="13"/>
  <c r="V119" i="13"/>
  <c r="U119" i="13"/>
  <c r="X121" i="13"/>
  <c r="N125" i="13"/>
  <c r="O124" i="13"/>
  <c r="T134" i="11"/>
  <c r="V97" i="11"/>
  <c r="X97" i="11"/>
  <c r="W98" i="11"/>
  <c r="W130" i="2"/>
  <c r="T131" i="2"/>
  <c r="R133" i="2"/>
  <c r="S132" i="2"/>
  <c r="X132" i="2"/>
  <c r="U131" i="2"/>
  <c r="X131" i="2"/>
  <c r="O132" i="2"/>
  <c r="N133" i="2"/>
  <c r="O101" i="11" l="1"/>
  <c r="S101" i="11" s="1"/>
  <c r="U101" i="11" s="1"/>
  <c r="N102" i="11"/>
  <c r="N104" i="14"/>
  <c r="O103" i="14"/>
  <c r="W101" i="14"/>
  <c r="S101" i="14"/>
  <c r="V100" i="14"/>
  <c r="U100" i="14"/>
  <c r="X100" i="14"/>
  <c r="R104" i="14"/>
  <c r="T111" i="14"/>
  <c r="R124" i="13"/>
  <c r="S123" i="13"/>
  <c r="W120" i="13"/>
  <c r="T121" i="13"/>
  <c r="U120" i="13"/>
  <c r="V120" i="13"/>
  <c r="O125" i="13"/>
  <c r="N126" i="13"/>
  <c r="T135" i="11"/>
  <c r="V98" i="11"/>
  <c r="X98" i="11"/>
  <c r="W99" i="11"/>
  <c r="W131" i="2"/>
  <c r="T132" i="2"/>
  <c r="U132" i="2" s="1"/>
  <c r="V131" i="2"/>
  <c r="R134" i="2"/>
  <c r="S133" i="2"/>
  <c r="O133" i="2"/>
  <c r="N134" i="2"/>
  <c r="N103" i="11" l="1"/>
  <c r="O102" i="11"/>
  <c r="S102" i="11" s="1"/>
  <c r="U102" i="11" s="1"/>
  <c r="N105" i="14"/>
  <c r="O104" i="14"/>
  <c r="V101" i="14"/>
  <c r="U101" i="14"/>
  <c r="X101" i="14"/>
  <c r="R105" i="14"/>
  <c r="W102" i="14"/>
  <c r="S102" i="14"/>
  <c r="T112" i="14"/>
  <c r="R125" i="13"/>
  <c r="S124" i="13"/>
  <c r="W121" i="13"/>
  <c r="T122" i="13"/>
  <c r="U121" i="13"/>
  <c r="V121" i="13"/>
  <c r="X123" i="13"/>
  <c r="N127" i="13"/>
  <c r="O126" i="13"/>
  <c r="T136" i="11"/>
  <c r="T137" i="11" s="1"/>
  <c r="T138" i="11" s="1"/>
  <c r="T139" i="11" s="1"/>
  <c r="T140" i="11" s="1"/>
  <c r="V99" i="11"/>
  <c r="X99" i="11"/>
  <c r="W100" i="11"/>
  <c r="S134" i="2"/>
  <c r="X134" i="2"/>
  <c r="R135" i="2"/>
  <c r="V132" i="2"/>
  <c r="X133" i="2"/>
  <c r="T133" i="2"/>
  <c r="W132" i="2"/>
  <c r="O134" i="2"/>
  <c r="N135" i="2"/>
  <c r="O135" i="2" s="1"/>
  <c r="O103" i="11" l="1"/>
  <c r="S103" i="11" s="1"/>
  <c r="U103" i="11" s="1"/>
  <c r="N104" i="11"/>
  <c r="N106" i="14"/>
  <c r="O105" i="14"/>
  <c r="U102" i="14"/>
  <c r="V102" i="14"/>
  <c r="X102" i="14"/>
  <c r="R106" i="14"/>
  <c r="W103" i="14"/>
  <c r="S103" i="14"/>
  <c r="T113" i="14"/>
  <c r="W122" i="13"/>
  <c r="T123" i="13"/>
  <c r="V122" i="13"/>
  <c r="U122" i="13"/>
  <c r="S125" i="13"/>
  <c r="X125" i="13"/>
  <c r="R126" i="13"/>
  <c r="X124" i="13"/>
  <c r="N128" i="13"/>
  <c r="O127" i="13"/>
  <c r="W101" i="11"/>
  <c r="V100" i="11"/>
  <c r="X100" i="11"/>
  <c r="T134" i="2"/>
  <c r="W133" i="2"/>
  <c r="V133" i="2"/>
  <c r="X135" i="2"/>
  <c r="S135" i="2"/>
  <c r="U133" i="2"/>
  <c r="V134" i="2"/>
  <c r="U134" i="2"/>
  <c r="N105" i="11" l="1"/>
  <c r="O104" i="11"/>
  <c r="S104" i="11" s="1"/>
  <c r="U104" i="11" s="1"/>
  <c r="N107" i="14"/>
  <c r="O106" i="14"/>
  <c r="R107" i="14"/>
  <c r="U103" i="14"/>
  <c r="V103" i="14"/>
  <c r="X103" i="14"/>
  <c r="W104" i="14"/>
  <c r="S104" i="14"/>
  <c r="T114" i="14"/>
  <c r="S126" i="13"/>
  <c r="R127" i="13"/>
  <c r="X126" i="13"/>
  <c r="W123" i="13"/>
  <c r="T124" i="13"/>
  <c r="U123" i="13"/>
  <c r="V123" i="13"/>
  <c r="O128" i="13"/>
  <c r="N129" i="13"/>
  <c r="V101" i="11"/>
  <c r="X101" i="11"/>
  <c r="W102" i="11"/>
  <c r="U135" i="2"/>
  <c r="W134" i="2"/>
  <c r="T135" i="2"/>
  <c r="W135" i="2" s="1"/>
  <c r="O105" i="11" l="1"/>
  <c r="S105" i="11" s="1"/>
  <c r="U105" i="11" s="1"/>
  <c r="N106" i="11"/>
  <c r="N108" i="14"/>
  <c r="O107" i="14"/>
  <c r="R108" i="14"/>
  <c r="V104" i="14"/>
  <c r="U104" i="14"/>
  <c r="X104" i="14"/>
  <c r="W105" i="14"/>
  <c r="S105" i="14"/>
  <c r="T115" i="14"/>
  <c r="R128" i="13"/>
  <c r="S127" i="13"/>
  <c r="T125" i="13"/>
  <c r="W124" i="13"/>
  <c r="V124" i="13"/>
  <c r="U124" i="13"/>
  <c r="O129" i="13"/>
  <c r="N130" i="13"/>
  <c r="V102" i="11"/>
  <c r="X102" i="11"/>
  <c r="W103" i="11"/>
  <c r="V135" i="2"/>
  <c r="N107" i="11" l="1"/>
  <c r="O106" i="11"/>
  <c r="S106" i="11" s="1"/>
  <c r="U106" i="11" s="1"/>
  <c r="N109" i="14"/>
  <c r="O108" i="14"/>
  <c r="U105" i="14"/>
  <c r="V105" i="14"/>
  <c r="X105" i="14"/>
  <c r="R109" i="14"/>
  <c r="W106" i="14"/>
  <c r="S106" i="14"/>
  <c r="T116" i="14"/>
  <c r="W125" i="13"/>
  <c r="T126" i="13"/>
  <c r="U125" i="13"/>
  <c r="V125" i="13"/>
  <c r="R129" i="13"/>
  <c r="S128" i="13"/>
  <c r="X127" i="13"/>
  <c r="O130" i="13"/>
  <c r="N131" i="13"/>
  <c r="V103" i="11"/>
  <c r="X103" i="11"/>
  <c r="W104" i="11"/>
  <c r="N108" i="11" l="1"/>
  <c r="O107" i="11"/>
  <c r="S107" i="11" s="1"/>
  <c r="U107" i="11" s="1"/>
  <c r="N110" i="14"/>
  <c r="O109" i="14"/>
  <c r="V106" i="14"/>
  <c r="U106" i="14"/>
  <c r="X106" i="14"/>
  <c r="R110" i="14"/>
  <c r="W107" i="14"/>
  <c r="S107" i="14"/>
  <c r="T117" i="14"/>
  <c r="S129" i="13"/>
  <c r="R130" i="13"/>
  <c r="W126" i="13"/>
  <c r="T127" i="13"/>
  <c r="V126" i="13"/>
  <c r="U126" i="13"/>
  <c r="X128" i="13"/>
  <c r="N132" i="13"/>
  <c r="O131" i="13"/>
  <c r="V104" i="11"/>
  <c r="X104" i="11"/>
  <c r="W105" i="11"/>
  <c r="N109" i="11" l="1"/>
  <c r="O108" i="11"/>
  <c r="S108" i="11" s="1"/>
  <c r="U108" i="11" s="1"/>
  <c r="N111" i="14"/>
  <c r="O110" i="14"/>
  <c r="U107" i="14"/>
  <c r="V107" i="14"/>
  <c r="X107" i="14"/>
  <c r="R111" i="14"/>
  <c r="W108" i="14"/>
  <c r="S108" i="14"/>
  <c r="T118" i="14"/>
  <c r="W127" i="13"/>
  <c r="T128" i="13"/>
  <c r="U127" i="13"/>
  <c r="V127" i="13"/>
  <c r="X129" i="13"/>
  <c r="S130" i="13"/>
  <c r="R131" i="13"/>
  <c r="N133" i="13"/>
  <c r="O132" i="13"/>
  <c r="W106" i="11"/>
  <c r="V105" i="11"/>
  <c r="X105" i="11"/>
  <c r="O109" i="11" l="1"/>
  <c r="S109" i="11" s="1"/>
  <c r="U109" i="11" s="1"/>
  <c r="N110" i="11"/>
  <c r="N112" i="14"/>
  <c r="O111" i="14"/>
  <c r="W109" i="14"/>
  <c r="S109" i="14"/>
  <c r="V108" i="14"/>
  <c r="U108" i="14"/>
  <c r="X108" i="14"/>
  <c r="R112" i="14"/>
  <c r="T119" i="14"/>
  <c r="R132" i="13"/>
  <c r="S131" i="13"/>
  <c r="X131" i="13" s="1"/>
  <c r="T129" i="13"/>
  <c r="W128" i="13"/>
  <c r="U128" i="13"/>
  <c r="V128" i="13"/>
  <c r="X130" i="13"/>
  <c r="O133" i="13"/>
  <c r="N134" i="13"/>
  <c r="O134" i="13" s="1"/>
  <c r="W107" i="11"/>
  <c r="V106" i="11"/>
  <c r="X106" i="11"/>
  <c r="N111" i="11" l="1"/>
  <c r="O110" i="11"/>
  <c r="S110" i="11" s="1"/>
  <c r="U110" i="11" s="1"/>
  <c r="N113" i="14"/>
  <c r="O112" i="14"/>
  <c r="U109" i="14"/>
  <c r="V109" i="14"/>
  <c r="X109" i="14"/>
  <c r="R113" i="14"/>
  <c r="W110" i="14"/>
  <c r="S110" i="14"/>
  <c r="T120" i="14"/>
  <c r="R133" i="13"/>
  <c r="S132" i="13"/>
  <c r="X132" i="13" s="1"/>
  <c r="W129" i="13"/>
  <c r="T130" i="13"/>
  <c r="U129" i="13"/>
  <c r="V129" i="13"/>
  <c r="V107" i="11"/>
  <c r="X107" i="11"/>
  <c r="W108" i="11"/>
  <c r="O111" i="11" l="1"/>
  <c r="S111" i="11" s="1"/>
  <c r="U111" i="11" s="1"/>
  <c r="N112" i="11"/>
  <c r="N114" i="14"/>
  <c r="O113" i="14"/>
  <c r="R114" i="14"/>
  <c r="X110" i="14"/>
  <c r="V110" i="14"/>
  <c r="U110" i="14"/>
  <c r="W111" i="14"/>
  <c r="S111" i="14"/>
  <c r="T121" i="14"/>
  <c r="W130" i="13"/>
  <c r="T131" i="13"/>
  <c r="U130" i="13"/>
  <c r="V130" i="13"/>
  <c r="S133" i="13"/>
  <c r="X133" i="13" s="1"/>
  <c r="R134" i="13"/>
  <c r="W109" i="11"/>
  <c r="V108" i="11"/>
  <c r="X108" i="11"/>
  <c r="O112" i="11" l="1"/>
  <c r="S112" i="11" s="1"/>
  <c r="U112" i="11" s="1"/>
  <c r="N113" i="11"/>
  <c r="N115" i="14"/>
  <c r="O114" i="14"/>
  <c r="U111" i="14"/>
  <c r="V111" i="14"/>
  <c r="X111" i="14"/>
  <c r="W112" i="14"/>
  <c r="S112" i="14"/>
  <c r="R115" i="14"/>
  <c r="T122" i="14"/>
  <c r="W131" i="13"/>
  <c r="T132" i="13"/>
  <c r="V131" i="13"/>
  <c r="U131" i="13"/>
  <c r="S134" i="13"/>
  <c r="X134" i="13"/>
  <c r="W110" i="11"/>
  <c r="V109" i="11"/>
  <c r="X109" i="11"/>
  <c r="N114" i="11" l="1"/>
  <c r="O113" i="11"/>
  <c r="S113" i="11" s="1"/>
  <c r="U113" i="11" s="1"/>
  <c r="N116" i="14"/>
  <c r="O115" i="14"/>
  <c r="R116" i="14"/>
  <c r="U112" i="14"/>
  <c r="V112" i="14"/>
  <c r="X112" i="14"/>
  <c r="W113" i="14"/>
  <c r="S113" i="14"/>
  <c r="T123" i="14"/>
  <c r="T133" i="13"/>
  <c r="W132" i="13"/>
  <c r="U132" i="13"/>
  <c r="V132" i="13"/>
  <c r="W111" i="11"/>
  <c r="V110" i="11"/>
  <c r="X110" i="11"/>
  <c r="N115" i="11" l="1"/>
  <c r="O114" i="11"/>
  <c r="S114" i="11" s="1"/>
  <c r="U114" i="11" s="1"/>
  <c r="N117" i="14"/>
  <c r="O116" i="14"/>
  <c r="W114" i="14"/>
  <c r="S114" i="14"/>
  <c r="R117" i="14"/>
  <c r="V113" i="14"/>
  <c r="U113" i="14"/>
  <c r="X113" i="14"/>
  <c r="T124" i="14"/>
  <c r="W133" i="13"/>
  <c r="T134" i="13"/>
  <c r="V133" i="13"/>
  <c r="U133" i="13"/>
  <c r="W112" i="11"/>
  <c r="V111" i="11"/>
  <c r="X111" i="11"/>
  <c r="O115" i="11" l="1"/>
  <c r="S115" i="11" s="1"/>
  <c r="U115" i="11" s="1"/>
  <c r="N116" i="11"/>
  <c r="N118" i="14"/>
  <c r="O117" i="14"/>
  <c r="R118" i="14"/>
  <c r="W115" i="14"/>
  <c r="S115" i="14"/>
  <c r="U114" i="14"/>
  <c r="V114" i="14"/>
  <c r="X114" i="14"/>
  <c r="T125" i="14"/>
  <c r="W134" i="13"/>
  <c r="U134" i="13"/>
  <c r="V134" i="13"/>
  <c r="V112" i="11"/>
  <c r="X112" i="11"/>
  <c r="W113" i="11"/>
  <c r="O116" i="11" l="1"/>
  <c r="S116" i="11" s="1"/>
  <c r="U116" i="11" s="1"/>
  <c r="N117" i="11"/>
  <c r="N119" i="14"/>
  <c r="O118" i="14"/>
  <c r="W116" i="14"/>
  <c r="S116" i="14"/>
  <c r="U115" i="14"/>
  <c r="V115" i="14"/>
  <c r="X115" i="14"/>
  <c r="R119" i="14"/>
  <c r="T126" i="14"/>
  <c r="V113" i="11"/>
  <c r="X113" i="11"/>
  <c r="W114" i="11"/>
  <c r="O117" i="11" l="1"/>
  <c r="S117" i="11" s="1"/>
  <c r="U117" i="11" s="1"/>
  <c r="N118" i="11"/>
  <c r="N120" i="14"/>
  <c r="O119" i="14"/>
  <c r="U116" i="14"/>
  <c r="V116" i="14"/>
  <c r="X116" i="14"/>
  <c r="R120" i="14"/>
  <c r="W117" i="14"/>
  <c r="S117" i="14"/>
  <c r="T127" i="14"/>
  <c r="V114" i="11"/>
  <c r="X114" i="11"/>
  <c r="W115" i="11"/>
  <c r="N119" i="11" l="1"/>
  <c r="O118" i="11"/>
  <c r="S118" i="11" s="1"/>
  <c r="U118" i="11" s="1"/>
  <c r="N121" i="14"/>
  <c r="O120" i="14"/>
  <c r="W118" i="14"/>
  <c r="S118" i="14"/>
  <c r="R121" i="14"/>
  <c r="U117" i="14"/>
  <c r="V117" i="14"/>
  <c r="X117" i="14"/>
  <c r="T128" i="14"/>
  <c r="V115" i="11"/>
  <c r="X115" i="11"/>
  <c r="W116" i="11"/>
  <c r="N120" i="11" l="1"/>
  <c r="O119" i="11"/>
  <c r="S119" i="11" s="1"/>
  <c r="U119" i="11" s="1"/>
  <c r="N122" i="14"/>
  <c r="O121" i="14"/>
  <c r="V118" i="14"/>
  <c r="U118" i="14"/>
  <c r="X118" i="14"/>
  <c r="R122" i="14"/>
  <c r="W119" i="14"/>
  <c r="S119" i="14"/>
  <c r="T129" i="14"/>
  <c r="W117" i="11"/>
  <c r="V116" i="11"/>
  <c r="X116" i="11"/>
  <c r="O120" i="11" l="1"/>
  <c r="S120" i="11" s="1"/>
  <c r="U120" i="11" s="1"/>
  <c r="N121" i="11"/>
  <c r="N123" i="14"/>
  <c r="O122" i="14"/>
  <c r="W120" i="14"/>
  <c r="S120" i="14"/>
  <c r="X119" i="14"/>
  <c r="U119" i="14"/>
  <c r="V119" i="14"/>
  <c r="R123" i="14"/>
  <c r="T130" i="14"/>
  <c r="V117" i="11"/>
  <c r="X117" i="11"/>
  <c r="W118" i="11"/>
  <c r="O121" i="11" l="1"/>
  <c r="S121" i="11" s="1"/>
  <c r="U121" i="11" s="1"/>
  <c r="N122" i="11"/>
  <c r="N124" i="14"/>
  <c r="O123" i="14"/>
  <c r="U120" i="14"/>
  <c r="V120" i="14"/>
  <c r="X120" i="14"/>
  <c r="R124" i="14"/>
  <c r="W121" i="14"/>
  <c r="S121" i="14"/>
  <c r="T131" i="14"/>
  <c r="V118" i="11"/>
  <c r="X118" i="11"/>
  <c r="W119" i="11"/>
  <c r="N123" i="11" l="1"/>
  <c r="O122" i="11"/>
  <c r="S122" i="11" s="1"/>
  <c r="U122" i="11" s="1"/>
  <c r="N125" i="14"/>
  <c r="O124" i="14"/>
  <c r="X121" i="14"/>
  <c r="V121" i="14"/>
  <c r="U121" i="14"/>
  <c r="R125" i="14"/>
  <c r="W122" i="14"/>
  <c r="S122" i="14"/>
  <c r="T132" i="14"/>
  <c r="V119" i="11"/>
  <c r="X119" i="11"/>
  <c r="W120" i="11"/>
  <c r="N124" i="11" l="1"/>
  <c r="O123" i="11"/>
  <c r="S123" i="11" s="1"/>
  <c r="U123" i="11" s="1"/>
  <c r="N126" i="14"/>
  <c r="O125" i="14"/>
  <c r="R126" i="14"/>
  <c r="V122" i="14"/>
  <c r="U122" i="14"/>
  <c r="X122" i="14"/>
  <c r="W123" i="14"/>
  <c r="S123" i="14"/>
  <c r="T133" i="14"/>
  <c r="W121" i="11"/>
  <c r="V120" i="11"/>
  <c r="X120" i="11"/>
  <c r="O124" i="11" l="1"/>
  <c r="S124" i="11" s="1"/>
  <c r="U124" i="11" s="1"/>
  <c r="N125" i="11"/>
  <c r="N127" i="14"/>
  <c r="O126" i="14"/>
  <c r="R127" i="14"/>
  <c r="U123" i="14"/>
  <c r="V123" i="14"/>
  <c r="X123" i="14"/>
  <c r="W124" i="14"/>
  <c r="S124" i="14"/>
  <c r="T134" i="14"/>
  <c r="V121" i="11"/>
  <c r="X121" i="11"/>
  <c r="W122" i="11"/>
  <c r="O125" i="11" l="1"/>
  <c r="S125" i="11" s="1"/>
  <c r="U125" i="11" s="1"/>
  <c r="N126" i="11"/>
  <c r="N128" i="14"/>
  <c r="O127" i="14"/>
  <c r="W125" i="14"/>
  <c r="S125" i="14"/>
  <c r="X124" i="14"/>
  <c r="V124" i="14"/>
  <c r="U124" i="14"/>
  <c r="R128" i="14"/>
  <c r="T135" i="14"/>
  <c r="T136" i="14" s="1"/>
  <c r="T137" i="14" s="1"/>
  <c r="T138" i="14" s="1"/>
  <c r="T139" i="14" s="1"/>
  <c r="V122" i="11"/>
  <c r="X122" i="11"/>
  <c r="W123" i="11"/>
  <c r="N127" i="11" l="1"/>
  <c r="O126" i="11"/>
  <c r="S126" i="11" s="1"/>
  <c r="U126" i="11" s="1"/>
  <c r="N129" i="14"/>
  <c r="O128" i="14"/>
  <c r="W126" i="14"/>
  <c r="S126" i="14"/>
  <c r="X125" i="14"/>
  <c r="U125" i="14"/>
  <c r="V125" i="14"/>
  <c r="R129" i="14"/>
  <c r="V123" i="11"/>
  <c r="X123" i="11"/>
  <c r="W124" i="11"/>
  <c r="N128" i="11" l="1"/>
  <c r="O127" i="11"/>
  <c r="S127" i="11" s="1"/>
  <c r="U127" i="11" s="1"/>
  <c r="N130" i="14"/>
  <c r="O129" i="14"/>
  <c r="R130" i="14"/>
  <c r="W127" i="14"/>
  <c r="S127" i="14"/>
  <c r="U126" i="14"/>
  <c r="V126" i="14"/>
  <c r="X126" i="14"/>
  <c r="V124" i="11"/>
  <c r="X124" i="11"/>
  <c r="W125" i="11"/>
  <c r="N129" i="11" l="1"/>
  <c r="O128" i="11"/>
  <c r="S128" i="11" s="1"/>
  <c r="U128" i="11" s="1"/>
  <c r="N131" i="14"/>
  <c r="O130" i="14"/>
  <c r="R131" i="14"/>
  <c r="W128" i="14"/>
  <c r="S128" i="14"/>
  <c r="X127" i="14"/>
  <c r="U127" i="14"/>
  <c r="V127" i="14"/>
  <c r="W126" i="11"/>
  <c r="V125" i="11"/>
  <c r="X125" i="11"/>
  <c r="N130" i="11" l="1"/>
  <c r="O129" i="11"/>
  <c r="S129" i="11" s="1"/>
  <c r="U129" i="11" s="1"/>
  <c r="N132" i="14"/>
  <c r="O131" i="14"/>
  <c r="R132" i="14"/>
  <c r="U128" i="14"/>
  <c r="V128" i="14"/>
  <c r="X128" i="14"/>
  <c r="W129" i="14"/>
  <c r="S129" i="14"/>
  <c r="V126" i="11"/>
  <c r="X126" i="11"/>
  <c r="W127" i="11"/>
  <c r="O130" i="11" l="1"/>
  <c r="S130" i="11" s="1"/>
  <c r="U130" i="11" s="1"/>
  <c r="N131" i="11"/>
  <c r="N133" i="14"/>
  <c r="O132" i="14"/>
  <c r="R133" i="14"/>
  <c r="V129" i="14"/>
  <c r="U129" i="14"/>
  <c r="X129" i="14"/>
  <c r="W130" i="14"/>
  <c r="S130" i="14"/>
  <c r="W128" i="11"/>
  <c r="V127" i="11"/>
  <c r="X127" i="11"/>
  <c r="N132" i="11" l="1"/>
  <c r="O131" i="11"/>
  <c r="S131" i="11" s="1"/>
  <c r="U131" i="11" s="1"/>
  <c r="N134" i="14"/>
  <c r="O133" i="14"/>
  <c r="W131" i="14"/>
  <c r="S131" i="14"/>
  <c r="R134" i="14"/>
  <c r="U130" i="14"/>
  <c r="V130" i="14"/>
  <c r="X130" i="14"/>
  <c r="W129" i="11"/>
  <c r="V128" i="11"/>
  <c r="X128" i="11"/>
  <c r="N133" i="11" l="1"/>
  <c r="O132" i="11"/>
  <c r="S132" i="11" s="1"/>
  <c r="U132" i="11" s="1"/>
  <c r="N135" i="14"/>
  <c r="O134" i="14"/>
  <c r="R135" i="14"/>
  <c r="R136" i="14" s="1"/>
  <c r="R137" i="14" s="1"/>
  <c r="R138" i="14" s="1"/>
  <c r="U131" i="14"/>
  <c r="V131" i="14"/>
  <c r="X131" i="14"/>
  <c r="W132" i="14"/>
  <c r="S132" i="14"/>
  <c r="W130" i="11"/>
  <c r="V129" i="11"/>
  <c r="X129" i="11"/>
  <c r="R139" i="14" l="1"/>
  <c r="N134" i="11"/>
  <c r="O133" i="11"/>
  <c r="S133" i="11" s="1"/>
  <c r="U133" i="11" s="1"/>
  <c r="O135" i="14"/>
  <c r="N136" i="14"/>
  <c r="W135" i="14"/>
  <c r="W133" i="14"/>
  <c r="S133" i="14"/>
  <c r="V132" i="14"/>
  <c r="U132" i="14"/>
  <c r="X132" i="14"/>
  <c r="W131" i="11"/>
  <c r="V130" i="11"/>
  <c r="X130" i="11"/>
  <c r="O134" i="11" l="1"/>
  <c r="S134" i="11" s="1"/>
  <c r="U134" i="11" s="1"/>
  <c r="N135" i="11"/>
  <c r="O136" i="14"/>
  <c r="N137" i="14"/>
  <c r="S135" i="14"/>
  <c r="X135" i="14" s="1"/>
  <c r="V133" i="14"/>
  <c r="U133" i="14"/>
  <c r="X133" i="14"/>
  <c r="W134" i="14"/>
  <c r="S134" i="14"/>
  <c r="V131" i="11"/>
  <c r="X131" i="11"/>
  <c r="W132" i="11"/>
  <c r="O137" i="14" l="1"/>
  <c r="N138" i="14"/>
  <c r="O135" i="11"/>
  <c r="S135" i="11" s="1"/>
  <c r="U135" i="11" s="1"/>
  <c r="N136" i="11"/>
  <c r="S136" i="14"/>
  <c r="W136" i="14"/>
  <c r="W137" i="14"/>
  <c r="S137" i="14"/>
  <c r="V135" i="14"/>
  <c r="U135" i="14"/>
  <c r="U134" i="14"/>
  <c r="V134" i="14"/>
  <c r="X134" i="14"/>
  <c r="W133" i="11"/>
  <c r="V132" i="11"/>
  <c r="X132" i="11"/>
  <c r="O138" i="14" l="1"/>
  <c r="N139" i="14"/>
  <c r="O139" i="14" s="1"/>
  <c r="O136" i="11"/>
  <c r="S136" i="11" s="1"/>
  <c r="U136" i="11" s="1"/>
  <c r="N137" i="11"/>
  <c r="U137" i="14"/>
  <c r="V137" i="14"/>
  <c r="X137" i="14"/>
  <c r="U136" i="14"/>
  <c r="V136" i="14"/>
  <c r="X136" i="14"/>
  <c r="W134" i="11"/>
  <c r="V133" i="11"/>
  <c r="X133" i="11"/>
  <c r="S139" i="14" l="1"/>
  <c r="W139" i="14"/>
  <c r="W138" i="14"/>
  <c r="S138" i="14"/>
  <c r="N138" i="11"/>
  <c r="O137" i="11"/>
  <c r="V134" i="11"/>
  <c r="X134" i="11"/>
  <c r="W135" i="11"/>
  <c r="W136" i="11"/>
  <c r="O138" i="11" l="1"/>
  <c r="N139" i="11"/>
  <c r="U138" i="14"/>
  <c r="V138" i="14"/>
  <c r="X138" i="14"/>
  <c r="U139" i="14"/>
  <c r="V139" i="14"/>
  <c r="X139" i="14"/>
  <c r="S137" i="11"/>
  <c r="W137" i="11"/>
  <c r="W138" i="11"/>
  <c r="S138" i="11"/>
  <c r="V136" i="11"/>
  <c r="X136" i="11"/>
  <c r="V135" i="11"/>
  <c r="X135" i="11"/>
  <c r="N140" i="11" l="1"/>
  <c r="O140" i="11" s="1"/>
  <c r="O139" i="11"/>
  <c r="V138" i="11"/>
  <c r="X138" i="11"/>
  <c r="U138" i="11"/>
  <c r="X137" i="11"/>
  <c r="U137" i="11"/>
  <c r="V137" i="11"/>
  <c r="S139" i="11" l="1"/>
  <c r="W139" i="11"/>
  <c r="W140" i="11"/>
  <c r="S140" i="11"/>
  <c r="V140" i="11" l="1"/>
  <c r="U140" i="11"/>
  <c r="X140" i="11"/>
  <c r="V139" i="11"/>
  <c r="U139" i="11"/>
  <c r="X139" i="1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  <author>Microsoft Office 用户</author>
  </authors>
  <commentList>
    <comment ref="F1" authorId="0" shapeId="0" xr:uid="{19CF649E-A50A-C547-ADAA-8A301DC8324D}">
      <text>
        <r>
          <rPr>
            <b/>
            <sz val="10"/>
            <color rgb="FF000000"/>
            <rFont val="Microsoft YaHei UI"/>
          </rPr>
          <t>Microsoft Office User:</t>
        </r>
        <r>
          <rPr>
            <sz val="10"/>
            <color rgb="FF000000"/>
            <rFont val="Microsoft YaHei UI"/>
          </rPr>
          <t xml:space="preserve">
</t>
        </r>
        <r>
          <rPr>
            <sz val="10"/>
            <color rgb="FF000000"/>
            <rFont val="DengXian"/>
            <family val="4"/>
            <charset val="134"/>
          </rPr>
          <t>已售出将以透底红字标识</t>
        </r>
      </text>
    </comment>
    <comment ref="H1" authorId="0" shapeId="0" xr:uid="{0484D528-4871-6D4F-A9F3-13B575A02448}">
      <text>
        <r>
          <rPr>
            <b/>
            <sz val="10"/>
            <color rgb="FF000000"/>
            <rFont val="Microsoft YaHei UI"/>
          </rPr>
          <t>Microsoft Office User:</t>
        </r>
        <r>
          <rPr>
            <sz val="10"/>
            <color rgb="FF000000"/>
            <rFont val="Microsoft YaHei UI"/>
          </rPr>
          <t xml:space="preserve">
</t>
        </r>
        <r>
          <rPr>
            <sz val="10"/>
            <color rgb="FF000000"/>
            <rFont val="DengXian"/>
            <family val="4"/>
            <charset val="134"/>
          </rPr>
          <t>当前价格</t>
        </r>
        <r>
          <rPr>
            <sz val="10"/>
            <color rgb="FF000000"/>
            <rFont val="Microsoft YaHei UI"/>
          </rPr>
          <t>*</t>
        </r>
        <r>
          <rPr>
            <sz val="10"/>
            <color rgb="FF000000"/>
            <rFont val="DengXian"/>
            <family val="4"/>
            <charset val="134"/>
          </rPr>
          <t>持有份数</t>
        </r>
        <r>
          <rPr>
            <sz val="10"/>
            <color rgb="FF000000"/>
            <rFont val="Microsoft YaHei UI"/>
          </rPr>
          <t>-</t>
        </r>
        <r>
          <rPr>
            <sz val="10"/>
            <color rgb="FF000000"/>
            <rFont val="DengXian"/>
            <family val="4"/>
            <charset val="134"/>
          </rPr>
          <t>成本</t>
        </r>
        <r>
          <rPr>
            <sz val="10"/>
            <color rgb="FF000000"/>
            <rFont val="Microsoft YaHei UI"/>
          </rPr>
          <t xml:space="preserve">
</t>
        </r>
        <r>
          <rPr>
            <sz val="10"/>
            <color rgb="FF000000"/>
            <rFont val="DengXian"/>
            <family val="4"/>
            <charset val="134"/>
          </rPr>
          <t>或</t>
        </r>
        <r>
          <rPr>
            <sz val="10"/>
            <color rgb="FF000000"/>
            <rFont val="Microsoft YaHei UI"/>
          </rPr>
          <t xml:space="preserve">
</t>
        </r>
        <r>
          <rPr>
            <sz val="10"/>
            <color rgb="FF000000"/>
            <rFont val="DengXian"/>
            <family val="4"/>
            <charset val="134"/>
          </rPr>
          <t>售出到手价格</t>
        </r>
        <r>
          <rPr>
            <sz val="10"/>
            <color rgb="FF000000"/>
            <rFont val="Microsoft YaHei UI"/>
          </rPr>
          <t>-</t>
        </r>
        <r>
          <rPr>
            <sz val="10"/>
            <color rgb="FF000000"/>
            <rFont val="DengXian"/>
            <family val="4"/>
            <charset val="134"/>
          </rPr>
          <t>成本</t>
        </r>
      </text>
    </comment>
    <comment ref="I1" authorId="1" shapeId="0" xr:uid="{336932C6-6234-5843-B126-054C0D48AD90}">
      <text>
        <r>
          <rPr>
            <b/>
            <sz val="11"/>
            <color rgb="FF000000"/>
            <rFont val="ＭＳ Ｐゴシック"/>
            <family val="2"/>
            <charset val="128"/>
          </rPr>
          <t>持有</t>
        </r>
        <r>
          <rPr>
            <b/>
            <sz val="11"/>
            <color rgb="FF000000"/>
            <rFont val="ＭＳ Ｐゴシック"/>
            <family val="2"/>
            <charset val="128"/>
          </rPr>
          <t>--</t>
        </r>
        <r>
          <rPr>
            <b/>
            <sz val="11"/>
            <color rgb="FF000000"/>
            <rFont val="ＭＳ Ｐゴシック"/>
            <family val="2"/>
            <charset val="128"/>
          </rPr>
          <t>目前该笔仍在手中持有</t>
        </r>
        <r>
          <rPr>
            <b/>
            <sz val="11"/>
            <color rgb="FF000000"/>
            <rFont val="ＭＳ Ｐゴシック"/>
            <family val="2"/>
            <charset val="128"/>
          </rPr>
          <t xml:space="preserve">
</t>
        </r>
        <r>
          <rPr>
            <b/>
            <sz val="11"/>
            <color rgb="FF000000"/>
            <rFont val="ＭＳ Ｐゴシック"/>
            <family val="2"/>
            <charset val="128"/>
          </rPr>
          <t>已售</t>
        </r>
        <r>
          <rPr>
            <b/>
            <sz val="11"/>
            <color rgb="FF000000"/>
            <rFont val="ＭＳ Ｐゴシック"/>
            <family val="2"/>
            <charset val="128"/>
          </rPr>
          <t>--</t>
        </r>
        <r>
          <rPr>
            <b/>
            <sz val="11"/>
            <color rgb="FF000000"/>
            <rFont val="ＭＳ Ｐゴシック"/>
            <family val="2"/>
            <charset val="128"/>
          </rPr>
          <t>目前该笔已提交出售申请，但未入账</t>
        </r>
        <r>
          <rPr>
            <b/>
            <sz val="11"/>
            <color rgb="FF000000"/>
            <rFont val="ＭＳ Ｐゴシック"/>
            <family val="2"/>
            <charset val="128"/>
          </rPr>
          <t xml:space="preserve">
</t>
        </r>
        <r>
          <rPr>
            <b/>
            <sz val="11"/>
            <color rgb="FF000000"/>
            <rFont val="ＭＳ Ｐゴシック"/>
            <family val="2"/>
            <charset val="128"/>
          </rPr>
          <t>售出</t>
        </r>
        <r>
          <rPr>
            <b/>
            <sz val="11"/>
            <color rgb="FF000000"/>
            <rFont val="ＭＳ Ｐゴシック"/>
            <family val="2"/>
            <charset val="128"/>
          </rPr>
          <t>--</t>
        </r>
        <r>
          <rPr>
            <b/>
            <sz val="11"/>
            <color rgb="FF000000"/>
            <rFont val="ＭＳ Ｐゴシック"/>
            <family val="2"/>
            <charset val="128"/>
          </rPr>
          <t>该笔已成功售出，并且金额入账</t>
        </r>
        <r>
          <rPr>
            <b/>
            <sz val="11"/>
            <color rgb="FF000000"/>
            <rFont val="ＭＳ Ｐゴシック"/>
            <family val="2"/>
            <charset val="128"/>
          </rPr>
          <t xml:space="preserve">
</t>
        </r>
        <r>
          <rPr>
            <b/>
            <sz val="11"/>
            <color rgb="FF000000"/>
            <rFont val="ＭＳ Ｐゴシック"/>
            <family val="2"/>
            <charset val="128"/>
          </rPr>
          <t>合并</t>
        </r>
        <r>
          <rPr>
            <b/>
            <sz val="11"/>
            <color rgb="FF000000"/>
            <rFont val="ＭＳ Ｐゴシック"/>
            <family val="2"/>
            <charset val="128"/>
          </rPr>
          <t>--</t>
        </r>
        <r>
          <rPr>
            <b/>
            <sz val="11"/>
            <color rgb="FF000000"/>
            <rFont val="ＭＳ Ｐゴシック"/>
            <family val="2"/>
            <charset val="128"/>
          </rPr>
          <t>由于过度亏损合并或被合并生成新的一笔</t>
        </r>
        <r>
          <rPr>
            <b/>
            <sz val="11"/>
            <color rgb="FF000000"/>
            <rFont val="ＭＳ Ｐゴシック"/>
            <family val="2"/>
            <charset val="128"/>
          </rPr>
          <t xml:space="preserve">
</t>
        </r>
      </text>
    </comment>
    <comment ref="N1" authorId="0" shapeId="0" xr:uid="{F379C87E-CCDF-B44D-BD13-5EFD5745A662}">
      <text>
        <r>
          <rPr>
            <b/>
            <sz val="10"/>
            <color rgb="FF000000"/>
            <rFont val="Microsoft YaHei UI"/>
          </rPr>
          <t>Microsoft Office User:</t>
        </r>
        <r>
          <rPr>
            <sz val="10"/>
            <color rgb="FF000000"/>
            <rFont val="Microsoft YaHei UI"/>
          </rPr>
          <t xml:space="preserve">
</t>
        </r>
        <r>
          <rPr>
            <sz val="10"/>
            <color rgb="FF000000"/>
            <rFont val="DengXian"/>
            <family val="4"/>
            <charset val="134"/>
          </rPr>
          <t>未确认也算份数</t>
        </r>
        <r>
          <rPr>
            <sz val="10"/>
            <color rgb="FF000000"/>
            <rFont val="Microsoft YaHei UI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N1" authorId="0" shapeId="0" xr:uid="{6D8DD3C9-7739-EE48-A784-0D13015893BA}">
      <text>
        <r>
          <rPr>
            <b/>
            <sz val="10"/>
            <color rgb="FF000000"/>
            <rFont val="Microsoft YaHei UI"/>
          </rPr>
          <t>Microsoft Office User:</t>
        </r>
        <r>
          <rPr>
            <sz val="10"/>
            <color rgb="FF000000"/>
            <rFont val="Microsoft YaHei UI"/>
          </rPr>
          <t xml:space="preserve">
</t>
        </r>
        <r>
          <rPr>
            <sz val="10"/>
            <color rgb="FF000000"/>
            <rFont val="DengXian"/>
            <family val="4"/>
            <charset val="134"/>
            <scheme val="minor"/>
          </rPr>
          <t>未确认也算份数</t>
        </r>
        <r>
          <rPr>
            <sz val="10"/>
            <color rgb="FF000000"/>
            <rFont val="Microsoft YaHei UI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  <author>Microsoft Office 用户</author>
  </authors>
  <commentList>
    <comment ref="F1" authorId="0" shapeId="0" xr:uid="{E7C0689A-A031-9643-9CE4-ADEB094A633E}">
      <text>
        <r>
          <rPr>
            <b/>
            <sz val="10"/>
            <color rgb="FF000000"/>
            <rFont val="Microsoft YaHei UI"/>
          </rPr>
          <t>Microsoft Office User:</t>
        </r>
        <r>
          <rPr>
            <sz val="10"/>
            <color rgb="FF000000"/>
            <rFont val="Microsoft YaHei UI"/>
          </rPr>
          <t xml:space="preserve">
</t>
        </r>
        <r>
          <rPr>
            <sz val="10"/>
            <color rgb="FF000000"/>
            <rFont val="DengXian"/>
            <family val="4"/>
            <charset val="134"/>
          </rPr>
          <t>已售出将以透底红字标识</t>
        </r>
      </text>
    </comment>
    <comment ref="H1" authorId="0" shapeId="0" xr:uid="{C75E5FC7-D74C-A848-9D1B-AF3FB08D7045}">
      <text>
        <r>
          <rPr>
            <b/>
            <sz val="10"/>
            <color rgb="FF000000"/>
            <rFont val="Microsoft YaHei UI"/>
          </rPr>
          <t>Microsoft Office User:</t>
        </r>
        <r>
          <rPr>
            <sz val="10"/>
            <color rgb="FF000000"/>
            <rFont val="Microsoft YaHei UI"/>
          </rPr>
          <t xml:space="preserve">
</t>
        </r>
        <r>
          <rPr>
            <sz val="10"/>
            <color rgb="FF000000"/>
            <rFont val="DengXian"/>
            <family val="4"/>
            <charset val="134"/>
          </rPr>
          <t>当前价格</t>
        </r>
        <r>
          <rPr>
            <sz val="10"/>
            <color rgb="FF000000"/>
            <rFont val="Microsoft YaHei UI"/>
          </rPr>
          <t>*</t>
        </r>
        <r>
          <rPr>
            <sz val="10"/>
            <color rgb="FF000000"/>
            <rFont val="DengXian"/>
            <family val="4"/>
            <charset val="134"/>
          </rPr>
          <t>持有份数</t>
        </r>
        <r>
          <rPr>
            <sz val="10"/>
            <color rgb="FF000000"/>
            <rFont val="Microsoft YaHei UI"/>
          </rPr>
          <t>-</t>
        </r>
        <r>
          <rPr>
            <sz val="10"/>
            <color rgb="FF000000"/>
            <rFont val="DengXian"/>
            <family val="4"/>
            <charset val="134"/>
          </rPr>
          <t>成本</t>
        </r>
        <r>
          <rPr>
            <sz val="10"/>
            <color rgb="FF000000"/>
            <rFont val="Microsoft YaHei UI"/>
          </rPr>
          <t xml:space="preserve">
</t>
        </r>
        <r>
          <rPr>
            <sz val="10"/>
            <color rgb="FF000000"/>
            <rFont val="DengXian"/>
            <family val="4"/>
            <charset val="134"/>
          </rPr>
          <t>或</t>
        </r>
        <r>
          <rPr>
            <sz val="10"/>
            <color rgb="FF000000"/>
            <rFont val="Microsoft YaHei UI"/>
          </rPr>
          <t xml:space="preserve">
</t>
        </r>
        <r>
          <rPr>
            <sz val="10"/>
            <color rgb="FF000000"/>
            <rFont val="DengXian"/>
            <family val="4"/>
            <charset val="134"/>
          </rPr>
          <t>售出到手价格</t>
        </r>
        <r>
          <rPr>
            <sz val="10"/>
            <color rgb="FF000000"/>
            <rFont val="Microsoft YaHei UI"/>
          </rPr>
          <t>-</t>
        </r>
        <r>
          <rPr>
            <sz val="10"/>
            <color rgb="FF000000"/>
            <rFont val="DengXian"/>
            <family val="4"/>
            <charset val="134"/>
          </rPr>
          <t>成本</t>
        </r>
      </text>
    </comment>
    <comment ref="I1" authorId="1" shapeId="0" xr:uid="{36AB97A1-FCF6-8544-B3CC-EC96AF768151}">
      <text>
        <r>
          <rPr>
            <b/>
            <sz val="11"/>
            <color rgb="FF000000"/>
            <rFont val="ＭＳ Ｐゴシック"/>
            <family val="2"/>
            <charset val="128"/>
          </rPr>
          <t>持有</t>
        </r>
        <r>
          <rPr>
            <b/>
            <sz val="11"/>
            <color rgb="FF000000"/>
            <rFont val="ＭＳ Ｐゴシック"/>
            <family val="2"/>
            <charset val="128"/>
          </rPr>
          <t>--</t>
        </r>
        <r>
          <rPr>
            <b/>
            <sz val="11"/>
            <color rgb="FF000000"/>
            <rFont val="ＭＳ Ｐゴシック"/>
            <family val="2"/>
            <charset val="128"/>
          </rPr>
          <t>目前该笔仍在手中持有</t>
        </r>
        <r>
          <rPr>
            <b/>
            <sz val="11"/>
            <color rgb="FF000000"/>
            <rFont val="ＭＳ Ｐゴシック"/>
            <family val="2"/>
            <charset val="128"/>
          </rPr>
          <t xml:space="preserve">
</t>
        </r>
        <r>
          <rPr>
            <b/>
            <sz val="11"/>
            <color rgb="FF000000"/>
            <rFont val="ＭＳ Ｐゴシック"/>
            <family val="2"/>
            <charset val="128"/>
          </rPr>
          <t>已售</t>
        </r>
        <r>
          <rPr>
            <b/>
            <sz val="11"/>
            <color rgb="FF000000"/>
            <rFont val="ＭＳ Ｐゴシック"/>
            <family val="2"/>
            <charset val="128"/>
          </rPr>
          <t>--</t>
        </r>
        <r>
          <rPr>
            <b/>
            <sz val="11"/>
            <color rgb="FF000000"/>
            <rFont val="ＭＳ Ｐゴシック"/>
            <family val="2"/>
            <charset val="128"/>
          </rPr>
          <t>目前该笔已提交出售申请，但未入账</t>
        </r>
        <r>
          <rPr>
            <b/>
            <sz val="11"/>
            <color rgb="FF000000"/>
            <rFont val="ＭＳ Ｐゴシック"/>
            <family val="2"/>
            <charset val="128"/>
          </rPr>
          <t xml:space="preserve">
</t>
        </r>
        <r>
          <rPr>
            <b/>
            <sz val="11"/>
            <color rgb="FF000000"/>
            <rFont val="ＭＳ Ｐゴシック"/>
            <family val="2"/>
            <charset val="128"/>
          </rPr>
          <t>售出</t>
        </r>
        <r>
          <rPr>
            <b/>
            <sz val="11"/>
            <color rgb="FF000000"/>
            <rFont val="ＭＳ Ｐゴシック"/>
            <family val="2"/>
            <charset val="128"/>
          </rPr>
          <t>--</t>
        </r>
        <r>
          <rPr>
            <b/>
            <sz val="11"/>
            <color rgb="FF000000"/>
            <rFont val="ＭＳ Ｐゴシック"/>
            <family val="2"/>
            <charset val="128"/>
          </rPr>
          <t>该笔已成功售出，并且金额入账</t>
        </r>
        <r>
          <rPr>
            <b/>
            <sz val="11"/>
            <color rgb="FF000000"/>
            <rFont val="ＭＳ Ｐゴシック"/>
            <family val="2"/>
            <charset val="128"/>
          </rPr>
          <t xml:space="preserve">
</t>
        </r>
        <r>
          <rPr>
            <b/>
            <sz val="11"/>
            <color rgb="FF000000"/>
            <rFont val="ＭＳ Ｐゴシック"/>
            <family val="2"/>
            <charset val="128"/>
          </rPr>
          <t>合并</t>
        </r>
        <r>
          <rPr>
            <b/>
            <sz val="11"/>
            <color rgb="FF000000"/>
            <rFont val="ＭＳ Ｐゴシック"/>
            <family val="2"/>
            <charset val="128"/>
          </rPr>
          <t>--</t>
        </r>
        <r>
          <rPr>
            <b/>
            <sz val="11"/>
            <color rgb="FF000000"/>
            <rFont val="ＭＳ Ｐゴシック"/>
            <family val="2"/>
            <charset val="128"/>
          </rPr>
          <t>由于过度亏损合并或被合并生成新的一笔</t>
        </r>
        <r>
          <rPr>
            <b/>
            <sz val="11"/>
            <color rgb="FF000000"/>
            <rFont val="ＭＳ Ｐゴシック"/>
            <family val="2"/>
            <charset val="128"/>
          </rPr>
          <t xml:space="preserve">
</t>
        </r>
      </text>
    </comment>
    <comment ref="N1" authorId="0" shapeId="0" xr:uid="{56A2980E-C562-0D4E-983D-E5455D1146F7}">
      <text>
        <r>
          <rPr>
            <b/>
            <sz val="10"/>
            <color rgb="FF000000"/>
            <rFont val="Microsoft YaHei UI"/>
          </rPr>
          <t>Microsoft Office User:</t>
        </r>
        <r>
          <rPr>
            <sz val="10"/>
            <color rgb="FF000000"/>
            <rFont val="Microsoft YaHei UI"/>
          </rPr>
          <t xml:space="preserve">
</t>
        </r>
        <r>
          <rPr>
            <sz val="10"/>
            <color rgb="FF000000"/>
            <rFont val="DengXian"/>
            <family val="4"/>
            <charset val="134"/>
          </rPr>
          <t>未确认也算份数</t>
        </r>
        <r>
          <rPr>
            <sz val="10"/>
            <color rgb="FF000000"/>
            <rFont val="Microsoft YaHei UI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N1" authorId="0" shapeId="0" xr:uid="{997026FE-C064-824F-9997-99A05B8CE126}">
      <text>
        <r>
          <rPr>
            <b/>
            <sz val="10"/>
            <color rgb="FF000000"/>
            <rFont val="Microsoft YaHei UI"/>
          </rPr>
          <t>Microsoft Office User:</t>
        </r>
        <r>
          <rPr>
            <sz val="10"/>
            <color rgb="FF000000"/>
            <rFont val="Microsoft YaHei UI"/>
          </rPr>
          <t xml:space="preserve">
</t>
        </r>
        <r>
          <rPr>
            <sz val="10"/>
            <color rgb="FF000000"/>
            <rFont val="DengXian"/>
            <family val="4"/>
            <charset val="134"/>
            <scheme val="minor"/>
          </rPr>
          <t>未确认也算份数</t>
        </r>
        <r>
          <rPr>
            <sz val="10"/>
            <color rgb="FF000000"/>
            <rFont val="Microsoft YaHei UI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<sst xmlns="http://schemas.openxmlformats.org/spreadsheetml/2006/main" count="1780" uniqueCount="526">
  <si>
    <t>份数</t>
    <rPh sb="0" eb="1">
      <t>fen'shu</t>
    </rPh>
    <phoneticPr fontId="2" type="noConversion"/>
  </si>
  <si>
    <t>目标</t>
    <rPh sb="0" eb="1">
      <t>mu'biao</t>
    </rPh>
    <phoneticPr fontId="2" type="noConversion"/>
  </si>
  <si>
    <t>日志</t>
    <rPh sb="0" eb="1">
      <t>ri'zi</t>
    </rPh>
    <phoneticPr fontId="2" type="noConversion"/>
  </si>
  <si>
    <t>购单价</t>
    <rPh sb="0" eb="1">
      <t>gou</t>
    </rPh>
    <rPh sb="1" eb="2">
      <t>dan'jia</t>
    </rPh>
    <phoneticPr fontId="2" type="noConversion"/>
  </si>
  <si>
    <t>编号</t>
    <rPh sb="0" eb="1">
      <t>bian'hao</t>
    </rPh>
    <phoneticPr fontId="2" type="noConversion"/>
  </si>
  <si>
    <t>成本</t>
    <rPh sb="0" eb="1">
      <t>cheng'ben</t>
    </rPh>
    <phoneticPr fontId="2" type="noConversion"/>
  </si>
  <si>
    <t>状态</t>
    <rPh sb="0" eb="1">
      <t>zhuang'tai</t>
    </rPh>
    <phoneticPr fontId="2" type="noConversion"/>
  </si>
  <si>
    <t>持有</t>
    <rPh sb="0" eb="1">
      <t>ci'you</t>
    </rPh>
    <phoneticPr fontId="2" type="noConversion"/>
  </si>
  <si>
    <t>校对</t>
    <phoneticPr fontId="2" type="noConversion"/>
  </si>
  <si>
    <t>累计投入</t>
    <phoneticPr fontId="2" type="noConversion"/>
  </si>
  <si>
    <t>计算</t>
    <phoneticPr fontId="2" type="noConversion"/>
  </si>
  <si>
    <t>售出</t>
    <rPh sb="0" eb="1">
      <t>ci'you</t>
    </rPh>
    <phoneticPr fontId="2" type="noConversion"/>
  </si>
  <si>
    <t>20190102购入,20190225售出</t>
    <phoneticPr fontId="2" type="noConversion"/>
  </si>
  <si>
    <t>20190103购入,20190225售出</t>
    <phoneticPr fontId="2" type="noConversion"/>
  </si>
  <si>
    <t>20190128购入</t>
    <phoneticPr fontId="2" type="noConversion"/>
  </si>
  <si>
    <t>20190129购入</t>
    <phoneticPr fontId="2" type="noConversion"/>
  </si>
  <si>
    <t>20190130购入</t>
    <phoneticPr fontId="2" type="noConversion"/>
  </si>
  <si>
    <t>20190131购入</t>
    <phoneticPr fontId="2" type="noConversion"/>
  </si>
  <si>
    <t>20190201购入</t>
    <phoneticPr fontId="2" type="noConversion"/>
  </si>
  <si>
    <t>20190211购入</t>
    <phoneticPr fontId="2" type="noConversion"/>
  </si>
  <si>
    <t>20190213购入</t>
    <phoneticPr fontId="2" type="noConversion"/>
  </si>
  <si>
    <t>20190218购入</t>
    <phoneticPr fontId="2" type="noConversion"/>
  </si>
  <si>
    <t>20190219购入</t>
    <phoneticPr fontId="2" type="noConversion"/>
  </si>
  <si>
    <t>20190220购入</t>
    <phoneticPr fontId="2" type="noConversion"/>
  </si>
  <si>
    <t>20190221购入</t>
    <phoneticPr fontId="2" type="noConversion"/>
  </si>
  <si>
    <t>20190222购入</t>
    <phoneticPr fontId="2" type="noConversion"/>
  </si>
  <si>
    <t>20190225购入</t>
    <phoneticPr fontId="2" type="noConversion"/>
  </si>
  <si>
    <t>20190226购入</t>
  </si>
  <si>
    <t>累计
投入</t>
    <phoneticPr fontId="2" type="noConversion"/>
  </si>
  <si>
    <t>20190227购入</t>
  </si>
  <si>
    <t>20190228购入</t>
  </si>
  <si>
    <t>20190301购入</t>
    <phoneticPr fontId="2" type="noConversion"/>
  </si>
  <si>
    <t>现金比</t>
    <phoneticPr fontId="2" type="noConversion"/>
  </si>
  <si>
    <t>截止当日基金价值</t>
    <phoneticPr fontId="2" type="noConversion"/>
  </si>
  <si>
    <t>当日持有基金份数</t>
    <phoneticPr fontId="2" type="noConversion"/>
  </si>
  <si>
    <t>当日售出基金份数</t>
    <phoneticPr fontId="2" type="noConversion"/>
  </si>
  <si>
    <t>当日售出基金价值</t>
    <phoneticPr fontId="2" type="noConversion"/>
  </si>
  <si>
    <t>截止当日持有现金</t>
    <phoneticPr fontId="2" type="noConversion"/>
  </si>
  <si>
    <t>截止当日
总资产</t>
    <phoneticPr fontId="2" type="noConversion"/>
  </si>
  <si>
    <t>当日投资比例</t>
    <phoneticPr fontId="2" type="noConversion"/>
  </si>
  <si>
    <t>20190104购入,20190304售出</t>
    <phoneticPr fontId="2" type="noConversion"/>
  </si>
  <si>
    <t>20190108购入,20190305售出</t>
    <phoneticPr fontId="2" type="noConversion"/>
  </si>
  <si>
    <t>20190109购入,20190305售出</t>
    <phoneticPr fontId="2" type="noConversion"/>
  </si>
  <si>
    <t>持有盈亏</t>
    <phoneticPr fontId="2" type="noConversion"/>
  </si>
  <si>
    <t>20190110购入,20190306售出</t>
    <phoneticPr fontId="2" type="noConversion"/>
  </si>
  <si>
    <t>20190114购入,20190306售出</t>
    <phoneticPr fontId="2" type="noConversion"/>
  </si>
  <si>
    <t>20190107购入,20190306售出</t>
    <phoneticPr fontId="2" type="noConversion"/>
  </si>
  <si>
    <t>20190304购入</t>
    <phoneticPr fontId="2" type="noConversion"/>
  </si>
  <si>
    <t>20190305购入</t>
  </si>
  <si>
    <t>20190306购入</t>
  </si>
  <si>
    <t>该笔基金出售金额</t>
    <rPh sb="0" eb="1">
      <t>shou</t>
    </rPh>
    <rPh sb="1" eb="2">
      <t>dan'jia</t>
    </rPh>
    <phoneticPr fontId="2" type="noConversion"/>
  </si>
  <si>
    <t>20190307购入</t>
  </si>
  <si>
    <t>20190308购入</t>
  </si>
  <si>
    <t>20190311购入</t>
  </si>
  <si>
    <t>20190312购入</t>
  </si>
  <si>
    <t>20190313购入</t>
  </si>
  <si>
    <t>20190314购入</t>
  </si>
  <si>
    <t>20190315购入</t>
  </si>
  <si>
    <t>20190318购入</t>
  </si>
  <si>
    <t>20190319购入</t>
  </si>
  <si>
    <t>20190320购入</t>
  </si>
  <si>
    <t>20190321购入</t>
  </si>
  <si>
    <t>20190322购入</t>
  </si>
  <si>
    <t>20190111购入,20190329售出</t>
    <phoneticPr fontId="2" type="noConversion"/>
  </si>
  <si>
    <t>20190325购入</t>
  </si>
  <si>
    <t>20190326购入</t>
  </si>
  <si>
    <t>20190327购入</t>
  </si>
  <si>
    <t>20190328购入</t>
  </si>
  <si>
    <t>20190329购入</t>
  </si>
  <si>
    <t>20190401购入</t>
    <phoneticPr fontId="2" type="noConversion"/>
  </si>
  <si>
    <t>20190115购入,20190401售出</t>
    <phoneticPr fontId="2" type="noConversion"/>
  </si>
  <si>
    <t>20190116购入,20190401售出</t>
    <phoneticPr fontId="2" type="noConversion"/>
  </si>
  <si>
    <t>20190117购入,20190401售出</t>
    <phoneticPr fontId="2" type="noConversion"/>
  </si>
  <si>
    <t>20190118购入,20190401售出</t>
    <phoneticPr fontId="2" type="noConversion"/>
  </si>
  <si>
    <t>20190121购入,20190401售出</t>
    <phoneticPr fontId="2" type="noConversion"/>
  </si>
  <si>
    <t>20190122购入,20190401售出</t>
    <phoneticPr fontId="2" type="noConversion"/>
  </si>
  <si>
    <t>20190123购入,20190401售出</t>
    <phoneticPr fontId="2" type="noConversion"/>
  </si>
  <si>
    <t>20190124购入,20190401售出</t>
    <phoneticPr fontId="2" type="noConversion"/>
  </si>
  <si>
    <t>20190125购入,20190401售出</t>
    <phoneticPr fontId="2" type="noConversion"/>
  </si>
  <si>
    <t>20190402购入</t>
  </si>
  <si>
    <t>20190403购入</t>
  </si>
  <si>
    <t>20190404购入</t>
  </si>
  <si>
    <t>20190215购入,20190403售出</t>
    <phoneticPr fontId="2" type="noConversion"/>
  </si>
  <si>
    <t>20190212购入,20190408售出</t>
    <phoneticPr fontId="2" type="noConversion"/>
  </si>
  <si>
    <t>20190408购入</t>
  </si>
  <si>
    <t>20190409购入</t>
  </si>
  <si>
    <t>20190410购入</t>
  </si>
  <si>
    <t>20190411购入</t>
  </si>
  <si>
    <t>20190412购入</t>
  </si>
  <si>
    <t>20190415购入</t>
  </si>
  <si>
    <t>20190416购入</t>
  </si>
  <si>
    <t>20190417购入</t>
  </si>
  <si>
    <t>20190418购入</t>
  </si>
  <si>
    <t>20190419购入</t>
  </si>
  <si>
    <t>20190214购入,20190419售出</t>
    <phoneticPr fontId="2" type="noConversion"/>
  </si>
  <si>
    <t>20190422购入</t>
  </si>
  <si>
    <t>20190423购入</t>
  </si>
  <si>
    <t>20190424购入</t>
  </si>
  <si>
    <t>20190425购入</t>
  </si>
  <si>
    <t>20190426购入</t>
  </si>
  <si>
    <t>20190429购入</t>
  </si>
  <si>
    <t>20190430购入</t>
  </si>
  <si>
    <t>DT_ZZ500_20190102</t>
  </si>
  <si>
    <t>DT_ZZ500_20190103</t>
  </si>
  <si>
    <t>DT_ZZ500_20190104</t>
  </si>
  <si>
    <t>DT_ZZ500_20190107</t>
  </si>
  <si>
    <t>DT_ZZ500_20190108</t>
  </si>
  <si>
    <t>DT_ZZ500_20190109</t>
  </si>
  <si>
    <t>DT_ZZ500_20190110</t>
  </si>
  <si>
    <t>DT_ZZ500_20190111</t>
  </si>
  <si>
    <t>DT_ZZ500_20190114</t>
  </si>
  <si>
    <t>DT_ZZ500_20190115</t>
  </si>
  <si>
    <t>DT_ZZ500_20190116</t>
  </si>
  <si>
    <t>DT_ZZ500_20190117</t>
  </si>
  <si>
    <t>DT_ZZ500_20190118</t>
  </si>
  <si>
    <t>DT_ZZ500_20190121</t>
  </si>
  <si>
    <t>DT_ZZ500_20190122</t>
  </si>
  <si>
    <t>DT_ZZ500_20190123</t>
  </si>
  <si>
    <t>DT_ZZ500_20190124</t>
  </si>
  <si>
    <t>DT_ZZ500_20190125</t>
  </si>
  <si>
    <t>DT_ZZ500_20190128</t>
  </si>
  <si>
    <t>DT_ZZ500_20190129</t>
  </si>
  <si>
    <t>DT_ZZ500_20190130</t>
  </si>
  <si>
    <t>DT_ZZ500_20190131</t>
  </si>
  <si>
    <t>DT_ZZ500_20190201</t>
  </si>
  <si>
    <t>DT_ZZ500_20190211</t>
  </si>
  <si>
    <t>DT_ZZ500_20190212</t>
  </si>
  <si>
    <t>DT_ZZ500_20190213</t>
  </si>
  <si>
    <t>DT_ZZ500_20190214</t>
  </si>
  <si>
    <t>DT_ZZ500_20190215</t>
  </si>
  <si>
    <t>DT_ZZ500_20190218</t>
  </si>
  <si>
    <t>DT_ZZ500_20190219</t>
  </si>
  <si>
    <t>DT_ZZ500_20190220</t>
  </si>
  <si>
    <t>DT_ZZ500_20190221</t>
  </si>
  <si>
    <t>DT_ZZ500_20190222</t>
  </si>
  <si>
    <t>DT_ZZ500_20190225</t>
  </si>
  <si>
    <t>DT_ZZ500_20190226</t>
  </si>
  <si>
    <t>DT_ZZ500_20190227</t>
  </si>
  <si>
    <t>DT_ZZ500_20190228</t>
  </si>
  <si>
    <t>DT_ZZ500_20190301</t>
  </si>
  <si>
    <t>DT_ZZ500_20190304</t>
  </si>
  <si>
    <t>DT_ZZ500_20190305</t>
  </si>
  <si>
    <t>DT_ZZ500_20190306</t>
  </si>
  <si>
    <t>DT_ZZ500_20190307</t>
  </si>
  <si>
    <t>DT_ZZ500_20190308</t>
  </si>
  <si>
    <t>DT_ZZ500_20190311</t>
  </si>
  <si>
    <t>DT_ZZ500_20190312</t>
  </si>
  <si>
    <t>DT_ZZ500_20190313</t>
  </si>
  <si>
    <t>DT_ZZ500_20190314</t>
  </si>
  <si>
    <t>DT_ZZ500_20190315</t>
  </si>
  <si>
    <t>DT_ZZ500_20190318</t>
  </si>
  <si>
    <t>DT_ZZ500_20190319</t>
  </si>
  <si>
    <t>DT_ZZ500_20190320</t>
  </si>
  <si>
    <t>DT_ZZ500_20190321</t>
  </si>
  <si>
    <t>DT_ZZ500_20190322</t>
  </si>
  <si>
    <t>DT_ZZ500_20190325</t>
  </si>
  <si>
    <t>DT_ZZ500_20190326</t>
  </si>
  <si>
    <t>DT_ZZ500_20190327</t>
  </si>
  <si>
    <t>DT_ZZ500_20190328</t>
  </si>
  <si>
    <t>DT_ZZ500_20190329</t>
  </si>
  <si>
    <t>DT_ZZ500_20190401</t>
  </si>
  <si>
    <t>DT_ZZ500_20190402</t>
  </si>
  <si>
    <t>DT_ZZ500_20190403</t>
  </si>
  <si>
    <t>DT_ZZ500_20190404</t>
  </si>
  <si>
    <t>DT_ZZ500_20190408</t>
  </si>
  <si>
    <t>DT_ZZ500_20190409</t>
  </si>
  <si>
    <t>DT_ZZ500_20190410</t>
  </si>
  <si>
    <t>DT_ZZ500_20190411</t>
  </si>
  <si>
    <t>DT_ZZ500_20190412</t>
  </si>
  <si>
    <t>DT_ZZ500_20190415</t>
  </si>
  <si>
    <t>DT_ZZ500_20190416</t>
  </si>
  <si>
    <t>DT_ZZ500_20190417</t>
  </si>
  <si>
    <t>DT_ZZ500_20190418</t>
  </si>
  <si>
    <t>DT_ZZ500_20190419</t>
  </si>
  <si>
    <t>DT_ZZ500_20190422</t>
  </si>
  <si>
    <t>DT_ZZ500_20190423</t>
  </si>
  <si>
    <t>DT_ZZ500_20190424</t>
  </si>
  <si>
    <t>DT_ZZ500_20190425</t>
  </si>
  <si>
    <t>DT_ZZ500_20190426</t>
  </si>
  <si>
    <t>DT_ZZ500_20190429</t>
  </si>
  <si>
    <t>DT_ZZ500_20190430</t>
  </si>
  <si>
    <t>DT_HS300_20190102</t>
  </si>
  <si>
    <t>DT_HS300_20190103</t>
  </si>
  <si>
    <t>DT_HS300_20190104</t>
  </si>
  <si>
    <t>DT_HS300_20190107</t>
  </si>
  <si>
    <t>DT_HS300_20190108</t>
  </si>
  <si>
    <t>DT_HS300_20190109</t>
  </si>
  <si>
    <t>DT_HS300_20190110</t>
  </si>
  <si>
    <t>DT_HS300_20190111</t>
  </si>
  <si>
    <t>DT_HS300_20190114</t>
  </si>
  <si>
    <t>DT_HS300_20190115</t>
  </si>
  <si>
    <t>DT_HS300_20190116</t>
  </si>
  <si>
    <t>DT_HS300_20190117</t>
  </si>
  <si>
    <t>DT_HS300_20190118</t>
  </si>
  <si>
    <t>DT_HS300_20190121</t>
  </si>
  <si>
    <t>DT_HS300_20190122</t>
  </si>
  <si>
    <t>DT_HS300_20190123</t>
  </si>
  <si>
    <t>DT_HS300_20190124</t>
  </si>
  <si>
    <t>DT_HS300_20190125</t>
  </si>
  <si>
    <t>DT_HS300_20190128</t>
  </si>
  <si>
    <t>DT_HS300_20190129</t>
  </si>
  <si>
    <t>DT_HS300_20190130</t>
  </si>
  <si>
    <t>DT_HS300_20190131</t>
  </si>
  <si>
    <t>DT_HS300_20190201</t>
  </si>
  <si>
    <t>DT_HS300_20190211</t>
  </si>
  <si>
    <t>DT_HS300_20190212</t>
  </si>
  <si>
    <t>DT_HS300_20190213</t>
  </si>
  <si>
    <t>DT_HS300_20190214</t>
  </si>
  <si>
    <t>DT_HS300_20190215</t>
  </si>
  <si>
    <t>DT_HS300_20190218</t>
  </si>
  <si>
    <t>DT_HS300_20190219</t>
  </si>
  <si>
    <t>DT_HS300_20190220</t>
  </si>
  <si>
    <t>DT_HS300_20190221</t>
  </si>
  <si>
    <t>DT_HS300_20190222</t>
  </si>
  <si>
    <t>DT_HS300_20190225</t>
  </si>
  <si>
    <t>DT_HS300_20190226</t>
  </si>
  <si>
    <t>DT_HS300_20190227</t>
  </si>
  <si>
    <t>DT_HS300_20190228</t>
  </si>
  <si>
    <t>DT_HS300_20190301</t>
  </si>
  <si>
    <t>DT_HS300_20190304</t>
  </si>
  <si>
    <t>DT_HS300_20190305</t>
  </si>
  <si>
    <t>DT_HS300_20190306</t>
  </si>
  <si>
    <t>DT_HS300_20190307</t>
  </si>
  <si>
    <t>DT_HS300_20190308</t>
  </si>
  <si>
    <t>DT_HS300_20190311</t>
  </si>
  <si>
    <t>DT_HS300_20190312</t>
  </si>
  <si>
    <t>DT_HS300_20190313</t>
  </si>
  <si>
    <t>DT_HS300_20190314</t>
  </si>
  <si>
    <t>DT_HS300_20190315</t>
  </si>
  <si>
    <t>DT_HS300_20190318</t>
  </si>
  <si>
    <t>DT_HS300_20190319</t>
  </si>
  <si>
    <t>DT_HS300_20190320</t>
  </si>
  <si>
    <t>DT_HS300_20190321</t>
  </si>
  <si>
    <t>DT_HS300_20190322</t>
  </si>
  <si>
    <t>DT_HS300_20190325</t>
  </si>
  <si>
    <t>DT_HS300_20190326</t>
  </si>
  <si>
    <t>DT_HS300_20190327</t>
  </si>
  <si>
    <t>DT_HS300_20190328</t>
  </si>
  <si>
    <t>DT_HS300_20190329</t>
  </si>
  <si>
    <t>DT_HS300_20190401</t>
  </si>
  <si>
    <t>DT_HS300_20190402</t>
  </si>
  <si>
    <t>DT_HS300_20190403</t>
  </si>
  <si>
    <t>DT_HS300_20190404</t>
  </si>
  <si>
    <t>DT_HS300_20190408</t>
  </si>
  <si>
    <t>DT_HS300_20190409</t>
  </si>
  <si>
    <t>DT_HS300_20190410</t>
  </si>
  <si>
    <t>DT_HS300_20190411</t>
  </si>
  <si>
    <t>DT_HS300_20190412</t>
  </si>
  <si>
    <t>DT_HS300_20190415</t>
  </si>
  <si>
    <t>DT_HS300_20190416</t>
  </si>
  <si>
    <t>DT_HS300_20190417</t>
  </si>
  <si>
    <t>DT_HS300_20190418</t>
  </si>
  <si>
    <t>DT_HS300_20190419</t>
  </si>
  <si>
    <t>DT_HS300_20190422</t>
  </si>
  <si>
    <t>DT_HS300_20190423</t>
  </si>
  <si>
    <t>DT_HS300_20190424</t>
  </si>
  <si>
    <t>DT_HS300_20190425</t>
  </si>
  <si>
    <t>DT_HS300_20190426</t>
  </si>
  <si>
    <t>DT_HS300_20190429</t>
  </si>
  <si>
    <t>DT_HS300_20190430</t>
  </si>
  <si>
    <t>DT_ZZ500_20190506</t>
    <phoneticPr fontId="2" type="noConversion"/>
  </si>
  <si>
    <t>DT_ZZ500_20190507</t>
  </si>
  <si>
    <t>DT_ZZ500_20190508</t>
  </si>
  <si>
    <t>DT_ZZ500_20190509</t>
  </si>
  <si>
    <t>DT_ZZ500_20190510</t>
  </si>
  <si>
    <t>DT_HS300_20190506</t>
    <phoneticPr fontId="2" type="noConversion"/>
  </si>
  <si>
    <t>20190506购入</t>
  </si>
  <si>
    <t>20190506购入</t>
    <phoneticPr fontId="2" type="noConversion"/>
  </si>
  <si>
    <t>DT_HS300_20190507</t>
  </si>
  <si>
    <t>20190507购入</t>
  </si>
  <si>
    <t>DT_HS300_20190508</t>
  </si>
  <si>
    <t>20190508购入</t>
  </si>
  <si>
    <t>DT_HS300_20190509</t>
  </si>
  <si>
    <t>20190509购入</t>
  </si>
  <si>
    <t>DT_HS300_20190510</t>
  </si>
  <si>
    <t>20190510购入</t>
  </si>
  <si>
    <t>20190102购入,20190305售出</t>
  </si>
  <si>
    <t>20190103购入,20190305售出</t>
  </si>
  <si>
    <t>20190104购入,20190305售出</t>
  </si>
  <si>
    <t>20190107购入,20190306售出</t>
  </si>
  <si>
    <t>20190108购入,20190306售出</t>
  </si>
  <si>
    <t>20190109购入,20190306售出</t>
  </si>
  <si>
    <t>20190110购入,20190306售出</t>
  </si>
  <si>
    <t>20190111购入,20190306售出</t>
  </si>
  <si>
    <t>20190114购入,20190306售出</t>
  </si>
  <si>
    <t>20190115购入,20190307售出</t>
  </si>
  <si>
    <t>20190116购入,20190307售出</t>
  </si>
  <si>
    <t>20190117购入,20190306售出</t>
  </si>
  <si>
    <t>20190118购入,20190307售出</t>
  </si>
  <si>
    <t>20190121购入,20190307售出</t>
  </si>
  <si>
    <t>20190122购入,20190306售出</t>
  </si>
  <si>
    <t>20190123购入,20190306售出</t>
  </si>
  <si>
    <t>20190124购入,20190307售出</t>
  </si>
  <si>
    <t>20190125购入,20190306售出</t>
  </si>
  <si>
    <t>20190128购入,20190401售出</t>
  </si>
  <si>
    <t>20190129购入,20190401售出</t>
  </si>
  <si>
    <t>20190130购入,20190401售出</t>
  </si>
  <si>
    <t>20190131购入,20190321售出</t>
  </si>
  <si>
    <t>20190201购入,20190401售出</t>
  </si>
  <si>
    <t>20190211购入,20190404售出</t>
  </si>
  <si>
    <t>20190212购入,20190307售出</t>
  </si>
  <si>
    <t>20190213购入,20190319售出</t>
  </si>
  <si>
    <t>20190214购入,20190321售出</t>
  </si>
  <si>
    <t>20190215购入,20190319售出</t>
  </si>
  <si>
    <t>20190218购入,20190401售出</t>
  </si>
  <si>
    <t>20190219购入,20190401售出</t>
  </si>
  <si>
    <t>20190220购入,20190401售出</t>
  </si>
  <si>
    <t>20190221购入,20190401售出</t>
  </si>
  <si>
    <t>20190222购入,20190403售出</t>
  </si>
  <si>
    <t>20190225购入</t>
  </si>
  <si>
    <t>20190301购入</t>
  </si>
  <si>
    <t>20190304购入</t>
  </si>
  <si>
    <t>20190401购入</t>
  </si>
  <si>
    <t>20190509购入,20190510售出</t>
    <phoneticPr fontId="2" type="noConversion"/>
  </si>
  <si>
    <t>ZX_ZZ500_20190509</t>
    <phoneticPr fontId="2" type="noConversion"/>
  </si>
  <si>
    <t>DT_ZZ500_20190513</t>
  </si>
  <si>
    <t>20190513购入</t>
  </si>
  <si>
    <t>DT_ZZ500_20190514</t>
  </si>
  <si>
    <t>20190514购入</t>
  </si>
  <si>
    <t>DT_ZZ500_20190515</t>
  </si>
  <si>
    <t>20190515购入</t>
  </si>
  <si>
    <t>DT_ZZ500_20190516</t>
  </si>
  <si>
    <t>20190516购入</t>
  </si>
  <si>
    <t>DT_ZZ500_20190517</t>
  </si>
  <si>
    <t>20190517购入</t>
  </si>
  <si>
    <t>DT_HS300_20190513</t>
  </si>
  <si>
    <t>DT_HS300_20190514</t>
  </si>
  <si>
    <t>DT_HS300_20190515</t>
  </si>
  <si>
    <t>DT_HS300_20190516</t>
  </si>
  <si>
    <t>DT_HS300_20190517</t>
  </si>
  <si>
    <t>DT_HS300_20190520</t>
  </si>
  <si>
    <t>20190520购入</t>
  </si>
  <si>
    <t>DT_HS300_20190521</t>
  </si>
  <si>
    <t>20190521购入</t>
  </si>
  <si>
    <t>DT_HS300_20190522</t>
  </si>
  <si>
    <t>20190522购入</t>
  </si>
  <si>
    <t>DT_HS300_20190523</t>
  </si>
  <si>
    <t>20190523购入</t>
  </si>
  <si>
    <t>DT_HS300_20190524</t>
  </si>
  <si>
    <t>20190524购入</t>
  </si>
  <si>
    <t>DT_HS300_20190527</t>
  </si>
  <si>
    <t>20190527购入</t>
  </si>
  <si>
    <t>DT_ZZ500_20190520</t>
  </si>
  <si>
    <t>DT_ZZ500_20190521</t>
  </si>
  <si>
    <t>DT_ZZ500_20190522</t>
  </si>
  <si>
    <t>DT_ZZ500_20190523</t>
  </si>
  <si>
    <t>DT_ZZ500_20190524</t>
  </si>
  <si>
    <t>DT_ZZ500_20190527</t>
  </si>
  <si>
    <t>DT_ZZ500_20190528</t>
  </si>
  <si>
    <t>20190528购入</t>
  </si>
  <si>
    <t>DT_ZZ500_20190529</t>
  </si>
  <si>
    <t>20190529购入</t>
  </si>
  <si>
    <t>DT_ZZ500_20190530</t>
  </si>
  <si>
    <t>20190530购入</t>
  </si>
  <si>
    <t>DT_ZZ500_20190531</t>
  </si>
  <si>
    <t>20190531购入</t>
  </si>
  <si>
    <t>DT_ZZ500_20190603</t>
    <phoneticPr fontId="2" type="noConversion"/>
  </si>
  <si>
    <t>20190603购入</t>
    <phoneticPr fontId="2" type="noConversion"/>
  </si>
  <si>
    <t>DT_HS300_20190528</t>
  </si>
  <si>
    <t>DT_HS300_20190529</t>
  </si>
  <si>
    <t>DT_HS300_20190530</t>
  </si>
  <si>
    <t>DT_HS300_20190531</t>
  </si>
  <si>
    <t>DT_HS300_20190603</t>
    <phoneticPr fontId="2" type="noConversion"/>
  </si>
  <si>
    <t>盈亏
金额</t>
    <phoneticPr fontId="2" type="noConversion"/>
  </si>
  <si>
    <t>盈亏比例</t>
    <phoneticPr fontId="2" type="noConversion"/>
  </si>
  <si>
    <t>盈亏金额</t>
    <phoneticPr fontId="2" type="noConversion"/>
  </si>
  <si>
    <t>DT_ZZ500_20190604</t>
  </si>
  <si>
    <t>20190604购入</t>
  </si>
  <si>
    <t>DT_ZZ500_20190605</t>
  </si>
  <si>
    <t>20190605购入</t>
  </si>
  <si>
    <t>DT_ZZ500_20190606</t>
  </si>
  <si>
    <t>20190606购入</t>
  </si>
  <si>
    <t>DT_HS300_20190604</t>
  </si>
  <si>
    <t>DT_HS300_20190605</t>
  </si>
  <si>
    <t>DT_HS300_20190606</t>
  </si>
  <si>
    <t>DT_ZZ500_20190610</t>
  </si>
  <si>
    <t>20190610购入</t>
  </si>
  <si>
    <t>DT_ZZ500_20190611</t>
  </si>
  <si>
    <t>20190611购入</t>
  </si>
  <si>
    <t>DT_ZZ500_20190612</t>
  </si>
  <si>
    <t>20190612购入</t>
  </si>
  <si>
    <t>DT_ZZ500_20190613</t>
  </si>
  <si>
    <t>20190613购入</t>
  </si>
  <si>
    <t>DT_ZZ500_20190614</t>
  </si>
  <si>
    <t>20190614购入</t>
  </si>
  <si>
    <t>DT_HS300_20190610</t>
  </si>
  <si>
    <t>DT_HS300_20190611</t>
  </si>
  <si>
    <t>DT_HS300_20190612</t>
  </si>
  <si>
    <t>DT_HS300_20190613</t>
  </si>
  <si>
    <t>DT_HS300_20190614</t>
  </si>
  <si>
    <t>DT_ZZ500_20190617</t>
  </si>
  <si>
    <t>20190617购入</t>
  </si>
  <si>
    <t>DT_ZZ500_20190618</t>
  </si>
  <si>
    <t>20190618购入</t>
  </si>
  <si>
    <t>DT_ZZ500_20190619</t>
  </si>
  <si>
    <t>20190619购入</t>
  </si>
  <si>
    <t>DT_ZZ500_20190620</t>
  </si>
  <si>
    <t>20190620购入</t>
  </si>
  <si>
    <t>DT_ZZ500_20190621</t>
  </si>
  <si>
    <t>20190621购入</t>
  </si>
  <si>
    <t>DT_HS300_20190617</t>
  </si>
  <si>
    <t>DT_HS300_20190618</t>
  </si>
  <si>
    <t>DT_HS300_20190619</t>
  </si>
  <si>
    <t>DT_HS300_20190620</t>
  </si>
  <si>
    <t>DT_HS300_20190621</t>
  </si>
  <si>
    <t>信用评级</t>
  </si>
  <si>
    <t>溢价率</t>
  </si>
  <si>
    <t>后期展望</t>
  </si>
  <si>
    <t>行业发展</t>
  </si>
  <si>
    <t>三方建议</t>
  </si>
  <si>
    <t>AAA</t>
  </si>
  <si>
    <t>-10 以下</t>
  </si>
  <si>
    <t>1.2</t>
  </si>
  <si>
    <t>大概率上升</t>
  </si>
  <si>
    <t>建议申购</t>
  </si>
  <si>
    <t>AA</t>
  </si>
  <si>
    <t>小概率上升</t>
  </si>
  <si>
    <t>A</t>
  </si>
  <si>
    <t>大概率平稳</t>
  </si>
  <si>
    <t>不建议申购</t>
  </si>
  <si>
    <t>BBB</t>
  </si>
  <si>
    <t>小概率下跌</t>
  </si>
  <si>
    <t>其他</t>
  </si>
  <si>
    <t>15以上</t>
  </si>
  <si>
    <t>大概率下跌</t>
  </si>
  <si>
    <t>5-15</t>
    <phoneticPr fontId="2" type="noConversion"/>
  </si>
  <si>
    <t>DT_HS300_20190624</t>
  </si>
  <si>
    <t>20190624购入</t>
  </si>
  <si>
    <t>DT_HS300_20190625</t>
  </si>
  <si>
    <t>20190625购入</t>
  </si>
  <si>
    <t>DT_HS300_20190626</t>
  </si>
  <si>
    <t>20190626购入</t>
  </si>
  <si>
    <t>DT_HS300_20190627</t>
  </si>
  <si>
    <t>20190627购入</t>
  </si>
  <si>
    <t>DT_HS300_20190628</t>
  </si>
  <si>
    <t>20190628购入</t>
  </si>
  <si>
    <t>DT_ZZ500_20190624</t>
  </si>
  <si>
    <t>DT_ZZ500_20190625</t>
  </si>
  <si>
    <t>DT_ZZ500_20190626</t>
  </si>
  <si>
    <t>DT_ZZ500_20190627</t>
  </si>
  <si>
    <t>DT_ZZ500_20190628</t>
  </si>
  <si>
    <t> -10 - -5</t>
    <phoneticPr fontId="2" type="noConversion"/>
  </si>
  <si>
    <t>-5 - 5</t>
    <phoneticPr fontId="2" type="noConversion"/>
  </si>
  <si>
    <t>适当参与</t>
    <phoneticPr fontId="2" type="noConversion"/>
  </si>
  <si>
    <t>谨慎申购</t>
    <phoneticPr fontId="2" type="noConversion"/>
  </si>
  <si>
    <t>可转债代码</t>
    <phoneticPr fontId="2" type="noConversion"/>
  </si>
  <si>
    <t>可转债名称</t>
    <phoneticPr fontId="2" type="noConversion"/>
  </si>
  <si>
    <t>持有天数</t>
    <phoneticPr fontId="2" type="noConversion"/>
  </si>
  <si>
    <t>缴款日期</t>
    <phoneticPr fontId="2" type="noConversion"/>
  </si>
  <si>
    <t>出售日期</t>
    <phoneticPr fontId="2" type="noConversion"/>
  </si>
  <si>
    <t>环境转债</t>
    <phoneticPr fontId="2" type="noConversion"/>
  </si>
  <si>
    <t>华钰转债</t>
    <phoneticPr fontId="2" type="noConversion"/>
  </si>
  <si>
    <t>智能转债</t>
    <phoneticPr fontId="2" type="noConversion"/>
  </si>
  <si>
    <t>-</t>
    <phoneticPr fontId="2" type="noConversion"/>
  </si>
  <si>
    <t>DT_HS300_20190701</t>
    <phoneticPr fontId="2" type="noConversion"/>
  </si>
  <si>
    <t>20190701购入</t>
    <phoneticPr fontId="2" type="noConversion"/>
  </si>
  <si>
    <t>DT_HS300_20190702</t>
  </si>
  <si>
    <t>20190702购入</t>
  </si>
  <si>
    <t>DT_HS300_20190703</t>
  </si>
  <si>
    <t>20190703购入</t>
  </si>
  <si>
    <t>DT_HS300_20190704</t>
  </si>
  <si>
    <t>20190704购入</t>
  </si>
  <si>
    <t>DT_HS300_20190705</t>
  </si>
  <si>
    <t>20190705购入</t>
  </si>
  <si>
    <t>DT_ZZ500_20190701</t>
    <phoneticPr fontId="2" type="noConversion"/>
  </si>
  <si>
    <t>DT_ZZ500_20190702</t>
  </si>
  <si>
    <t>DT_ZZ500_20190703</t>
  </si>
  <si>
    <t>DT_ZZ500_20190704</t>
  </si>
  <si>
    <t>DT_ZZ500_20190705</t>
  </si>
  <si>
    <t>总计</t>
    <phoneticPr fontId="2" type="noConversion"/>
  </si>
  <si>
    <t>DT_ZZ500_20190708</t>
  </si>
  <si>
    <t>20190708购入</t>
  </si>
  <si>
    <t>DT_ZZ500_20190709</t>
  </si>
  <si>
    <t>20190709购入</t>
  </si>
  <si>
    <t>DT_ZZ500_20190710</t>
  </si>
  <si>
    <t>20190710购入</t>
  </si>
  <si>
    <t>DT_ZZ500_20190711</t>
  </si>
  <si>
    <t>20190711购入</t>
  </si>
  <si>
    <t>DT_ZZ500_20190712</t>
  </si>
  <si>
    <t>20190712购入</t>
  </si>
  <si>
    <t>DT_HS300_20190708</t>
  </si>
  <si>
    <t>DT_HS300_20190709</t>
  </si>
  <si>
    <t>DT_HS300_20190710</t>
  </si>
  <si>
    <t>DT_HS300_20190711</t>
  </si>
  <si>
    <t>DT_HS300_20190712</t>
  </si>
  <si>
    <t>CC中签金额</t>
    <phoneticPr fontId="2" type="noConversion"/>
  </si>
  <si>
    <t>ZSQ中签金额</t>
    <phoneticPr fontId="2" type="noConversion"/>
  </si>
  <si>
    <t>ZSQ出售金额
(已剔除手续费)</t>
    <phoneticPr fontId="2" type="noConversion"/>
  </si>
  <si>
    <t>ZSQ获利</t>
    <phoneticPr fontId="2" type="noConversion"/>
  </si>
  <si>
    <t>CC出售金额
(已剔除手续费)</t>
    <phoneticPr fontId="2" type="noConversion"/>
  </si>
  <si>
    <t>CC获利</t>
    <phoneticPr fontId="2" type="noConversion"/>
  </si>
  <si>
    <t>南威转债</t>
    <phoneticPr fontId="2" type="noConversion"/>
  </si>
  <si>
    <t>DT_HS300_20190715</t>
  </si>
  <si>
    <t>20190715购入</t>
  </si>
  <si>
    <t>DT_HS300_20190716</t>
  </si>
  <si>
    <t>20190716购入</t>
  </si>
  <si>
    <t>DT_HS300_20190717</t>
  </si>
  <si>
    <t>20190717购入</t>
  </si>
  <si>
    <t>DT_HS300_20190718</t>
  </si>
  <si>
    <t>20190718购入</t>
  </si>
  <si>
    <t>DT_HS300_20190719</t>
  </si>
  <si>
    <t>20190719购入</t>
  </si>
  <si>
    <t>DT_ZZ500_20190715</t>
  </si>
  <si>
    <t>DT_ZZ500_20190716</t>
  </si>
  <si>
    <t>DT_ZZ500_20190717</t>
  </si>
  <si>
    <t>DT_ZZ500_20190718</t>
  </si>
  <si>
    <t>DT_ZZ500_20190719</t>
  </si>
  <si>
    <t>DT_ZZ500_20190722</t>
    <phoneticPr fontId="2" type="noConversion"/>
  </si>
  <si>
    <t>20190722购入</t>
    <phoneticPr fontId="2" type="noConversion"/>
  </si>
  <si>
    <t>DT_ZZ500_20190723</t>
  </si>
  <si>
    <t>20190723购入</t>
  </si>
  <si>
    <t>DT_HS300_20190722</t>
    <phoneticPr fontId="2" type="noConversion"/>
  </si>
  <si>
    <t>DT_HS300_20190723</t>
  </si>
  <si>
    <t>DT_HS300_20190724</t>
  </si>
  <si>
    <t>20190724购入</t>
  </si>
  <si>
    <t>DT_ZZ500_20190724</t>
  </si>
  <si>
    <t>DT_HS300_20190725</t>
  </si>
  <si>
    <t>20190725购入</t>
  </si>
  <si>
    <t>DT_HS300_20190726</t>
  </si>
  <si>
    <t>20190726购入</t>
  </si>
  <si>
    <t>DT_HS300_20190729</t>
  </si>
  <si>
    <t>20190729购入</t>
  </si>
  <si>
    <t>DT_ZZ500_20190725</t>
  </si>
  <si>
    <t>DT_ZZ500_20190726</t>
  </si>
  <si>
    <t>DT_ZZ500_20190729</t>
  </si>
  <si>
    <t>荣晟转债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</si>
</sst>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0.0000"/>
    <numFmt numFmtId="177" formatCode="0.00_ "/>
    <numFmt numFmtId="178" formatCode="0.00_);[Red]\(0.00\)"/>
    <numFmt numFmtId="179" formatCode="\+0.00%;\-0.00%;0.00%"/>
    <numFmt numFmtId="180" formatCode="[Red]\+0.00;[Green]\-0.00;0.00"/>
    <numFmt numFmtId="181" formatCode="yyyy\-mm\-dd;@"/>
    <numFmt numFmtId="182" formatCode="0.0000_);[Red]\(0.0000\)"/>
  </numFmts>
  <fonts count="15">
    <font>
      <sz val="12"/>
      <color theme="1"/>
      <name val="DengXian"/>
      <family val="2"/>
      <charset val="134"/>
      <scheme val="minor"/>
    </font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  <font>
      <b/>
      <sz val="11"/>
      <color rgb="FF000000"/>
      <name val="ＭＳ Ｐゴシック"/>
      <family val="2"/>
      <charset val="128"/>
    </font>
    <font>
      <sz val="10"/>
      <color rgb="FF000000"/>
      <name val="Microsoft YaHei UI"/>
    </font>
    <font>
      <b/>
      <sz val="10"/>
      <color rgb="FF000000"/>
      <name val="Microsoft YaHei UI"/>
    </font>
    <font>
      <sz val="10"/>
      <color rgb="FF000000"/>
      <name val="DengXian"/>
      <family val="4"/>
      <charset val="134"/>
      <scheme val="minor"/>
    </font>
    <font>
      <sz val="10"/>
      <color rgb="FF000000"/>
      <name val="DengXian"/>
      <family val="4"/>
      <charset val="134"/>
    </font>
    <font>
      <sz val="12"/>
      <color rgb="FFFF0000"/>
      <name val="DengXian"/>
      <family val="4"/>
      <charset val="134"/>
      <scheme val="minor"/>
    </font>
    <font>
      <sz val="12"/>
      <color rgb="FFFF0000"/>
      <name val="DengXian"/>
      <family val="2"/>
      <charset val="134"/>
      <scheme val="minor"/>
    </font>
    <font>
      <sz val="12"/>
      <name val="DengXian"/>
      <family val="2"/>
      <charset val="134"/>
      <scheme val="minor"/>
    </font>
    <font>
      <sz val="12"/>
      <color theme="1"/>
      <name val="DengXian"/>
      <family val="4"/>
      <charset val="134"/>
      <scheme val="minor"/>
    </font>
    <font>
      <sz val="12"/>
      <color rgb="FF00B050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62">
    <xf numFmtId="0" fontId="0" fillId="0" borderId="0" xfId="0"/>
    <xf numFmtId="9" fontId="0" fillId="0" borderId="0" xfId="1" applyFont="1"/>
    <xf numFmtId="2" fontId="0" fillId="0" borderId="0" xfId="0" applyNumberFormat="1"/>
    <xf numFmtId="176" fontId="0" fillId="0" borderId="0" xfId="0" applyNumberFormat="1"/>
    <xf numFmtId="10" fontId="0" fillId="0" borderId="0" xfId="1" applyNumberFormat="1" applyFont="1"/>
    <xf numFmtId="49" fontId="0" fillId="0" borderId="0" xfId="0" applyNumberFormat="1"/>
    <xf numFmtId="177" fontId="0" fillId="0" borderId="0" xfId="0" applyNumberFormat="1"/>
    <xf numFmtId="49" fontId="0" fillId="0" borderId="0" xfId="0" applyNumberFormat="1" applyFill="1"/>
    <xf numFmtId="0" fontId="0" fillId="0" borderId="0" xfId="0" applyAlignment="1">
      <alignment horizontal="center" wrapText="1"/>
    </xf>
    <xf numFmtId="178" fontId="0" fillId="0" borderId="0" xfId="1" applyNumberFormat="1" applyFont="1"/>
    <xf numFmtId="49" fontId="10" fillId="0" borderId="0" xfId="0" applyNumberFormat="1" applyFont="1" applyFill="1"/>
    <xf numFmtId="0" fontId="10" fillId="0" borderId="0" xfId="0" applyFont="1" applyFill="1"/>
    <xf numFmtId="2" fontId="10" fillId="0" borderId="0" xfId="0" applyNumberFormat="1" applyFont="1" applyFill="1"/>
    <xf numFmtId="176" fontId="10" fillId="0" borderId="0" xfId="0" applyNumberFormat="1" applyFont="1" applyFill="1"/>
    <xf numFmtId="178" fontId="10" fillId="0" borderId="0" xfId="1" applyNumberFormat="1" applyFont="1" applyFill="1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 wrapText="1"/>
    </xf>
    <xf numFmtId="9" fontId="10" fillId="0" borderId="0" xfId="1" applyNumberFormat="1" applyFont="1" applyFill="1"/>
    <xf numFmtId="9" fontId="0" fillId="0" borderId="0" xfId="1" applyNumberFormat="1" applyFont="1"/>
    <xf numFmtId="0" fontId="0" fillId="0" borderId="0" xfId="0" applyAlignment="1">
      <alignment wrapText="1"/>
    </xf>
    <xf numFmtId="49" fontId="11" fillId="0" borderId="0" xfId="0" applyNumberFormat="1" applyFont="1"/>
    <xf numFmtId="0" fontId="10" fillId="0" borderId="0" xfId="0" applyFont="1"/>
    <xf numFmtId="2" fontId="10" fillId="0" borderId="0" xfId="0" applyNumberFormat="1" applyFont="1"/>
    <xf numFmtId="176" fontId="10" fillId="0" borderId="0" xfId="0" applyNumberFormat="1" applyFont="1"/>
    <xf numFmtId="9" fontId="10" fillId="0" borderId="0" xfId="1" applyNumberFormat="1" applyFont="1"/>
    <xf numFmtId="178" fontId="10" fillId="0" borderId="0" xfId="1" applyNumberFormat="1" applyFont="1"/>
    <xf numFmtId="9" fontId="10" fillId="0" borderId="0" xfId="1" applyFont="1"/>
    <xf numFmtId="49" fontId="10" fillId="0" borderId="0" xfId="0" applyNumberFormat="1" applyFont="1"/>
    <xf numFmtId="0" fontId="11" fillId="0" borderId="0" xfId="0" applyFont="1"/>
    <xf numFmtId="49" fontId="12" fillId="0" borderId="0" xfId="0" applyNumberFormat="1" applyFont="1" applyFill="1"/>
    <xf numFmtId="178" fontId="0" fillId="0" borderId="0" xfId="1" applyNumberFormat="1" applyFont="1" applyAlignment="1">
      <alignment wrapText="1"/>
    </xf>
    <xf numFmtId="178" fontId="0" fillId="0" borderId="0" xfId="0" applyNumberFormat="1"/>
    <xf numFmtId="2" fontId="0" fillId="0" borderId="0" xfId="0" applyNumberFormat="1" applyFill="1"/>
    <xf numFmtId="176" fontId="0" fillId="0" borderId="0" xfId="0" applyNumberFormat="1" applyFill="1"/>
    <xf numFmtId="179" fontId="0" fillId="0" borderId="0" xfId="0" applyNumberFormat="1"/>
    <xf numFmtId="179" fontId="10" fillId="0" borderId="0" xfId="1" applyNumberFormat="1" applyFont="1"/>
    <xf numFmtId="179" fontId="10" fillId="0" borderId="0" xfId="1" applyNumberFormat="1" applyFont="1" applyFill="1"/>
    <xf numFmtId="0" fontId="0" fillId="0" borderId="0" xfId="0" applyNumberFormat="1"/>
    <xf numFmtId="180" fontId="10" fillId="0" borderId="0" xfId="0" applyNumberFormat="1" applyFont="1" applyAlignment="1">
      <alignment wrapText="1"/>
    </xf>
    <xf numFmtId="180" fontId="0" fillId="0" borderId="0" xfId="0" applyNumberFormat="1" applyAlignment="1">
      <alignment wrapText="1"/>
    </xf>
    <xf numFmtId="180" fontId="0" fillId="0" borderId="0" xfId="0" applyNumberFormat="1"/>
    <xf numFmtId="180" fontId="10" fillId="0" borderId="0" xfId="0" applyNumberFormat="1" applyFont="1" applyFill="1"/>
    <xf numFmtId="180" fontId="10" fillId="0" borderId="0" xfId="0" applyNumberFormat="1" applyFont="1"/>
    <xf numFmtId="179" fontId="10" fillId="0" borderId="0" xfId="1" applyNumberFormat="1" applyFont="1" applyFill="1" applyAlignment="1">
      <alignment horizontal="left"/>
    </xf>
    <xf numFmtId="180" fontId="0" fillId="0" borderId="0" xfId="0" applyNumberFormat="1" applyAlignment="1">
      <alignment horizontal="left" wrapText="1"/>
    </xf>
    <xf numFmtId="180" fontId="0" fillId="0" borderId="0" xfId="0" applyNumberFormat="1" applyAlignment="1">
      <alignment horizontal="left" vertical="center" wrapText="1"/>
    </xf>
    <xf numFmtId="0" fontId="13" fillId="0" borderId="0" xfId="0" applyFont="1"/>
    <xf numFmtId="58" fontId="13" fillId="0" borderId="0" xfId="0" quotePrefix="1" applyNumberFormat="1" applyFont="1"/>
    <xf numFmtId="0" fontId="13" fillId="0" borderId="0" xfId="0" applyFont="1" applyAlignment="1">
      <alignment horizontal="right"/>
    </xf>
    <xf numFmtId="0" fontId="13" fillId="0" borderId="0" xfId="0" quotePrefix="1" applyFont="1"/>
    <xf numFmtId="14" fontId="0" fillId="0" borderId="0" xfId="0" applyNumberFormat="1"/>
    <xf numFmtId="181" fontId="0" fillId="0" borderId="0" xfId="0" applyNumberFormat="1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 vertical="center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178" fontId="13" fillId="0" borderId="0" xfId="1" applyNumberFormat="1" applyFont="1" applyFill="1" applyAlignment="1">
      <alignment horizontal="left"/>
    </xf>
    <xf numFmtId="182" fontId="13" fillId="0" borderId="0" xfId="1" applyNumberFormat="1" applyFont="1" applyFill="1" applyAlignment="1">
      <alignment horizontal="left"/>
    </xf>
    <xf numFmtId="0" fontId="14" fillId="0" borderId="0" xfId="0" applyFont="1"/>
  </cellXfs>
  <cellStyles count="4">
    <cellStyle name="百分比" xfId="1" builtinId="5"/>
    <cellStyle name="常规" xfId="0" builtinId="0"/>
    <cellStyle name="超链接" xfId="2" builtinId="8" hidden="1"/>
    <cellStyle name="已访问的超链接" xfId="3" builtinId="9" hidden="1"/>
  </cellStyles>
  <dxfs count="27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color rgb="FFFF0000"/>
      </font>
    </dxf>
    <dxf>
      <font>
        <b val="0"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color rgb="FFFF0000"/>
      </font>
    </dxf>
    <dxf>
      <font>
        <b val="0"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color rgb="FFFF0000"/>
      </font>
    </dxf>
    <dxf>
      <font>
        <b val="0"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color rgb="FFFF0000"/>
      </font>
    </dxf>
    <dxf>
      <font>
        <b val="0"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ont>
        <b val="0"/>
        <i val="0"/>
        <color rgb="FFFF0000"/>
      </font>
    </dxf>
    <dxf>
      <font>
        <b val="0"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ont>
        <b val="0"/>
        <i val="0"/>
        <color rgb="FFFF0000"/>
      </font>
    </dxf>
    <dxf>
      <font>
        <b val="0"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ont>
        <b val="0"/>
        <i val="0"/>
        <color rgb="FFFF0000"/>
      </font>
    </dxf>
    <dxf>
      <font>
        <b val="0"/>
        <i val="0"/>
        <color rgb="FF00B050"/>
      </font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BFEAF-3110-834A-B656-D9CF9C34C8E1}">
  <dimension ref="A1:Y140"/>
  <sheetViews>
    <sheetView workbookViewId="0">
      <pane xSplit="1" ySplit="1" topLeftCell="H118" activePane="bottomRight" state="frozen"/>
      <selection activeCell="D23" sqref="D23"/>
      <selection pane="topRight" activeCell="D23" sqref="D23"/>
      <selection pane="bottomLeft" activeCell="D23" sqref="D23"/>
      <selection pane="bottomRight" activeCell="O141" sqref="O141"/>
    </sheetView>
  </sheetViews>
  <sheetFormatPr baseColWidth="10" defaultRowHeight="16"/>
  <cols>
    <col min="1" max="1" width="18.83203125" customWidth="1"/>
    <col min="2" max="2" width="6" bestFit="1" customWidth="1"/>
    <col min="3" max="3" width="8.5" bestFit="1" customWidth="1"/>
    <col min="4" max="4" width="8" bestFit="1" customWidth="1"/>
    <col min="5" max="5" width="6" bestFit="1" customWidth="1"/>
    <col min="6" max="6" width="9.33203125" style="35" customWidth="1"/>
    <col min="7" max="7" width="10" style="9" bestFit="1" customWidth="1"/>
    <col min="8" max="8" width="8.33203125" style="41" customWidth="1"/>
    <col min="9" max="9" width="6" bestFit="1" customWidth="1"/>
    <col min="10" max="10" width="18" customWidth="1"/>
    <col min="11" max="11" width="7.5" customWidth="1"/>
    <col min="12" max="12" width="5.33203125" customWidth="1"/>
    <col min="13" max="13" width="8.6640625" customWidth="1"/>
    <col min="14" max="15" width="10" bestFit="1" customWidth="1"/>
    <col min="16" max="17" width="10" customWidth="1"/>
    <col min="18" max="18" width="10" bestFit="1" customWidth="1"/>
    <col min="19" max="19" width="9" bestFit="1" customWidth="1"/>
    <col min="20" max="20" width="6" bestFit="1" customWidth="1"/>
    <col min="21" max="21" width="9" bestFit="1" customWidth="1"/>
    <col min="22" max="23" width="15.5" customWidth="1"/>
    <col min="24" max="24" width="14.83203125" customWidth="1"/>
  </cols>
  <sheetData>
    <row r="1" spans="1:24" ht="34">
      <c r="A1" t="s">
        <v>4</v>
      </c>
      <c r="B1" t="s">
        <v>5</v>
      </c>
      <c r="C1" t="s">
        <v>0</v>
      </c>
      <c r="D1" t="s">
        <v>3</v>
      </c>
      <c r="E1" t="s">
        <v>1</v>
      </c>
      <c r="F1" s="38">
        <v>1.3492</v>
      </c>
      <c r="G1" s="31" t="s">
        <v>50</v>
      </c>
      <c r="H1" s="45" t="str">
        <f>"盈利"&amp;ROUND(SUM(H2:H19964),2)</f>
        <v>盈利2188.93</v>
      </c>
      <c r="I1" t="s">
        <v>6</v>
      </c>
      <c r="J1" t="s">
        <v>2</v>
      </c>
      <c r="K1" t="s">
        <v>10</v>
      </c>
      <c r="L1" t="s">
        <v>8</v>
      </c>
      <c r="M1" s="8" t="s">
        <v>39</v>
      </c>
      <c r="N1" s="20" t="s">
        <v>34</v>
      </c>
      <c r="O1" s="20" t="s">
        <v>33</v>
      </c>
      <c r="P1" s="17" t="s">
        <v>35</v>
      </c>
      <c r="Q1" s="17" t="s">
        <v>36</v>
      </c>
      <c r="R1" s="17" t="s">
        <v>37</v>
      </c>
      <c r="S1" s="17" t="s">
        <v>38</v>
      </c>
      <c r="T1" s="20" t="s">
        <v>28</v>
      </c>
      <c r="U1" s="20" t="s">
        <v>365</v>
      </c>
      <c r="V1" t="s">
        <v>364</v>
      </c>
      <c r="W1" s="17" t="s">
        <v>43</v>
      </c>
      <c r="X1" s="17" t="s">
        <v>32</v>
      </c>
    </row>
    <row r="2" spans="1:24" hidden="1">
      <c r="A2" s="10" t="s">
        <v>181</v>
      </c>
      <c r="B2" s="11">
        <v>150</v>
      </c>
      <c r="C2" s="12">
        <v>166.39</v>
      </c>
      <c r="D2" s="13">
        <v>0.90059999999999996</v>
      </c>
      <c r="E2" s="18">
        <v>0.23</v>
      </c>
      <c r="F2" s="37">
        <f t="shared" ref="F2:F33" si="0">IF(G2="",($F$1*C2-B2)/B2,H2/B2)</f>
        <v>0.23680000000000007</v>
      </c>
      <c r="G2" s="14">
        <v>185.52</v>
      </c>
      <c r="H2" s="42">
        <f t="shared" ref="H2:H33" si="1">IF(G2="",$F$1*C2-B2,G2-B2)</f>
        <v>35.52000000000001</v>
      </c>
      <c r="I2" s="11" t="s">
        <v>11</v>
      </c>
      <c r="J2" s="11" t="s">
        <v>12</v>
      </c>
      <c r="K2" s="2">
        <f t="shared" ref="K2:K33" si="2">D2*C2</f>
        <v>149.85083399999999</v>
      </c>
      <c r="L2" s="2">
        <f t="shared" ref="L2:L22" si="3">B2-K2</f>
        <v>0.14916600000000813</v>
      </c>
      <c r="M2" s="1">
        <f>K2/150</f>
        <v>0.99900555999999996</v>
      </c>
      <c r="N2" s="2">
        <v>166.39</v>
      </c>
      <c r="O2" s="2">
        <f t="shared" ref="O2:O33" si="4">N2*D2</f>
        <v>149.85083399999999</v>
      </c>
      <c r="P2" s="2"/>
      <c r="Q2" s="2"/>
      <c r="R2" s="6">
        <v>0</v>
      </c>
      <c r="S2" s="6">
        <f t="shared" ref="S2:S11" si="5">R2+O2</f>
        <v>149.85083399999999</v>
      </c>
      <c r="T2">
        <f>B2</f>
        <v>150</v>
      </c>
      <c r="U2" s="6">
        <f>S2-T2</f>
        <v>-0.14916600000000813</v>
      </c>
      <c r="V2" s="4">
        <f>S2/T2-1</f>
        <v>-9.9444000000004085E-4</v>
      </c>
      <c r="W2" s="4">
        <f>O2/(T2-R2)-1</f>
        <v>-9.9444000000004085E-4</v>
      </c>
      <c r="X2" s="1">
        <f>R2/S2</f>
        <v>0</v>
      </c>
    </row>
    <row r="3" spans="1:24" hidden="1">
      <c r="A3" s="10" t="s">
        <v>182</v>
      </c>
      <c r="B3" s="11">
        <v>150</v>
      </c>
      <c r="C3" s="12">
        <v>166.63</v>
      </c>
      <c r="D3" s="13">
        <v>0.89929999999999999</v>
      </c>
      <c r="E3" s="18">
        <v>0.23</v>
      </c>
      <c r="F3" s="37">
        <f t="shared" si="0"/>
        <v>0.23859999999999995</v>
      </c>
      <c r="G3" s="14">
        <v>185.79</v>
      </c>
      <c r="H3" s="42">
        <f t="shared" si="1"/>
        <v>35.789999999999992</v>
      </c>
      <c r="I3" s="11" t="s">
        <v>11</v>
      </c>
      <c r="J3" s="11" t="s">
        <v>13</v>
      </c>
      <c r="K3" s="2">
        <f t="shared" si="2"/>
        <v>149.850359</v>
      </c>
      <c r="L3" s="2">
        <f t="shared" si="3"/>
        <v>0.14964100000000258</v>
      </c>
      <c r="M3" s="1">
        <f t="shared" ref="M3:M66" si="6">K3/150</f>
        <v>0.99900239333333329</v>
      </c>
      <c r="N3" s="6">
        <f>N2+C3</f>
        <v>333.02</v>
      </c>
      <c r="O3" s="2">
        <f t="shared" si="4"/>
        <v>299.48488599999996</v>
      </c>
      <c r="P3" s="2"/>
      <c r="Q3" s="2"/>
      <c r="R3" s="6">
        <f t="shared" ref="R3:R11" si="7">R2+Q3</f>
        <v>0</v>
      </c>
      <c r="S3" s="6">
        <f t="shared" si="5"/>
        <v>299.48488599999996</v>
      </c>
      <c r="T3">
        <f t="shared" ref="T3:T34" si="8">T2+B3</f>
        <v>300</v>
      </c>
      <c r="U3" s="6">
        <f t="shared" ref="U3:U11" si="9">S3-T3</f>
        <v>-0.5151140000000396</v>
      </c>
      <c r="V3" s="4">
        <f t="shared" ref="V3:V11" si="10">S3/T3-1</f>
        <v>-1.7170466666668327E-3</v>
      </c>
      <c r="W3" s="4">
        <f t="shared" ref="W3:W11" si="11">O3/(T3-R3)-1</f>
        <v>-1.7170466666668327E-3</v>
      </c>
      <c r="X3" s="1">
        <f t="shared" ref="X3:X11" si="12">R3/S3</f>
        <v>0</v>
      </c>
    </row>
    <row r="4" spans="1:24" hidden="1">
      <c r="A4" s="21" t="s">
        <v>183</v>
      </c>
      <c r="B4" s="22">
        <v>150</v>
      </c>
      <c r="C4" s="23">
        <v>163</v>
      </c>
      <c r="D4" s="24">
        <v>0.91930000000000001</v>
      </c>
      <c r="E4" s="25">
        <v>0.23</v>
      </c>
      <c r="F4" s="37">
        <f t="shared" si="0"/>
        <v>0.23113333333333325</v>
      </c>
      <c r="G4" s="26">
        <v>184.67</v>
      </c>
      <c r="H4" s="43">
        <f t="shared" si="1"/>
        <v>34.669999999999987</v>
      </c>
      <c r="I4" s="11" t="s">
        <v>11</v>
      </c>
      <c r="J4" s="22" t="s">
        <v>40</v>
      </c>
      <c r="K4" s="2">
        <f t="shared" si="2"/>
        <v>149.8459</v>
      </c>
      <c r="L4" s="2">
        <f t="shared" si="3"/>
        <v>0.15409999999999968</v>
      </c>
      <c r="M4" s="1">
        <f t="shared" si="6"/>
        <v>0.99897266666666662</v>
      </c>
      <c r="N4" s="6">
        <f t="shared" ref="N4:N35" si="13">N3+C4-P4</f>
        <v>496.02</v>
      </c>
      <c r="O4" s="2">
        <f t="shared" si="4"/>
        <v>455.99118599999997</v>
      </c>
      <c r="P4" s="2"/>
      <c r="Q4" s="2"/>
      <c r="R4" s="6">
        <f t="shared" si="7"/>
        <v>0</v>
      </c>
      <c r="S4" s="6">
        <f t="shared" si="5"/>
        <v>455.99118599999997</v>
      </c>
      <c r="T4">
        <f t="shared" si="8"/>
        <v>450</v>
      </c>
      <c r="U4" s="6">
        <f t="shared" si="9"/>
        <v>5.9911859999999706</v>
      </c>
      <c r="V4" s="4">
        <f t="shared" si="10"/>
        <v>1.3313746666666626E-2</v>
      </c>
      <c r="W4" s="4">
        <v>0.01</v>
      </c>
      <c r="X4" s="1">
        <f t="shared" si="12"/>
        <v>0</v>
      </c>
    </row>
    <row r="5" spans="1:24" hidden="1">
      <c r="A5" s="21" t="s">
        <v>184</v>
      </c>
      <c r="B5" s="22">
        <v>150</v>
      </c>
      <c r="C5" s="23">
        <v>160.84</v>
      </c>
      <c r="D5" s="24">
        <v>0.93169999999999997</v>
      </c>
      <c r="E5" s="25">
        <v>0.23</v>
      </c>
      <c r="F5" s="37">
        <f t="shared" si="0"/>
        <v>0.23153333333333326</v>
      </c>
      <c r="G5" s="26">
        <v>184.73</v>
      </c>
      <c r="H5" s="43">
        <f t="shared" si="1"/>
        <v>34.72999999999999</v>
      </c>
      <c r="I5" s="22" t="s">
        <v>11</v>
      </c>
      <c r="J5" s="22" t="s">
        <v>46</v>
      </c>
      <c r="K5" s="2">
        <f t="shared" si="2"/>
        <v>149.85462799999999</v>
      </c>
      <c r="L5" s="2">
        <f t="shared" si="3"/>
        <v>0.14537200000000894</v>
      </c>
      <c r="M5" s="1">
        <f t="shared" si="6"/>
        <v>0.9990308533333333</v>
      </c>
      <c r="N5" s="6">
        <f t="shared" si="13"/>
        <v>656.86</v>
      </c>
      <c r="O5" s="2">
        <f t="shared" si="4"/>
        <v>611.99646199999995</v>
      </c>
      <c r="P5" s="2"/>
      <c r="Q5" s="2"/>
      <c r="R5" s="6">
        <f t="shared" si="7"/>
        <v>0</v>
      </c>
      <c r="S5" s="6">
        <f t="shared" si="5"/>
        <v>611.99646199999995</v>
      </c>
      <c r="T5">
        <f t="shared" si="8"/>
        <v>600</v>
      </c>
      <c r="U5" s="6">
        <f t="shared" si="9"/>
        <v>11.996461999999951</v>
      </c>
      <c r="V5" s="4">
        <f t="shared" si="10"/>
        <v>1.9994103333333291E-2</v>
      </c>
      <c r="W5" s="4">
        <f t="shared" si="11"/>
        <v>1.9994103333333291E-2</v>
      </c>
      <c r="X5" s="1">
        <f t="shared" si="12"/>
        <v>0</v>
      </c>
    </row>
    <row r="6" spans="1:24" hidden="1">
      <c r="A6" s="21" t="s">
        <v>185</v>
      </c>
      <c r="B6" s="22">
        <v>150</v>
      </c>
      <c r="C6" s="23">
        <v>162.41999999999999</v>
      </c>
      <c r="D6" s="24">
        <v>0.92259999999999998</v>
      </c>
      <c r="E6" s="25">
        <v>0.23</v>
      </c>
      <c r="F6" s="37">
        <f t="shared" si="0"/>
        <v>0.23359999999999995</v>
      </c>
      <c r="G6" s="26">
        <v>185.04</v>
      </c>
      <c r="H6" s="43">
        <f t="shared" si="1"/>
        <v>35.039999999999992</v>
      </c>
      <c r="I6" s="22" t="s">
        <v>11</v>
      </c>
      <c r="J6" s="29" t="s">
        <v>41</v>
      </c>
      <c r="K6" s="2">
        <f t="shared" si="2"/>
        <v>149.84869199999997</v>
      </c>
      <c r="L6" s="2">
        <f t="shared" si="3"/>
        <v>0.15130800000002864</v>
      </c>
      <c r="M6" s="1">
        <f t="shared" si="6"/>
        <v>0.99899127999999981</v>
      </c>
      <c r="N6" s="6">
        <f t="shared" si="13"/>
        <v>819.28</v>
      </c>
      <c r="O6" s="2">
        <f t="shared" si="4"/>
        <v>755.86772799999994</v>
      </c>
      <c r="P6" s="2"/>
      <c r="Q6" s="2"/>
      <c r="R6" s="6">
        <f t="shared" si="7"/>
        <v>0</v>
      </c>
      <c r="S6" s="6">
        <f t="shared" si="5"/>
        <v>755.86772799999994</v>
      </c>
      <c r="T6">
        <f t="shared" si="8"/>
        <v>750</v>
      </c>
      <c r="U6" s="6">
        <f t="shared" si="9"/>
        <v>5.8677279999999428</v>
      </c>
      <c r="V6" s="4">
        <f t="shared" si="10"/>
        <v>7.8236373333333553E-3</v>
      </c>
      <c r="W6" s="4">
        <f t="shared" si="11"/>
        <v>7.8236373333333553E-3</v>
      </c>
      <c r="X6" s="1">
        <f t="shared" si="12"/>
        <v>0</v>
      </c>
    </row>
    <row r="7" spans="1:24" hidden="1">
      <c r="A7" s="28" t="s">
        <v>186</v>
      </c>
      <c r="B7" s="22">
        <v>150</v>
      </c>
      <c r="C7" s="23">
        <v>162.09</v>
      </c>
      <c r="D7" s="24">
        <v>0.92449999999999999</v>
      </c>
      <c r="E7" s="25">
        <v>0.23</v>
      </c>
      <c r="F7" s="37">
        <f t="shared" si="0"/>
        <v>0.23106666666666664</v>
      </c>
      <c r="G7" s="26">
        <v>184.66</v>
      </c>
      <c r="H7" s="43">
        <f t="shared" si="1"/>
        <v>34.659999999999997</v>
      </c>
      <c r="I7" s="22" t="s">
        <v>11</v>
      </c>
      <c r="J7" s="22" t="s">
        <v>42</v>
      </c>
      <c r="K7" s="2">
        <f t="shared" si="2"/>
        <v>149.852205</v>
      </c>
      <c r="L7" s="2">
        <f t="shared" si="3"/>
        <v>0.14779500000000212</v>
      </c>
      <c r="M7" s="1">
        <f t="shared" si="6"/>
        <v>0.99901470000000003</v>
      </c>
      <c r="N7" s="6">
        <f t="shared" si="13"/>
        <v>981.37</v>
      </c>
      <c r="O7" s="2">
        <f t="shared" si="4"/>
        <v>907.27656500000001</v>
      </c>
      <c r="P7" s="2"/>
      <c r="Q7" s="2"/>
      <c r="R7" s="6">
        <f t="shared" si="7"/>
        <v>0</v>
      </c>
      <c r="S7" s="6">
        <f t="shared" si="5"/>
        <v>907.27656500000001</v>
      </c>
      <c r="T7">
        <f t="shared" si="8"/>
        <v>900</v>
      </c>
      <c r="U7" s="6">
        <f t="shared" si="9"/>
        <v>7.2765650000000051</v>
      </c>
      <c r="V7" s="4">
        <f t="shared" si="10"/>
        <v>8.0850722222223226E-3</v>
      </c>
      <c r="W7" s="4">
        <f t="shared" si="11"/>
        <v>8.0850722222223226E-3</v>
      </c>
      <c r="X7" s="1">
        <f t="shared" si="12"/>
        <v>0</v>
      </c>
    </row>
    <row r="8" spans="1:24" hidden="1">
      <c r="A8" s="21" t="s">
        <v>187</v>
      </c>
      <c r="B8" s="22">
        <v>150</v>
      </c>
      <c r="C8" s="23">
        <v>161.16</v>
      </c>
      <c r="D8" s="24">
        <v>0.92979999999999996</v>
      </c>
      <c r="E8" s="25">
        <v>0.23</v>
      </c>
      <c r="F8" s="37">
        <f t="shared" si="0"/>
        <v>0.23399999999999996</v>
      </c>
      <c r="G8" s="26">
        <v>185.1</v>
      </c>
      <c r="H8" s="43">
        <f t="shared" si="1"/>
        <v>35.099999999999994</v>
      </c>
      <c r="I8" s="22" t="s">
        <v>11</v>
      </c>
      <c r="J8" s="22" t="s">
        <v>44</v>
      </c>
      <c r="K8" s="2">
        <f t="shared" si="2"/>
        <v>149.84656799999999</v>
      </c>
      <c r="L8" s="2">
        <f t="shared" si="3"/>
        <v>0.15343200000000934</v>
      </c>
      <c r="M8" s="1">
        <f t="shared" si="6"/>
        <v>0.99897711999999994</v>
      </c>
      <c r="N8" s="6">
        <f t="shared" si="13"/>
        <v>1142.53</v>
      </c>
      <c r="O8" s="2">
        <f t="shared" si="4"/>
        <v>1062.324394</v>
      </c>
      <c r="P8" s="2"/>
      <c r="Q8" s="2"/>
      <c r="R8" s="6">
        <f t="shared" si="7"/>
        <v>0</v>
      </c>
      <c r="S8" s="6">
        <f t="shared" si="5"/>
        <v>1062.324394</v>
      </c>
      <c r="T8">
        <f t="shared" si="8"/>
        <v>1050</v>
      </c>
      <c r="U8" s="6">
        <f t="shared" si="9"/>
        <v>12.324393999999984</v>
      </c>
      <c r="V8" s="4">
        <f t="shared" si="10"/>
        <v>1.1737518095238153E-2</v>
      </c>
      <c r="W8" s="4">
        <f t="shared" si="11"/>
        <v>1.1737518095238153E-2</v>
      </c>
      <c r="X8" s="1">
        <f t="shared" si="12"/>
        <v>0</v>
      </c>
    </row>
    <row r="9" spans="1:24" hidden="1">
      <c r="A9" s="28" t="s">
        <v>188</v>
      </c>
      <c r="B9" s="22">
        <v>150</v>
      </c>
      <c r="C9" s="23">
        <v>160.08000000000001</v>
      </c>
      <c r="D9" s="24">
        <v>0.93610000000000004</v>
      </c>
      <c r="E9" s="25">
        <v>0.23</v>
      </c>
      <c r="F9" s="37">
        <f t="shared" si="0"/>
        <v>0.23299999999999993</v>
      </c>
      <c r="G9" s="26">
        <v>184.95</v>
      </c>
      <c r="H9" s="43">
        <f t="shared" si="1"/>
        <v>34.949999999999989</v>
      </c>
      <c r="I9" s="22" t="s">
        <v>11</v>
      </c>
      <c r="J9" s="22" t="s">
        <v>63</v>
      </c>
      <c r="K9" s="2">
        <f t="shared" si="2"/>
        <v>149.85088800000003</v>
      </c>
      <c r="L9" s="2">
        <f t="shared" si="3"/>
        <v>0.14911199999997393</v>
      </c>
      <c r="M9" s="1">
        <f t="shared" si="6"/>
        <v>0.99900592000000021</v>
      </c>
      <c r="N9" s="6">
        <f t="shared" si="13"/>
        <v>1302.6099999999999</v>
      </c>
      <c r="O9" s="2">
        <f t="shared" si="4"/>
        <v>1219.3732210000001</v>
      </c>
      <c r="P9" s="2"/>
      <c r="Q9" s="2"/>
      <c r="R9" s="6">
        <f t="shared" si="7"/>
        <v>0</v>
      </c>
      <c r="S9" s="6">
        <f t="shared" si="5"/>
        <v>1219.3732210000001</v>
      </c>
      <c r="T9">
        <f t="shared" si="8"/>
        <v>1200</v>
      </c>
      <c r="U9" s="6">
        <f t="shared" si="9"/>
        <v>19.373221000000058</v>
      </c>
      <c r="V9" s="4">
        <f t="shared" si="10"/>
        <v>1.6144350833333432E-2</v>
      </c>
      <c r="W9" s="4">
        <f t="shared" si="11"/>
        <v>1.6144350833333432E-2</v>
      </c>
      <c r="X9" s="1">
        <f t="shared" si="12"/>
        <v>0</v>
      </c>
    </row>
    <row r="10" spans="1:24" hidden="1">
      <c r="A10" s="21" t="s">
        <v>189</v>
      </c>
      <c r="B10" s="22">
        <v>150</v>
      </c>
      <c r="C10" s="23">
        <v>161.41999999999999</v>
      </c>
      <c r="D10" s="24">
        <v>0.92830000000000001</v>
      </c>
      <c r="E10" s="25">
        <v>0.23</v>
      </c>
      <c r="F10" s="37">
        <f t="shared" si="0"/>
        <v>0.23600000000000004</v>
      </c>
      <c r="G10" s="26">
        <v>185.4</v>
      </c>
      <c r="H10" s="43">
        <f t="shared" si="1"/>
        <v>35.400000000000006</v>
      </c>
      <c r="I10" s="22" t="s">
        <v>11</v>
      </c>
      <c r="J10" s="22" t="s">
        <v>45</v>
      </c>
      <c r="K10" s="2">
        <f t="shared" si="2"/>
        <v>149.84618599999999</v>
      </c>
      <c r="L10" s="2">
        <f t="shared" si="3"/>
        <v>0.15381400000001122</v>
      </c>
      <c r="M10" s="1">
        <f t="shared" si="6"/>
        <v>0.99897457333333328</v>
      </c>
      <c r="N10" s="6">
        <f t="shared" si="13"/>
        <v>1464.03</v>
      </c>
      <c r="O10" s="2">
        <f t="shared" si="4"/>
        <v>1359.059049</v>
      </c>
      <c r="P10" s="2"/>
      <c r="Q10" s="2"/>
      <c r="R10" s="6">
        <f t="shared" si="7"/>
        <v>0</v>
      </c>
      <c r="S10" s="6">
        <f t="shared" si="5"/>
        <v>1359.059049</v>
      </c>
      <c r="T10">
        <f t="shared" si="8"/>
        <v>1350</v>
      </c>
      <c r="U10" s="6">
        <f t="shared" si="9"/>
        <v>9.0590489999999591</v>
      </c>
      <c r="V10" s="4">
        <f t="shared" si="10"/>
        <v>6.7104066666665574E-3</v>
      </c>
      <c r="W10" s="4">
        <f t="shared" si="11"/>
        <v>6.7104066666665574E-3</v>
      </c>
      <c r="X10" s="1">
        <f t="shared" si="12"/>
        <v>0</v>
      </c>
    </row>
    <row r="11" spans="1:24" hidden="1">
      <c r="A11" s="28" t="s">
        <v>190</v>
      </c>
      <c r="B11" s="22">
        <v>150</v>
      </c>
      <c r="C11" s="23">
        <v>158.5</v>
      </c>
      <c r="D11" s="24">
        <v>0.94540000000000002</v>
      </c>
      <c r="E11" s="25">
        <v>0.23</v>
      </c>
      <c r="F11" s="37">
        <f t="shared" si="0"/>
        <v>0.25173333333333325</v>
      </c>
      <c r="G11" s="26">
        <v>187.76</v>
      </c>
      <c r="H11" s="43">
        <f t="shared" si="1"/>
        <v>37.759999999999991</v>
      </c>
      <c r="I11" s="22" t="s">
        <v>11</v>
      </c>
      <c r="J11" s="22" t="s">
        <v>70</v>
      </c>
      <c r="K11" s="2">
        <f t="shared" si="2"/>
        <v>149.8459</v>
      </c>
      <c r="L11" s="2">
        <f t="shared" si="3"/>
        <v>0.15409999999999968</v>
      </c>
      <c r="M11" s="1">
        <f t="shared" si="6"/>
        <v>0.99897266666666662</v>
      </c>
      <c r="N11" s="6">
        <f t="shared" si="13"/>
        <v>1622.53</v>
      </c>
      <c r="O11" s="2">
        <f t="shared" si="4"/>
        <v>1533.9398619999999</v>
      </c>
      <c r="P11" s="2"/>
      <c r="Q11" s="2"/>
      <c r="R11" s="6">
        <f t="shared" si="7"/>
        <v>0</v>
      </c>
      <c r="S11" s="6">
        <f t="shared" si="5"/>
        <v>1533.9398619999999</v>
      </c>
      <c r="T11">
        <f t="shared" si="8"/>
        <v>1500</v>
      </c>
      <c r="U11" s="6">
        <f t="shared" si="9"/>
        <v>33.939861999999948</v>
      </c>
      <c r="V11" s="4">
        <f t="shared" si="10"/>
        <v>2.2626574666666732E-2</v>
      </c>
      <c r="W11" s="4">
        <f t="shared" si="11"/>
        <v>2.2626574666666732E-2</v>
      </c>
      <c r="X11" s="1">
        <f t="shared" si="12"/>
        <v>0</v>
      </c>
    </row>
    <row r="12" spans="1:24" hidden="1">
      <c r="A12" s="28" t="s">
        <v>191</v>
      </c>
      <c r="B12" s="22">
        <v>150</v>
      </c>
      <c r="C12" s="23">
        <v>158.47</v>
      </c>
      <c r="D12" s="24">
        <v>0.9456</v>
      </c>
      <c r="E12" s="25">
        <v>0.23</v>
      </c>
      <c r="F12" s="37">
        <f t="shared" si="0"/>
        <v>0.25146666666666667</v>
      </c>
      <c r="G12" s="26">
        <v>187.72</v>
      </c>
      <c r="H12" s="43">
        <f t="shared" si="1"/>
        <v>37.72</v>
      </c>
      <c r="I12" s="22" t="s">
        <v>11</v>
      </c>
      <c r="J12" s="22" t="s">
        <v>71</v>
      </c>
      <c r="K12" s="2">
        <f t="shared" si="2"/>
        <v>149.849232</v>
      </c>
      <c r="L12" s="2">
        <f t="shared" si="3"/>
        <v>0.15076799999999935</v>
      </c>
      <c r="M12" s="1">
        <f t="shared" si="6"/>
        <v>0.99899488000000003</v>
      </c>
      <c r="N12" s="6">
        <f t="shared" si="13"/>
        <v>1781</v>
      </c>
      <c r="O12" s="2">
        <f t="shared" si="4"/>
        <v>1684.1135999999999</v>
      </c>
      <c r="P12" s="2"/>
      <c r="Q12" s="2"/>
      <c r="R12" s="6">
        <f t="shared" ref="R12:R75" si="14">R11+Q12</f>
        <v>0</v>
      </c>
      <c r="S12" s="6">
        <f t="shared" ref="S12:S75" si="15">R12+O12</f>
        <v>1684.1135999999999</v>
      </c>
      <c r="T12">
        <f t="shared" si="8"/>
        <v>1650</v>
      </c>
      <c r="U12" s="6">
        <f t="shared" ref="U12:U75" si="16">S12-T12</f>
        <v>34.113599999999906</v>
      </c>
      <c r="V12" s="4">
        <f t="shared" ref="V12:V75" si="17">S12/T12-1</f>
        <v>2.0674909090909077E-2</v>
      </c>
      <c r="W12" s="4">
        <f t="shared" ref="W12:W75" si="18">O12/(T12-R12)-1</f>
        <v>2.0674909090909077E-2</v>
      </c>
      <c r="X12" s="1">
        <f t="shared" ref="X12:X75" si="19">R12/S12</f>
        <v>0</v>
      </c>
    </row>
    <row r="13" spans="1:24" hidden="1">
      <c r="A13" s="28" t="s">
        <v>192</v>
      </c>
      <c r="B13" s="22">
        <v>150</v>
      </c>
      <c r="C13" s="23">
        <v>159.30000000000001</v>
      </c>
      <c r="D13" s="24">
        <v>0.94069999999999998</v>
      </c>
      <c r="E13" s="25">
        <v>0.23</v>
      </c>
      <c r="F13" s="37">
        <f t="shared" si="0"/>
        <v>0.25813333333333333</v>
      </c>
      <c r="G13" s="26">
        <v>188.72</v>
      </c>
      <c r="H13" s="43">
        <f t="shared" si="1"/>
        <v>38.72</v>
      </c>
      <c r="I13" s="22" t="s">
        <v>11</v>
      </c>
      <c r="J13" s="22" t="s">
        <v>72</v>
      </c>
      <c r="K13" s="2">
        <f t="shared" si="2"/>
        <v>149.85351</v>
      </c>
      <c r="L13" s="2">
        <f t="shared" si="3"/>
        <v>0.14649000000000001</v>
      </c>
      <c r="M13" s="1">
        <f t="shared" si="6"/>
        <v>0.99902340000000001</v>
      </c>
      <c r="N13" s="6">
        <f t="shared" si="13"/>
        <v>1940.3</v>
      </c>
      <c r="O13" s="2">
        <f t="shared" si="4"/>
        <v>1825.2402099999999</v>
      </c>
      <c r="P13" s="2"/>
      <c r="Q13" s="2"/>
      <c r="R13" s="6">
        <f t="shared" si="14"/>
        <v>0</v>
      </c>
      <c r="S13" s="6">
        <f t="shared" si="15"/>
        <v>1825.2402099999999</v>
      </c>
      <c r="T13">
        <f t="shared" si="8"/>
        <v>1800</v>
      </c>
      <c r="U13" s="6">
        <f t="shared" si="16"/>
        <v>25.240209999999934</v>
      </c>
      <c r="V13" s="4">
        <f t="shared" si="17"/>
        <v>1.402233888888893E-2</v>
      </c>
      <c r="W13" s="4">
        <f t="shared" si="18"/>
        <v>1.402233888888893E-2</v>
      </c>
      <c r="X13" s="1">
        <f t="shared" si="19"/>
        <v>0</v>
      </c>
    </row>
    <row r="14" spans="1:24" hidden="1">
      <c r="A14" s="28" t="s">
        <v>193</v>
      </c>
      <c r="B14" s="22">
        <v>150</v>
      </c>
      <c r="C14" s="23">
        <v>156.62</v>
      </c>
      <c r="D14" s="24">
        <v>0.95679999999999998</v>
      </c>
      <c r="E14" s="25">
        <v>0.23</v>
      </c>
      <c r="F14" s="37">
        <f t="shared" si="0"/>
        <v>0.23686666666666667</v>
      </c>
      <c r="G14" s="26">
        <v>185.53</v>
      </c>
      <c r="H14" s="43">
        <f t="shared" si="1"/>
        <v>35.53</v>
      </c>
      <c r="I14" s="22" t="s">
        <v>11</v>
      </c>
      <c r="J14" s="22" t="s">
        <v>73</v>
      </c>
      <c r="K14" s="2">
        <f t="shared" si="2"/>
        <v>149.854016</v>
      </c>
      <c r="L14" s="2">
        <f t="shared" si="3"/>
        <v>0.14598399999999856</v>
      </c>
      <c r="M14" s="1">
        <f t="shared" si="6"/>
        <v>0.99902677333333334</v>
      </c>
      <c r="N14" s="6">
        <f t="shared" si="13"/>
        <v>2096.92</v>
      </c>
      <c r="O14" s="2">
        <f t="shared" si="4"/>
        <v>2006.3330559999999</v>
      </c>
      <c r="P14" s="2"/>
      <c r="Q14" s="2"/>
      <c r="R14" s="6">
        <f t="shared" si="14"/>
        <v>0</v>
      </c>
      <c r="S14" s="6">
        <f t="shared" si="15"/>
        <v>2006.3330559999999</v>
      </c>
      <c r="T14">
        <f t="shared" si="8"/>
        <v>1950</v>
      </c>
      <c r="U14" s="6">
        <f t="shared" si="16"/>
        <v>56.333055999999942</v>
      </c>
      <c r="V14" s="4">
        <f t="shared" si="17"/>
        <v>2.8888746666666743E-2</v>
      </c>
      <c r="W14" s="4">
        <f t="shared" si="18"/>
        <v>2.8888746666666743E-2</v>
      </c>
      <c r="X14" s="1">
        <f t="shared" si="19"/>
        <v>0</v>
      </c>
    </row>
    <row r="15" spans="1:24" hidden="1">
      <c r="A15" s="28" t="s">
        <v>194</v>
      </c>
      <c r="B15" s="22">
        <v>150</v>
      </c>
      <c r="C15" s="23">
        <v>155.80000000000001</v>
      </c>
      <c r="D15" s="24">
        <v>0.96179999999999999</v>
      </c>
      <c r="E15" s="25">
        <v>0.23</v>
      </c>
      <c r="F15" s="37">
        <f t="shared" si="0"/>
        <v>0.23046666666666663</v>
      </c>
      <c r="G15" s="26">
        <v>184.57</v>
      </c>
      <c r="H15" s="43">
        <f t="shared" si="1"/>
        <v>34.569999999999993</v>
      </c>
      <c r="I15" s="22" t="s">
        <v>11</v>
      </c>
      <c r="J15" s="22" t="s">
        <v>74</v>
      </c>
      <c r="K15" s="2">
        <f t="shared" si="2"/>
        <v>149.84844000000001</v>
      </c>
      <c r="L15" s="2">
        <f t="shared" si="3"/>
        <v>0.15155999999998926</v>
      </c>
      <c r="M15" s="1">
        <f t="shared" si="6"/>
        <v>0.99898960000000003</v>
      </c>
      <c r="N15" s="6">
        <f t="shared" si="13"/>
        <v>2252.7200000000003</v>
      </c>
      <c r="O15" s="2">
        <f t="shared" si="4"/>
        <v>2166.6660960000004</v>
      </c>
      <c r="P15" s="2"/>
      <c r="Q15" s="2"/>
      <c r="R15" s="6">
        <f t="shared" si="14"/>
        <v>0</v>
      </c>
      <c r="S15" s="6">
        <f t="shared" si="15"/>
        <v>2166.6660960000004</v>
      </c>
      <c r="T15">
        <f t="shared" si="8"/>
        <v>2100</v>
      </c>
      <c r="U15" s="6">
        <f t="shared" si="16"/>
        <v>66.66609600000038</v>
      </c>
      <c r="V15" s="4">
        <f t="shared" si="17"/>
        <v>3.1745760000000178E-2</v>
      </c>
      <c r="W15" s="4">
        <f t="shared" si="18"/>
        <v>3.1745760000000178E-2</v>
      </c>
      <c r="X15" s="1">
        <f t="shared" si="19"/>
        <v>0</v>
      </c>
    </row>
    <row r="16" spans="1:24" hidden="1">
      <c r="A16" s="28" t="s">
        <v>195</v>
      </c>
      <c r="B16" s="22">
        <v>150</v>
      </c>
      <c r="C16" s="23">
        <v>157.77000000000001</v>
      </c>
      <c r="D16" s="24">
        <v>0.94979999999999998</v>
      </c>
      <c r="E16" s="25">
        <v>0.23</v>
      </c>
      <c r="F16" s="37">
        <f t="shared" si="0"/>
        <v>0.24593333333333325</v>
      </c>
      <c r="G16" s="26">
        <v>186.89</v>
      </c>
      <c r="H16" s="43">
        <f t="shared" si="1"/>
        <v>36.889999999999986</v>
      </c>
      <c r="I16" s="22" t="s">
        <v>11</v>
      </c>
      <c r="J16" s="22" t="s">
        <v>75</v>
      </c>
      <c r="K16" s="2">
        <f t="shared" si="2"/>
        <v>149.84994600000002</v>
      </c>
      <c r="L16" s="2">
        <f t="shared" si="3"/>
        <v>0.15005399999998303</v>
      </c>
      <c r="M16" s="1">
        <f t="shared" si="6"/>
        <v>0.99899964000000008</v>
      </c>
      <c r="N16" s="6">
        <f t="shared" si="13"/>
        <v>2410.4900000000002</v>
      </c>
      <c r="O16" s="2">
        <f t="shared" si="4"/>
        <v>2289.4834020000003</v>
      </c>
      <c r="P16" s="2"/>
      <c r="Q16" s="2"/>
      <c r="R16" s="6">
        <f t="shared" si="14"/>
        <v>0</v>
      </c>
      <c r="S16" s="6">
        <f t="shared" si="15"/>
        <v>2289.4834020000003</v>
      </c>
      <c r="T16">
        <f t="shared" si="8"/>
        <v>2250</v>
      </c>
      <c r="U16" s="6">
        <f t="shared" si="16"/>
        <v>39.483402000000297</v>
      </c>
      <c r="V16" s="4">
        <f t="shared" si="17"/>
        <v>1.7548178666666692E-2</v>
      </c>
      <c r="W16" s="4">
        <f t="shared" si="18"/>
        <v>1.7548178666666692E-2</v>
      </c>
      <c r="X16" s="1">
        <f t="shared" si="19"/>
        <v>0</v>
      </c>
    </row>
    <row r="17" spans="1:24" hidden="1">
      <c r="A17" s="28" t="s">
        <v>196</v>
      </c>
      <c r="B17" s="22">
        <v>150</v>
      </c>
      <c r="C17" s="23">
        <v>157.85</v>
      </c>
      <c r="D17" s="24">
        <v>0.94930000000000003</v>
      </c>
      <c r="E17" s="25">
        <v>0.23</v>
      </c>
      <c r="F17" s="37">
        <f t="shared" si="0"/>
        <v>0.24666666666666667</v>
      </c>
      <c r="G17" s="26">
        <v>187</v>
      </c>
      <c r="H17" s="43">
        <f t="shared" si="1"/>
        <v>37</v>
      </c>
      <c r="I17" s="22" t="s">
        <v>11</v>
      </c>
      <c r="J17" s="22" t="s">
        <v>76</v>
      </c>
      <c r="K17" s="2">
        <f t="shared" si="2"/>
        <v>149.847005</v>
      </c>
      <c r="L17" s="2">
        <f t="shared" si="3"/>
        <v>0.15299500000000421</v>
      </c>
      <c r="M17" s="1">
        <f t="shared" si="6"/>
        <v>0.99898003333333329</v>
      </c>
      <c r="N17" s="6">
        <f t="shared" si="13"/>
        <v>2568.34</v>
      </c>
      <c r="O17" s="2">
        <f t="shared" si="4"/>
        <v>2438.1251620000003</v>
      </c>
      <c r="P17" s="2"/>
      <c r="Q17" s="2"/>
      <c r="R17" s="6">
        <f t="shared" si="14"/>
        <v>0</v>
      </c>
      <c r="S17" s="6">
        <f t="shared" si="15"/>
        <v>2438.1251620000003</v>
      </c>
      <c r="T17">
        <f t="shared" si="8"/>
        <v>2400</v>
      </c>
      <c r="U17" s="6">
        <f t="shared" si="16"/>
        <v>38.125162000000273</v>
      </c>
      <c r="V17" s="4">
        <f t="shared" si="17"/>
        <v>1.5885484166666686E-2</v>
      </c>
      <c r="W17" s="4">
        <f t="shared" si="18"/>
        <v>1.5885484166666686E-2</v>
      </c>
      <c r="X17" s="1">
        <f t="shared" si="19"/>
        <v>0</v>
      </c>
    </row>
    <row r="18" spans="1:24" hidden="1">
      <c r="A18" s="28" t="s">
        <v>197</v>
      </c>
      <c r="B18" s="22">
        <v>150</v>
      </c>
      <c r="C18" s="23">
        <v>157.03</v>
      </c>
      <c r="D18" s="24">
        <v>0.95430000000000004</v>
      </c>
      <c r="E18" s="25">
        <v>0.23</v>
      </c>
      <c r="F18" s="37">
        <f t="shared" si="0"/>
        <v>0.24013333333333339</v>
      </c>
      <c r="G18" s="26">
        <v>186.02</v>
      </c>
      <c r="H18" s="43">
        <f t="shared" si="1"/>
        <v>36.02000000000001</v>
      </c>
      <c r="I18" s="22" t="s">
        <v>11</v>
      </c>
      <c r="J18" s="22" t="s">
        <v>77</v>
      </c>
      <c r="K18" s="2">
        <f t="shared" si="2"/>
        <v>149.85372900000002</v>
      </c>
      <c r="L18" s="2">
        <f t="shared" si="3"/>
        <v>0.1462709999999845</v>
      </c>
      <c r="M18" s="1">
        <f t="shared" si="6"/>
        <v>0.99902486000000013</v>
      </c>
      <c r="N18" s="6">
        <f t="shared" si="13"/>
        <v>2725.3700000000003</v>
      </c>
      <c r="O18" s="2">
        <f t="shared" si="4"/>
        <v>2600.8205910000006</v>
      </c>
      <c r="P18" s="2"/>
      <c r="Q18" s="2"/>
      <c r="R18" s="6">
        <f t="shared" si="14"/>
        <v>0</v>
      </c>
      <c r="S18" s="6">
        <f t="shared" si="15"/>
        <v>2600.8205910000006</v>
      </c>
      <c r="T18">
        <f t="shared" si="8"/>
        <v>2550</v>
      </c>
      <c r="U18" s="6">
        <f t="shared" si="16"/>
        <v>50.820591000000604</v>
      </c>
      <c r="V18" s="4">
        <f t="shared" si="17"/>
        <v>1.9929643529412067E-2</v>
      </c>
      <c r="W18" s="4">
        <f t="shared" si="18"/>
        <v>1.9929643529412067E-2</v>
      </c>
      <c r="X18" s="1">
        <f t="shared" si="19"/>
        <v>0</v>
      </c>
    </row>
    <row r="19" spans="1:24" hidden="1">
      <c r="A19" s="28" t="s">
        <v>198</v>
      </c>
      <c r="B19" s="22">
        <v>150</v>
      </c>
      <c r="C19" s="23">
        <v>155.83000000000001</v>
      </c>
      <c r="D19" s="24">
        <v>0.96160000000000001</v>
      </c>
      <c r="E19" s="25">
        <v>0.23</v>
      </c>
      <c r="F19" s="37">
        <f t="shared" si="0"/>
        <v>0.23066666666666663</v>
      </c>
      <c r="G19" s="26">
        <v>184.6</v>
      </c>
      <c r="H19" s="43">
        <f t="shared" si="1"/>
        <v>34.599999999999994</v>
      </c>
      <c r="I19" s="22" t="s">
        <v>11</v>
      </c>
      <c r="J19" s="22" t="s">
        <v>78</v>
      </c>
      <c r="K19" s="2">
        <f t="shared" si="2"/>
        <v>149.84612800000002</v>
      </c>
      <c r="L19" s="2">
        <f t="shared" si="3"/>
        <v>0.15387199999997847</v>
      </c>
      <c r="M19" s="1">
        <f t="shared" si="6"/>
        <v>0.99897418666666682</v>
      </c>
      <c r="N19" s="6">
        <f t="shared" si="13"/>
        <v>2881.2000000000003</v>
      </c>
      <c r="O19" s="2">
        <f t="shared" si="4"/>
        <v>2770.5619200000001</v>
      </c>
      <c r="P19" s="2"/>
      <c r="Q19" s="2"/>
      <c r="R19" s="6">
        <f t="shared" si="14"/>
        <v>0</v>
      </c>
      <c r="S19" s="6">
        <f t="shared" si="15"/>
        <v>2770.5619200000001</v>
      </c>
      <c r="T19">
        <f t="shared" si="8"/>
        <v>2700</v>
      </c>
      <c r="U19" s="6">
        <f t="shared" si="16"/>
        <v>70.5619200000001</v>
      </c>
      <c r="V19" s="4">
        <f t="shared" si="17"/>
        <v>2.6134044444444449E-2</v>
      </c>
      <c r="W19" s="4">
        <f t="shared" si="18"/>
        <v>2.6134044444444449E-2</v>
      </c>
      <c r="X19" s="1">
        <f t="shared" si="19"/>
        <v>0</v>
      </c>
    </row>
    <row r="20" spans="1:24" hidden="1">
      <c r="A20" s="28" t="s">
        <v>205</v>
      </c>
      <c r="B20" s="22">
        <v>105</v>
      </c>
      <c r="C20" s="23">
        <v>104.62</v>
      </c>
      <c r="D20" s="24">
        <v>1.0026999999999999</v>
      </c>
      <c r="E20" s="25">
        <f>10%*M20+13%</f>
        <v>0.19993498266666668</v>
      </c>
      <c r="F20" s="37">
        <f t="shared" si="0"/>
        <v>0.20447619047619048</v>
      </c>
      <c r="G20" s="26">
        <v>126.47</v>
      </c>
      <c r="H20" s="43">
        <f t="shared" si="1"/>
        <v>21.47</v>
      </c>
      <c r="I20" s="22" t="s">
        <v>11</v>
      </c>
      <c r="J20" s="22" t="s">
        <v>83</v>
      </c>
      <c r="K20" s="2">
        <f t="shared" si="2"/>
        <v>104.902474</v>
      </c>
      <c r="L20" s="2">
        <f t="shared" si="3"/>
        <v>9.7526000000002E-2</v>
      </c>
      <c r="M20" s="1">
        <f>K20/150</f>
        <v>0.69934982666666667</v>
      </c>
      <c r="N20" s="6">
        <f t="shared" si="13"/>
        <v>2985.82</v>
      </c>
      <c r="O20" s="2">
        <f t="shared" si="4"/>
        <v>2993.8817140000001</v>
      </c>
      <c r="P20" s="2"/>
      <c r="Q20" s="2"/>
      <c r="R20" s="6">
        <f t="shared" si="14"/>
        <v>0</v>
      </c>
      <c r="S20" s="6">
        <f t="shared" si="15"/>
        <v>2993.8817140000001</v>
      </c>
      <c r="T20">
        <f t="shared" si="8"/>
        <v>2805</v>
      </c>
      <c r="U20" s="6">
        <f t="shared" si="16"/>
        <v>188.8817140000001</v>
      </c>
      <c r="V20" s="4">
        <f t="shared" si="17"/>
        <v>6.7337509447415345E-2</v>
      </c>
      <c r="W20" s="4">
        <f t="shared" si="18"/>
        <v>6.7337509447415345E-2</v>
      </c>
      <c r="X20" s="1">
        <f t="shared" si="19"/>
        <v>0</v>
      </c>
    </row>
    <row r="21" spans="1:24" hidden="1">
      <c r="A21" s="28" t="s">
        <v>207</v>
      </c>
      <c r="B21" s="22">
        <v>90</v>
      </c>
      <c r="C21" s="23">
        <v>87.89</v>
      </c>
      <c r="D21" s="24">
        <v>1.0229999999999999</v>
      </c>
      <c r="E21" s="25">
        <f>10%*M21+13%</f>
        <v>0.18994098000000001</v>
      </c>
      <c r="F21" s="37">
        <f t="shared" si="0"/>
        <v>0.19766666666666674</v>
      </c>
      <c r="G21" s="26">
        <v>107.79</v>
      </c>
      <c r="H21" s="43">
        <f t="shared" si="1"/>
        <v>17.790000000000006</v>
      </c>
      <c r="I21" s="22" t="s">
        <v>11</v>
      </c>
      <c r="J21" s="22" t="s">
        <v>94</v>
      </c>
      <c r="K21" s="2">
        <f t="shared" si="2"/>
        <v>89.911469999999994</v>
      </c>
      <c r="L21" s="2">
        <f t="shared" si="3"/>
        <v>8.8530000000005771E-2</v>
      </c>
      <c r="M21" s="1">
        <f>K21/150</f>
        <v>0.59940979999999999</v>
      </c>
      <c r="N21" s="6">
        <f t="shared" si="13"/>
        <v>3073.71</v>
      </c>
      <c r="O21" s="2">
        <f t="shared" si="4"/>
        <v>3144.4053299999996</v>
      </c>
      <c r="P21" s="2"/>
      <c r="Q21" s="2"/>
      <c r="R21" s="6">
        <f t="shared" si="14"/>
        <v>0</v>
      </c>
      <c r="S21" s="6">
        <f t="shared" si="15"/>
        <v>3144.4053299999996</v>
      </c>
      <c r="T21">
        <f t="shared" si="8"/>
        <v>2895</v>
      </c>
      <c r="U21" s="6">
        <f t="shared" si="16"/>
        <v>249.40532999999959</v>
      </c>
      <c r="V21" s="4">
        <f t="shared" si="17"/>
        <v>8.6150373056994578E-2</v>
      </c>
      <c r="W21" s="4">
        <f t="shared" si="18"/>
        <v>8.6150373056994578E-2</v>
      </c>
      <c r="X21" s="1">
        <f t="shared" si="19"/>
        <v>0</v>
      </c>
    </row>
    <row r="22" spans="1:24" hidden="1">
      <c r="A22" s="28" t="s">
        <v>208</v>
      </c>
      <c r="B22" s="22">
        <v>90</v>
      </c>
      <c r="C22" s="23">
        <v>89.46</v>
      </c>
      <c r="D22" s="24">
        <v>1.0049999999999999</v>
      </c>
      <c r="E22" s="25">
        <f>10%*M22+13%</f>
        <v>0.1899382</v>
      </c>
      <c r="F22" s="37">
        <f t="shared" si="0"/>
        <v>0.19111111111111115</v>
      </c>
      <c r="G22" s="26">
        <v>107.2</v>
      </c>
      <c r="H22" s="43">
        <f t="shared" si="1"/>
        <v>17.200000000000003</v>
      </c>
      <c r="I22" s="22" t="s">
        <v>11</v>
      </c>
      <c r="J22" s="22" t="s">
        <v>82</v>
      </c>
      <c r="K22" s="2">
        <f t="shared" si="2"/>
        <v>89.907299999999978</v>
      </c>
      <c r="L22" s="2">
        <f t="shared" si="3"/>
        <v>9.2700000000021987E-2</v>
      </c>
      <c r="M22" s="1">
        <f>K22/150</f>
        <v>0.59938199999999986</v>
      </c>
      <c r="N22" s="6">
        <f t="shared" si="13"/>
        <v>3163.17</v>
      </c>
      <c r="O22" s="2">
        <f t="shared" si="4"/>
        <v>3178.9858499999996</v>
      </c>
      <c r="P22" s="2"/>
      <c r="Q22" s="2"/>
      <c r="R22" s="6">
        <f t="shared" si="14"/>
        <v>0</v>
      </c>
      <c r="S22" s="6">
        <f t="shared" si="15"/>
        <v>3178.9858499999996</v>
      </c>
      <c r="T22">
        <f t="shared" si="8"/>
        <v>2985</v>
      </c>
      <c r="U22" s="6">
        <f t="shared" si="16"/>
        <v>193.98584999999957</v>
      </c>
      <c r="V22" s="4">
        <f t="shared" si="17"/>
        <v>6.4986884422110425E-2</v>
      </c>
      <c r="W22" s="4">
        <f t="shared" si="18"/>
        <v>6.4986884422110425E-2</v>
      </c>
      <c r="X22" s="1">
        <f t="shared" si="19"/>
        <v>0</v>
      </c>
    </row>
    <row r="23" spans="1:24">
      <c r="A23" s="5" t="s">
        <v>199</v>
      </c>
      <c r="B23">
        <v>270</v>
      </c>
      <c r="C23" s="59">
        <v>253.95</v>
      </c>
      <c r="D23" s="60">
        <v>1.0616000000000001</v>
      </c>
      <c r="E23" s="19">
        <f>10%*M23+13%</f>
        <v>0.30972887999999998</v>
      </c>
      <c r="F23" s="44">
        <f t="shared" si="0"/>
        <v>0.26899755555555538</v>
      </c>
      <c r="H23" s="41">
        <f t="shared" si="1"/>
        <v>72.629339999999956</v>
      </c>
      <c r="I23" t="s">
        <v>7</v>
      </c>
      <c r="J23" t="s">
        <v>14</v>
      </c>
      <c r="K23" s="2">
        <f t="shared" si="2"/>
        <v>269.59332000000001</v>
      </c>
      <c r="L23" s="2">
        <f t="shared" ref="L23:L86" si="20">B23-K23</f>
        <v>0.40667999999999438</v>
      </c>
      <c r="M23" s="1">
        <f t="shared" si="6"/>
        <v>1.7972888</v>
      </c>
      <c r="N23" s="6">
        <f t="shared" si="13"/>
        <v>3417.12</v>
      </c>
      <c r="O23" s="2">
        <f t="shared" si="4"/>
        <v>3627.6145920000004</v>
      </c>
      <c r="P23" s="2"/>
      <c r="Q23" s="2"/>
      <c r="R23" s="6">
        <f t="shared" si="14"/>
        <v>0</v>
      </c>
      <c r="S23" s="6">
        <f t="shared" si="15"/>
        <v>3627.6145920000004</v>
      </c>
      <c r="T23">
        <f t="shared" si="8"/>
        <v>3255</v>
      </c>
      <c r="U23" s="6">
        <f t="shared" si="16"/>
        <v>372.61459200000036</v>
      </c>
      <c r="V23" s="4">
        <f t="shared" si="17"/>
        <v>0.11447452903225819</v>
      </c>
      <c r="W23" s="4">
        <f t="shared" si="18"/>
        <v>0.11447452903225819</v>
      </c>
      <c r="X23" s="1">
        <f t="shared" si="19"/>
        <v>0</v>
      </c>
    </row>
    <row r="24" spans="1:24">
      <c r="A24" s="5" t="s">
        <v>200</v>
      </c>
      <c r="B24">
        <v>270</v>
      </c>
      <c r="C24" s="59">
        <v>253.16</v>
      </c>
      <c r="D24" s="60">
        <v>1.0649</v>
      </c>
      <c r="E24" s="19">
        <f t="shared" ref="E24:E84" si="21">10%*M24+13%</f>
        <v>0.30972672266666668</v>
      </c>
      <c r="F24" s="37">
        <f t="shared" si="0"/>
        <v>0.26504989629629627</v>
      </c>
      <c r="H24" s="41">
        <f t="shared" si="1"/>
        <v>71.56347199999999</v>
      </c>
      <c r="I24" t="s">
        <v>7</v>
      </c>
      <c r="J24" t="s">
        <v>15</v>
      </c>
      <c r="K24" s="2">
        <f t="shared" si="2"/>
        <v>269.59008399999999</v>
      </c>
      <c r="L24" s="2">
        <f t="shared" si="20"/>
        <v>0.40991600000000972</v>
      </c>
      <c r="M24" s="1">
        <f t="shared" si="6"/>
        <v>1.7972672266666665</v>
      </c>
      <c r="N24" s="6">
        <f t="shared" si="13"/>
        <v>3670.2799999999997</v>
      </c>
      <c r="O24" s="2">
        <f t="shared" si="4"/>
        <v>3908.4811719999998</v>
      </c>
      <c r="P24" s="2"/>
      <c r="Q24" s="2"/>
      <c r="R24" s="6">
        <f t="shared" si="14"/>
        <v>0</v>
      </c>
      <c r="S24" s="6">
        <f t="shared" si="15"/>
        <v>3908.4811719999998</v>
      </c>
      <c r="T24">
        <f t="shared" si="8"/>
        <v>3525</v>
      </c>
      <c r="U24" s="6">
        <f t="shared" si="16"/>
        <v>383.48117199999979</v>
      </c>
      <c r="V24" s="4">
        <f t="shared" si="17"/>
        <v>0.10878898496453893</v>
      </c>
      <c r="W24" s="4">
        <f t="shared" si="18"/>
        <v>0.10878898496453893</v>
      </c>
      <c r="X24" s="1">
        <f t="shared" si="19"/>
        <v>0</v>
      </c>
    </row>
    <row r="25" spans="1:24">
      <c r="A25" s="5" t="s">
        <v>201</v>
      </c>
      <c r="B25">
        <v>255</v>
      </c>
      <c r="C25" s="59">
        <v>240.9</v>
      </c>
      <c r="D25" s="60">
        <v>1.0569999999999999</v>
      </c>
      <c r="E25" s="19">
        <f t="shared" si="21"/>
        <v>0.29975419999999997</v>
      </c>
      <c r="F25" s="37">
        <f t="shared" si="0"/>
        <v>0.27459717647058834</v>
      </c>
      <c r="H25" s="41">
        <f t="shared" si="1"/>
        <v>70.022280000000023</v>
      </c>
      <c r="I25" t="s">
        <v>7</v>
      </c>
      <c r="J25" t="s">
        <v>16</v>
      </c>
      <c r="K25" s="2">
        <f t="shared" si="2"/>
        <v>254.63129999999998</v>
      </c>
      <c r="L25" s="2">
        <f t="shared" si="20"/>
        <v>0.36870000000001824</v>
      </c>
      <c r="M25" s="1">
        <f t="shared" si="6"/>
        <v>1.6975419999999999</v>
      </c>
      <c r="N25" s="6">
        <f t="shared" si="13"/>
        <v>3911.18</v>
      </c>
      <c r="O25" s="2">
        <f t="shared" si="4"/>
        <v>4134.11726</v>
      </c>
      <c r="P25" s="2"/>
      <c r="Q25" s="2"/>
      <c r="R25" s="6">
        <f t="shared" si="14"/>
        <v>0</v>
      </c>
      <c r="S25" s="6">
        <f t="shared" si="15"/>
        <v>4134.11726</v>
      </c>
      <c r="T25">
        <f t="shared" si="8"/>
        <v>3780</v>
      </c>
      <c r="U25" s="6">
        <f t="shared" si="16"/>
        <v>354.11725999999999</v>
      </c>
      <c r="V25" s="4">
        <f t="shared" si="17"/>
        <v>9.3681814814814857E-2</v>
      </c>
      <c r="W25" s="4">
        <f t="shared" si="18"/>
        <v>9.3681814814814857E-2</v>
      </c>
      <c r="X25" s="1">
        <f t="shared" si="19"/>
        <v>0</v>
      </c>
    </row>
    <row r="26" spans="1:24">
      <c r="A26" s="5" t="s">
        <v>202</v>
      </c>
      <c r="B26">
        <v>270</v>
      </c>
      <c r="C26" s="59">
        <v>252.58</v>
      </c>
      <c r="D26" s="60">
        <v>1.0673999999999999</v>
      </c>
      <c r="E26" s="19">
        <f t="shared" si="21"/>
        <v>0.30973592799999999</v>
      </c>
      <c r="F26" s="37">
        <f t="shared" si="0"/>
        <v>0.2621516148148148</v>
      </c>
      <c r="H26" s="41">
        <f t="shared" si="1"/>
        <v>70.780935999999997</v>
      </c>
      <c r="I26" t="s">
        <v>7</v>
      </c>
      <c r="J26" t="s">
        <v>17</v>
      </c>
      <c r="K26" s="2">
        <f t="shared" si="2"/>
        <v>269.60389199999997</v>
      </c>
      <c r="L26" s="2">
        <f t="shared" si="20"/>
        <v>0.39610800000002655</v>
      </c>
      <c r="M26" s="1">
        <f t="shared" si="6"/>
        <v>1.7973592799999998</v>
      </c>
      <c r="N26" s="6">
        <f t="shared" si="13"/>
        <v>4163.76</v>
      </c>
      <c r="O26" s="2">
        <f t="shared" si="4"/>
        <v>4444.3974239999998</v>
      </c>
      <c r="P26" s="2"/>
      <c r="Q26" s="2"/>
      <c r="R26" s="6">
        <f t="shared" si="14"/>
        <v>0</v>
      </c>
      <c r="S26" s="6">
        <f t="shared" si="15"/>
        <v>4444.3974239999998</v>
      </c>
      <c r="T26">
        <f t="shared" si="8"/>
        <v>4050</v>
      </c>
      <c r="U26" s="6">
        <f t="shared" si="16"/>
        <v>394.39742399999977</v>
      </c>
      <c r="V26" s="4">
        <f t="shared" si="17"/>
        <v>9.7382080000000038E-2</v>
      </c>
      <c r="W26" s="4">
        <f t="shared" si="18"/>
        <v>9.7382080000000038E-2</v>
      </c>
      <c r="X26" s="1">
        <f t="shared" si="19"/>
        <v>0</v>
      </c>
    </row>
    <row r="27" spans="1:24">
      <c r="A27" s="5" t="s">
        <v>203</v>
      </c>
      <c r="B27">
        <v>255</v>
      </c>
      <c r="C27" s="59">
        <v>235.44</v>
      </c>
      <c r="D27" s="60">
        <v>1.0814999999999999</v>
      </c>
      <c r="E27" s="19">
        <f t="shared" si="21"/>
        <v>0.29975224</v>
      </c>
      <c r="F27" s="37">
        <f t="shared" si="0"/>
        <v>0.24570842352941172</v>
      </c>
      <c r="H27" s="41">
        <f t="shared" si="1"/>
        <v>62.655647999999985</v>
      </c>
      <c r="I27" t="s">
        <v>7</v>
      </c>
      <c r="J27" t="s">
        <v>18</v>
      </c>
      <c r="K27" s="2">
        <f t="shared" si="2"/>
        <v>254.62835999999999</v>
      </c>
      <c r="L27" s="2">
        <f t="shared" si="20"/>
        <v>0.37164000000001352</v>
      </c>
      <c r="M27" s="1">
        <f t="shared" si="6"/>
        <v>1.6975224</v>
      </c>
      <c r="N27" s="6">
        <f t="shared" si="13"/>
        <v>4399.2</v>
      </c>
      <c r="O27" s="2">
        <f t="shared" si="4"/>
        <v>4757.7347999999993</v>
      </c>
      <c r="P27" s="2"/>
      <c r="Q27" s="2"/>
      <c r="R27" s="6">
        <f t="shared" si="14"/>
        <v>0</v>
      </c>
      <c r="S27" s="6">
        <f t="shared" si="15"/>
        <v>4757.7347999999993</v>
      </c>
      <c r="T27">
        <f t="shared" si="8"/>
        <v>4305</v>
      </c>
      <c r="U27" s="6">
        <f t="shared" si="16"/>
        <v>452.73479999999927</v>
      </c>
      <c r="V27" s="4">
        <f t="shared" si="17"/>
        <v>0.10516487804878039</v>
      </c>
      <c r="W27" s="4">
        <f t="shared" si="18"/>
        <v>0.10516487804878039</v>
      </c>
      <c r="X27" s="1">
        <f t="shared" si="19"/>
        <v>0</v>
      </c>
    </row>
    <row r="28" spans="1:24">
      <c r="A28" s="5" t="s">
        <v>204</v>
      </c>
      <c r="B28">
        <v>255</v>
      </c>
      <c r="C28" s="59">
        <v>231.51</v>
      </c>
      <c r="D28" s="60">
        <v>1.0999000000000001</v>
      </c>
      <c r="E28" s="19">
        <f t="shared" si="21"/>
        <v>0.29975856600000006</v>
      </c>
      <c r="F28" s="37">
        <f t="shared" si="0"/>
        <v>0.22491487058823512</v>
      </c>
      <c r="H28" s="41">
        <f t="shared" si="1"/>
        <v>57.353291999999954</v>
      </c>
      <c r="I28" t="s">
        <v>7</v>
      </c>
      <c r="J28" t="s">
        <v>19</v>
      </c>
      <c r="K28" s="2">
        <f t="shared" si="2"/>
        <v>254.63784900000002</v>
      </c>
      <c r="L28" s="2">
        <f t="shared" si="20"/>
        <v>0.36215099999998301</v>
      </c>
      <c r="M28" s="1">
        <f t="shared" si="6"/>
        <v>1.6975856600000001</v>
      </c>
      <c r="N28" s="6">
        <f t="shared" si="13"/>
        <v>4630.71</v>
      </c>
      <c r="O28" s="2">
        <f t="shared" si="4"/>
        <v>5093.3179290000007</v>
      </c>
      <c r="P28" s="2"/>
      <c r="Q28" s="2"/>
      <c r="R28" s="6">
        <f t="shared" si="14"/>
        <v>0</v>
      </c>
      <c r="S28" s="6">
        <f t="shared" si="15"/>
        <v>5093.3179290000007</v>
      </c>
      <c r="T28">
        <f t="shared" si="8"/>
        <v>4560</v>
      </c>
      <c r="U28" s="6">
        <f t="shared" si="16"/>
        <v>533.31792900000073</v>
      </c>
      <c r="V28" s="4">
        <f t="shared" si="17"/>
        <v>0.11695568618421071</v>
      </c>
      <c r="W28" s="4">
        <f t="shared" si="18"/>
        <v>0.11695568618421071</v>
      </c>
      <c r="X28" s="1">
        <f t="shared" si="19"/>
        <v>0</v>
      </c>
    </row>
    <row r="29" spans="1:24">
      <c r="A29" s="5" t="s">
        <v>206</v>
      </c>
      <c r="B29">
        <v>105</v>
      </c>
      <c r="C29" s="59">
        <v>92.94</v>
      </c>
      <c r="D29" s="60">
        <v>1.1282000000000001</v>
      </c>
      <c r="E29" s="19">
        <f t="shared" si="21"/>
        <v>0.19990327200000002</v>
      </c>
      <c r="F29" s="37">
        <f t="shared" si="0"/>
        <v>0.19423474285714276</v>
      </c>
      <c r="H29" s="41">
        <f t="shared" si="1"/>
        <v>20.394647999999989</v>
      </c>
      <c r="I29" t="s">
        <v>7</v>
      </c>
      <c r="J29" t="s">
        <v>20</v>
      </c>
      <c r="K29" s="2">
        <f t="shared" si="2"/>
        <v>104.85490800000001</v>
      </c>
      <c r="L29" s="2">
        <f t="shared" si="20"/>
        <v>0.14509199999999112</v>
      </c>
      <c r="M29" s="1">
        <f t="shared" si="6"/>
        <v>0.69903272000000005</v>
      </c>
      <c r="N29" s="6">
        <f t="shared" si="13"/>
        <v>4723.6499999999996</v>
      </c>
      <c r="O29" s="2">
        <f t="shared" si="4"/>
        <v>5329.2219299999997</v>
      </c>
      <c r="P29" s="2"/>
      <c r="Q29" s="2"/>
      <c r="R29" s="6">
        <f t="shared" si="14"/>
        <v>0</v>
      </c>
      <c r="S29" s="6">
        <f t="shared" si="15"/>
        <v>5329.2219299999997</v>
      </c>
      <c r="T29">
        <f t="shared" si="8"/>
        <v>4665</v>
      </c>
      <c r="U29" s="6">
        <f t="shared" si="16"/>
        <v>664.2219299999997</v>
      </c>
      <c r="V29" s="4">
        <f t="shared" si="17"/>
        <v>0.14238412218649521</v>
      </c>
      <c r="W29" s="4">
        <f t="shared" si="18"/>
        <v>0.14238412218649521</v>
      </c>
      <c r="X29" s="1">
        <f t="shared" si="19"/>
        <v>0</v>
      </c>
    </row>
    <row r="30" spans="1:24">
      <c r="A30" s="5" t="s">
        <v>209</v>
      </c>
      <c r="B30">
        <v>90</v>
      </c>
      <c r="C30" s="59">
        <v>78.62</v>
      </c>
      <c r="D30" s="60">
        <v>1.1431</v>
      </c>
      <c r="E30" s="19">
        <f t="shared" si="21"/>
        <v>0.18991368133333333</v>
      </c>
      <c r="F30" s="37">
        <f t="shared" si="0"/>
        <v>0.17860115555555561</v>
      </c>
      <c r="H30" s="41">
        <f t="shared" si="1"/>
        <v>16.074104000000005</v>
      </c>
      <c r="I30" t="s">
        <v>7</v>
      </c>
      <c r="J30" t="s">
        <v>21</v>
      </c>
      <c r="K30" s="2">
        <f t="shared" si="2"/>
        <v>89.870522000000008</v>
      </c>
      <c r="L30" s="2">
        <f t="shared" si="20"/>
        <v>0.12947799999999177</v>
      </c>
      <c r="M30" s="1">
        <f t="shared" si="6"/>
        <v>0.59913681333333335</v>
      </c>
      <c r="N30" s="6">
        <f t="shared" si="13"/>
        <v>4802.2699999999995</v>
      </c>
      <c r="O30" s="2">
        <f t="shared" si="4"/>
        <v>5489.4748369999998</v>
      </c>
      <c r="P30" s="2"/>
      <c r="Q30" s="2"/>
      <c r="R30" s="6">
        <f t="shared" si="14"/>
        <v>0</v>
      </c>
      <c r="S30" s="6">
        <f t="shared" si="15"/>
        <v>5489.4748369999998</v>
      </c>
      <c r="T30">
        <f t="shared" si="8"/>
        <v>4755</v>
      </c>
      <c r="U30" s="6">
        <f t="shared" si="16"/>
        <v>734.47483699999975</v>
      </c>
      <c r="V30" s="4">
        <f t="shared" si="17"/>
        <v>0.15446368811777078</v>
      </c>
      <c r="W30" s="4">
        <f t="shared" si="18"/>
        <v>0.15446368811777078</v>
      </c>
      <c r="X30" s="1">
        <f t="shared" si="19"/>
        <v>0</v>
      </c>
    </row>
    <row r="31" spans="1:24">
      <c r="A31" s="5" t="s">
        <v>210</v>
      </c>
      <c r="B31">
        <v>90</v>
      </c>
      <c r="C31" s="59">
        <v>78.77</v>
      </c>
      <c r="D31" s="60">
        <v>1.141</v>
      </c>
      <c r="E31" s="19">
        <f t="shared" si="21"/>
        <v>0.18991771333333335</v>
      </c>
      <c r="F31" s="37">
        <f t="shared" si="0"/>
        <v>0.18084982222222218</v>
      </c>
      <c r="H31" s="41">
        <f t="shared" si="1"/>
        <v>16.276483999999996</v>
      </c>
      <c r="I31" t="s">
        <v>7</v>
      </c>
      <c r="J31" t="s">
        <v>22</v>
      </c>
      <c r="K31" s="2">
        <f t="shared" si="2"/>
        <v>89.876570000000001</v>
      </c>
      <c r="L31" s="2">
        <f t="shared" si="20"/>
        <v>0.12342999999999904</v>
      </c>
      <c r="M31" s="1">
        <f t="shared" si="6"/>
        <v>0.59917713333333333</v>
      </c>
      <c r="N31" s="6">
        <f t="shared" si="13"/>
        <v>4881.04</v>
      </c>
      <c r="O31" s="2">
        <f t="shared" si="4"/>
        <v>5569.2666399999998</v>
      </c>
      <c r="P31" s="2"/>
      <c r="Q31" s="2"/>
      <c r="R31" s="6">
        <f t="shared" si="14"/>
        <v>0</v>
      </c>
      <c r="S31" s="6">
        <f t="shared" si="15"/>
        <v>5569.2666399999998</v>
      </c>
      <c r="T31">
        <f t="shared" si="8"/>
        <v>4845</v>
      </c>
      <c r="U31" s="6">
        <f t="shared" si="16"/>
        <v>724.26663999999982</v>
      </c>
      <c r="V31" s="4">
        <f t="shared" si="17"/>
        <v>0.14948743859649127</v>
      </c>
      <c r="W31" s="4">
        <f t="shared" si="18"/>
        <v>0.14948743859649127</v>
      </c>
      <c r="X31" s="1">
        <f t="shared" si="19"/>
        <v>0</v>
      </c>
    </row>
    <row r="32" spans="1:24">
      <c r="A32" s="5" t="s">
        <v>211</v>
      </c>
      <c r="B32">
        <v>90</v>
      </c>
      <c r="C32" s="59">
        <v>78.510000000000005</v>
      </c>
      <c r="D32" s="60">
        <v>1.1447000000000001</v>
      </c>
      <c r="E32" s="19">
        <f t="shared" si="21"/>
        <v>0.18991359800000002</v>
      </c>
      <c r="F32" s="37">
        <f t="shared" si="0"/>
        <v>0.17695213333333332</v>
      </c>
      <c r="H32" s="41">
        <f t="shared" si="1"/>
        <v>15.925691999999998</v>
      </c>
      <c r="I32" t="s">
        <v>7</v>
      </c>
      <c r="J32" t="s">
        <v>23</v>
      </c>
      <c r="K32" s="2">
        <f t="shared" si="2"/>
        <v>89.870397000000011</v>
      </c>
      <c r="L32" s="2">
        <f t="shared" si="20"/>
        <v>0.12960299999998881</v>
      </c>
      <c r="M32" s="1">
        <f t="shared" si="6"/>
        <v>0.59913598000000012</v>
      </c>
      <c r="N32" s="6">
        <f t="shared" si="13"/>
        <v>4959.55</v>
      </c>
      <c r="O32" s="2">
        <f t="shared" si="4"/>
        <v>5677.1968850000003</v>
      </c>
      <c r="P32" s="2"/>
      <c r="Q32" s="2"/>
      <c r="R32" s="6">
        <f t="shared" si="14"/>
        <v>0</v>
      </c>
      <c r="S32" s="6">
        <f t="shared" si="15"/>
        <v>5677.1968850000003</v>
      </c>
      <c r="T32">
        <f t="shared" si="8"/>
        <v>4935</v>
      </c>
      <c r="U32" s="6">
        <f t="shared" si="16"/>
        <v>742.19688500000029</v>
      </c>
      <c r="V32" s="4">
        <f t="shared" si="17"/>
        <v>0.15039450557244183</v>
      </c>
      <c r="W32" s="4">
        <f t="shared" si="18"/>
        <v>0.15039450557244183</v>
      </c>
      <c r="X32" s="1">
        <f t="shared" si="19"/>
        <v>0</v>
      </c>
    </row>
    <row r="33" spans="1:24">
      <c r="A33" s="5" t="s">
        <v>212</v>
      </c>
      <c r="B33">
        <v>90</v>
      </c>
      <c r="C33" s="59">
        <v>78.7</v>
      </c>
      <c r="D33" s="60">
        <v>1.1418999999999999</v>
      </c>
      <c r="E33" s="19">
        <f t="shared" si="21"/>
        <v>0.18991168666666666</v>
      </c>
      <c r="F33" s="37">
        <f t="shared" si="0"/>
        <v>0.17980044444444446</v>
      </c>
      <c r="H33" s="41">
        <f t="shared" si="1"/>
        <v>16.182040000000001</v>
      </c>
      <c r="I33" t="s">
        <v>7</v>
      </c>
      <c r="J33" t="s">
        <v>24</v>
      </c>
      <c r="K33" s="2">
        <f t="shared" si="2"/>
        <v>89.867530000000002</v>
      </c>
      <c r="L33" s="2">
        <f t="shared" si="20"/>
        <v>0.13246999999999787</v>
      </c>
      <c r="M33" s="1">
        <f t="shared" si="6"/>
        <v>0.59911686666666664</v>
      </c>
      <c r="N33" s="6">
        <f t="shared" si="13"/>
        <v>5038.25</v>
      </c>
      <c r="O33" s="2">
        <f t="shared" si="4"/>
        <v>5753.1776749999999</v>
      </c>
      <c r="P33" s="2"/>
      <c r="Q33" s="2"/>
      <c r="R33" s="6">
        <f t="shared" si="14"/>
        <v>0</v>
      </c>
      <c r="S33" s="6">
        <f t="shared" si="15"/>
        <v>5753.1776749999999</v>
      </c>
      <c r="T33">
        <f t="shared" si="8"/>
        <v>5025</v>
      </c>
      <c r="U33" s="6">
        <f t="shared" si="16"/>
        <v>728.17767499999991</v>
      </c>
      <c r="V33" s="4">
        <f t="shared" si="17"/>
        <v>0.14491098009950254</v>
      </c>
      <c r="W33" s="4">
        <f t="shared" si="18"/>
        <v>0.14491098009950254</v>
      </c>
      <c r="X33" s="1">
        <f t="shared" si="19"/>
        <v>0</v>
      </c>
    </row>
    <row r="34" spans="1:24">
      <c r="A34" s="7" t="s">
        <v>213</v>
      </c>
      <c r="B34">
        <v>90</v>
      </c>
      <c r="C34" s="59">
        <v>77.069999999999993</v>
      </c>
      <c r="D34" s="60">
        <v>1.1660999999999999</v>
      </c>
      <c r="E34" s="19">
        <f t="shared" si="21"/>
        <v>0.189914218</v>
      </c>
      <c r="F34" s="37">
        <f t="shared" ref="F34:F65" si="22">IF(G34="",($F$1*C34-B34)/B34,H34/B34)</f>
        <v>0.15536493333333318</v>
      </c>
      <c r="H34" s="41">
        <f t="shared" ref="H34:H65" si="23">IF(G34="",$F$1*C34-B34,G34-B34)</f>
        <v>13.982843999999986</v>
      </c>
      <c r="I34" t="s">
        <v>7</v>
      </c>
      <c r="J34" t="s">
        <v>25</v>
      </c>
      <c r="K34" s="2">
        <f t="shared" ref="K34:K65" si="24">D34*C34</f>
        <v>89.87132699999998</v>
      </c>
      <c r="L34" s="2">
        <f t="shared" si="20"/>
        <v>0.12867300000002047</v>
      </c>
      <c r="M34" s="1">
        <f t="shared" si="6"/>
        <v>0.59914217999999986</v>
      </c>
      <c r="N34" s="6">
        <f t="shared" si="13"/>
        <v>5115.32</v>
      </c>
      <c r="O34" s="2">
        <f t="shared" ref="O34:O65" si="25">N34*D34</f>
        <v>5964.974651999999</v>
      </c>
      <c r="P34" s="2"/>
      <c r="Q34" s="2"/>
      <c r="R34" s="6">
        <f t="shared" si="14"/>
        <v>0</v>
      </c>
      <c r="S34" s="6">
        <f t="shared" si="15"/>
        <v>5964.974651999999</v>
      </c>
      <c r="T34">
        <f t="shared" si="8"/>
        <v>5115</v>
      </c>
      <c r="U34" s="6">
        <f t="shared" si="16"/>
        <v>849.97465199999897</v>
      </c>
      <c r="V34" s="4">
        <f t="shared" si="17"/>
        <v>0.1661729524926685</v>
      </c>
      <c r="W34" s="4">
        <f t="shared" si="18"/>
        <v>0.1661729524926685</v>
      </c>
      <c r="X34" s="1">
        <f t="shared" si="19"/>
        <v>0</v>
      </c>
    </row>
    <row r="35" spans="1:24">
      <c r="A35" s="7" t="s">
        <v>214</v>
      </c>
      <c r="B35">
        <v>135</v>
      </c>
      <c r="C35" s="59">
        <v>109.44</v>
      </c>
      <c r="D35" s="60">
        <v>1.2319</v>
      </c>
      <c r="E35" s="19">
        <f t="shared" si="21"/>
        <v>0.21987942399999999</v>
      </c>
      <c r="F35" s="37">
        <f t="shared" si="22"/>
        <v>9.3751466666666547E-2</v>
      </c>
      <c r="H35" s="41">
        <f t="shared" si="23"/>
        <v>12.656447999999983</v>
      </c>
      <c r="I35" t="s">
        <v>7</v>
      </c>
      <c r="J35" t="s">
        <v>26</v>
      </c>
      <c r="K35" s="2">
        <f t="shared" si="24"/>
        <v>134.81913599999999</v>
      </c>
      <c r="L35" s="2">
        <f t="shared" si="20"/>
        <v>0.1808640000000139</v>
      </c>
      <c r="M35" s="1">
        <f t="shared" si="6"/>
        <v>0.89879423999999986</v>
      </c>
      <c r="N35" s="6">
        <f t="shared" si="13"/>
        <v>4891.74</v>
      </c>
      <c r="O35" s="2">
        <f t="shared" si="25"/>
        <v>6026.1345059999994</v>
      </c>
      <c r="P35" s="2">
        <v>333.02</v>
      </c>
      <c r="Q35" s="2">
        <v>371.31</v>
      </c>
      <c r="R35" s="6">
        <f t="shared" si="14"/>
        <v>371.31</v>
      </c>
      <c r="S35" s="6">
        <f t="shared" si="15"/>
        <v>6397.4445059999998</v>
      </c>
      <c r="T35">
        <f t="shared" ref="T35:T66" si="26">T34+B35</f>
        <v>5250</v>
      </c>
      <c r="U35" s="6">
        <f t="shared" si="16"/>
        <v>1147.4445059999998</v>
      </c>
      <c r="V35" s="4">
        <f t="shared" si="17"/>
        <v>0.21856085828571414</v>
      </c>
      <c r="W35" s="4">
        <f t="shared" si="18"/>
        <v>0.23519520731999788</v>
      </c>
      <c r="X35" s="1">
        <f t="shared" si="19"/>
        <v>5.8040362781069506E-2</v>
      </c>
    </row>
    <row r="36" spans="1:24">
      <c r="A36" s="7" t="s">
        <v>215</v>
      </c>
      <c r="B36">
        <v>135</v>
      </c>
      <c r="C36" s="59">
        <v>110.69</v>
      </c>
      <c r="D36" s="60">
        <v>1.218</v>
      </c>
      <c r="E36" s="19">
        <f t="shared" si="21"/>
        <v>0.21988027999999998</v>
      </c>
      <c r="F36" s="37">
        <f t="shared" si="22"/>
        <v>0.1062440592592591</v>
      </c>
      <c r="H36" s="41">
        <f t="shared" si="23"/>
        <v>14.342947999999978</v>
      </c>
      <c r="I36" t="s">
        <v>7</v>
      </c>
      <c r="J36" t="s">
        <v>27</v>
      </c>
      <c r="K36" s="2">
        <f t="shared" si="24"/>
        <v>134.82041999999998</v>
      </c>
      <c r="L36" s="2">
        <f t="shared" si="20"/>
        <v>0.17958000000001562</v>
      </c>
      <c r="M36" s="1">
        <f t="shared" si="6"/>
        <v>0.8988027999999999</v>
      </c>
      <c r="N36" s="6">
        <f t="shared" ref="N36:N67" si="27">N35+C36-P36</f>
        <v>5002.4299999999994</v>
      </c>
      <c r="O36" s="2">
        <f t="shared" si="25"/>
        <v>6092.9597399999993</v>
      </c>
      <c r="P36" s="2"/>
      <c r="Q36" s="2"/>
      <c r="R36" s="6">
        <f t="shared" si="14"/>
        <v>371.31</v>
      </c>
      <c r="S36" s="6">
        <f t="shared" si="15"/>
        <v>6464.2697399999997</v>
      </c>
      <c r="T36">
        <f t="shared" si="26"/>
        <v>5385</v>
      </c>
      <c r="U36" s="6">
        <f t="shared" si="16"/>
        <v>1079.2697399999997</v>
      </c>
      <c r="V36" s="4">
        <f t="shared" si="17"/>
        <v>0.2004214930362116</v>
      </c>
      <c r="W36" s="4">
        <f t="shared" si="18"/>
        <v>0.21526455365210051</v>
      </c>
      <c r="X36" s="1">
        <f t="shared" si="19"/>
        <v>5.7440362938815118E-2</v>
      </c>
    </row>
    <row r="37" spans="1:24">
      <c r="A37" s="7" t="s">
        <v>216</v>
      </c>
      <c r="B37">
        <v>135</v>
      </c>
      <c r="C37" s="59">
        <v>110.89</v>
      </c>
      <c r="D37" s="60">
        <v>1.2158</v>
      </c>
      <c r="E37" s="19">
        <f t="shared" si="21"/>
        <v>0.21988004133333333</v>
      </c>
      <c r="F37" s="37">
        <f t="shared" si="22"/>
        <v>0.10824287407407404</v>
      </c>
      <c r="H37" s="41">
        <f t="shared" si="23"/>
        <v>14.612787999999995</v>
      </c>
      <c r="I37" t="s">
        <v>7</v>
      </c>
      <c r="J37" t="s">
        <v>29</v>
      </c>
      <c r="K37" s="2">
        <f t="shared" si="24"/>
        <v>134.82006200000001</v>
      </c>
      <c r="L37" s="2">
        <f t="shared" si="20"/>
        <v>0.17993799999999283</v>
      </c>
      <c r="M37" s="1">
        <f t="shared" si="6"/>
        <v>0.89880041333333338</v>
      </c>
      <c r="N37" s="6">
        <f t="shared" si="27"/>
        <v>5113.32</v>
      </c>
      <c r="O37" s="2">
        <f t="shared" si="25"/>
        <v>6216.7744559999992</v>
      </c>
      <c r="P37" s="2"/>
      <c r="Q37" s="2"/>
      <c r="R37" s="6">
        <f t="shared" si="14"/>
        <v>371.31</v>
      </c>
      <c r="S37" s="6">
        <f t="shared" si="15"/>
        <v>6588.0844559999996</v>
      </c>
      <c r="T37">
        <f t="shared" si="26"/>
        <v>5520</v>
      </c>
      <c r="U37" s="6">
        <f t="shared" si="16"/>
        <v>1068.0844559999996</v>
      </c>
      <c r="V37" s="4">
        <f t="shared" si="17"/>
        <v>0.19349356086956515</v>
      </c>
      <c r="W37" s="4">
        <f t="shared" si="18"/>
        <v>0.20744780827744536</v>
      </c>
      <c r="X37" s="1">
        <f t="shared" si="19"/>
        <v>5.6360843956976742E-2</v>
      </c>
    </row>
    <row r="38" spans="1:24">
      <c r="A38" s="7" t="s">
        <v>217</v>
      </c>
      <c r="B38">
        <v>135</v>
      </c>
      <c r="C38" s="59">
        <v>111.16</v>
      </c>
      <c r="D38" s="60">
        <v>1.2129000000000001</v>
      </c>
      <c r="E38" s="19">
        <f t="shared" si="21"/>
        <v>0.21988397600000001</v>
      </c>
      <c r="F38" s="37">
        <f t="shared" si="22"/>
        <v>0.11094127407407402</v>
      </c>
      <c r="H38" s="41">
        <f t="shared" si="23"/>
        <v>14.977071999999993</v>
      </c>
      <c r="I38" t="s">
        <v>7</v>
      </c>
      <c r="J38" t="s">
        <v>30</v>
      </c>
      <c r="K38" s="2">
        <f t="shared" si="24"/>
        <v>134.825964</v>
      </c>
      <c r="L38" s="2">
        <f t="shared" si="20"/>
        <v>0.17403600000000097</v>
      </c>
      <c r="M38" s="1">
        <f t="shared" si="6"/>
        <v>0.89883975999999999</v>
      </c>
      <c r="N38" s="6">
        <f t="shared" si="27"/>
        <v>5224.4799999999996</v>
      </c>
      <c r="O38" s="2">
        <f t="shared" si="25"/>
        <v>6336.7717919999996</v>
      </c>
      <c r="P38" s="2"/>
      <c r="Q38" s="2"/>
      <c r="R38" s="6">
        <f t="shared" si="14"/>
        <v>371.31</v>
      </c>
      <c r="S38" s="6">
        <f t="shared" si="15"/>
        <v>6708.081792</v>
      </c>
      <c r="T38">
        <f t="shared" si="26"/>
        <v>5655</v>
      </c>
      <c r="U38" s="6">
        <f t="shared" si="16"/>
        <v>1053.081792</v>
      </c>
      <c r="V38" s="4">
        <f t="shared" si="17"/>
        <v>0.18622136021220159</v>
      </c>
      <c r="W38" s="4">
        <f t="shared" si="18"/>
        <v>0.19930801996332104</v>
      </c>
      <c r="X38" s="1">
        <f t="shared" si="19"/>
        <v>5.5352634555353976E-2</v>
      </c>
    </row>
    <row r="39" spans="1:24">
      <c r="A39" s="7" t="s">
        <v>218</v>
      </c>
      <c r="B39">
        <v>135</v>
      </c>
      <c r="C39" s="59">
        <v>108.9</v>
      </c>
      <c r="D39" s="60">
        <v>1.2381</v>
      </c>
      <c r="E39" s="19">
        <f t="shared" si="21"/>
        <v>0.21988605999999999</v>
      </c>
      <c r="F39" s="37">
        <f t="shared" si="22"/>
        <v>8.835466666666679E-2</v>
      </c>
      <c r="H39" s="41">
        <f t="shared" si="23"/>
        <v>11.927880000000016</v>
      </c>
      <c r="I39" t="s">
        <v>7</v>
      </c>
      <c r="J39" t="s">
        <v>31</v>
      </c>
      <c r="K39" s="2">
        <f t="shared" si="24"/>
        <v>134.82909000000001</v>
      </c>
      <c r="L39" s="2">
        <f t="shared" si="20"/>
        <v>0.17090999999999212</v>
      </c>
      <c r="M39" s="1">
        <f t="shared" si="6"/>
        <v>0.89886060000000001</v>
      </c>
      <c r="N39" s="6">
        <f t="shared" si="27"/>
        <v>5333.3799999999992</v>
      </c>
      <c r="O39" s="2">
        <f t="shared" si="25"/>
        <v>6603.2577779999992</v>
      </c>
      <c r="P39" s="2"/>
      <c r="Q39" s="2"/>
      <c r="R39" s="6">
        <f t="shared" si="14"/>
        <v>371.31</v>
      </c>
      <c r="S39" s="6">
        <f t="shared" si="15"/>
        <v>6974.5677779999996</v>
      </c>
      <c r="T39">
        <f t="shared" si="26"/>
        <v>5790</v>
      </c>
      <c r="U39" s="6">
        <f t="shared" si="16"/>
        <v>1184.5677779999996</v>
      </c>
      <c r="V39" s="4">
        <f t="shared" si="17"/>
        <v>0.20458856269430048</v>
      </c>
      <c r="W39" s="4">
        <f t="shared" si="18"/>
        <v>0.21860777752556415</v>
      </c>
      <c r="X39" s="1">
        <f t="shared" si="19"/>
        <v>5.3237707599778382E-2</v>
      </c>
    </row>
    <row r="40" spans="1:24">
      <c r="A40" s="7" t="s">
        <v>219</v>
      </c>
      <c r="B40">
        <v>135</v>
      </c>
      <c r="C40" s="59">
        <v>107.7</v>
      </c>
      <c r="D40" s="60">
        <v>1.2518</v>
      </c>
      <c r="E40" s="19">
        <f t="shared" si="21"/>
        <v>0.21987924000000003</v>
      </c>
      <c r="F40" s="37">
        <f t="shared" si="22"/>
        <v>7.6361777777777806E-2</v>
      </c>
      <c r="H40" s="41">
        <f t="shared" si="23"/>
        <v>10.308840000000004</v>
      </c>
      <c r="I40" t="s">
        <v>7</v>
      </c>
      <c r="J40" t="s">
        <v>47</v>
      </c>
      <c r="K40" s="2">
        <f t="shared" si="24"/>
        <v>134.81886</v>
      </c>
      <c r="L40" s="2">
        <f t="shared" si="20"/>
        <v>0.18113999999999919</v>
      </c>
      <c r="M40" s="1">
        <f t="shared" si="6"/>
        <v>0.89879240000000005</v>
      </c>
      <c r="N40" s="6">
        <f t="shared" si="27"/>
        <v>5278.079999999999</v>
      </c>
      <c r="O40" s="2">
        <f t="shared" si="25"/>
        <v>6607.100543999999</v>
      </c>
      <c r="P40" s="2">
        <v>163</v>
      </c>
      <c r="Q40" s="2">
        <v>184.67</v>
      </c>
      <c r="R40" s="6">
        <f t="shared" si="14"/>
        <v>555.98</v>
      </c>
      <c r="S40" s="6">
        <f t="shared" si="15"/>
        <v>7163.0805439999986</v>
      </c>
      <c r="T40">
        <f t="shared" si="26"/>
        <v>5925</v>
      </c>
      <c r="U40" s="6">
        <f t="shared" si="16"/>
        <v>1238.0805439999986</v>
      </c>
      <c r="V40" s="4">
        <f t="shared" si="17"/>
        <v>0.20895874160337535</v>
      </c>
      <c r="W40" s="4">
        <f t="shared" si="18"/>
        <v>0.23059711902730817</v>
      </c>
      <c r="X40" s="1">
        <f t="shared" si="19"/>
        <v>7.7617443582385065E-2</v>
      </c>
    </row>
    <row r="41" spans="1:24">
      <c r="A41" s="7" t="s">
        <v>220</v>
      </c>
      <c r="B41">
        <v>135</v>
      </c>
      <c r="C41" s="59">
        <v>107.11</v>
      </c>
      <c r="D41" s="60">
        <v>1.2587999999999999</v>
      </c>
      <c r="E41" s="19">
        <f t="shared" si="21"/>
        <v>0.21988671199999998</v>
      </c>
      <c r="F41" s="37">
        <f t="shared" si="22"/>
        <v>7.0465274074074047E-2</v>
      </c>
      <c r="H41" s="41">
        <f t="shared" si="23"/>
        <v>9.5128119999999967</v>
      </c>
      <c r="I41" t="s">
        <v>7</v>
      </c>
      <c r="J41" t="s">
        <v>48</v>
      </c>
      <c r="K41" s="2">
        <f t="shared" si="24"/>
        <v>134.83006799999998</v>
      </c>
      <c r="L41" s="2">
        <f t="shared" si="20"/>
        <v>0.16993200000001707</v>
      </c>
      <c r="M41" s="1">
        <f t="shared" si="6"/>
        <v>0.89886711999999991</v>
      </c>
      <c r="N41" s="6">
        <f t="shared" si="27"/>
        <v>5060.6799999999985</v>
      </c>
      <c r="O41" s="2">
        <f t="shared" si="25"/>
        <v>6370.3839839999973</v>
      </c>
      <c r="P41" s="2">
        <v>324.51</v>
      </c>
      <c r="Q41" s="2">
        <v>369.7</v>
      </c>
      <c r="R41" s="6">
        <f t="shared" si="14"/>
        <v>925.68000000000006</v>
      </c>
      <c r="S41" s="6">
        <f t="shared" si="15"/>
        <v>7296.0639839999976</v>
      </c>
      <c r="T41">
        <f t="shared" si="26"/>
        <v>6060</v>
      </c>
      <c r="U41" s="6">
        <f t="shared" si="16"/>
        <v>1236.0639839999976</v>
      </c>
      <c r="V41" s="4">
        <f t="shared" si="17"/>
        <v>0.20397095445544511</v>
      </c>
      <c r="W41" s="4">
        <f t="shared" si="18"/>
        <v>0.24074541205067024</v>
      </c>
      <c r="X41" s="1">
        <f t="shared" si="19"/>
        <v>0.12687388734939586</v>
      </c>
    </row>
    <row r="42" spans="1:24">
      <c r="A42" s="7" t="s">
        <v>221</v>
      </c>
      <c r="B42">
        <v>135</v>
      </c>
      <c r="C42" s="59">
        <v>106.24</v>
      </c>
      <c r="D42" s="60">
        <v>1.2690999999999999</v>
      </c>
      <c r="E42" s="19">
        <f t="shared" si="21"/>
        <v>0.21988612266666666</v>
      </c>
      <c r="F42" s="37">
        <f t="shared" si="22"/>
        <v>6.1770429629629468E-2</v>
      </c>
      <c r="H42" s="41">
        <f t="shared" si="23"/>
        <v>8.3390079999999784</v>
      </c>
      <c r="I42" t="s">
        <v>7</v>
      </c>
      <c r="J42" t="s">
        <v>49</v>
      </c>
      <c r="K42" s="2">
        <f t="shared" si="24"/>
        <v>134.82918399999997</v>
      </c>
      <c r="L42" s="2">
        <f t="shared" si="20"/>
        <v>0.1708160000000305</v>
      </c>
      <c r="M42" s="1">
        <f t="shared" si="6"/>
        <v>0.89886122666666646</v>
      </c>
      <c r="N42" s="6">
        <f t="shared" si="27"/>
        <v>4683.4999999999982</v>
      </c>
      <c r="O42" s="2">
        <f t="shared" si="25"/>
        <v>5943.8298499999974</v>
      </c>
      <c r="P42" s="2">
        <v>483.42</v>
      </c>
      <c r="Q42" s="2">
        <v>555.23</v>
      </c>
      <c r="R42" s="6">
        <f t="shared" si="14"/>
        <v>1480.91</v>
      </c>
      <c r="S42" s="6">
        <f t="shared" si="15"/>
        <v>7424.7398499999972</v>
      </c>
      <c r="T42">
        <f t="shared" si="26"/>
        <v>6195</v>
      </c>
      <c r="U42" s="6">
        <f t="shared" si="16"/>
        <v>1229.7398499999972</v>
      </c>
      <c r="V42" s="4">
        <f t="shared" si="17"/>
        <v>0.19850522195318754</v>
      </c>
      <c r="W42" s="4">
        <f t="shared" si="18"/>
        <v>0.26086473741485561</v>
      </c>
      <c r="X42" s="1">
        <f t="shared" si="19"/>
        <v>0.19945614660155409</v>
      </c>
    </row>
    <row r="43" spans="1:24">
      <c r="A43" s="7" t="s">
        <v>222</v>
      </c>
      <c r="B43">
        <v>135</v>
      </c>
      <c r="C43" s="59">
        <v>107.27</v>
      </c>
      <c r="D43" s="60">
        <v>1.2568999999999999</v>
      </c>
      <c r="E43" s="19">
        <f t="shared" si="21"/>
        <v>0.21988510866666666</v>
      </c>
      <c r="F43" s="37">
        <f t="shared" si="22"/>
        <v>7.2064325925925835E-2</v>
      </c>
      <c r="H43" s="41">
        <f t="shared" si="23"/>
        <v>9.728683999999987</v>
      </c>
      <c r="I43" t="s">
        <v>7</v>
      </c>
      <c r="J43" t="s">
        <v>51</v>
      </c>
      <c r="K43" s="2">
        <f t="shared" si="24"/>
        <v>134.82766299999997</v>
      </c>
      <c r="L43" s="2">
        <f t="shared" si="20"/>
        <v>0.17233700000002727</v>
      </c>
      <c r="M43" s="1">
        <f t="shared" si="6"/>
        <v>0.89885108666666647</v>
      </c>
      <c r="N43" s="6">
        <f t="shared" si="27"/>
        <v>4790.7699999999986</v>
      </c>
      <c r="O43" s="2">
        <f t="shared" si="25"/>
        <v>6021.5188129999979</v>
      </c>
      <c r="P43" s="2"/>
      <c r="Q43" s="2"/>
      <c r="R43" s="6">
        <f t="shared" si="14"/>
        <v>1480.91</v>
      </c>
      <c r="S43" s="6">
        <f t="shared" si="15"/>
        <v>7502.4288129999977</v>
      </c>
      <c r="T43">
        <f t="shared" si="26"/>
        <v>6330</v>
      </c>
      <c r="U43" s="6">
        <f t="shared" si="16"/>
        <v>1172.4288129999977</v>
      </c>
      <c r="V43" s="4">
        <f t="shared" si="17"/>
        <v>0.18521782195892533</v>
      </c>
      <c r="W43" s="4">
        <f t="shared" si="18"/>
        <v>0.24178326510747339</v>
      </c>
      <c r="X43" s="1">
        <f t="shared" si="19"/>
        <v>0.19739074330621051</v>
      </c>
    </row>
    <row r="44" spans="1:24">
      <c r="A44" s="7" t="s">
        <v>223</v>
      </c>
      <c r="B44">
        <v>135</v>
      </c>
      <c r="C44" s="59">
        <v>111.51</v>
      </c>
      <c r="D44" s="60">
        <v>1.2091000000000001</v>
      </c>
      <c r="E44" s="19">
        <f t="shared" si="21"/>
        <v>0.21988449400000004</v>
      </c>
      <c r="F44" s="37">
        <f t="shared" si="22"/>
        <v>0.1144392000000001</v>
      </c>
      <c r="H44" s="41">
        <f t="shared" si="23"/>
        <v>15.449292000000014</v>
      </c>
      <c r="I44" t="s">
        <v>7</v>
      </c>
      <c r="J44" t="s">
        <v>52</v>
      </c>
      <c r="K44" s="2">
        <f t="shared" si="24"/>
        <v>134.82674100000003</v>
      </c>
      <c r="L44" s="2">
        <f t="shared" si="20"/>
        <v>0.17325899999997318</v>
      </c>
      <c r="M44" s="1">
        <f t="shared" si="6"/>
        <v>0.89884494000000015</v>
      </c>
      <c r="N44" s="6">
        <f t="shared" si="27"/>
        <v>4902.2799999999988</v>
      </c>
      <c r="O44" s="2">
        <f t="shared" si="25"/>
        <v>5927.346747999999</v>
      </c>
      <c r="P44" s="2"/>
      <c r="Q44" s="2"/>
      <c r="R44" s="6">
        <f t="shared" si="14"/>
        <v>1480.91</v>
      </c>
      <c r="S44" s="6">
        <f t="shared" si="15"/>
        <v>7408.2567479999989</v>
      </c>
      <c r="T44">
        <f t="shared" si="26"/>
        <v>6465</v>
      </c>
      <c r="U44" s="6">
        <f t="shared" si="16"/>
        <v>943.25674799999888</v>
      </c>
      <c r="V44" s="4">
        <f t="shared" si="17"/>
        <v>0.14590204918793481</v>
      </c>
      <c r="W44" s="4">
        <f t="shared" si="18"/>
        <v>0.18925355441013281</v>
      </c>
      <c r="X44" s="1">
        <f t="shared" si="19"/>
        <v>0.19989992927820707</v>
      </c>
    </row>
    <row r="45" spans="1:24">
      <c r="A45" s="7" t="s">
        <v>224</v>
      </c>
      <c r="B45">
        <v>135</v>
      </c>
      <c r="C45" s="59">
        <v>109.42</v>
      </c>
      <c r="D45" s="60">
        <v>1.2322</v>
      </c>
      <c r="E45" s="19">
        <f t="shared" si="21"/>
        <v>0.21988488266666667</v>
      </c>
      <c r="F45" s="37">
        <f t="shared" si="22"/>
        <v>9.3551585185185068E-2</v>
      </c>
      <c r="H45" s="41">
        <f t="shared" si="23"/>
        <v>12.629463999999984</v>
      </c>
      <c r="I45" t="s">
        <v>7</v>
      </c>
      <c r="J45" t="s">
        <v>53</v>
      </c>
      <c r="K45" s="2">
        <f t="shared" si="24"/>
        <v>134.827324</v>
      </c>
      <c r="L45" s="2">
        <f t="shared" si="20"/>
        <v>0.17267599999999561</v>
      </c>
      <c r="M45" s="1">
        <f t="shared" si="6"/>
        <v>0.89884882666666666</v>
      </c>
      <c r="N45" s="6">
        <f t="shared" si="27"/>
        <v>5011.6999999999989</v>
      </c>
      <c r="O45" s="2">
        <f t="shared" si="25"/>
        <v>6175.4167399999988</v>
      </c>
      <c r="P45" s="2"/>
      <c r="Q45" s="2"/>
      <c r="R45" s="6">
        <f t="shared" si="14"/>
        <v>1480.91</v>
      </c>
      <c r="S45" s="6">
        <f t="shared" si="15"/>
        <v>7656.3267399999986</v>
      </c>
      <c r="T45">
        <f t="shared" si="26"/>
        <v>6600</v>
      </c>
      <c r="U45" s="6">
        <f t="shared" si="16"/>
        <v>1056.3267399999986</v>
      </c>
      <c r="V45" s="4">
        <f t="shared" si="17"/>
        <v>0.16004950606060575</v>
      </c>
      <c r="W45" s="4">
        <f t="shared" si="18"/>
        <v>0.20635049198197297</v>
      </c>
      <c r="X45" s="1">
        <f t="shared" si="19"/>
        <v>0.19342304087717138</v>
      </c>
    </row>
    <row r="46" spans="1:24">
      <c r="A46" s="7" t="s">
        <v>225</v>
      </c>
      <c r="B46">
        <v>135</v>
      </c>
      <c r="C46" s="59">
        <v>108.72</v>
      </c>
      <c r="D46" s="60">
        <v>1.2402</v>
      </c>
      <c r="E46" s="19">
        <f t="shared" si="21"/>
        <v>0.21988969600000002</v>
      </c>
      <c r="F46" s="37">
        <f t="shared" si="22"/>
        <v>8.6555733333333329E-2</v>
      </c>
      <c r="H46" s="41">
        <f t="shared" si="23"/>
        <v>11.685023999999999</v>
      </c>
      <c r="I46" t="s">
        <v>7</v>
      </c>
      <c r="J46" t="s">
        <v>54</v>
      </c>
      <c r="K46" s="2">
        <f t="shared" si="24"/>
        <v>134.83454399999999</v>
      </c>
      <c r="L46" s="2">
        <f t="shared" si="20"/>
        <v>0.16545600000000604</v>
      </c>
      <c r="M46" s="1">
        <f t="shared" si="6"/>
        <v>0.89889695999999997</v>
      </c>
      <c r="N46" s="6">
        <f t="shared" si="27"/>
        <v>5120.4199999999992</v>
      </c>
      <c r="O46" s="2">
        <f t="shared" si="25"/>
        <v>6350.3448839999992</v>
      </c>
      <c r="P46" s="2"/>
      <c r="Q46" s="2"/>
      <c r="R46" s="6">
        <f t="shared" si="14"/>
        <v>1480.91</v>
      </c>
      <c r="S46" s="6">
        <f t="shared" si="15"/>
        <v>7831.254883999999</v>
      </c>
      <c r="T46">
        <f t="shared" si="26"/>
        <v>6735</v>
      </c>
      <c r="U46" s="6">
        <f t="shared" si="16"/>
        <v>1096.254883999999</v>
      </c>
      <c r="V46" s="4">
        <f t="shared" si="17"/>
        <v>0.16276984172234576</v>
      </c>
      <c r="W46" s="4">
        <f t="shared" si="18"/>
        <v>0.20864790743972761</v>
      </c>
      <c r="X46" s="1">
        <f t="shared" si="19"/>
        <v>0.18910251574439757</v>
      </c>
    </row>
    <row r="47" spans="1:24">
      <c r="A47" s="7" t="s">
        <v>226</v>
      </c>
      <c r="B47">
        <v>135</v>
      </c>
      <c r="C47" s="59">
        <v>109.59</v>
      </c>
      <c r="D47" s="60">
        <v>1.2302999999999999</v>
      </c>
      <c r="E47" s="19">
        <f t="shared" si="21"/>
        <v>0.21988571800000001</v>
      </c>
      <c r="F47" s="37">
        <f t="shared" si="22"/>
        <v>9.5250577777777692E-2</v>
      </c>
      <c r="H47" s="41">
        <f t="shared" si="23"/>
        <v>12.858827999999988</v>
      </c>
      <c r="I47" t="s">
        <v>7</v>
      </c>
      <c r="J47" t="s">
        <v>55</v>
      </c>
      <c r="K47" s="2">
        <f t="shared" si="24"/>
        <v>134.828577</v>
      </c>
      <c r="L47" s="2">
        <f t="shared" si="20"/>
        <v>0.17142300000000432</v>
      </c>
      <c r="M47" s="1">
        <f t="shared" si="6"/>
        <v>0.89885717999999992</v>
      </c>
      <c r="N47" s="6">
        <f t="shared" si="27"/>
        <v>5230.0099999999993</v>
      </c>
      <c r="O47" s="2">
        <f t="shared" si="25"/>
        <v>6434.4813029999987</v>
      </c>
      <c r="P47" s="2"/>
      <c r="Q47" s="2"/>
      <c r="R47" s="6">
        <f t="shared" si="14"/>
        <v>1480.91</v>
      </c>
      <c r="S47" s="6">
        <f t="shared" si="15"/>
        <v>7915.3913029999985</v>
      </c>
      <c r="T47">
        <f t="shared" si="26"/>
        <v>6870</v>
      </c>
      <c r="U47" s="6">
        <f t="shared" si="16"/>
        <v>1045.3913029999985</v>
      </c>
      <c r="V47" s="4">
        <f t="shared" si="17"/>
        <v>0.1521675841339154</v>
      </c>
      <c r="W47" s="4">
        <f t="shared" si="18"/>
        <v>0.1939828993392203</v>
      </c>
      <c r="X47" s="1">
        <f t="shared" si="19"/>
        <v>0.18709245611631645</v>
      </c>
    </row>
    <row r="48" spans="1:24">
      <c r="A48" s="7" t="s">
        <v>227</v>
      </c>
      <c r="B48">
        <v>135</v>
      </c>
      <c r="C48" s="59">
        <v>110.31</v>
      </c>
      <c r="D48" s="60">
        <v>1.2222</v>
      </c>
      <c r="E48" s="19">
        <f t="shared" si="21"/>
        <v>0.21988058800000002</v>
      </c>
      <c r="F48" s="37">
        <f t="shared" si="22"/>
        <v>0.10244631111111112</v>
      </c>
      <c r="H48" s="41">
        <f t="shared" si="23"/>
        <v>13.830252000000002</v>
      </c>
      <c r="I48" t="s">
        <v>7</v>
      </c>
      <c r="J48" t="s">
        <v>56</v>
      </c>
      <c r="K48" s="2">
        <f t="shared" si="24"/>
        <v>134.82088200000001</v>
      </c>
      <c r="L48" s="2">
        <f t="shared" si="20"/>
        <v>0.17911799999998834</v>
      </c>
      <c r="M48" s="1">
        <f t="shared" si="6"/>
        <v>0.89880588000000006</v>
      </c>
      <c r="N48" s="6">
        <f t="shared" si="27"/>
        <v>5340.32</v>
      </c>
      <c r="O48" s="2">
        <f t="shared" si="25"/>
        <v>6526.9391039999991</v>
      </c>
      <c r="P48" s="2"/>
      <c r="Q48" s="2"/>
      <c r="R48" s="6">
        <f t="shared" si="14"/>
        <v>1480.91</v>
      </c>
      <c r="S48" s="6">
        <f t="shared" si="15"/>
        <v>8007.849103999999</v>
      </c>
      <c r="T48">
        <f t="shared" si="26"/>
        <v>7005</v>
      </c>
      <c r="U48" s="6">
        <f t="shared" si="16"/>
        <v>1002.849103999999</v>
      </c>
      <c r="V48" s="4">
        <f t="shared" si="17"/>
        <v>0.14316189921484646</v>
      </c>
      <c r="W48" s="4">
        <f t="shared" si="18"/>
        <v>0.18154105092422435</v>
      </c>
      <c r="X48" s="1">
        <f t="shared" si="19"/>
        <v>0.18493230588726642</v>
      </c>
    </row>
    <row r="49" spans="1:25">
      <c r="A49" s="7" t="s">
        <v>228</v>
      </c>
      <c r="B49">
        <v>135</v>
      </c>
      <c r="C49" s="59">
        <v>109</v>
      </c>
      <c r="D49" s="60">
        <v>1.2370000000000001</v>
      </c>
      <c r="E49" s="19">
        <f t="shared" si="21"/>
        <v>0.21988866666666668</v>
      </c>
      <c r="F49" s="37">
        <f t="shared" si="22"/>
        <v>8.9354074074073933E-2</v>
      </c>
      <c r="H49" s="41">
        <f t="shared" si="23"/>
        <v>12.062799999999982</v>
      </c>
      <c r="I49" t="s">
        <v>7</v>
      </c>
      <c r="J49" t="s">
        <v>57</v>
      </c>
      <c r="K49" s="2">
        <f t="shared" si="24"/>
        <v>134.833</v>
      </c>
      <c r="L49" s="2">
        <f t="shared" si="20"/>
        <v>0.16700000000000159</v>
      </c>
      <c r="M49" s="1">
        <f t="shared" si="6"/>
        <v>0.89888666666666661</v>
      </c>
      <c r="N49" s="6">
        <f t="shared" si="27"/>
        <v>5449.32</v>
      </c>
      <c r="O49" s="2">
        <f t="shared" si="25"/>
        <v>6740.8088400000006</v>
      </c>
      <c r="P49" s="2"/>
      <c r="Q49" s="2"/>
      <c r="R49" s="6">
        <f t="shared" si="14"/>
        <v>1480.91</v>
      </c>
      <c r="S49" s="6">
        <f t="shared" si="15"/>
        <v>8221.7188400000014</v>
      </c>
      <c r="T49">
        <f t="shared" si="26"/>
        <v>7140</v>
      </c>
      <c r="U49" s="6">
        <f t="shared" si="16"/>
        <v>1081.7188400000014</v>
      </c>
      <c r="V49" s="4">
        <f t="shared" si="17"/>
        <v>0.1515012380952383</v>
      </c>
      <c r="W49" s="4">
        <f t="shared" si="18"/>
        <v>0.1911471349633953</v>
      </c>
      <c r="X49" s="1">
        <f t="shared" si="19"/>
        <v>0.18012170311579273</v>
      </c>
    </row>
    <row r="50" spans="1:25">
      <c r="A50" s="7" t="s">
        <v>229</v>
      </c>
      <c r="B50">
        <v>135</v>
      </c>
      <c r="C50" s="59">
        <v>106.12</v>
      </c>
      <c r="D50" s="60">
        <v>1.2706</v>
      </c>
      <c r="E50" s="19">
        <f t="shared" si="21"/>
        <v>0.21989071466666668</v>
      </c>
      <c r="F50" s="37">
        <f t="shared" si="22"/>
        <v>6.0571140740740846E-2</v>
      </c>
      <c r="H50" s="41">
        <f t="shared" si="23"/>
        <v>8.1771040000000141</v>
      </c>
      <c r="I50" t="s">
        <v>7</v>
      </c>
      <c r="J50" t="s">
        <v>58</v>
      </c>
      <c r="K50" s="2">
        <f t="shared" si="24"/>
        <v>134.836072</v>
      </c>
      <c r="L50" s="2">
        <f t="shared" si="20"/>
        <v>0.16392799999999852</v>
      </c>
      <c r="M50" s="1">
        <f t="shared" si="6"/>
        <v>0.89890714666666671</v>
      </c>
      <c r="N50" s="6">
        <f t="shared" si="27"/>
        <v>5555.44</v>
      </c>
      <c r="O50" s="2">
        <f t="shared" si="25"/>
        <v>7058.7420639999991</v>
      </c>
      <c r="P50" s="2"/>
      <c r="Q50" s="2"/>
      <c r="R50" s="6">
        <f t="shared" si="14"/>
        <v>1480.91</v>
      </c>
      <c r="S50" s="6">
        <f t="shared" si="15"/>
        <v>8539.6520639999999</v>
      </c>
      <c r="T50">
        <f t="shared" si="26"/>
        <v>7275</v>
      </c>
      <c r="U50" s="6">
        <f t="shared" si="16"/>
        <v>1264.6520639999999</v>
      </c>
      <c r="V50" s="4">
        <f t="shared" si="17"/>
        <v>0.17383533525773198</v>
      </c>
      <c r="W50" s="4">
        <f t="shared" si="18"/>
        <v>0.21826586470006482</v>
      </c>
      <c r="X50" s="1">
        <f t="shared" si="19"/>
        <v>0.17341573039526592</v>
      </c>
    </row>
    <row r="51" spans="1:25">
      <c r="A51" s="7" t="s">
        <v>230</v>
      </c>
      <c r="B51">
        <v>135</v>
      </c>
      <c r="C51" s="59">
        <v>106.61</v>
      </c>
      <c r="D51" s="60">
        <v>1.2646999999999999</v>
      </c>
      <c r="E51" s="19">
        <f t="shared" si="21"/>
        <v>0.21988644466666668</v>
      </c>
      <c r="F51" s="37">
        <f t="shared" si="22"/>
        <v>6.5468237037037025E-2</v>
      </c>
      <c r="H51" s="41">
        <f t="shared" si="23"/>
        <v>8.8382119999999986</v>
      </c>
      <c r="I51" t="s">
        <v>7</v>
      </c>
      <c r="J51" t="s">
        <v>59</v>
      </c>
      <c r="K51" s="2">
        <f t="shared" si="24"/>
        <v>134.829667</v>
      </c>
      <c r="L51" s="2">
        <f t="shared" si="20"/>
        <v>0.1703329999999994</v>
      </c>
      <c r="M51" s="1">
        <f t="shared" si="6"/>
        <v>0.89886444666666665</v>
      </c>
      <c r="N51" s="6">
        <f t="shared" si="27"/>
        <v>5662.0499999999993</v>
      </c>
      <c r="O51" s="2">
        <f t="shared" si="25"/>
        <v>7160.7946349999984</v>
      </c>
      <c r="P51" s="2"/>
      <c r="Q51" s="2"/>
      <c r="R51" s="6">
        <f t="shared" si="14"/>
        <v>1480.91</v>
      </c>
      <c r="S51" s="6">
        <f t="shared" si="15"/>
        <v>8641.7046349999982</v>
      </c>
      <c r="T51">
        <f t="shared" si="26"/>
        <v>7410</v>
      </c>
      <c r="U51" s="6">
        <f t="shared" si="16"/>
        <v>1231.7046349999982</v>
      </c>
      <c r="V51" s="4">
        <f t="shared" si="17"/>
        <v>0.16622194804318458</v>
      </c>
      <c r="W51" s="4">
        <f t="shared" si="18"/>
        <v>0.20773923738718736</v>
      </c>
      <c r="X51" s="1">
        <f t="shared" si="19"/>
        <v>0.17136781023527778</v>
      </c>
    </row>
    <row r="52" spans="1:25">
      <c r="A52" s="7" t="s">
        <v>231</v>
      </c>
      <c r="B52">
        <v>135</v>
      </c>
      <c r="C52" s="59">
        <v>106.57</v>
      </c>
      <c r="D52" s="60">
        <v>1.2652000000000001</v>
      </c>
      <c r="E52" s="19">
        <f t="shared" si="21"/>
        <v>0.21988824266666668</v>
      </c>
      <c r="F52" s="37">
        <f t="shared" si="22"/>
        <v>6.5068474074073873E-2</v>
      </c>
      <c r="H52" s="41">
        <f t="shared" si="23"/>
        <v>8.7842439999999726</v>
      </c>
      <c r="I52" t="s">
        <v>7</v>
      </c>
      <c r="J52" t="s">
        <v>60</v>
      </c>
      <c r="K52" s="2">
        <f t="shared" si="24"/>
        <v>134.83236400000001</v>
      </c>
      <c r="L52" s="2">
        <f t="shared" si="20"/>
        <v>0.16763599999998746</v>
      </c>
      <c r="M52" s="1">
        <f t="shared" si="6"/>
        <v>0.89888242666666673</v>
      </c>
      <c r="N52" s="6">
        <f t="shared" si="27"/>
        <v>5768.619999999999</v>
      </c>
      <c r="O52" s="2">
        <f t="shared" si="25"/>
        <v>7298.4580239999996</v>
      </c>
      <c r="P52" s="2"/>
      <c r="Q52" s="2"/>
      <c r="R52" s="6">
        <f t="shared" si="14"/>
        <v>1480.91</v>
      </c>
      <c r="S52" s="6">
        <f t="shared" si="15"/>
        <v>8779.3680239999994</v>
      </c>
      <c r="T52">
        <f t="shared" si="26"/>
        <v>7545</v>
      </c>
      <c r="U52" s="6">
        <f t="shared" si="16"/>
        <v>1234.3680239999994</v>
      </c>
      <c r="V52" s="4">
        <f t="shared" si="17"/>
        <v>0.16360079840954267</v>
      </c>
      <c r="W52" s="4">
        <f t="shared" si="18"/>
        <v>0.20355371110916876</v>
      </c>
      <c r="X52" s="1">
        <f t="shared" si="19"/>
        <v>0.16868070639613958</v>
      </c>
    </row>
    <row r="53" spans="1:25">
      <c r="A53" s="7" t="s">
        <v>232</v>
      </c>
      <c r="B53">
        <v>135</v>
      </c>
      <c r="C53" s="59">
        <v>106.54</v>
      </c>
      <c r="D53" s="60">
        <v>1.2656000000000001</v>
      </c>
      <c r="E53" s="19">
        <f t="shared" si="21"/>
        <v>0.21989134933333337</v>
      </c>
      <c r="F53" s="37">
        <f t="shared" si="22"/>
        <v>6.4768651851851974E-2</v>
      </c>
      <c r="H53" s="41">
        <f t="shared" si="23"/>
        <v>8.7437680000000171</v>
      </c>
      <c r="I53" t="s">
        <v>7</v>
      </c>
      <c r="J53" t="s">
        <v>61</v>
      </c>
      <c r="K53" s="2">
        <f t="shared" si="24"/>
        <v>134.83702400000001</v>
      </c>
      <c r="L53" s="2">
        <f t="shared" si="20"/>
        <v>0.16297599999998624</v>
      </c>
      <c r="M53" s="1">
        <f t="shared" si="6"/>
        <v>0.89891349333333348</v>
      </c>
      <c r="N53" s="6">
        <f t="shared" si="27"/>
        <v>5875.1599999999989</v>
      </c>
      <c r="O53" s="2">
        <f t="shared" si="25"/>
        <v>7435.6024959999986</v>
      </c>
      <c r="P53" s="2"/>
      <c r="Q53" s="2"/>
      <c r="R53" s="6">
        <f t="shared" si="14"/>
        <v>1480.91</v>
      </c>
      <c r="S53" s="6">
        <f t="shared" si="15"/>
        <v>8916.5124959999994</v>
      </c>
      <c r="T53">
        <f t="shared" si="26"/>
        <v>7680</v>
      </c>
      <c r="U53" s="6">
        <f t="shared" si="16"/>
        <v>1236.5124959999994</v>
      </c>
      <c r="V53" s="4">
        <f t="shared" si="17"/>
        <v>0.16100423124999996</v>
      </c>
      <c r="W53" s="4">
        <f t="shared" si="18"/>
        <v>0.19946677593001527</v>
      </c>
      <c r="X53" s="1">
        <f t="shared" si="19"/>
        <v>0.16608623614494403</v>
      </c>
    </row>
    <row r="54" spans="1:25">
      <c r="A54" s="7" t="s">
        <v>233</v>
      </c>
      <c r="B54">
        <v>135</v>
      </c>
      <c r="C54" s="59">
        <v>106.61</v>
      </c>
      <c r="D54" s="60">
        <v>1.2646999999999999</v>
      </c>
      <c r="E54" s="19">
        <f t="shared" si="21"/>
        <v>0.21988644466666668</v>
      </c>
      <c r="F54" s="37">
        <f t="shared" si="22"/>
        <v>6.5468237037037025E-2</v>
      </c>
      <c r="H54" s="41">
        <f t="shared" si="23"/>
        <v>8.8382119999999986</v>
      </c>
      <c r="I54" t="s">
        <v>7</v>
      </c>
      <c r="J54" t="s">
        <v>62</v>
      </c>
      <c r="K54" s="2">
        <f t="shared" si="24"/>
        <v>134.829667</v>
      </c>
      <c r="L54" s="2">
        <f t="shared" si="20"/>
        <v>0.1703329999999994</v>
      </c>
      <c r="M54" s="1">
        <f t="shared" si="6"/>
        <v>0.89886444666666665</v>
      </c>
      <c r="N54" s="6">
        <f t="shared" si="27"/>
        <v>5981.7699999999986</v>
      </c>
      <c r="O54" s="2">
        <f t="shared" si="25"/>
        <v>7565.1445189999977</v>
      </c>
      <c r="P54" s="2"/>
      <c r="Q54" s="2"/>
      <c r="R54" s="6">
        <f t="shared" si="14"/>
        <v>1480.91</v>
      </c>
      <c r="S54" s="6">
        <f t="shared" si="15"/>
        <v>9046.0545189999975</v>
      </c>
      <c r="T54">
        <f t="shared" si="26"/>
        <v>7815</v>
      </c>
      <c r="U54" s="6">
        <f t="shared" si="16"/>
        <v>1231.0545189999975</v>
      </c>
      <c r="V54" s="4">
        <f t="shared" si="17"/>
        <v>0.15752457056941749</v>
      </c>
      <c r="W54" s="4">
        <f t="shared" si="18"/>
        <v>0.19435380915016953</v>
      </c>
      <c r="X54" s="1">
        <f t="shared" si="19"/>
        <v>0.16370783493395399</v>
      </c>
      <c r="Y54" s="6"/>
    </row>
    <row r="55" spans="1:25">
      <c r="A55" s="7" t="s">
        <v>234</v>
      </c>
      <c r="B55">
        <v>135</v>
      </c>
      <c r="C55" s="59">
        <v>109.06</v>
      </c>
      <c r="D55" s="60">
        <v>1.2362</v>
      </c>
      <c r="E55" s="19">
        <f t="shared" si="21"/>
        <v>0.21987998133333336</v>
      </c>
      <c r="F55" s="37">
        <f t="shared" si="22"/>
        <v>8.9953718518518563E-2</v>
      </c>
      <c r="H55" s="41">
        <f t="shared" si="23"/>
        <v>12.143752000000006</v>
      </c>
      <c r="I55" t="s">
        <v>7</v>
      </c>
      <c r="J55" t="s">
        <v>64</v>
      </c>
      <c r="K55" s="2">
        <f t="shared" si="24"/>
        <v>134.81997200000001</v>
      </c>
      <c r="L55" s="2">
        <f t="shared" si="20"/>
        <v>0.18002799999999297</v>
      </c>
      <c r="M55" s="1">
        <f t="shared" si="6"/>
        <v>0.89879981333333336</v>
      </c>
      <c r="N55" s="6">
        <f t="shared" si="27"/>
        <v>6090.829999999999</v>
      </c>
      <c r="O55" s="2">
        <f t="shared" si="25"/>
        <v>7529.4840459999987</v>
      </c>
      <c r="P55" s="2"/>
      <c r="Q55" s="2"/>
      <c r="R55" s="6">
        <f t="shared" si="14"/>
        <v>1480.91</v>
      </c>
      <c r="S55" s="6">
        <f t="shared" si="15"/>
        <v>9010.3940459999994</v>
      </c>
      <c r="T55">
        <f t="shared" si="26"/>
        <v>7950</v>
      </c>
      <c r="U55" s="6">
        <f t="shared" si="16"/>
        <v>1060.3940459999994</v>
      </c>
      <c r="V55" s="4">
        <f t="shared" si="17"/>
        <v>0.13338289886792443</v>
      </c>
      <c r="W55" s="4">
        <f t="shared" si="18"/>
        <v>0.16391703408052738</v>
      </c>
      <c r="X55" s="1">
        <f t="shared" si="19"/>
        <v>0.16435574209514434</v>
      </c>
    </row>
    <row r="56" spans="1:25">
      <c r="A56" s="7" t="s">
        <v>235</v>
      </c>
      <c r="B56">
        <v>135</v>
      </c>
      <c r="C56" s="59">
        <v>110.25</v>
      </c>
      <c r="D56" s="60">
        <v>1.2229000000000001</v>
      </c>
      <c r="E56" s="19">
        <f t="shared" si="21"/>
        <v>0.21988315000000003</v>
      </c>
      <c r="F56" s="37">
        <f t="shared" si="22"/>
        <v>0.10184666666666671</v>
      </c>
      <c r="H56" s="41">
        <f t="shared" si="23"/>
        <v>13.749300000000005</v>
      </c>
      <c r="I56" t="s">
        <v>7</v>
      </c>
      <c r="J56" t="s">
        <v>65</v>
      </c>
      <c r="K56" s="2">
        <f t="shared" si="24"/>
        <v>134.824725</v>
      </c>
      <c r="L56" s="2">
        <f t="shared" si="20"/>
        <v>0.17527499999999918</v>
      </c>
      <c r="M56" s="1">
        <f t="shared" si="6"/>
        <v>0.89883150000000001</v>
      </c>
      <c r="N56" s="6">
        <f t="shared" si="27"/>
        <v>6201.079999999999</v>
      </c>
      <c r="O56" s="2">
        <f t="shared" si="25"/>
        <v>7583.3007319999997</v>
      </c>
      <c r="P56" s="2"/>
      <c r="Q56" s="2"/>
      <c r="R56" s="6">
        <f t="shared" si="14"/>
        <v>1480.91</v>
      </c>
      <c r="S56" s="6">
        <f t="shared" si="15"/>
        <v>9064.2107319999996</v>
      </c>
      <c r="T56">
        <f t="shared" si="26"/>
        <v>8085</v>
      </c>
      <c r="U56" s="6">
        <f t="shared" si="16"/>
        <v>979.21073199999955</v>
      </c>
      <c r="V56" s="4">
        <f t="shared" si="17"/>
        <v>0.12111449993815704</v>
      </c>
      <c r="W56" s="4">
        <f t="shared" si="18"/>
        <v>0.14827337786129502</v>
      </c>
      <c r="X56" s="1">
        <f t="shared" si="19"/>
        <v>0.16337991732383744</v>
      </c>
    </row>
    <row r="57" spans="1:25">
      <c r="A57" s="7" t="s">
        <v>236</v>
      </c>
      <c r="B57">
        <v>135</v>
      </c>
      <c r="C57" s="59">
        <v>109.08</v>
      </c>
      <c r="D57" s="60">
        <v>1.236</v>
      </c>
      <c r="E57" s="19">
        <f t="shared" si="21"/>
        <v>0.21988192000000001</v>
      </c>
      <c r="F57" s="37">
        <f t="shared" si="22"/>
        <v>9.0153600000000042E-2</v>
      </c>
      <c r="H57" s="41">
        <f t="shared" si="23"/>
        <v>12.170736000000005</v>
      </c>
      <c r="I57" t="s">
        <v>7</v>
      </c>
      <c r="J57" t="s">
        <v>66</v>
      </c>
      <c r="K57" s="2">
        <f t="shared" si="24"/>
        <v>134.82288</v>
      </c>
      <c r="L57" s="2">
        <f t="shared" si="20"/>
        <v>0.17712000000000216</v>
      </c>
      <c r="M57" s="1">
        <f t="shared" si="6"/>
        <v>0.89881920000000004</v>
      </c>
      <c r="N57" s="6">
        <f t="shared" si="27"/>
        <v>6310.1599999999989</v>
      </c>
      <c r="O57" s="2">
        <f t="shared" si="25"/>
        <v>7799.357759999999</v>
      </c>
      <c r="P57" s="2"/>
      <c r="Q57" s="2"/>
      <c r="R57" s="6">
        <f t="shared" si="14"/>
        <v>1480.91</v>
      </c>
      <c r="S57" s="6">
        <f t="shared" si="15"/>
        <v>9280.2677599999988</v>
      </c>
      <c r="T57">
        <f t="shared" si="26"/>
        <v>8220</v>
      </c>
      <c r="U57" s="6">
        <f t="shared" si="16"/>
        <v>1060.2677599999988</v>
      </c>
      <c r="V57" s="4">
        <f t="shared" si="17"/>
        <v>0.12898634549878341</v>
      </c>
      <c r="W57" s="4">
        <f t="shared" si="18"/>
        <v>0.15733099869566947</v>
      </c>
      <c r="X57" s="1">
        <f t="shared" si="19"/>
        <v>0.15957621464146204</v>
      </c>
    </row>
    <row r="58" spans="1:25">
      <c r="A58" s="7" t="s">
        <v>237</v>
      </c>
      <c r="B58">
        <v>135</v>
      </c>
      <c r="C58" s="59">
        <v>109.47</v>
      </c>
      <c r="D58" s="60">
        <v>1.2316</v>
      </c>
      <c r="E58" s="19">
        <f t="shared" si="21"/>
        <v>0.21988216799999999</v>
      </c>
      <c r="F58" s="37">
        <f t="shared" si="22"/>
        <v>9.4051288888888862E-2</v>
      </c>
      <c r="H58" s="41">
        <f t="shared" si="23"/>
        <v>12.696923999999996</v>
      </c>
      <c r="I58" t="s">
        <v>7</v>
      </c>
      <c r="J58" t="s">
        <v>67</v>
      </c>
      <c r="K58" s="2">
        <f t="shared" si="24"/>
        <v>134.823252</v>
      </c>
      <c r="L58" s="2">
        <f t="shared" si="20"/>
        <v>0.17674800000000346</v>
      </c>
      <c r="M58" s="1">
        <f t="shared" si="6"/>
        <v>0.89882167999999996</v>
      </c>
      <c r="N58" s="6">
        <f t="shared" si="27"/>
        <v>6419.6299999999992</v>
      </c>
      <c r="O58" s="2">
        <f t="shared" si="25"/>
        <v>7906.4163079999989</v>
      </c>
      <c r="P58" s="2"/>
      <c r="Q58" s="2"/>
      <c r="R58" s="6">
        <f t="shared" si="14"/>
        <v>1480.91</v>
      </c>
      <c r="S58" s="6">
        <f t="shared" si="15"/>
        <v>9387.3263079999997</v>
      </c>
      <c r="T58">
        <f t="shared" si="26"/>
        <v>8355</v>
      </c>
      <c r="U58" s="6">
        <f t="shared" si="16"/>
        <v>1032.3263079999997</v>
      </c>
      <c r="V58" s="4">
        <f t="shared" si="17"/>
        <v>0.12355790640335118</v>
      </c>
      <c r="W58" s="4">
        <f t="shared" si="18"/>
        <v>0.15017643178951667</v>
      </c>
      <c r="X58" s="1">
        <f t="shared" si="19"/>
        <v>0.15775631435523335</v>
      </c>
    </row>
    <row r="59" spans="1:25">
      <c r="A59" s="7" t="s">
        <v>238</v>
      </c>
      <c r="B59">
        <v>135</v>
      </c>
      <c r="C59" s="59">
        <v>105.61</v>
      </c>
      <c r="D59" s="60">
        <v>1.2766999999999999</v>
      </c>
      <c r="E59" s="19">
        <f t="shared" si="21"/>
        <v>0.21988819133333332</v>
      </c>
      <c r="F59" s="37">
        <f t="shared" si="22"/>
        <v>5.5474162962962981E-2</v>
      </c>
      <c r="H59" s="41">
        <f t="shared" si="23"/>
        <v>7.4890120000000024</v>
      </c>
      <c r="I59" t="s">
        <v>7</v>
      </c>
      <c r="J59" t="s">
        <v>68</v>
      </c>
      <c r="K59" s="2">
        <f t="shared" si="24"/>
        <v>134.83228699999998</v>
      </c>
      <c r="L59" s="2">
        <f t="shared" si="20"/>
        <v>0.16771300000002043</v>
      </c>
      <c r="M59" s="1">
        <f t="shared" si="6"/>
        <v>0.89888191333333323</v>
      </c>
      <c r="N59" s="6">
        <f t="shared" si="27"/>
        <v>6365.1599999999989</v>
      </c>
      <c r="O59" s="2">
        <f t="shared" si="25"/>
        <v>8126.3997719999979</v>
      </c>
      <c r="P59" s="2">
        <v>160.08000000000001</v>
      </c>
      <c r="Q59" s="2">
        <v>184.95</v>
      </c>
      <c r="R59" s="6">
        <f t="shared" si="14"/>
        <v>1665.8600000000001</v>
      </c>
      <c r="S59" s="6">
        <f t="shared" si="15"/>
        <v>9792.2597719999976</v>
      </c>
      <c r="T59">
        <f t="shared" si="26"/>
        <v>8490</v>
      </c>
      <c r="U59" s="6">
        <f t="shared" si="16"/>
        <v>1302.2597719999976</v>
      </c>
      <c r="V59" s="4">
        <f t="shared" si="17"/>
        <v>0.15338748786807987</v>
      </c>
      <c r="W59" s="4">
        <f t="shared" si="18"/>
        <v>0.19083133874744629</v>
      </c>
      <c r="X59" s="1">
        <f t="shared" si="19"/>
        <v>0.17012007838715254</v>
      </c>
    </row>
    <row r="60" spans="1:25">
      <c r="A60" s="7" t="s">
        <v>239</v>
      </c>
      <c r="B60">
        <v>135</v>
      </c>
      <c r="C60" s="59">
        <v>103.01</v>
      </c>
      <c r="D60" s="60">
        <v>1.3089999999999999</v>
      </c>
      <c r="E60" s="19">
        <f t="shared" si="21"/>
        <v>0.21989339333333335</v>
      </c>
      <c r="F60" s="37">
        <f t="shared" si="22"/>
        <v>2.9489570370370293E-2</v>
      </c>
      <c r="H60" s="41">
        <f t="shared" si="23"/>
        <v>3.9810919999999896</v>
      </c>
      <c r="I60" t="s">
        <v>7</v>
      </c>
      <c r="J60" t="s">
        <v>69</v>
      </c>
      <c r="K60" s="2">
        <f t="shared" si="24"/>
        <v>134.84009</v>
      </c>
      <c r="L60" s="2">
        <f t="shared" si="20"/>
        <v>0.15990999999999644</v>
      </c>
      <c r="M60" s="1">
        <f t="shared" si="6"/>
        <v>0.89893393333333338</v>
      </c>
      <c r="N60" s="6">
        <f t="shared" si="27"/>
        <v>5050.9999999999991</v>
      </c>
      <c r="O60" s="2">
        <f t="shared" si="25"/>
        <v>6611.7589999999982</v>
      </c>
      <c r="P60" s="2">
        <v>1417.17</v>
      </c>
      <c r="Q60" s="2">
        <v>1678.81</v>
      </c>
      <c r="R60" s="6">
        <f t="shared" si="14"/>
        <v>3344.67</v>
      </c>
      <c r="S60" s="6">
        <f t="shared" si="15"/>
        <v>9956.4289999999983</v>
      </c>
      <c r="T60">
        <f t="shared" si="26"/>
        <v>8625</v>
      </c>
      <c r="U60" s="6">
        <f t="shared" si="16"/>
        <v>1331.4289999999983</v>
      </c>
      <c r="V60" s="4">
        <f t="shared" si="17"/>
        <v>0.15436857971014484</v>
      </c>
      <c r="W60" s="4">
        <f t="shared" si="18"/>
        <v>0.25214882403183103</v>
      </c>
      <c r="X60" s="1">
        <f t="shared" si="19"/>
        <v>0.33593068358143274</v>
      </c>
    </row>
    <row r="61" spans="1:25">
      <c r="A61" s="7" t="s">
        <v>240</v>
      </c>
      <c r="B61">
        <v>135</v>
      </c>
      <c r="C61" s="59">
        <v>103.06</v>
      </c>
      <c r="D61" s="60">
        <v>1.3083</v>
      </c>
      <c r="E61" s="19">
        <f t="shared" si="21"/>
        <v>0.21988893200000004</v>
      </c>
      <c r="F61" s="37">
        <f t="shared" si="22"/>
        <v>2.998927407407408E-2</v>
      </c>
      <c r="H61" s="41">
        <f t="shared" si="23"/>
        <v>4.0485520000000008</v>
      </c>
      <c r="I61" t="s">
        <v>7</v>
      </c>
      <c r="J61" t="s">
        <v>79</v>
      </c>
      <c r="K61" s="2">
        <f t="shared" si="24"/>
        <v>134.83339800000002</v>
      </c>
      <c r="L61" s="2">
        <f t="shared" si="20"/>
        <v>0.16660199999998326</v>
      </c>
      <c r="M61" s="1">
        <f t="shared" si="6"/>
        <v>0.8988893200000001</v>
      </c>
      <c r="N61" s="6">
        <f t="shared" si="27"/>
        <v>5154.0599999999995</v>
      </c>
      <c r="O61" s="2">
        <f t="shared" si="25"/>
        <v>6743.0566979999994</v>
      </c>
      <c r="P61" s="2"/>
      <c r="Q61" s="2"/>
      <c r="R61" s="6">
        <f t="shared" si="14"/>
        <v>3344.67</v>
      </c>
      <c r="S61" s="6">
        <f t="shared" si="15"/>
        <v>10087.726697999999</v>
      </c>
      <c r="T61">
        <f t="shared" si="26"/>
        <v>8760</v>
      </c>
      <c r="U61" s="6">
        <f t="shared" si="16"/>
        <v>1327.7266979999986</v>
      </c>
      <c r="V61" s="4">
        <f t="shared" si="17"/>
        <v>0.1515669746575341</v>
      </c>
      <c r="W61" s="4">
        <f t="shared" si="18"/>
        <v>0.24517927771714731</v>
      </c>
      <c r="X61" s="1">
        <f t="shared" si="19"/>
        <v>0.33155834809274892</v>
      </c>
    </row>
    <row r="62" spans="1:25">
      <c r="A62" s="7" t="s">
        <v>241</v>
      </c>
      <c r="B62">
        <v>135</v>
      </c>
      <c r="C62" s="59">
        <v>101.82</v>
      </c>
      <c r="D62" s="60">
        <v>1.3243</v>
      </c>
      <c r="E62" s="19">
        <f t="shared" si="21"/>
        <v>0.21989348400000003</v>
      </c>
      <c r="F62" s="37">
        <f t="shared" si="22"/>
        <v>1.7596622222222153E-2</v>
      </c>
      <c r="H62" s="41">
        <f t="shared" si="23"/>
        <v>2.3755439999999908</v>
      </c>
      <c r="I62" t="s">
        <v>7</v>
      </c>
      <c r="J62" t="s">
        <v>80</v>
      </c>
      <c r="K62" s="2">
        <f t="shared" si="24"/>
        <v>134.840226</v>
      </c>
      <c r="L62" s="2">
        <f t="shared" si="20"/>
        <v>0.15977399999999875</v>
      </c>
      <c r="M62" s="1">
        <f t="shared" si="6"/>
        <v>0.89893484000000001</v>
      </c>
      <c r="N62" s="6">
        <f t="shared" si="27"/>
        <v>5166.4199999999992</v>
      </c>
      <c r="O62" s="2">
        <f t="shared" si="25"/>
        <v>6841.8900059999987</v>
      </c>
      <c r="P62" s="2">
        <v>89.46</v>
      </c>
      <c r="Q62" s="2">
        <v>107.2</v>
      </c>
      <c r="R62" s="6">
        <f t="shared" si="14"/>
        <v>3451.87</v>
      </c>
      <c r="S62" s="6">
        <f t="shared" si="15"/>
        <v>10293.760005999999</v>
      </c>
      <c r="T62">
        <f t="shared" si="26"/>
        <v>8895</v>
      </c>
      <c r="U62" s="6">
        <f t="shared" si="16"/>
        <v>1398.7600059999986</v>
      </c>
      <c r="V62" s="4">
        <f t="shared" si="17"/>
        <v>0.15725238965711053</v>
      </c>
      <c r="W62" s="4">
        <f t="shared" si="18"/>
        <v>0.25697714476780797</v>
      </c>
      <c r="X62" s="1">
        <f t="shared" si="19"/>
        <v>0.33533616462672372</v>
      </c>
    </row>
    <row r="63" spans="1:25">
      <c r="A63" s="7" t="s">
        <v>242</v>
      </c>
      <c r="B63">
        <v>120</v>
      </c>
      <c r="C63" s="59">
        <v>89.65</v>
      </c>
      <c r="D63" s="60">
        <v>1.337</v>
      </c>
      <c r="E63" s="19">
        <f t="shared" si="21"/>
        <v>0.20990803333333335</v>
      </c>
      <c r="F63" s="37">
        <f t="shared" si="22"/>
        <v>7.9648333333333689E-3</v>
      </c>
      <c r="H63" s="41">
        <f t="shared" si="23"/>
        <v>0.95578000000000429</v>
      </c>
      <c r="I63" t="s">
        <v>7</v>
      </c>
      <c r="J63" t="s">
        <v>81</v>
      </c>
      <c r="K63" s="2">
        <f t="shared" si="24"/>
        <v>119.86205000000001</v>
      </c>
      <c r="L63" s="2">
        <f t="shared" si="20"/>
        <v>0.13794999999998936</v>
      </c>
      <c r="M63" s="1">
        <f t="shared" si="6"/>
        <v>0.79908033333333339</v>
      </c>
      <c r="N63" s="6">
        <f t="shared" si="27"/>
        <v>5256.0699999999988</v>
      </c>
      <c r="O63" s="2">
        <f t="shared" si="25"/>
        <v>7027.3655899999985</v>
      </c>
      <c r="P63" s="2"/>
      <c r="Q63" s="2"/>
      <c r="R63" s="6">
        <f t="shared" si="14"/>
        <v>3451.87</v>
      </c>
      <c r="S63" s="6">
        <f t="shared" si="15"/>
        <v>10479.235589999998</v>
      </c>
      <c r="T63">
        <f t="shared" si="26"/>
        <v>9015</v>
      </c>
      <c r="U63" s="6">
        <f t="shared" si="16"/>
        <v>1464.2355899999984</v>
      </c>
      <c r="V63" s="4">
        <f t="shared" si="17"/>
        <v>0.16242213976705466</v>
      </c>
      <c r="W63" s="4">
        <f t="shared" si="18"/>
        <v>0.26320355447383004</v>
      </c>
      <c r="X63" s="1">
        <f t="shared" si="19"/>
        <v>0.32940093486341787</v>
      </c>
    </row>
    <row r="64" spans="1:25">
      <c r="A64" s="7" t="s">
        <v>243</v>
      </c>
      <c r="B64">
        <v>120</v>
      </c>
      <c r="C64" s="59">
        <v>89.72</v>
      </c>
      <c r="D64" s="60">
        <v>1.3359000000000001</v>
      </c>
      <c r="E64" s="19">
        <f t="shared" si="21"/>
        <v>0.20990463200000001</v>
      </c>
      <c r="F64" s="37">
        <f t="shared" si="22"/>
        <v>8.7518666666666668E-3</v>
      </c>
      <c r="H64" s="41">
        <f t="shared" si="23"/>
        <v>1.050224</v>
      </c>
      <c r="I64" t="s">
        <v>7</v>
      </c>
      <c r="J64" t="s">
        <v>84</v>
      </c>
      <c r="K64" s="2">
        <f t="shared" si="24"/>
        <v>119.856948</v>
      </c>
      <c r="L64" s="2">
        <f t="shared" si="20"/>
        <v>0.14305199999999729</v>
      </c>
      <c r="M64" s="1">
        <f t="shared" si="6"/>
        <v>0.79904631999999998</v>
      </c>
      <c r="N64" s="6">
        <f t="shared" si="27"/>
        <v>5241.1699999999992</v>
      </c>
      <c r="O64" s="2">
        <f t="shared" si="25"/>
        <v>7001.6790029999993</v>
      </c>
      <c r="P64" s="2">
        <v>104.62</v>
      </c>
      <c r="Q64" s="2">
        <v>126.47</v>
      </c>
      <c r="R64" s="6">
        <f t="shared" si="14"/>
        <v>3578.3399999999997</v>
      </c>
      <c r="S64" s="6">
        <f t="shared" si="15"/>
        <v>10580.019002999999</v>
      </c>
      <c r="T64">
        <f t="shared" si="26"/>
        <v>9135</v>
      </c>
      <c r="U64" s="6">
        <f t="shared" si="16"/>
        <v>1445.0190029999994</v>
      </c>
      <c r="V64" s="4">
        <f t="shared" si="17"/>
        <v>0.15818489359605903</v>
      </c>
      <c r="W64" s="4">
        <f t="shared" si="18"/>
        <v>0.26005172225761508</v>
      </c>
      <c r="X64" s="1">
        <f t="shared" si="19"/>
        <v>0.33821678382480691</v>
      </c>
    </row>
    <row r="65" spans="1:24">
      <c r="A65" s="7" t="s">
        <v>244</v>
      </c>
      <c r="B65">
        <v>120</v>
      </c>
      <c r="C65" s="59">
        <v>89.35</v>
      </c>
      <c r="D65" s="60">
        <v>1.3414999999999999</v>
      </c>
      <c r="E65" s="19">
        <f t="shared" si="21"/>
        <v>0.20990868333333335</v>
      </c>
      <c r="F65" s="37">
        <f t="shared" si="22"/>
        <v>4.5918333333332837E-3</v>
      </c>
      <c r="H65" s="41">
        <f t="shared" si="23"/>
        <v>0.55101999999999407</v>
      </c>
      <c r="I65" t="s">
        <v>7</v>
      </c>
      <c r="J65" t="s">
        <v>85</v>
      </c>
      <c r="K65" s="2">
        <f t="shared" si="24"/>
        <v>119.86302499999998</v>
      </c>
      <c r="L65" s="2">
        <f t="shared" si="20"/>
        <v>0.13697500000002094</v>
      </c>
      <c r="M65" s="1">
        <f t="shared" si="6"/>
        <v>0.79908683333333319</v>
      </c>
      <c r="N65" s="6">
        <f t="shared" si="27"/>
        <v>5330.5199999999995</v>
      </c>
      <c r="O65" s="2">
        <f t="shared" si="25"/>
        <v>7150.8925799999988</v>
      </c>
      <c r="P65" s="2"/>
      <c r="Q65" s="2"/>
      <c r="R65" s="6">
        <f t="shared" si="14"/>
        <v>3578.3399999999997</v>
      </c>
      <c r="S65" s="6">
        <f t="shared" si="15"/>
        <v>10729.232579999998</v>
      </c>
      <c r="T65">
        <f t="shared" si="26"/>
        <v>9255</v>
      </c>
      <c r="U65" s="6">
        <f t="shared" si="16"/>
        <v>1474.2325799999981</v>
      </c>
      <c r="V65" s="4">
        <f t="shared" si="17"/>
        <v>0.15929039222042118</v>
      </c>
      <c r="W65" s="4">
        <f t="shared" si="18"/>
        <v>0.25970070076418161</v>
      </c>
      <c r="X65" s="1">
        <f t="shared" si="19"/>
        <v>0.333513135568546</v>
      </c>
    </row>
    <row r="66" spans="1:24">
      <c r="A66" s="7" t="s">
        <v>245</v>
      </c>
      <c r="B66">
        <v>120</v>
      </c>
      <c r="C66" s="59">
        <v>89.13</v>
      </c>
      <c r="D66" s="60">
        <v>1.3448</v>
      </c>
      <c r="E66" s="19">
        <f t="shared" si="21"/>
        <v>0.209908016</v>
      </c>
      <c r="F66" s="37">
        <f t="shared" ref="F66:F97" si="28">IF(G66="",($F$1*C66-B66)/B66,H66/B66)</f>
        <v>2.1182999999999432E-3</v>
      </c>
      <c r="H66" s="41">
        <f t="shared" ref="H66:H97" si="29">IF(G66="",$F$1*C66-B66,G66-B66)</f>
        <v>0.25419599999999321</v>
      </c>
      <c r="I66" t="s">
        <v>7</v>
      </c>
      <c r="J66" t="s">
        <v>86</v>
      </c>
      <c r="K66" s="2">
        <f t="shared" ref="K66:K97" si="30">D66*C66</f>
        <v>119.86202399999999</v>
      </c>
      <c r="L66" s="2">
        <f t="shared" si="20"/>
        <v>0.13797600000000898</v>
      </c>
      <c r="M66" s="1">
        <f t="shared" si="6"/>
        <v>0.79908015999999993</v>
      </c>
      <c r="N66" s="6">
        <f t="shared" si="27"/>
        <v>5419.65</v>
      </c>
      <c r="O66" s="2">
        <f t="shared" ref="O66:O97" si="31">N66*D66</f>
        <v>7288.3453199999994</v>
      </c>
      <c r="P66" s="2"/>
      <c r="Q66" s="2"/>
      <c r="R66" s="6">
        <f t="shared" si="14"/>
        <v>3578.3399999999997</v>
      </c>
      <c r="S66" s="6">
        <f t="shared" si="15"/>
        <v>10866.685319999999</v>
      </c>
      <c r="T66">
        <f t="shared" si="26"/>
        <v>9375</v>
      </c>
      <c r="U66" s="6">
        <f t="shared" si="16"/>
        <v>1491.6853199999987</v>
      </c>
      <c r="V66" s="4">
        <f t="shared" si="17"/>
        <v>0.15911310079999996</v>
      </c>
      <c r="W66" s="4">
        <f t="shared" si="18"/>
        <v>0.25733531378414454</v>
      </c>
      <c r="X66" s="1">
        <f t="shared" si="19"/>
        <v>0.32929452676927246</v>
      </c>
    </row>
    <row r="67" spans="1:24">
      <c r="A67" s="7" t="s">
        <v>246</v>
      </c>
      <c r="B67">
        <v>120</v>
      </c>
      <c r="C67" s="59">
        <v>90.99</v>
      </c>
      <c r="D67" s="60">
        <v>1.3172999999999999</v>
      </c>
      <c r="E67" s="19">
        <f t="shared" si="21"/>
        <v>0.20990741800000001</v>
      </c>
      <c r="F67" s="37">
        <f t="shared" si="28"/>
        <v>2.3030899999999951E-2</v>
      </c>
      <c r="H67" s="41">
        <f t="shared" si="29"/>
        <v>2.7637079999999941</v>
      </c>
      <c r="I67" t="s">
        <v>7</v>
      </c>
      <c r="J67" t="s">
        <v>87</v>
      </c>
      <c r="K67" s="2">
        <f t="shared" si="30"/>
        <v>119.86112699999998</v>
      </c>
      <c r="L67" s="2">
        <f t="shared" si="20"/>
        <v>0.13887300000001801</v>
      </c>
      <c r="M67" s="1">
        <f t="shared" ref="M67:M130" si="32">K67/150</f>
        <v>0.79907417999999986</v>
      </c>
      <c r="N67" s="6">
        <f t="shared" si="27"/>
        <v>5510.6399999999994</v>
      </c>
      <c r="O67" s="2">
        <f t="shared" si="31"/>
        <v>7259.1660719999991</v>
      </c>
      <c r="P67" s="2"/>
      <c r="Q67" s="2"/>
      <c r="R67" s="6">
        <f t="shared" si="14"/>
        <v>3578.3399999999997</v>
      </c>
      <c r="S67" s="6">
        <f t="shared" si="15"/>
        <v>10837.506071999998</v>
      </c>
      <c r="T67">
        <f t="shared" ref="T67:T98" si="33">T66+B67</f>
        <v>9495</v>
      </c>
      <c r="U67" s="6">
        <f t="shared" si="16"/>
        <v>1342.5060719999983</v>
      </c>
      <c r="V67" s="4">
        <f t="shared" si="17"/>
        <v>0.14139084486571862</v>
      </c>
      <c r="W67" s="4">
        <f t="shared" si="18"/>
        <v>0.22690269036922839</v>
      </c>
      <c r="X67" s="1">
        <f t="shared" si="19"/>
        <v>0.33018112988606041</v>
      </c>
    </row>
    <row r="68" spans="1:24">
      <c r="A68" s="7" t="s">
        <v>247</v>
      </c>
      <c r="B68">
        <v>120</v>
      </c>
      <c r="C68" s="59">
        <v>91.19</v>
      </c>
      <c r="D68" s="60">
        <v>1.3144</v>
      </c>
      <c r="E68" s="19">
        <f t="shared" si="21"/>
        <v>0.20990675733333336</v>
      </c>
      <c r="F68" s="37">
        <f t="shared" si="28"/>
        <v>2.5279566666666635E-2</v>
      </c>
      <c r="H68" s="41">
        <f t="shared" si="29"/>
        <v>3.0335479999999961</v>
      </c>
      <c r="I68" t="s">
        <v>7</v>
      </c>
      <c r="J68" t="s">
        <v>88</v>
      </c>
      <c r="K68" s="2">
        <f t="shared" si="30"/>
        <v>119.860136</v>
      </c>
      <c r="L68" s="2">
        <f t="shared" si="20"/>
        <v>0.13986400000000287</v>
      </c>
      <c r="M68" s="1">
        <f t="shared" si="32"/>
        <v>0.79906757333333334</v>
      </c>
      <c r="N68" s="6">
        <f t="shared" ref="N68:N99" si="34">N67+C68-P68</f>
        <v>5601.829999999999</v>
      </c>
      <c r="O68" s="2">
        <f t="shared" si="31"/>
        <v>7363.0453519999992</v>
      </c>
      <c r="P68" s="2"/>
      <c r="Q68" s="2"/>
      <c r="R68" s="6">
        <f t="shared" si="14"/>
        <v>3578.3399999999997</v>
      </c>
      <c r="S68" s="6">
        <f t="shared" si="15"/>
        <v>10941.385351999999</v>
      </c>
      <c r="T68">
        <f t="shared" si="33"/>
        <v>9615</v>
      </c>
      <c r="U68" s="6">
        <f t="shared" si="16"/>
        <v>1326.3853519999993</v>
      </c>
      <c r="V68" s="4">
        <f t="shared" si="17"/>
        <v>0.13794959459178369</v>
      </c>
      <c r="W68" s="4">
        <f t="shared" si="18"/>
        <v>0.21972172558997838</v>
      </c>
      <c r="X68" s="1">
        <f t="shared" si="19"/>
        <v>0.32704633690156132</v>
      </c>
    </row>
    <row r="69" spans="1:24">
      <c r="A69" s="7" t="s">
        <v>248</v>
      </c>
      <c r="B69">
        <v>120</v>
      </c>
      <c r="C69" s="59">
        <v>91.47</v>
      </c>
      <c r="D69" s="60">
        <v>1.3104</v>
      </c>
      <c r="E69" s="19">
        <f t="shared" si="21"/>
        <v>0.20990819199999999</v>
      </c>
      <c r="F69" s="37">
        <f t="shared" si="28"/>
        <v>2.8427699999999945E-2</v>
      </c>
      <c r="H69" s="41">
        <f t="shared" si="29"/>
        <v>3.4113239999999934</v>
      </c>
      <c r="I69" t="s">
        <v>7</v>
      </c>
      <c r="J69" t="s">
        <v>89</v>
      </c>
      <c r="K69" s="2">
        <f t="shared" si="30"/>
        <v>119.86228799999999</v>
      </c>
      <c r="L69" s="2">
        <f t="shared" si="20"/>
        <v>0.13771200000000761</v>
      </c>
      <c r="M69" s="1">
        <f t="shared" si="32"/>
        <v>0.79908192</v>
      </c>
      <c r="N69" s="6">
        <f t="shared" si="34"/>
        <v>5693.2999999999993</v>
      </c>
      <c r="O69" s="2">
        <f t="shared" si="31"/>
        <v>7460.5003199999992</v>
      </c>
      <c r="P69" s="2"/>
      <c r="Q69" s="2"/>
      <c r="R69" s="6">
        <f t="shared" si="14"/>
        <v>3578.3399999999997</v>
      </c>
      <c r="S69" s="6">
        <f t="shared" si="15"/>
        <v>11038.840319999999</v>
      </c>
      <c r="T69">
        <f t="shared" si="33"/>
        <v>9735</v>
      </c>
      <c r="U69" s="6">
        <f t="shared" si="16"/>
        <v>1303.8403199999993</v>
      </c>
      <c r="V69" s="4">
        <f t="shared" si="17"/>
        <v>0.1339332634822803</v>
      </c>
      <c r="W69" s="4">
        <f t="shared" si="18"/>
        <v>0.2117772168675871</v>
      </c>
      <c r="X69" s="1">
        <f t="shared" si="19"/>
        <v>0.32415905079420515</v>
      </c>
    </row>
    <row r="70" spans="1:24">
      <c r="A70" s="7" t="s">
        <v>249</v>
      </c>
      <c r="B70">
        <v>135</v>
      </c>
      <c r="C70" s="59">
        <v>100.3</v>
      </c>
      <c r="D70" s="60">
        <v>1.3444</v>
      </c>
      <c r="E70" s="19">
        <f t="shared" si="21"/>
        <v>0.21989554666666666</v>
      </c>
      <c r="F70" s="37">
        <f t="shared" si="28"/>
        <v>2.4056296296296126E-3</v>
      </c>
      <c r="H70" s="41">
        <f t="shared" si="29"/>
        <v>0.32475999999999772</v>
      </c>
      <c r="I70" t="s">
        <v>7</v>
      </c>
      <c r="J70" t="s">
        <v>90</v>
      </c>
      <c r="K70" s="2">
        <f t="shared" si="30"/>
        <v>134.84332000000001</v>
      </c>
      <c r="L70" s="2">
        <f t="shared" si="20"/>
        <v>0.15667999999999438</v>
      </c>
      <c r="M70" s="1">
        <f t="shared" si="32"/>
        <v>0.8989554666666667</v>
      </c>
      <c r="N70" s="6">
        <f t="shared" si="34"/>
        <v>5793.5999999999995</v>
      </c>
      <c r="O70" s="2">
        <f t="shared" si="31"/>
        <v>7788.9158399999997</v>
      </c>
      <c r="P70" s="2"/>
      <c r="Q70" s="2"/>
      <c r="R70" s="6">
        <f t="shared" si="14"/>
        <v>3578.3399999999997</v>
      </c>
      <c r="S70" s="6">
        <f t="shared" si="15"/>
        <v>11367.25584</v>
      </c>
      <c r="T70">
        <f t="shared" si="33"/>
        <v>9870</v>
      </c>
      <c r="U70" s="6">
        <f t="shared" si="16"/>
        <v>1497.2558399999998</v>
      </c>
      <c r="V70" s="4">
        <f t="shared" si="17"/>
        <v>0.15169765349544062</v>
      </c>
      <c r="W70" s="4">
        <f t="shared" si="18"/>
        <v>0.23797469030430762</v>
      </c>
      <c r="X70" s="1">
        <f t="shared" si="19"/>
        <v>0.31479365383932451</v>
      </c>
    </row>
    <row r="71" spans="1:24">
      <c r="A71" s="7" t="s">
        <v>250</v>
      </c>
      <c r="B71">
        <v>120</v>
      </c>
      <c r="C71" s="59">
        <v>89.12</v>
      </c>
      <c r="D71" s="60">
        <v>1.3449</v>
      </c>
      <c r="E71" s="19">
        <f t="shared" si="21"/>
        <v>0.20990499200000001</v>
      </c>
      <c r="F71" s="37">
        <f t="shared" si="28"/>
        <v>2.0058666666667333E-3</v>
      </c>
      <c r="H71" s="41">
        <f t="shared" si="29"/>
        <v>0.24070400000000802</v>
      </c>
      <c r="I71" t="s">
        <v>7</v>
      </c>
      <c r="J71" t="s">
        <v>91</v>
      </c>
      <c r="K71" s="2">
        <f t="shared" si="30"/>
        <v>119.857488</v>
      </c>
      <c r="L71" s="2">
        <f t="shared" si="20"/>
        <v>0.14251199999999642</v>
      </c>
      <c r="M71" s="1">
        <f t="shared" si="32"/>
        <v>0.79904991999999997</v>
      </c>
      <c r="N71" s="6">
        <f t="shared" si="34"/>
        <v>5882.7199999999993</v>
      </c>
      <c r="O71" s="2">
        <f t="shared" si="31"/>
        <v>7911.6701279999988</v>
      </c>
      <c r="P71" s="2"/>
      <c r="Q71" s="2"/>
      <c r="R71" s="6">
        <f t="shared" si="14"/>
        <v>3578.3399999999997</v>
      </c>
      <c r="S71" s="6">
        <f t="shared" si="15"/>
        <v>11490.010127999998</v>
      </c>
      <c r="T71">
        <f t="shared" si="33"/>
        <v>9990</v>
      </c>
      <c r="U71" s="6">
        <f t="shared" si="16"/>
        <v>1500.0101279999981</v>
      </c>
      <c r="V71" s="4">
        <f t="shared" si="17"/>
        <v>0.15015116396396366</v>
      </c>
      <c r="W71" s="4">
        <f t="shared" si="18"/>
        <v>0.23395035419844445</v>
      </c>
      <c r="X71" s="1">
        <f t="shared" si="19"/>
        <v>0.3114305348852518</v>
      </c>
    </row>
    <row r="72" spans="1:24">
      <c r="A72" s="7" t="s">
        <v>251</v>
      </c>
      <c r="B72">
        <v>120</v>
      </c>
      <c r="C72" s="59">
        <v>89.43</v>
      </c>
      <c r="D72" s="60">
        <v>1.3403</v>
      </c>
      <c r="E72" s="19">
        <f t="shared" si="21"/>
        <v>0.20990868600000001</v>
      </c>
      <c r="F72" s="37">
        <f t="shared" si="28"/>
        <v>5.4913000000000288E-3</v>
      </c>
      <c r="H72" s="41">
        <f t="shared" si="29"/>
        <v>0.65895600000000343</v>
      </c>
      <c r="I72" t="s">
        <v>7</v>
      </c>
      <c r="J72" t="s">
        <v>92</v>
      </c>
      <c r="K72" s="2">
        <f t="shared" si="30"/>
        <v>119.86302900000001</v>
      </c>
      <c r="L72" s="2">
        <f t="shared" si="20"/>
        <v>0.13697099999998841</v>
      </c>
      <c r="M72" s="1">
        <f t="shared" si="32"/>
        <v>0.79908686000000007</v>
      </c>
      <c r="N72" s="6">
        <f t="shared" si="34"/>
        <v>5972.15</v>
      </c>
      <c r="O72" s="2">
        <f t="shared" si="31"/>
        <v>8004.4726449999998</v>
      </c>
      <c r="P72" s="2"/>
      <c r="Q72" s="2"/>
      <c r="R72" s="6">
        <f t="shared" si="14"/>
        <v>3578.3399999999997</v>
      </c>
      <c r="S72" s="6">
        <f t="shared" si="15"/>
        <v>11582.812645</v>
      </c>
      <c r="T72">
        <f t="shared" si="33"/>
        <v>10110</v>
      </c>
      <c r="U72" s="6">
        <f t="shared" si="16"/>
        <v>1472.812645</v>
      </c>
      <c r="V72" s="4">
        <f t="shared" si="17"/>
        <v>0.14567879772502468</v>
      </c>
      <c r="W72" s="4">
        <f t="shared" si="18"/>
        <v>0.22548825949299256</v>
      </c>
      <c r="X72" s="1">
        <f t="shared" si="19"/>
        <v>0.30893532595855949</v>
      </c>
    </row>
    <row r="73" spans="1:24">
      <c r="A73" s="7" t="s">
        <v>252</v>
      </c>
      <c r="B73">
        <v>120</v>
      </c>
      <c r="C73" s="59">
        <v>88.43</v>
      </c>
      <c r="D73" s="60">
        <v>1.3553999999999999</v>
      </c>
      <c r="E73" s="19">
        <f t="shared" si="21"/>
        <v>0.20990534799999999</v>
      </c>
      <c r="F73" s="37">
        <f t="shared" si="28"/>
        <v>-5.7520333333332726E-3</v>
      </c>
      <c r="H73" s="41">
        <f t="shared" si="29"/>
        <v>-0.69024399999999275</v>
      </c>
      <c r="I73" t="s">
        <v>7</v>
      </c>
      <c r="J73" t="s">
        <v>93</v>
      </c>
      <c r="K73" s="2">
        <f t="shared" si="30"/>
        <v>119.85802200000001</v>
      </c>
      <c r="L73" s="2">
        <f t="shared" si="20"/>
        <v>0.14197799999999461</v>
      </c>
      <c r="M73" s="1">
        <f t="shared" si="32"/>
        <v>0.79905347999999998</v>
      </c>
      <c r="N73" s="6">
        <f t="shared" si="34"/>
        <v>5972.69</v>
      </c>
      <c r="O73" s="2">
        <f t="shared" si="31"/>
        <v>8095.3840259999988</v>
      </c>
      <c r="P73" s="2">
        <v>87.89</v>
      </c>
      <c r="Q73" s="2">
        <v>107.79</v>
      </c>
      <c r="R73" s="6">
        <f t="shared" si="14"/>
        <v>3686.1299999999997</v>
      </c>
      <c r="S73" s="6">
        <f t="shared" si="15"/>
        <v>11781.514025999999</v>
      </c>
      <c r="T73">
        <f t="shared" si="33"/>
        <v>10230</v>
      </c>
      <c r="U73" s="6">
        <f t="shared" si="16"/>
        <v>1551.5140259999989</v>
      </c>
      <c r="V73" s="4">
        <f t="shared" si="17"/>
        <v>0.15166315014662746</v>
      </c>
      <c r="W73" s="4">
        <f t="shared" si="18"/>
        <v>0.23709426165250802</v>
      </c>
      <c r="X73" s="1">
        <f t="shared" si="19"/>
        <v>0.3128740492830781</v>
      </c>
    </row>
    <row r="74" spans="1:24">
      <c r="A74" s="7" t="s">
        <v>253</v>
      </c>
      <c r="B74">
        <v>120</v>
      </c>
      <c r="C74" s="59">
        <v>90.41</v>
      </c>
      <c r="D74" s="60">
        <v>1.3257000000000001</v>
      </c>
      <c r="E74" s="19">
        <f t="shared" si="21"/>
        <v>0.20990435800000001</v>
      </c>
      <c r="F74" s="37">
        <f t="shared" si="28"/>
        <v>1.6509766666666554E-2</v>
      </c>
      <c r="H74" s="41">
        <f t="shared" si="29"/>
        <v>1.9811719999999866</v>
      </c>
      <c r="I74" t="s">
        <v>7</v>
      </c>
      <c r="J74" t="s">
        <v>95</v>
      </c>
      <c r="K74" s="2">
        <f t="shared" si="30"/>
        <v>119.856537</v>
      </c>
      <c r="L74" s="2">
        <f t="shared" si="20"/>
        <v>0.14346299999999701</v>
      </c>
      <c r="M74" s="1">
        <f t="shared" si="32"/>
        <v>0.79904357999999998</v>
      </c>
      <c r="N74" s="6">
        <f t="shared" si="34"/>
        <v>6063.0999999999995</v>
      </c>
      <c r="O74" s="2">
        <f t="shared" si="31"/>
        <v>8037.85167</v>
      </c>
      <c r="P74" s="2"/>
      <c r="Q74" s="2"/>
      <c r="R74" s="6">
        <f t="shared" si="14"/>
        <v>3686.1299999999997</v>
      </c>
      <c r="S74" s="6">
        <f t="shared" si="15"/>
        <v>11723.981669999999</v>
      </c>
      <c r="T74">
        <f t="shared" si="33"/>
        <v>10350</v>
      </c>
      <c r="U74" s="6">
        <f t="shared" si="16"/>
        <v>1373.9816699999992</v>
      </c>
      <c r="V74" s="4">
        <f t="shared" si="17"/>
        <v>0.13275185217391305</v>
      </c>
      <c r="W74" s="4">
        <f t="shared" si="18"/>
        <v>0.20618374458085142</v>
      </c>
      <c r="X74" s="1">
        <f t="shared" si="19"/>
        <v>0.31440939637702453</v>
      </c>
    </row>
    <row r="75" spans="1:24">
      <c r="A75" s="7" t="s">
        <v>254</v>
      </c>
      <c r="B75">
        <v>120</v>
      </c>
      <c r="C75" s="59">
        <v>90.54</v>
      </c>
      <c r="D75" s="60">
        <v>1.3238000000000001</v>
      </c>
      <c r="E75" s="19">
        <f t="shared" si="21"/>
        <v>0.20990456800000001</v>
      </c>
      <c r="F75" s="37">
        <f t="shared" si="28"/>
        <v>1.7971400000000061E-2</v>
      </c>
      <c r="H75" s="41">
        <f t="shared" si="29"/>
        <v>2.1565680000000071</v>
      </c>
      <c r="I75" t="s">
        <v>7</v>
      </c>
      <c r="J75" t="s">
        <v>96</v>
      </c>
      <c r="K75" s="2">
        <f t="shared" si="30"/>
        <v>119.85685200000002</v>
      </c>
      <c r="L75" s="2">
        <f t="shared" si="20"/>
        <v>0.14314799999998229</v>
      </c>
      <c r="M75" s="1">
        <f t="shared" si="32"/>
        <v>0.79904568000000009</v>
      </c>
      <c r="N75" s="6">
        <f t="shared" si="34"/>
        <v>6153.6399999999994</v>
      </c>
      <c r="O75" s="2">
        <f t="shared" si="31"/>
        <v>8146.1886319999994</v>
      </c>
      <c r="P75" s="2"/>
      <c r="Q75" s="2"/>
      <c r="R75" s="6">
        <f t="shared" si="14"/>
        <v>3686.1299999999997</v>
      </c>
      <c r="S75" s="6">
        <f t="shared" si="15"/>
        <v>11832.318631999999</v>
      </c>
      <c r="T75">
        <f t="shared" si="33"/>
        <v>10470</v>
      </c>
      <c r="U75" s="6">
        <f t="shared" si="16"/>
        <v>1362.3186319999986</v>
      </c>
      <c r="V75" s="4">
        <f t="shared" si="17"/>
        <v>0.13011639274116504</v>
      </c>
      <c r="W75" s="4">
        <f t="shared" si="18"/>
        <v>0.20081732580370759</v>
      </c>
      <c r="X75" s="1">
        <f t="shared" si="19"/>
        <v>0.31153065723154372</v>
      </c>
    </row>
    <row r="76" spans="1:24">
      <c r="A76" s="7" t="s">
        <v>255</v>
      </c>
      <c r="B76">
        <v>120</v>
      </c>
      <c r="C76" s="59">
        <v>90.32</v>
      </c>
      <c r="D76" s="60">
        <v>1.3270999999999999</v>
      </c>
      <c r="E76" s="19">
        <f t="shared" si="21"/>
        <v>0.20990911466666667</v>
      </c>
      <c r="F76" s="37">
        <f t="shared" si="28"/>
        <v>1.5497866666666601E-2</v>
      </c>
      <c r="H76" s="41">
        <f t="shared" si="29"/>
        <v>1.8597439999999921</v>
      </c>
      <c r="I76" t="s">
        <v>7</v>
      </c>
      <c r="J76" t="s">
        <v>97</v>
      </c>
      <c r="K76" s="2">
        <f t="shared" si="30"/>
        <v>119.86367199999998</v>
      </c>
      <c r="L76" s="2">
        <f t="shared" si="20"/>
        <v>0.13632800000002021</v>
      </c>
      <c r="M76" s="1">
        <f t="shared" si="32"/>
        <v>0.79909114666666659</v>
      </c>
      <c r="N76" s="6">
        <f t="shared" si="34"/>
        <v>6243.9599999999991</v>
      </c>
      <c r="O76" s="2">
        <f t="shared" si="31"/>
        <v>8286.3593159999982</v>
      </c>
      <c r="P76" s="2"/>
      <c r="Q76" s="2"/>
      <c r="R76" s="6">
        <f t="shared" ref="R76:R135" si="35">R75+Q76</f>
        <v>3686.1299999999997</v>
      </c>
      <c r="S76" s="6">
        <f t="shared" ref="S76:S135" si="36">R76+O76</f>
        <v>11972.489315999997</v>
      </c>
      <c r="T76">
        <f t="shared" si="33"/>
        <v>10590</v>
      </c>
      <c r="U76" s="6">
        <f t="shared" ref="U76:U135" si="37">S76-T76</f>
        <v>1382.4893159999974</v>
      </c>
      <c r="V76" s="4">
        <f t="shared" ref="V76:V135" si="38">S76/T76-1</f>
        <v>0.13054667762039629</v>
      </c>
      <c r="W76" s="4">
        <f t="shared" ref="W76:W135" si="39">O76/(T76-R76)-1</f>
        <v>0.2002484571696741</v>
      </c>
      <c r="X76" s="1">
        <f t="shared" ref="X76:X135" si="40">R76/S76</f>
        <v>0.30788334010654467</v>
      </c>
    </row>
    <row r="77" spans="1:24">
      <c r="A77" s="7" t="s">
        <v>256</v>
      </c>
      <c r="B77">
        <v>120</v>
      </c>
      <c r="C77" s="59">
        <v>92.23</v>
      </c>
      <c r="D77" s="60">
        <v>1.2996000000000001</v>
      </c>
      <c r="E77" s="19">
        <f t="shared" si="21"/>
        <v>0.209908072</v>
      </c>
      <c r="F77" s="37">
        <f t="shared" si="28"/>
        <v>3.6972633333333366E-2</v>
      </c>
      <c r="H77" s="41">
        <f t="shared" si="29"/>
        <v>4.4367160000000041</v>
      </c>
      <c r="I77" t="s">
        <v>7</v>
      </c>
      <c r="J77" t="s">
        <v>98</v>
      </c>
      <c r="K77" s="2">
        <f t="shared" si="30"/>
        <v>119.86210800000001</v>
      </c>
      <c r="L77" s="2">
        <f t="shared" si="20"/>
        <v>0.13789199999999369</v>
      </c>
      <c r="M77" s="1">
        <f t="shared" si="32"/>
        <v>0.79908072000000008</v>
      </c>
      <c r="N77" s="6">
        <f t="shared" si="34"/>
        <v>6336.1899999999987</v>
      </c>
      <c r="O77" s="2">
        <f t="shared" si="31"/>
        <v>8234.5125239999998</v>
      </c>
      <c r="P77" s="2"/>
      <c r="Q77" s="2"/>
      <c r="R77" s="6">
        <f t="shared" si="35"/>
        <v>3686.1299999999997</v>
      </c>
      <c r="S77" s="6">
        <f t="shared" si="36"/>
        <v>11920.642523999999</v>
      </c>
      <c r="T77">
        <f t="shared" si="33"/>
        <v>10710</v>
      </c>
      <c r="U77" s="6">
        <f t="shared" si="37"/>
        <v>1210.642523999999</v>
      </c>
      <c r="V77" s="4">
        <f t="shared" si="38"/>
        <v>0.11303851764705874</v>
      </c>
      <c r="W77" s="4">
        <f t="shared" si="39"/>
        <v>0.17236118037492143</v>
      </c>
      <c r="X77" s="1">
        <f t="shared" si="40"/>
        <v>0.30922242593708033</v>
      </c>
    </row>
    <row r="78" spans="1:24">
      <c r="A78" s="7" t="s">
        <v>257</v>
      </c>
      <c r="B78">
        <v>135</v>
      </c>
      <c r="C78" s="59">
        <v>105.07</v>
      </c>
      <c r="D78" s="60">
        <v>1.2833000000000001</v>
      </c>
      <c r="E78" s="19">
        <f t="shared" si="21"/>
        <v>0.21989088733333334</v>
      </c>
      <c r="F78" s="37">
        <f t="shared" si="28"/>
        <v>5.00773629629628E-2</v>
      </c>
      <c r="H78" s="41">
        <f t="shared" si="29"/>
        <v>6.7604439999999784</v>
      </c>
      <c r="I78" t="s">
        <v>7</v>
      </c>
      <c r="J78" t="s">
        <v>99</v>
      </c>
      <c r="K78" s="2">
        <f t="shared" si="30"/>
        <v>134.836331</v>
      </c>
      <c r="L78" s="2">
        <f t="shared" si="20"/>
        <v>0.16366899999999873</v>
      </c>
      <c r="M78" s="1">
        <f t="shared" si="32"/>
        <v>0.89890887333333336</v>
      </c>
      <c r="N78" s="6">
        <f t="shared" si="34"/>
        <v>6441.2599999999984</v>
      </c>
      <c r="O78" s="2">
        <f t="shared" si="31"/>
        <v>8266.068957999998</v>
      </c>
      <c r="P78" s="2"/>
      <c r="Q78" s="2"/>
      <c r="R78" s="6">
        <f t="shared" si="35"/>
        <v>3686.1299999999997</v>
      </c>
      <c r="S78" s="6">
        <f t="shared" si="36"/>
        <v>11952.198957999997</v>
      </c>
      <c r="T78">
        <f t="shared" si="33"/>
        <v>10845</v>
      </c>
      <c r="U78" s="6">
        <f t="shared" si="37"/>
        <v>1107.1989579999972</v>
      </c>
      <c r="V78" s="4">
        <f t="shared" si="38"/>
        <v>0.10209303439372963</v>
      </c>
      <c r="W78" s="4">
        <f t="shared" si="39"/>
        <v>0.15466113478803178</v>
      </c>
      <c r="X78" s="1">
        <f t="shared" si="40"/>
        <v>0.30840601072263379</v>
      </c>
    </row>
    <row r="79" spans="1:24">
      <c r="A79" s="7" t="s">
        <v>258</v>
      </c>
      <c r="B79">
        <v>135</v>
      </c>
      <c r="C79" s="59">
        <v>104.79</v>
      </c>
      <c r="D79" s="60">
        <v>1.2867</v>
      </c>
      <c r="E79" s="19">
        <f t="shared" si="21"/>
        <v>0.21988886200000002</v>
      </c>
      <c r="F79" s="37">
        <f t="shared" si="28"/>
        <v>4.7279022222222189E-2</v>
      </c>
      <c r="H79" s="41">
        <f t="shared" si="29"/>
        <v>6.3826679999999953</v>
      </c>
      <c r="I79" t="s">
        <v>7</v>
      </c>
      <c r="J79" t="s">
        <v>100</v>
      </c>
      <c r="K79" s="2">
        <f t="shared" si="30"/>
        <v>134.833293</v>
      </c>
      <c r="L79" s="2">
        <f t="shared" si="20"/>
        <v>0.16670700000000238</v>
      </c>
      <c r="M79" s="1">
        <f t="shared" si="32"/>
        <v>0.89888862000000003</v>
      </c>
      <c r="N79" s="6">
        <f t="shared" si="34"/>
        <v>6546.0499999999984</v>
      </c>
      <c r="O79" s="2">
        <f t="shared" si="31"/>
        <v>8422.8025349999971</v>
      </c>
      <c r="P79" s="2"/>
      <c r="Q79" s="2"/>
      <c r="R79" s="6">
        <f t="shared" si="35"/>
        <v>3686.1299999999997</v>
      </c>
      <c r="S79" s="6">
        <f t="shared" si="36"/>
        <v>12108.932534999996</v>
      </c>
      <c r="T79">
        <f t="shared" si="33"/>
        <v>10980</v>
      </c>
      <c r="U79" s="6">
        <f t="shared" si="37"/>
        <v>1128.9325349999963</v>
      </c>
      <c r="V79" s="4">
        <f t="shared" si="38"/>
        <v>0.10281717076502694</v>
      </c>
      <c r="W79" s="4">
        <f t="shared" si="39"/>
        <v>0.15477826380234316</v>
      </c>
      <c r="X79" s="1">
        <f t="shared" si="40"/>
        <v>0.30441411654953948</v>
      </c>
    </row>
    <row r="80" spans="1:24">
      <c r="A80" s="7" t="s">
        <v>259</v>
      </c>
      <c r="B80">
        <v>135</v>
      </c>
      <c r="C80" s="59">
        <v>104.46</v>
      </c>
      <c r="D80" s="60">
        <v>1.2907</v>
      </c>
      <c r="E80" s="19">
        <f t="shared" si="21"/>
        <v>0.21988434800000001</v>
      </c>
      <c r="F80" s="37">
        <f t="shared" si="28"/>
        <v>4.3980977777777576E-2</v>
      </c>
      <c r="H80" s="41">
        <f t="shared" si="29"/>
        <v>5.9374319999999727</v>
      </c>
      <c r="I80" t="s">
        <v>7</v>
      </c>
      <c r="J80" t="s">
        <v>101</v>
      </c>
      <c r="K80" s="2">
        <f t="shared" si="30"/>
        <v>134.82652199999998</v>
      </c>
      <c r="L80" s="2">
        <f t="shared" si="20"/>
        <v>0.17347800000001712</v>
      </c>
      <c r="M80" s="1">
        <f t="shared" si="32"/>
        <v>0.89884347999999992</v>
      </c>
      <c r="N80" s="6">
        <f t="shared" si="34"/>
        <v>6650.5099999999984</v>
      </c>
      <c r="O80" s="2">
        <f t="shared" si="31"/>
        <v>8583.813256999998</v>
      </c>
      <c r="P80" s="2"/>
      <c r="Q80" s="2"/>
      <c r="R80" s="6">
        <f t="shared" si="35"/>
        <v>3686.1299999999997</v>
      </c>
      <c r="S80" s="6">
        <f t="shared" si="36"/>
        <v>12269.943256999997</v>
      </c>
      <c r="T80">
        <f t="shared" si="33"/>
        <v>11115</v>
      </c>
      <c r="U80" s="6">
        <f t="shared" si="37"/>
        <v>1154.9432569999972</v>
      </c>
      <c r="V80" s="4">
        <f t="shared" si="38"/>
        <v>0.10390852514619864</v>
      </c>
      <c r="W80" s="4">
        <f t="shared" si="39"/>
        <v>0.15546688217723514</v>
      </c>
      <c r="X80" s="1">
        <f t="shared" si="40"/>
        <v>0.30041948220885734</v>
      </c>
    </row>
    <row r="81" spans="1:24">
      <c r="A81" s="7" t="s">
        <v>265</v>
      </c>
      <c r="B81">
        <v>135</v>
      </c>
      <c r="C81" s="59">
        <v>110.55</v>
      </c>
      <c r="D81" s="60">
        <v>1.2196</v>
      </c>
      <c r="E81" s="19">
        <f t="shared" si="21"/>
        <v>0.21988452</v>
      </c>
      <c r="F81" s="37">
        <f t="shared" si="28"/>
        <v>0.10484488888888879</v>
      </c>
      <c r="H81" s="41">
        <f t="shared" si="29"/>
        <v>14.154059999999987</v>
      </c>
      <c r="I81" t="s">
        <v>7</v>
      </c>
      <c r="J81" t="s">
        <v>267</v>
      </c>
      <c r="K81" s="2">
        <f t="shared" si="30"/>
        <v>134.82677999999999</v>
      </c>
      <c r="L81" s="2">
        <f t="shared" si="20"/>
        <v>0.17322000000001481</v>
      </c>
      <c r="M81" s="1">
        <f t="shared" si="32"/>
        <v>0.8988451999999999</v>
      </c>
      <c r="N81" s="6">
        <f t="shared" si="34"/>
        <v>6761.0599999999986</v>
      </c>
      <c r="O81" s="2">
        <f t="shared" si="31"/>
        <v>8245.7887759999976</v>
      </c>
      <c r="P81" s="2"/>
      <c r="Q81" s="2"/>
      <c r="R81" s="6">
        <f t="shared" si="35"/>
        <v>3686.1299999999997</v>
      </c>
      <c r="S81" s="6">
        <f t="shared" si="36"/>
        <v>11931.918775999997</v>
      </c>
      <c r="T81">
        <f t="shared" si="33"/>
        <v>11250</v>
      </c>
      <c r="U81" s="6">
        <f t="shared" si="37"/>
        <v>681.9187759999968</v>
      </c>
      <c r="V81" s="4">
        <f t="shared" si="38"/>
        <v>6.0615002311110722E-2</v>
      </c>
      <c r="W81" s="4">
        <f t="shared" si="39"/>
        <v>9.0154745652687884E-2</v>
      </c>
      <c r="X81" s="1">
        <f t="shared" si="40"/>
        <v>0.30893019548660733</v>
      </c>
    </row>
    <row r="82" spans="1:24">
      <c r="A82" s="7" t="s">
        <v>268</v>
      </c>
      <c r="B82">
        <v>135</v>
      </c>
      <c r="C82" s="59">
        <v>109.53</v>
      </c>
      <c r="D82" s="60">
        <v>1.2309000000000001</v>
      </c>
      <c r="E82" s="19">
        <f t="shared" si="21"/>
        <v>0.21988031800000002</v>
      </c>
      <c r="F82" s="37">
        <f t="shared" si="28"/>
        <v>9.465093333333327E-2</v>
      </c>
      <c r="H82" s="41">
        <f t="shared" si="29"/>
        <v>12.777875999999992</v>
      </c>
      <c r="I82" t="s">
        <v>7</v>
      </c>
      <c r="J82" t="s">
        <v>269</v>
      </c>
      <c r="K82" s="2">
        <f t="shared" si="30"/>
        <v>134.82047700000001</v>
      </c>
      <c r="L82" s="2">
        <f t="shared" si="20"/>
        <v>0.179522999999989</v>
      </c>
      <c r="M82" s="1">
        <f t="shared" si="32"/>
        <v>0.89880318000000003</v>
      </c>
      <c r="N82" s="6">
        <f t="shared" si="34"/>
        <v>6870.5899999999983</v>
      </c>
      <c r="O82" s="2">
        <f t="shared" si="31"/>
        <v>8457.0092309999982</v>
      </c>
      <c r="P82" s="2"/>
      <c r="Q82" s="2"/>
      <c r="R82" s="6">
        <f t="shared" si="35"/>
        <v>3686.1299999999997</v>
      </c>
      <c r="S82" s="6">
        <f t="shared" si="36"/>
        <v>12143.139230999997</v>
      </c>
      <c r="T82">
        <f t="shared" si="33"/>
        <v>11385</v>
      </c>
      <c r="U82" s="6">
        <f t="shared" si="37"/>
        <v>758.13923099999738</v>
      </c>
      <c r="V82" s="4">
        <f t="shared" si="38"/>
        <v>6.6591061133069562E-2</v>
      </c>
      <c r="W82" s="4">
        <f t="shared" si="39"/>
        <v>9.8474091782300155E-2</v>
      </c>
      <c r="X82" s="1">
        <f t="shared" si="40"/>
        <v>0.30355659519984307</v>
      </c>
    </row>
    <row r="83" spans="1:24">
      <c r="A83" s="7" t="s">
        <v>270</v>
      </c>
      <c r="B83">
        <v>135</v>
      </c>
      <c r="C83" s="59">
        <v>111.01</v>
      </c>
      <c r="D83" s="60">
        <v>1.2144999999999999</v>
      </c>
      <c r="E83" s="19">
        <f t="shared" si="21"/>
        <v>0.21988109666666666</v>
      </c>
      <c r="F83" s="37">
        <f t="shared" si="28"/>
        <v>0.10944216296296308</v>
      </c>
      <c r="H83" s="41">
        <f t="shared" si="29"/>
        <v>14.774692000000016</v>
      </c>
      <c r="I83" t="s">
        <v>7</v>
      </c>
      <c r="J83" t="s">
        <v>271</v>
      </c>
      <c r="K83" s="2">
        <f t="shared" si="30"/>
        <v>134.82164499999999</v>
      </c>
      <c r="L83" s="2">
        <f t="shared" si="20"/>
        <v>0.17835500000001048</v>
      </c>
      <c r="M83" s="1">
        <f t="shared" si="32"/>
        <v>0.8988109666666666</v>
      </c>
      <c r="N83" s="6">
        <f t="shared" si="34"/>
        <v>6981.5999999999985</v>
      </c>
      <c r="O83" s="2">
        <f t="shared" si="31"/>
        <v>8479.153199999997</v>
      </c>
      <c r="P83" s="2"/>
      <c r="Q83" s="2"/>
      <c r="R83" s="6">
        <f t="shared" si="35"/>
        <v>3686.1299999999997</v>
      </c>
      <c r="S83" s="6">
        <f t="shared" si="36"/>
        <v>12165.283199999996</v>
      </c>
      <c r="T83">
        <f t="shared" si="33"/>
        <v>11520</v>
      </c>
      <c r="U83" s="6">
        <f t="shared" si="37"/>
        <v>645.28319999999621</v>
      </c>
      <c r="V83" s="4">
        <f t="shared" si="38"/>
        <v>5.6014166666666254E-2</v>
      </c>
      <c r="W83" s="4">
        <f t="shared" si="39"/>
        <v>8.237093543803975E-2</v>
      </c>
      <c r="X83" s="1">
        <f t="shared" si="40"/>
        <v>0.30300404350636084</v>
      </c>
    </row>
    <row r="84" spans="1:24">
      <c r="A84" s="7" t="s">
        <v>272</v>
      </c>
      <c r="B84">
        <v>135</v>
      </c>
      <c r="C84" s="59">
        <v>112.97</v>
      </c>
      <c r="D84" s="60">
        <v>1.1934</v>
      </c>
      <c r="E84" s="19">
        <f t="shared" si="21"/>
        <v>0.21987893200000003</v>
      </c>
      <c r="F84" s="37">
        <f t="shared" si="28"/>
        <v>0.12903054814814802</v>
      </c>
      <c r="H84" s="41">
        <f t="shared" si="29"/>
        <v>17.419123999999982</v>
      </c>
      <c r="I84" t="s">
        <v>7</v>
      </c>
      <c r="J84" t="s">
        <v>273</v>
      </c>
      <c r="K84" s="2">
        <f t="shared" si="30"/>
        <v>134.818398</v>
      </c>
      <c r="L84" s="2">
        <f t="shared" si="20"/>
        <v>0.18160199999999804</v>
      </c>
      <c r="M84" s="1">
        <f t="shared" si="32"/>
        <v>0.89878932</v>
      </c>
      <c r="N84" s="6">
        <f t="shared" si="34"/>
        <v>7094.5699999999988</v>
      </c>
      <c r="O84" s="2">
        <f t="shared" si="31"/>
        <v>8466.6598379999996</v>
      </c>
      <c r="P84" s="2"/>
      <c r="Q84" s="2"/>
      <c r="R84" s="6">
        <f t="shared" si="35"/>
        <v>3686.1299999999997</v>
      </c>
      <c r="S84" s="6">
        <f t="shared" si="36"/>
        <v>12152.789837999999</v>
      </c>
      <c r="T84">
        <f t="shared" si="33"/>
        <v>11655</v>
      </c>
      <c r="U84" s="6">
        <f t="shared" si="37"/>
        <v>497.78983799999878</v>
      </c>
      <c r="V84" s="4">
        <f t="shared" si="38"/>
        <v>4.2710410810810728E-2</v>
      </c>
      <c r="W84" s="4">
        <f t="shared" si="39"/>
        <v>6.2466803699896989E-2</v>
      </c>
      <c r="X84" s="1">
        <f t="shared" si="40"/>
        <v>0.30331553899451213</v>
      </c>
    </row>
    <row r="85" spans="1:24">
      <c r="A85" s="7" t="s">
        <v>274</v>
      </c>
      <c r="B85">
        <v>135</v>
      </c>
      <c r="C85" s="59">
        <v>109.24</v>
      </c>
      <c r="D85" s="60">
        <v>1.2342</v>
      </c>
      <c r="E85" s="19">
        <f t="shared" ref="E85:E134" si="41">10%*M85+13%</f>
        <v>0.219882672</v>
      </c>
      <c r="F85" s="37">
        <f t="shared" si="28"/>
        <v>9.1752651851851816E-2</v>
      </c>
      <c r="H85" s="41">
        <f t="shared" si="29"/>
        <v>12.386607999999995</v>
      </c>
      <c r="I85" t="s">
        <v>7</v>
      </c>
      <c r="J85" t="s">
        <v>275</v>
      </c>
      <c r="K85" s="2">
        <f t="shared" si="30"/>
        <v>134.82400799999999</v>
      </c>
      <c r="L85" s="2">
        <f t="shared" si="20"/>
        <v>0.17599200000000792</v>
      </c>
      <c r="M85" s="1">
        <f t="shared" si="32"/>
        <v>0.89882671999999997</v>
      </c>
      <c r="N85" s="6">
        <f t="shared" si="34"/>
        <v>7203.8099999999986</v>
      </c>
      <c r="O85" s="2">
        <f t="shared" si="31"/>
        <v>8890.9423019999977</v>
      </c>
      <c r="P85" s="2"/>
      <c r="Q85" s="2"/>
      <c r="R85" s="6">
        <f t="shared" si="35"/>
        <v>3686.1299999999997</v>
      </c>
      <c r="S85" s="6">
        <f t="shared" si="36"/>
        <v>12577.072301999997</v>
      </c>
      <c r="T85">
        <f t="shared" si="33"/>
        <v>11790</v>
      </c>
      <c r="U85" s="6">
        <f t="shared" si="37"/>
        <v>787.07230199999685</v>
      </c>
      <c r="V85" s="4">
        <f t="shared" si="38"/>
        <v>6.6757616793892804E-2</v>
      </c>
      <c r="W85" s="4">
        <f t="shared" si="39"/>
        <v>9.7123016780870985E-2</v>
      </c>
      <c r="X85" s="1">
        <f t="shared" si="40"/>
        <v>0.29308331156002293</v>
      </c>
    </row>
    <row r="86" spans="1:24">
      <c r="A86" s="7" t="s">
        <v>325</v>
      </c>
      <c r="B86">
        <v>135</v>
      </c>
      <c r="C86" s="59">
        <v>110.97</v>
      </c>
      <c r="D86" s="60">
        <v>1.2149000000000001</v>
      </c>
      <c r="E86" s="19">
        <f t="shared" si="41"/>
        <v>0.21987830200000003</v>
      </c>
      <c r="F86" s="37">
        <f t="shared" si="28"/>
        <v>0.10904239999999993</v>
      </c>
      <c r="H86" s="41">
        <f t="shared" si="29"/>
        <v>14.72072399999999</v>
      </c>
      <c r="I86" t="s">
        <v>7</v>
      </c>
      <c r="J86" t="s">
        <v>316</v>
      </c>
      <c r="K86" s="2">
        <f t="shared" si="30"/>
        <v>134.817453</v>
      </c>
      <c r="L86" s="2">
        <f t="shared" si="20"/>
        <v>0.18254699999999957</v>
      </c>
      <c r="M86" s="1">
        <f t="shared" si="32"/>
        <v>0.89878301999999999</v>
      </c>
      <c r="N86" s="6">
        <f t="shared" si="34"/>
        <v>7314.7799999999988</v>
      </c>
      <c r="O86" s="2">
        <f t="shared" si="31"/>
        <v>8886.7262219999993</v>
      </c>
      <c r="P86" s="2"/>
      <c r="Q86" s="2"/>
      <c r="R86" s="6">
        <f t="shared" si="35"/>
        <v>3686.1299999999997</v>
      </c>
      <c r="S86" s="6">
        <f t="shared" si="36"/>
        <v>12572.856221999999</v>
      </c>
      <c r="T86">
        <f t="shared" si="33"/>
        <v>11925</v>
      </c>
      <c r="U86" s="6">
        <f t="shared" si="37"/>
        <v>647.85622199999852</v>
      </c>
      <c r="V86" s="4">
        <f t="shared" si="38"/>
        <v>5.432756578616349E-2</v>
      </c>
      <c r="W86" s="4">
        <f t="shared" si="39"/>
        <v>7.863411147402477E-2</v>
      </c>
      <c r="X86" s="1">
        <f t="shared" si="40"/>
        <v>0.29318159174921649</v>
      </c>
    </row>
    <row r="87" spans="1:24">
      <c r="A87" s="7" t="s">
        <v>326</v>
      </c>
      <c r="B87">
        <v>135</v>
      </c>
      <c r="C87" s="59">
        <v>111.66</v>
      </c>
      <c r="D87" s="60">
        <v>1.2077</v>
      </c>
      <c r="E87" s="19">
        <f t="shared" si="41"/>
        <v>0.219901188</v>
      </c>
      <c r="F87" s="37">
        <f t="shared" si="28"/>
        <v>0.11593831111111104</v>
      </c>
      <c r="H87" s="41">
        <f t="shared" si="29"/>
        <v>15.651671999999991</v>
      </c>
      <c r="I87" t="s">
        <v>7</v>
      </c>
      <c r="J87" t="s">
        <v>318</v>
      </c>
      <c r="K87" s="2">
        <f t="shared" si="30"/>
        <v>134.85178199999999</v>
      </c>
      <c r="L87" s="2">
        <f t="shared" ref="L87:L137" si="42">B87-K87</f>
        <v>0.14821800000001417</v>
      </c>
      <c r="M87" s="1">
        <f t="shared" si="32"/>
        <v>0.89901187999999987</v>
      </c>
      <c r="N87" s="6">
        <f t="shared" si="34"/>
        <v>7426.4399999999987</v>
      </c>
      <c r="O87" s="2">
        <f t="shared" si="31"/>
        <v>8968.911587999999</v>
      </c>
      <c r="P87" s="2"/>
      <c r="Q87" s="2"/>
      <c r="R87" s="6">
        <f t="shared" si="35"/>
        <v>3686.1299999999997</v>
      </c>
      <c r="S87" s="6">
        <f t="shared" si="36"/>
        <v>12655.041587999998</v>
      </c>
      <c r="T87">
        <f t="shared" si="33"/>
        <v>12060</v>
      </c>
      <c r="U87" s="6">
        <f t="shared" si="37"/>
        <v>595.04158799999823</v>
      </c>
      <c r="V87" s="4">
        <f t="shared" si="38"/>
        <v>4.9340098507462571E-2</v>
      </c>
      <c r="W87" s="4">
        <f t="shared" si="39"/>
        <v>7.105932955730121E-2</v>
      </c>
      <c r="X87" s="1">
        <f t="shared" si="40"/>
        <v>0.29127758880660898</v>
      </c>
    </row>
    <row r="88" spans="1:24">
      <c r="A88" s="7" t="s">
        <v>327</v>
      </c>
      <c r="B88">
        <v>135</v>
      </c>
      <c r="C88" s="59">
        <v>109.29</v>
      </c>
      <c r="D88" s="60">
        <v>1.2337</v>
      </c>
      <c r="E88" s="19">
        <f t="shared" si="41"/>
        <v>0.21988738200000002</v>
      </c>
      <c r="F88" s="37">
        <f t="shared" si="28"/>
        <v>9.225235555555561E-2</v>
      </c>
      <c r="H88" s="41">
        <f t="shared" si="29"/>
        <v>12.454068000000007</v>
      </c>
      <c r="I88" t="s">
        <v>7</v>
      </c>
      <c r="J88" t="s">
        <v>320</v>
      </c>
      <c r="K88" s="2">
        <f t="shared" si="30"/>
        <v>134.831073</v>
      </c>
      <c r="L88" s="2">
        <f t="shared" si="42"/>
        <v>0.1689269999999965</v>
      </c>
      <c r="M88" s="1">
        <f t="shared" si="32"/>
        <v>0.89887382000000005</v>
      </c>
      <c r="N88" s="6">
        <f t="shared" si="34"/>
        <v>7535.7299999999987</v>
      </c>
      <c r="O88" s="2">
        <f t="shared" si="31"/>
        <v>9296.8301009999977</v>
      </c>
      <c r="P88" s="2"/>
      <c r="Q88" s="2"/>
      <c r="R88" s="6">
        <f t="shared" si="35"/>
        <v>3686.1299999999997</v>
      </c>
      <c r="S88" s="6">
        <f t="shared" si="36"/>
        <v>12982.960100999997</v>
      </c>
      <c r="T88">
        <f t="shared" si="33"/>
        <v>12195</v>
      </c>
      <c r="U88" s="6">
        <f t="shared" si="37"/>
        <v>787.96010099999694</v>
      </c>
      <c r="V88" s="4">
        <f t="shared" si="38"/>
        <v>6.4613374415743996E-2</v>
      </c>
      <c r="W88" s="4">
        <f t="shared" si="39"/>
        <v>9.2604552778453142E-2</v>
      </c>
      <c r="X88" s="1">
        <f t="shared" si="40"/>
        <v>0.28392061373708449</v>
      </c>
    </row>
    <row r="89" spans="1:24">
      <c r="A89" s="7" t="s">
        <v>328</v>
      </c>
      <c r="B89">
        <v>135</v>
      </c>
      <c r="C89" s="59">
        <v>108.84</v>
      </c>
      <c r="D89" s="60">
        <v>1.2386999999999999</v>
      </c>
      <c r="E89" s="19">
        <f t="shared" si="41"/>
        <v>0.21988007200000001</v>
      </c>
      <c r="F89" s="37">
        <f t="shared" si="28"/>
        <v>8.7755022222222159E-2</v>
      </c>
      <c r="H89" s="41">
        <f t="shared" si="29"/>
        <v>11.846927999999991</v>
      </c>
      <c r="I89" t="s">
        <v>7</v>
      </c>
      <c r="J89" t="s">
        <v>322</v>
      </c>
      <c r="K89" s="2">
        <f t="shared" si="30"/>
        <v>134.820108</v>
      </c>
      <c r="L89" s="2">
        <f t="shared" si="42"/>
        <v>0.17989199999999528</v>
      </c>
      <c r="M89" s="1">
        <f t="shared" si="32"/>
        <v>0.89880072</v>
      </c>
      <c r="N89" s="6">
        <f t="shared" si="34"/>
        <v>7644.5699999999988</v>
      </c>
      <c r="O89" s="2">
        <f t="shared" si="31"/>
        <v>9469.3288589999975</v>
      </c>
      <c r="P89" s="2"/>
      <c r="Q89" s="2"/>
      <c r="R89" s="6">
        <f t="shared" si="35"/>
        <v>3686.1299999999997</v>
      </c>
      <c r="S89" s="6">
        <f t="shared" si="36"/>
        <v>13155.458858999997</v>
      </c>
      <c r="T89">
        <f t="shared" si="33"/>
        <v>12330</v>
      </c>
      <c r="U89" s="6">
        <f t="shared" si="37"/>
        <v>825.45885899999666</v>
      </c>
      <c r="V89" s="4">
        <f t="shared" si="38"/>
        <v>6.6947190510948662E-2</v>
      </c>
      <c r="W89" s="4">
        <f t="shared" si="39"/>
        <v>9.5496445342190039E-2</v>
      </c>
      <c r="X89" s="1">
        <f t="shared" si="40"/>
        <v>0.28019775208967501</v>
      </c>
    </row>
    <row r="90" spans="1:24">
      <c r="A90" s="7" t="s">
        <v>329</v>
      </c>
      <c r="B90">
        <v>135</v>
      </c>
      <c r="C90" s="59">
        <v>111.55</v>
      </c>
      <c r="D90" s="60">
        <v>1.2085999999999999</v>
      </c>
      <c r="E90" s="19">
        <f t="shared" si="41"/>
        <v>0.21987955333333331</v>
      </c>
      <c r="F90" s="37">
        <f t="shared" si="28"/>
        <v>0.11483896296296284</v>
      </c>
      <c r="H90" s="41">
        <f t="shared" si="29"/>
        <v>15.503259999999983</v>
      </c>
      <c r="I90" t="s">
        <v>7</v>
      </c>
      <c r="J90" t="s">
        <v>324</v>
      </c>
      <c r="K90" s="2">
        <f t="shared" si="30"/>
        <v>134.81932999999998</v>
      </c>
      <c r="L90" s="2">
        <f t="shared" si="42"/>
        <v>0.18067000000002054</v>
      </c>
      <c r="M90" s="1">
        <f t="shared" si="32"/>
        <v>0.89879553333333317</v>
      </c>
      <c r="N90" s="6">
        <f t="shared" si="34"/>
        <v>7756.119999999999</v>
      </c>
      <c r="O90" s="2">
        <f t="shared" si="31"/>
        <v>9374.0466319999978</v>
      </c>
      <c r="P90" s="2"/>
      <c r="Q90" s="2"/>
      <c r="R90" s="6">
        <f t="shared" si="35"/>
        <v>3686.1299999999997</v>
      </c>
      <c r="S90" s="6">
        <f t="shared" si="36"/>
        <v>13060.176631999997</v>
      </c>
      <c r="T90">
        <f t="shared" si="33"/>
        <v>12465</v>
      </c>
      <c r="U90" s="6">
        <f t="shared" si="37"/>
        <v>595.17663199999697</v>
      </c>
      <c r="V90" s="4">
        <f t="shared" si="38"/>
        <v>4.7747824468511668E-2</v>
      </c>
      <c r="W90" s="4">
        <f t="shared" si="39"/>
        <v>6.7796496815649032E-2</v>
      </c>
      <c r="X90" s="1">
        <f t="shared" si="40"/>
        <v>0.2822419714422742</v>
      </c>
    </row>
    <row r="91" spans="1:24">
      <c r="A91" s="7" t="s">
        <v>330</v>
      </c>
      <c r="B91">
        <v>135</v>
      </c>
      <c r="C91" s="59">
        <v>112.44</v>
      </c>
      <c r="D91" s="60">
        <v>1.1991000000000001</v>
      </c>
      <c r="E91" s="19">
        <f t="shared" si="41"/>
        <v>0.21988453600000002</v>
      </c>
      <c r="F91" s="37">
        <f t="shared" si="28"/>
        <v>0.12373368888888889</v>
      </c>
      <c r="H91" s="41">
        <f t="shared" si="29"/>
        <v>16.704048</v>
      </c>
      <c r="I91" t="s">
        <v>7</v>
      </c>
      <c r="J91" t="s">
        <v>331</v>
      </c>
      <c r="K91" s="2">
        <f t="shared" si="30"/>
        <v>134.82680400000001</v>
      </c>
      <c r="L91" s="2">
        <f t="shared" si="42"/>
        <v>0.17319599999999014</v>
      </c>
      <c r="M91" s="1">
        <f t="shared" si="32"/>
        <v>0.89884536000000004</v>
      </c>
      <c r="N91" s="6">
        <f t="shared" si="34"/>
        <v>7868.5599999999986</v>
      </c>
      <c r="O91" s="2">
        <f t="shared" si="31"/>
        <v>9435.1902959999989</v>
      </c>
      <c r="P91" s="2"/>
      <c r="Q91" s="2"/>
      <c r="R91" s="6">
        <f t="shared" si="35"/>
        <v>3686.1299999999997</v>
      </c>
      <c r="S91" s="6">
        <f t="shared" si="36"/>
        <v>13121.320295999998</v>
      </c>
      <c r="T91">
        <f t="shared" si="33"/>
        <v>12600</v>
      </c>
      <c r="U91" s="6">
        <f t="shared" si="37"/>
        <v>521.32029599999805</v>
      </c>
      <c r="V91" s="4">
        <f t="shared" si="38"/>
        <v>4.1374626666666581E-2</v>
      </c>
      <c r="W91" s="4">
        <f t="shared" si="39"/>
        <v>5.8484170848351891E-2</v>
      </c>
      <c r="X91" s="1">
        <f t="shared" si="40"/>
        <v>0.28092676017700041</v>
      </c>
    </row>
    <row r="92" spans="1:24">
      <c r="A92" s="7" t="s">
        <v>332</v>
      </c>
      <c r="B92">
        <v>135</v>
      </c>
      <c r="C92" s="59">
        <v>111.02</v>
      </c>
      <c r="D92" s="60">
        <v>1.2143999999999999</v>
      </c>
      <c r="E92" s="19">
        <f t="shared" si="41"/>
        <v>0.21988179200000002</v>
      </c>
      <c r="F92" s="37">
        <f t="shared" si="28"/>
        <v>0.10954210370370371</v>
      </c>
      <c r="H92" s="41">
        <f t="shared" si="29"/>
        <v>14.788184000000001</v>
      </c>
      <c r="I92" t="s">
        <v>7</v>
      </c>
      <c r="J92" t="s">
        <v>333</v>
      </c>
      <c r="K92" s="2">
        <f t="shared" si="30"/>
        <v>134.822688</v>
      </c>
      <c r="L92" s="2">
        <f t="shared" si="42"/>
        <v>0.17731200000000058</v>
      </c>
      <c r="M92" s="1">
        <f t="shared" si="32"/>
        <v>0.89881792000000005</v>
      </c>
      <c r="N92" s="6">
        <f t="shared" si="34"/>
        <v>7979.579999999999</v>
      </c>
      <c r="O92" s="2">
        <f t="shared" si="31"/>
        <v>9690.4019519999983</v>
      </c>
      <c r="P92" s="2"/>
      <c r="Q92" s="2"/>
      <c r="R92" s="6">
        <f t="shared" si="35"/>
        <v>3686.1299999999997</v>
      </c>
      <c r="S92" s="6">
        <f t="shared" si="36"/>
        <v>13376.531951999998</v>
      </c>
      <c r="T92">
        <f t="shared" si="33"/>
        <v>12735</v>
      </c>
      <c r="U92" s="6">
        <f t="shared" si="37"/>
        <v>641.53195199999755</v>
      </c>
      <c r="V92" s="4">
        <f t="shared" si="38"/>
        <v>5.0375496819787813E-2</v>
      </c>
      <c r="W92" s="4">
        <f t="shared" si="39"/>
        <v>7.089636076106709E-2</v>
      </c>
      <c r="X92" s="1">
        <f t="shared" si="40"/>
        <v>0.27556694165776402</v>
      </c>
    </row>
    <row r="93" spans="1:24">
      <c r="A93" s="7" t="s">
        <v>334</v>
      </c>
      <c r="B93">
        <v>135</v>
      </c>
      <c r="C93" s="59">
        <v>111.51</v>
      </c>
      <c r="D93" s="60">
        <v>1.2091000000000001</v>
      </c>
      <c r="E93" s="19">
        <f t="shared" si="41"/>
        <v>0.21988449400000004</v>
      </c>
      <c r="F93" s="37">
        <f t="shared" si="28"/>
        <v>0.1144392000000001</v>
      </c>
      <c r="H93" s="41">
        <f t="shared" si="29"/>
        <v>15.449292000000014</v>
      </c>
      <c r="I93" t="s">
        <v>7</v>
      </c>
      <c r="J93" t="s">
        <v>335</v>
      </c>
      <c r="K93" s="2">
        <f t="shared" si="30"/>
        <v>134.82674100000003</v>
      </c>
      <c r="L93" s="2">
        <f t="shared" si="42"/>
        <v>0.17325899999997318</v>
      </c>
      <c r="M93" s="1">
        <f t="shared" si="32"/>
        <v>0.89884494000000015</v>
      </c>
      <c r="N93" s="6">
        <f t="shared" si="34"/>
        <v>8091.0899999999992</v>
      </c>
      <c r="O93" s="2">
        <f t="shared" si="31"/>
        <v>9782.9369189999998</v>
      </c>
      <c r="P93" s="2"/>
      <c r="Q93" s="2"/>
      <c r="R93" s="6">
        <f t="shared" si="35"/>
        <v>3686.1299999999997</v>
      </c>
      <c r="S93" s="6">
        <f t="shared" si="36"/>
        <v>13469.066918999999</v>
      </c>
      <c r="T93">
        <f t="shared" si="33"/>
        <v>12870</v>
      </c>
      <c r="U93" s="6">
        <f t="shared" si="37"/>
        <v>599.06691899999896</v>
      </c>
      <c r="V93" s="4">
        <f t="shared" si="38"/>
        <v>4.6547546153846042E-2</v>
      </c>
      <c r="W93" s="4">
        <f t="shared" si="39"/>
        <v>6.5230335250825444E-2</v>
      </c>
      <c r="X93" s="1">
        <f t="shared" si="40"/>
        <v>0.27367374608557321</v>
      </c>
    </row>
    <row r="94" spans="1:24">
      <c r="A94" s="7" t="s">
        <v>336</v>
      </c>
      <c r="B94">
        <v>135</v>
      </c>
      <c r="C94" s="59">
        <v>113.28</v>
      </c>
      <c r="D94" s="60">
        <v>1.1900999999999999</v>
      </c>
      <c r="E94" s="19">
        <f t="shared" si="41"/>
        <v>0.219876352</v>
      </c>
      <c r="F94" s="37">
        <f t="shared" si="28"/>
        <v>0.13212871111111116</v>
      </c>
      <c r="H94" s="41">
        <f t="shared" si="29"/>
        <v>17.837376000000006</v>
      </c>
      <c r="I94" t="s">
        <v>7</v>
      </c>
      <c r="J94" t="s">
        <v>337</v>
      </c>
      <c r="K94" s="2">
        <f t="shared" si="30"/>
        <v>134.814528</v>
      </c>
      <c r="L94" s="2">
        <f t="shared" si="42"/>
        <v>0.1854720000000043</v>
      </c>
      <c r="M94" s="1">
        <f t="shared" si="32"/>
        <v>0.89876351999999993</v>
      </c>
      <c r="N94" s="6">
        <f t="shared" si="34"/>
        <v>8204.369999999999</v>
      </c>
      <c r="O94" s="2">
        <f t="shared" si="31"/>
        <v>9764.0207369999989</v>
      </c>
      <c r="P94" s="2"/>
      <c r="Q94" s="2"/>
      <c r="R94" s="6">
        <f t="shared" si="35"/>
        <v>3686.1299999999997</v>
      </c>
      <c r="S94" s="6">
        <f t="shared" si="36"/>
        <v>13450.150736999998</v>
      </c>
      <c r="T94">
        <f t="shared" si="33"/>
        <v>13005</v>
      </c>
      <c r="U94" s="6">
        <f t="shared" si="37"/>
        <v>445.15073699999812</v>
      </c>
      <c r="V94" s="4">
        <f t="shared" si="38"/>
        <v>3.4229199307958424E-2</v>
      </c>
      <c r="W94" s="4">
        <f t="shared" si="39"/>
        <v>4.776874631795458E-2</v>
      </c>
      <c r="X94" s="1">
        <f t="shared" si="40"/>
        <v>0.27405863860393997</v>
      </c>
    </row>
    <row r="95" spans="1:24">
      <c r="A95" s="7" t="s">
        <v>338</v>
      </c>
      <c r="B95">
        <v>135</v>
      </c>
      <c r="C95" s="59">
        <v>112.96</v>
      </c>
      <c r="D95" s="60">
        <v>1.1935</v>
      </c>
      <c r="E95" s="19">
        <f t="shared" si="41"/>
        <v>0.21987850666666667</v>
      </c>
      <c r="F95" s="37">
        <f t="shared" si="28"/>
        <v>0.12893060740740739</v>
      </c>
      <c r="H95" s="41">
        <f t="shared" si="29"/>
        <v>17.405631999999997</v>
      </c>
      <c r="I95" t="s">
        <v>7</v>
      </c>
      <c r="J95" t="s">
        <v>339</v>
      </c>
      <c r="K95" s="2">
        <f t="shared" si="30"/>
        <v>134.81775999999999</v>
      </c>
      <c r="L95" s="2">
        <f t="shared" si="42"/>
        <v>0.18224000000000729</v>
      </c>
      <c r="M95" s="1">
        <f t="shared" si="32"/>
        <v>0.89878506666666658</v>
      </c>
      <c r="N95" s="6">
        <f t="shared" si="34"/>
        <v>8317.3299999999981</v>
      </c>
      <c r="O95" s="2">
        <f t="shared" si="31"/>
        <v>9926.7333549999985</v>
      </c>
      <c r="P95" s="2"/>
      <c r="Q95" s="2"/>
      <c r="R95" s="6">
        <f t="shared" si="35"/>
        <v>3686.1299999999997</v>
      </c>
      <c r="S95" s="6">
        <f t="shared" si="36"/>
        <v>13612.863354999998</v>
      </c>
      <c r="T95">
        <f t="shared" si="33"/>
        <v>13140</v>
      </c>
      <c r="U95" s="6">
        <f t="shared" si="37"/>
        <v>472.86335499999768</v>
      </c>
      <c r="V95" s="4">
        <f t="shared" si="38"/>
        <v>3.5986556697107819E-2</v>
      </c>
      <c r="W95" s="4">
        <f t="shared" si="39"/>
        <v>5.0017966716275675E-2</v>
      </c>
      <c r="X95" s="1">
        <f t="shared" si="40"/>
        <v>0.27078285470676422</v>
      </c>
    </row>
    <row r="96" spans="1:24">
      <c r="A96" s="7" t="s">
        <v>340</v>
      </c>
      <c r="B96">
        <v>135</v>
      </c>
      <c r="C96" s="59">
        <v>111.64</v>
      </c>
      <c r="D96" s="60">
        <v>1.2076</v>
      </c>
      <c r="E96" s="19">
        <f t="shared" si="41"/>
        <v>0.21987764266666668</v>
      </c>
      <c r="F96" s="37">
        <f t="shared" si="28"/>
        <v>0.11573842962962957</v>
      </c>
      <c r="H96" s="41">
        <f t="shared" si="29"/>
        <v>15.624687999999992</v>
      </c>
      <c r="I96" t="s">
        <v>7</v>
      </c>
      <c r="J96" t="s">
        <v>341</v>
      </c>
      <c r="K96" s="2">
        <f t="shared" si="30"/>
        <v>134.816464</v>
      </c>
      <c r="L96" s="2">
        <f t="shared" si="42"/>
        <v>0.1835360000000037</v>
      </c>
      <c r="M96" s="1">
        <f t="shared" si="32"/>
        <v>0.89877642666666668</v>
      </c>
      <c r="N96" s="6">
        <f t="shared" si="34"/>
        <v>8428.9699999999975</v>
      </c>
      <c r="O96" s="2">
        <f t="shared" si="31"/>
        <v>10178.824171999997</v>
      </c>
      <c r="P96" s="2"/>
      <c r="Q96" s="2"/>
      <c r="R96" s="6">
        <f t="shared" si="35"/>
        <v>3686.1299999999997</v>
      </c>
      <c r="S96" s="6">
        <f t="shared" si="36"/>
        <v>13864.954171999996</v>
      </c>
      <c r="T96">
        <f t="shared" si="33"/>
        <v>13275</v>
      </c>
      <c r="U96" s="6">
        <f t="shared" si="37"/>
        <v>589.95417199999611</v>
      </c>
      <c r="V96" s="4">
        <f t="shared" si="38"/>
        <v>4.4440992241054245E-2</v>
      </c>
      <c r="W96" s="4">
        <f t="shared" si="39"/>
        <v>6.1524890002679689E-2</v>
      </c>
      <c r="X96" s="1">
        <f t="shared" si="40"/>
        <v>0.26585951560114546</v>
      </c>
    </row>
    <row r="97" spans="1:24">
      <c r="A97" s="7" t="s">
        <v>358</v>
      </c>
      <c r="B97">
        <v>135</v>
      </c>
      <c r="C97" s="59">
        <v>110.6</v>
      </c>
      <c r="D97" s="60">
        <v>1.2190000000000001</v>
      </c>
      <c r="E97" s="19">
        <f t="shared" si="41"/>
        <v>0.21988093333333336</v>
      </c>
      <c r="F97" s="37">
        <f t="shared" si="28"/>
        <v>0.10534459259259257</v>
      </c>
      <c r="H97" s="41">
        <f t="shared" si="29"/>
        <v>14.221519999999998</v>
      </c>
      <c r="I97" t="s">
        <v>7</v>
      </c>
      <c r="J97" t="s">
        <v>349</v>
      </c>
      <c r="K97" s="2">
        <f t="shared" si="30"/>
        <v>134.82140000000001</v>
      </c>
      <c r="L97" s="2">
        <f t="shared" si="42"/>
        <v>0.17859999999998877</v>
      </c>
      <c r="M97" s="1">
        <f t="shared" si="32"/>
        <v>0.89880933333333346</v>
      </c>
      <c r="N97" s="6">
        <f t="shared" si="34"/>
        <v>8539.5699999999979</v>
      </c>
      <c r="O97" s="2">
        <f t="shared" si="31"/>
        <v>10409.735829999998</v>
      </c>
      <c r="P97" s="2"/>
      <c r="Q97" s="2"/>
      <c r="R97" s="6">
        <f t="shared" si="35"/>
        <v>3686.1299999999997</v>
      </c>
      <c r="S97" s="6">
        <f t="shared" si="36"/>
        <v>14095.865829999997</v>
      </c>
      <c r="T97">
        <f t="shared" si="33"/>
        <v>13410</v>
      </c>
      <c r="U97" s="6">
        <f t="shared" si="37"/>
        <v>685.865829999997</v>
      </c>
      <c r="V97" s="4">
        <f t="shared" si="38"/>
        <v>5.1145848620432366E-2</v>
      </c>
      <c r="W97" s="4">
        <f t="shared" si="39"/>
        <v>7.0534245110228433E-2</v>
      </c>
      <c r="X97" s="1">
        <f t="shared" si="40"/>
        <v>0.26150433357239189</v>
      </c>
    </row>
    <row r="98" spans="1:24">
      <c r="A98" s="7" t="s">
        <v>359</v>
      </c>
      <c r="B98">
        <v>135</v>
      </c>
      <c r="C98" s="59">
        <v>110.82</v>
      </c>
      <c r="D98" s="60">
        <v>1.2165999999999999</v>
      </c>
      <c r="E98" s="19">
        <f t="shared" si="41"/>
        <v>0.21988240799999997</v>
      </c>
      <c r="F98" s="37">
        <f t="shared" ref="F98:F129" si="43">IF(G98="",($F$1*C98-B98)/B98,H98/B98)</f>
        <v>0.10754328888888878</v>
      </c>
      <c r="H98" s="41">
        <f t="shared" ref="H98:H129" si="44">IF(G98="",$F$1*C98-B98,G98-B98)</f>
        <v>14.518343999999985</v>
      </c>
      <c r="I98" t="s">
        <v>7</v>
      </c>
      <c r="J98" t="s">
        <v>351</v>
      </c>
      <c r="K98" s="2">
        <f t="shared" ref="K98:K129" si="45">D98*C98</f>
        <v>134.82361199999997</v>
      </c>
      <c r="L98" s="2">
        <f t="shared" si="42"/>
        <v>0.1763880000000313</v>
      </c>
      <c r="M98" s="1">
        <f t="shared" si="32"/>
        <v>0.8988240799999998</v>
      </c>
      <c r="N98" s="6">
        <f t="shared" si="34"/>
        <v>8650.3899999999976</v>
      </c>
      <c r="O98" s="2">
        <f t="shared" ref="O98:O129" si="46">N98*D98</f>
        <v>10524.064473999997</v>
      </c>
      <c r="P98" s="2"/>
      <c r="Q98" s="2"/>
      <c r="R98" s="6">
        <f t="shared" si="35"/>
        <v>3686.1299999999997</v>
      </c>
      <c r="S98" s="6">
        <f t="shared" si="36"/>
        <v>14210.194473999996</v>
      </c>
      <c r="T98">
        <f t="shared" si="33"/>
        <v>13545</v>
      </c>
      <c r="U98" s="6">
        <f t="shared" si="37"/>
        <v>665.19447399999626</v>
      </c>
      <c r="V98" s="4">
        <f t="shared" si="38"/>
        <v>4.9109964857880772E-2</v>
      </c>
      <c r="W98" s="4">
        <f t="shared" si="39"/>
        <v>6.7471675151411503E-2</v>
      </c>
      <c r="X98" s="1">
        <f t="shared" si="40"/>
        <v>0.25940039080706534</v>
      </c>
    </row>
    <row r="99" spans="1:24">
      <c r="A99" s="7" t="s">
        <v>360</v>
      </c>
      <c r="B99">
        <v>135</v>
      </c>
      <c r="C99" s="59">
        <v>111.41</v>
      </c>
      <c r="D99" s="60">
        <v>1.2101999999999999</v>
      </c>
      <c r="E99" s="19">
        <f t="shared" si="41"/>
        <v>0.21988558799999999</v>
      </c>
      <c r="F99" s="37">
        <f t="shared" si="43"/>
        <v>0.11343979259259253</v>
      </c>
      <c r="H99" s="41">
        <f t="shared" si="44"/>
        <v>15.314371999999992</v>
      </c>
      <c r="I99" t="s">
        <v>7</v>
      </c>
      <c r="J99" t="s">
        <v>353</v>
      </c>
      <c r="K99" s="2">
        <f t="shared" si="45"/>
        <v>134.82838199999998</v>
      </c>
      <c r="L99" s="2">
        <f t="shared" si="42"/>
        <v>0.17161800000002359</v>
      </c>
      <c r="M99" s="1">
        <f t="shared" si="32"/>
        <v>0.89885587999999983</v>
      </c>
      <c r="N99" s="6">
        <f t="shared" si="34"/>
        <v>8761.7999999999975</v>
      </c>
      <c r="O99" s="2">
        <f t="shared" si="46"/>
        <v>10603.530359999997</v>
      </c>
      <c r="P99" s="2"/>
      <c r="Q99" s="2"/>
      <c r="R99" s="6">
        <f t="shared" si="35"/>
        <v>3686.1299999999997</v>
      </c>
      <c r="S99" s="6">
        <f t="shared" si="36"/>
        <v>14289.660359999996</v>
      </c>
      <c r="T99">
        <f t="shared" ref="T99:T135" si="47">T98+B99</f>
        <v>13680</v>
      </c>
      <c r="U99" s="6">
        <f t="shared" si="37"/>
        <v>609.66035999999622</v>
      </c>
      <c r="V99" s="4">
        <f t="shared" si="38"/>
        <v>4.4565815789473495E-2</v>
      </c>
      <c r="W99" s="4">
        <f t="shared" si="39"/>
        <v>6.1003431103265893E-2</v>
      </c>
      <c r="X99" s="1">
        <f t="shared" si="40"/>
        <v>0.25795784554252349</v>
      </c>
    </row>
    <row r="100" spans="1:24">
      <c r="A100" s="7" t="s">
        <v>361</v>
      </c>
      <c r="B100">
        <v>135</v>
      </c>
      <c r="C100" s="59">
        <v>111.67</v>
      </c>
      <c r="D100" s="60">
        <v>1.2073</v>
      </c>
      <c r="E100" s="19">
        <f t="shared" si="41"/>
        <v>0.21987946066666669</v>
      </c>
      <c r="F100" s="37">
        <f t="shared" si="43"/>
        <v>0.11603825185185189</v>
      </c>
      <c r="H100" s="41">
        <f t="shared" si="44"/>
        <v>15.665164000000004</v>
      </c>
      <c r="I100" t="s">
        <v>7</v>
      </c>
      <c r="J100" t="s">
        <v>355</v>
      </c>
      <c r="K100" s="2">
        <f t="shared" si="45"/>
        <v>134.81919100000002</v>
      </c>
      <c r="L100" s="2">
        <f t="shared" si="42"/>
        <v>0.18080899999998223</v>
      </c>
      <c r="M100" s="1">
        <f t="shared" si="32"/>
        <v>0.89879460666666677</v>
      </c>
      <c r="N100" s="6">
        <f t="shared" ref="N100:N135" si="48">N99+C100-P100</f>
        <v>8873.4699999999975</v>
      </c>
      <c r="O100" s="2">
        <f t="shared" si="46"/>
        <v>10712.940330999998</v>
      </c>
      <c r="P100" s="2"/>
      <c r="Q100" s="2"/>
      <c r="R100" s="6">
        <f t="shared" si="35"/>
        <v>3686.1299999999997</v>
      </c>
      <c r="S100" s="6">
        <f t="shared" si="36"/>
        <v>14399.070330999997</v>
      </c>
      <c r="T100">
        <f t="shared" si="47"/>
        <v>13815</v>
      </c>
      <c r="U100" s="6">
        <f t="shared" si="37"/>
        <v>584.07033099999717</v>
      </c>
      <c r="V100" s="4">
        <f t="shared" si="38"/>
        <v>4.2277982699963523E-2</v>
      </c>
      <c r="W100" s="4">
        <f t="shared" si="39"/>
        <v>5.7663918186332541E-2</v>
      </c>
      <c r="X100" s="1">
        <f t="shared" si="40"/>
        <v>0.25599777730539097</v>
      </c>
    </row>
    <row r="101" spans="1:24">
      <c r="A101" s="7" t="s">
        <v>362</v>
      </c>
      <c r="B101">
        <v>135</v>
      </c>
      <c r="C101" s="59">
        <v>111.56</v>
      </c>
      <c r="D101" s="60">
        <v>1.2084999999999999</v>
      </c>
      <c r="E101" s="19">
        <f t="shared" si="41"/>
        <v>0.21988017333333332</v>
      </c>
      <c r="F101" s="37">
        <f t="shared" si="43"/>
        <v>0.11493890370370367</v>
      </c>
      <c r="H101" s="41">
        <f t="shared" si="44"/>
        <v>15.516751999999997</v>
      </c>
      <c r="I101" t="s">
        <v>7</v>
      </c>
      <c r="J101" t="s">
        <v>357</v>
      </c>
      <c r="K101" s="2">
        <f t="shared" si="45"/>
        <v>134.82025999999999</v>
      </c>
      <c r="L101" s="2">
        <f t="shared" si="42"/>
        <v>0.17974000000000956</v>
      </c>
      <c r="M101" s="1">
        <f t="shared" si="32"/>
        <v>0.89880173333333324</v>
      </c>
      <c r="N101" s="6">
        <f t="shared" si="48"/>
        <v>8985.029999999997</v>
      </c>
      <c r="O101" s="2">
        <f t="shared" si="46"/>
        <v>10858.408754999995</v>
      </c>
      <c r="P101" s="2"/>
      <c r="Q101" s="2"/>
      <c r="R101" s="6">
        <f t="shared" si="35"/>
        <v>3686.1299999999997</v>
      </c>
      <c r="S101" s="6">
        <f t="shared" si="36"/>
        <v>14544.538754999994</v>
      </c>
      <c r="T101">
        <f t="shared" si="47"/>
        <v>13950</v>
      </c>
      <c r="U101" s="6">
        <f t="shared" si="37"/>
        <v>594.53875499999413</v>
      </c>
      <c r="V101" s="4">
        <f t="shared" si="38"/>
        <v>4.2619265591397504E-2</v>
      </c>
      <c r="W101" s="4">
        <f t="shared" si="39"/>
        <v>5.7925398022382835E-2</v>
      </c>
      <c r="X101" s="1">
        <f t="shared" si="40"/>
        <v>0.25343739406880911</v>
      </c>
    </row>
    <row r="102" spans="1:24">
      <c r="A102" s="7" t="s">
        <v>372</v>
      </c>
      <c r="B102">
        <v>135</v>
      </c>
      <c r="C102" s="59">
        <v>112.53</v>
      </c>
      <c r="D102" s="60">
        <v>1.1980999999999999</v>
      </c>
      <c r="E102" s="19">
        <f t="shared" si="41"/>
        <v>0.21988146200000003</v>
      </c>
      <c r="F102" s="37">
        <f t="shared" si="43"/>
        <v>0.12463315555555562</v>
      </c>
      <c r="H102" s="41">
        <f t="shared" si="44"/>
        <v>16.825476000000009</v>
      </c>
      <c r="I102" t="s">
        <v>7</v>
      </c>
      <c r="J102" t="s">
        <v>367</v>
      </c>
      <c r="K102" s="2">
        <f t="shared" si="45"/>
        <v>134.822193</v>
      </c>
      <c r="L102" s="2">
        <f t="shared" si="42"/>
        <v>0.17780700000000138</v>
      </c>
      <c r="M102" s="1">
        <f t="shared" si="32"/>
        <v>0.89881462000000001</v>
      </c>
      <c r="N102" s="6">
        <f t="shared" si="48"/>
        <v>9097.5599999999977</v>
      </c>
      <c r="O102" s="2">
        <f t="shared" si="46"/>
        <v>10899.786635999997</v>
      </c>
      <c r="P102" s="2"/>
      <c r="Q102" s="2"/>
      <c r="R102" s="6">
        <f t="shared" si="35"/>
        <v>3686.1299999999997</v>
      </c>
      <c r="S102" s="6">
        <f t="shared" si="36"/>
        <v>14585.916635999996</v>
      </c>
      <c r="T102">
        <f t="shared" si="47"/>
        <v>14085</v>
      </c>
      <c r="U102" s="6">
        <f t="shared" si="37"/>
        <v>500.91663599999629</v>
      </c>
      <c r="V102" s="4">
        <f t="shared" si="38"/>
        <v>3.5563836421725004E-2</v>
      </c>
      <c r="W102" s="4">
        <f t="shared" si="39"/>
        <v>4.8170295041672473E-2</v>
      </c>
      <c r="X102" s="1">
        <f t="shared" si="40"/>
        <v>0.25271843326610938</v>
      </c>
    </row>
    <row r="103" spans="1:24">
      <c r="A103" s="7" t="s">
        <v>373</v>
      </c>
      <c r="B103">
        <v>135</v>
      </c>
      <c r="C103" s="59">
        <v>112.54</v>
      </c>
      <c r="D103" s="60">
        <v>1.198</v>
      </c>
      <c r="E103" s="19">
        <f t="shared" si="41"/>
        <v>0.21988194666666669</v>
      </c>
      <c r="F103" s="37">
        <f t="shared" si="43"/>
        <v>0.12473309629629625</v>
      </c>
      <c r="H103" s="41">
        <f t="shared" si="44"/>
        <v>16.838967999999994</v>
      </c>
      <c r="I103" t="s">
        <v>7</v>
      </c>
      <c r="J103" t="s">
        <v>369</v>
      </c>
      <c r="K103" s="2">
        <f t="shared" si="45"/>
        <v>134.82292000000001</v>
      </c>
      <c r="L103" s="2">
        <f t="shared" si="42"/>
        <v>0.17707999999998947</v>
      </c>
      <c r="M103" s="1">
        <f t="shared" si="32"/>
        <v>0.89881946666666679</v>
      </c>
      <c r="N103" s="6">
        <f t="shared" si="48"/>
        <v>9210.0999999999985</v>
      </c>
      <c r="O103" s="2">
        <f t="shared" si="46"/>
        <v>11033.699799999999</v>
      </c>
      <c r="P103" s="2"/>
      <c r="Q103" s="2"/>
      <c r="R103" s="6">
        <f t="shared" si="35"/>
        <v>3686.1299999999997</v>
      </c>
      <c r="S103" s="6">
        <f t="shared" si="36"/>
        <v>14719.829799999998</v>
      </c>
      <c r="T103">
        <f t="shared" si="47"/>
        <v>14220</v>
      </c>
      <c r="U103" s="6">
        <f t="shared" si="37"/>
        <v>499.8297999999977</v>
      </c>
      <c r="V103" s="4">
        <f t="shared" si="38"/>
        <v>3.5149774964838176E-2</v>
      </c>
      <c r="W103" s="4">
        <f t="shared" si="39"/>
        <v>4.7449778666339926E-2</v>
      </c>
      <c r="X103" s="1">
        <f t="shared" si="40"/>
        <v>0.25041933569096025</v>
      </c>
    </row>
    <row r="104" spans="1:24">
      <c r="A104" s="7" t="s">
        <v>374</v>
      </c>
      <c r="B104">
        <v>135</v>
      </c>
      <c r="C104" s="59">
        <v>113.48</v>
      </c>
      <c r="D104" s="60">
        <v>1.1880999999999999</v>
      </c>
      <c r="E104" s="19">
        <f t="shared" si="41"/>
        <v>0.21988372533333334</v>
      </c>
      <c r="F104" s="37">
        <f t="shared" si="43"/>
        <v>0.13412752592592589</v>
      </c>
      <c r="H104" s="41">
        <f t="shared" si="44"/>
        <v>18.107215999999994</v>
      </c>
      <c r="I104" t="s">
        <v>7</v>
      </c>
      <c r="J104" t="s">
        <v>371</v>
      </c>
      <c r="K104" s="2">
        <f t="shared" si="45"/>
        <v>134.82558800000001</v>
      </c>
      <c r="L104" s="2">
        <f t="shared" si="42"/>
        <v>0.17441199999998958</v>
      </c>
      <c r="M104" s="1">
        <f t="shared" si="32"/>
        <v>0.89883725333333342</v>
      </c>
      <c r="N104" s="6">
        <f t="shared" si="48"/>
        <v>9323.5799999999981</v>
      </c>
      <c r="O104" s="2">
        <f t="shared" si="46"/>
        <v>11077.345397999998</v>
      </c>
      <c r="P104" s="2"/>
      <c r="Q104" s="2"/>
      <c r="R104" s="6">
        <f t="shared" si="35"/>
        <v>3686.1299999999997</v>
      </c>
      <c r="S104" s="6">
        <f t="shared" si="36"/>
        <v>14763.475397999997</v>
      </c>
      <c r="T104">
        <f t="shared" si="47"/>
        <v>14355</v>
      </c>
      <c r="U104" s="6">
        <f t="shared" si="37"/>
        <v>408.47539799999686</v>
      </c>
      <c r="V104" s="4">
        <f t="shared" si="38"/>
        <v>2.8455269801462624E-2</v>
      </c>
      <c r="W104" s="4">
        <f t="shared" si="39"/>
        <v>3.8286659974298809E-2</v>
      </c>
      <c r="X104" s="1">
        <f t="shared" si="40"/>
        <v>0.249679015315009</v>
      </c>
    </row>
    <row r="105" spans="1:24">
      <c r="A105" s="7" t="s">
        <v>385</v>
      </c>
      <c r="B105">
        <v>135</v>
      </c>
      <c r="C105" s="59">
        <v>112.13</v>
      </c>
      <c r="D105" s="60">
        <v>1.2023999999999999</v>
      </c>
      <c r="E105" s="19">
        <f t="shared" si="41"/>
        <v>0.219883408</v>
      </c>
      <c r="F105" s="37">
        <f t="shared" si="43"/>
        <v>0.12063552592592575</v>
      </c>
      <c r="H105" s="41">
        <f t="shared" si="44"/>
        <v>16.285795999999976</v>
      </c>
      <c r="I105" t="s">
        <v>7</v>
      </c>
      <c r="J105" t="s">
        <v>376</v>
      </c>
      <c r="K105" s="2">
        <f t="shared" si="45"/>
        <v>134.82511199999999</v>
      </c>
      <c r="L105" s="2">
        <f t="shared" si="42"/>
        <v>0.17488800000000992</v>
      </c>
      <c r="M105" s="1">
        <f t="shared" si="32"/>
        <v>0.89883407999999998</v>
      </c>
      <c r="N105" s="6">
        <f t="shared" si="48"/>
        <v>9435.7099999999973</v>
      </c>
      <c r="O105" s="2">
        <f t="shared" si="46"/>
        <v>11345.497703999996</v>
      </c>
      <c r="P105" s="2"/>
      <c r="Q105" s="2"/>
      <c r="R105" s="6">
        <f t="shared" si="35"/>
        <v>3686.1299999999997</v>
      </c>
      <c r="S105" s="6">
        <f t="shared" si="36"/>
        <v>15031.627703999995</v>
      </c>
      <c r="T105">
        <f t="shared" si="47"/>
        <v>14490</v>
      </c>
      <c r="U105" s="6">
        <f t="shared" si="37"/>
        <v>541.62770399999499</v>
      </c>
      <c r="V105" s="4">
        <f t="shared" si="38"/>
        <v>3.7379413664595962E-2</v>
      </c>
      <c r="W105" s="4">
        <f t="shared" si="39"/>
        <v>5.0132749098239282E-2</v>
      </c>
      <c r="X105" s="1">
        <f t="shared" si="40"/>
        <v>0.24522493987920557</v>
      </c>
    </row>
    <row r="106" spans="1:24">
      <c r="A106" s="7" t="s">
        <v>386</v>
      </c>
      <c r="B106">
        <v>135</v>
      </c>
      <c r="C106" s="59">
        <v>108.93</v>
      </c>
      <c r="D106" s="60">
        <v>1.2378</v>
      </c>
      <c r="E106" s="19">
        <f t="shared" si="41"/>
        <v>0.21988903600000004</v>
      </c>
      <c r="F106" s="37">
        <f t="shared" si="43"/>
        <v>8.8654488888888883E-2</v>
      </c>
      <c r="H106" s="41">
        <f t="shared" si="44"/>
        <v>11.968356</v>
      </c>
      <c r="I106" t="s">
        <v>7</v>
      </c>
      <c r="J106" t="s">
        <v>378</v>
      </c>
      <c r="K106" s="2">
        <f t="shared" si="45"/>
        <v>134.83355400000002</v>
      </c>
      <c r="L106" s="2">
        <f t="shared" si="42"/>
        <v>0.16644599999997922</v>
      </c>
      <c r="M106" s="1">
        <f t="shared" si="32"/>
        <v>0.89889036000000011</v>
      </c>
      <c r="N106" s="6">
        <f t="shared" si="48"/>
        <v>9544.6399999999976</v>
      </c>
      <c r="O106" s="2">
        <f t="shared" si="46"/>
        <v>11814.355391999998</v>
      </c>
      <c r="P106" s="2"/>
      <c r="Q106" s="2"/>
      <c r="R106" s="6">
        <f t="shared" si="35"/>
        <v>3686.1299999999997</v>
      </c>
      <c r="S106" s="6">
        <f t="shared" si="36"/>
        <v>15500.485391999997</v>
      </c>
      <c r="T106">
        <f t="shared" si="47"/>
        <v>14625</v>
      </c>
      <c r="U106" s="6">
        <f t="shared" si="37"/>
        <v>875.48539199999686</v>
      </c>
      <c r="V106" s="4">
        <f t="shared" si="38"/>
        <v>5.9862249025640857E-2</v>
      </c>
      <c r="W106" s="4">
        <f t="shared" si="39"/>
        <v>8.0034353822652227E-2</v>
      </c>
      <c r="X106" s="1">
        <f t="shared" si="40"/>
        <v>0.23780739162545578</v>
      </c>
    </row>
    <row r="107" spans="1:24">
      <c r="A107" s="7" t="s">
        <v>387</v>
      </c>
      <c r="B107">
        <v>135</v>
      </c>
      <c r="C107" s="59">
        <v>109.7</v>
      </c>
      <c r="D107" s="60">
        <v>1.2291000000000001</v>
      </c>
      <c r="E107" s="19">
        <f t="shared" si="41"/>
        <v>0.21988818000000004</v>
      </c>
      <c r="F107" s="37">
        <f t="shared" si="43"/>
        <v>9.6349925925925894E-2</v>
      </c>
      <c r="H107" s="41">
        <f t="shared" si="44"/>
        <v>13.007239999999996</v>
      </c>
      <c r="I107" t="s">
        <v>7</v>
      </c>
      <c r="J107" t="s">
        <v>380</v>
      </c>
      <c r="K107" s="2">
        <f t="shared" si="45"/>
        <v>134.83227000000002</v>
      </c>
      <c r="L107" s="2">
        <f t="shared" si="42"/>
        <v>0.16772999999997751</v>
      </c>
      <c r="M107" s="1">
        <f t="shared" si="32"/>
        <v>0.89888180000000018</v>
      </c>
      <c r="N107" s="6">
        <f t="shared" si="48"/>
        <v>9654.3399999999983</v>
      </c>
      <c r="O107" s="2">
        <f t="shared" si="46"/>
        <v>11866.149293999999</v>
      </c>
      <c r="P107" s="2"/>
      <c r="Q107" s="2"/>
      <c r="R107" s="6">
        <f t="shared" si="35"/>
        <v>3686.1299999999997</v>
      </c>
      <c r="S107" s="6">
        <f t="shared" si="36"/>
        <v>15552.279293999998</v>
      </c>
      <c r="T107">
        <f t="shared" si="47"/>
        <v>14760</v>
      </c>
      <c r="U107" s="6">
        <f t="shared" si="37"/>
        <v>792.27929399999812</v>
      </c>
      <c r="V107" s="4">
        <f t="shared" si="38"/>
        <v>5.3677458943089285E-2</v>
      </c>
      <c r="W107" s="4">
        <f t="shared" si="39"/>
        <v>7.1544933613993944E-2</v>
      </c>
      <c r="X107" s="1">
        <f t="shared" si="40"/>
        <v>0.23701541943257748</v>
      </c>
    </row>
    <row r="108" spans="1:24">
      <c r="A108" s="7" t="s">
        <v>388</v>
      </c>
      <c r="B108">
        <v>135</v>
      </c>
      <c r="C108" s="59">
        <v>109.88</v>
      </c>
      <c r="D108" s="60">
        <v>1.2274</v>
      </c>
      <c r="E108" s="19">
        <f t="shared" si="41"/>
        <v>0.21991114133333334</v>
      </c>
      <c r="F108" s="37">
        <f t="shared" si="43"/>
        <v>9.8148859259259147E-2</v>
      </c>
      <c r="H108" s="41">
        <f t="shared" si="44"/>
        <v>13.250095999999985</v>
      </c>
      <c r="I108" t="s">
        <v>7</v>
      </c>
      <c r="J108" t="s">
        <v>382</v>
      </c>
      <c r="K108" s="2">
        <f t="shared" si="45"/>
        <v>134.86671200000001</v>
      </c>
      <c r="L108" s="2">
        <f t="shared" si="42"/>
        <v>0.13328799999999319</v>
      </c>
      <c r="M108" s="1">
        <f t="shared" si="32"/>
        <v>0.89911141333333333</v>
      </c>
      <c r="N108" s="6">
        <f t="shared" si="48"/>
        <v>9764.2199999999975</v>
      </c>
      <c r="O108" s="2">
        <f t="shared" si="46"/>
        <v>11984.603627999997</v>
      </c>
      <c r="P108" s="2"/>
      <c r="Q108" s="2"/>
      <c r="R108" s="6">
        <f t="shared" si="35"/>
        <v>3686.1299999999997</v>
      </c>
      <c r="S108" s="6">
        <f t="shared" si="36"/>
        <v>15670.733627999996</v>
      </c>
      <c r="T108">
        <f t="shared" si="47"/>
        <v>14895</v>
      </c>
      <c r="U108" s="6">
        <f t="shared" si="37"/>
        <v>775.73362799999632</v>
      </c>
      <c r="V108" s="4">
        <f t="shared" si="38"/>
        <v>5.2080136153071166E-2</v>
      </c>
      <c r="W108" s="4">
        <f t="shared" si="39"/>
        <v>6.9207121502880886E-2</v>
      </c>
      <c r="X108" s="1">
        <f t="shared" si="40"/>
        <v>0.23522383109197473</v>
      </c>
    </row>
    <row r="109" spans="1:24">
      <c r="A109" s="7" t="s">
        <v>389</v>
      </c>
      <c r="B109">
        <v>135</v>
      </c>
      <c r="C109" s="59">
        <v>110.64</v>
      </c>
      <c r="D109" s="60">
        <v>1.2185999999999999</v>
      </c>
      <c r="E109" s="19">
        <f t="shared" si="41"/>
        <v>0.219883936</v>
      </c>
      <c r="F109" s="37">
        <f t="shared" si="43"/>
        <v>0.10574435555555553</v>
      </c>
      <c r="H109" s="41">
        <f t="shared" si="44"/>
        <v>14.275487999999996</v>
      </c>
      <c r="I109" t="s">
        <v>7</v>
      </c>
      <c r="J109" t="s">
        <v>384</v>
      </c>
      <c r="K109" s="2">
        <f t="shared" si="45"/>
        <v>134.82590399999998</v>
      </c>
      <c r="L109" s="2">
        <f t="shared" si="42"/>
        <v>0.17409600000002001</v>
      </c>
      <c r="M109" s="1">
        <f t="shared" si="32"/>
        <v>0.89883935999999987</v>
      </c>
      <c r="N109" s="6">
        <f t="shared" si="48"/>
        <v>9874.8599999999969</v>
      </c>
      <c r="O109" s="2">
        <f t="shared" si="46"/>
        <v>12033.504395999995</v>
      </c>
      <c r="P109" s="2"/>
      <c r="Q109" s="2"/>
      <c r="R109" s="6">
        <f t="shared" si="35"/>
        <v>3686.1299999999997</v>
      </c>
      <c r="S109" s="6">
        <f t="shared" si="36"/>
        <v>15719.634395999994</v>
      </c>
      <c r="T109">
        <f t="shared" si="47"/>
        <v>15030</v>
      </c>
      <c r="U109" s="6">
        <f t="shared" si="37"/>
        <v>689.63439599999401</v>
      </c>
      <c r="V109" s="4">
        <f t="shared" si="38"/>
        <v>4.5883858682634227E-2</v>
      </c>
      <c r="W109" s="4">
        <f t="shared" si="39"/>
        <v>6.0793573621700014E-2</v>
      </c>
      <c r="X109" s="1">
        <f t="shared" si="40"/>
        <v>0.23449209486309489</v>
      </c>
    </row>
    <row r="110" spans="1:24">
      <c r="A110" s="7" t="s">
        <v>400</v>
      </c>
      <c r="B110">
        <v>135</v>
      </c>
      <c r="C110" s="59">
        <v>110.66</v>
      </c>
      <c r="D110" s="60">
        <v>1.2183999999999999</v>
      </c>
      <c r="E110" s="19">
        <f t="shared" si="41"/>
        <v>0.21988542933333333</v>
      </c>
      <c r="F110" s="37">
        <f t="shared" si="43"/>
        <v>0.105944237037037</v>
      </c>
      <c r="H110" s="41">
        <f t="shared" si="44"/>
        <v>14.302471999999995</v>
      </c>
      <c r="I110" t="s">
        <v>7</v>
      </c>
      <c r="J110" t="s">
        <v>391</v>
      </c>
      <c r="K110" s="2">
        <f t="shared" si="45"/>
        <v>134.82814399999998</v>
      </c>
      <c r="L110" s="2">
        <f t="shared" si="42"/>
        <v>0.17185600000001955</v>
      </c>
      <c r="M110" s="1">
        <f t="shared" si="32"/>
        <v>0.89885429333333322</v>
      </c>
      <c r="N110" s="6">
        <f t="shared" si="48"/>
        <v>9985.5199999999968</v>
      </c>
      <c r="O110" s="2">
        <f t="shared" si="46"/>
        <v>12166.357567999996</v>
      </c>
      <c r="P110" s="2"/>
      <c r="Q110" s="2"/>
      <c r="R110" s="6">
        <f t="shared" si="35"/>
        <v>3686.1299999999997</v>
      </c>
      <c r="S110" s="6">
        <f t="shared" si="36"/>
        <v>15852.487567999995</v>
      </c>
      <c r="T110">
        <f t="shared" si="47"/>
        <v>15165</v>
      </c>
      <c r="U110" s="6">
        <f t="shared" si="37"/>
        <v>687.48756799999501</v>
      </c>
      <c r="V110" s="4">
        <f t="shared" si="38"/>
        <v>4.5333832377183914E-2</v>
      </c>
      <c r="W110" s="4">
        <f t="shared" si="39"/>
        <v>5.9891571905596575E-2</v>
      </c>
      <c r="X110" s="1">
        <f t="shared" si="40"/>
        <v>0.23252691315405047</v>
      </c>
    </row>
    <row r="111" spans="1:24">
      <c r="A111" s="7" t="s">
        <v>401</v>
      </c>
      <c r="B111">
        <v>135</v>
      </c>
      <c r="C111" s="59">
        <v>110.3</v>
      </c>
      <c r="D111" s="60">
        <v>1.2222999999999999</v>
      </c>
      <c r="E111" s="19">
        <f t="shared" si="41"/>
        <v>0.21987979333333335</v>
      </c>
      <c r="F111" s="37">
        <f t="shared" si="43"/>
        <v>0.10234637037037028</v>
      </c>
      <c r="H111" s="41">
        <f t="shared" si="44"/>
        <v>13.816759999999988</v>
      </c>
      <c r="I111" t="s">
        <v>7</v>
      </c>
      <c r="J111" t="s">
        <v>393</v>
      </c>
      <c r="K111" s="2">
        <f t="shared" si="45"/>
        <v>134.81968999999998</v>
      </c>
      <c r="L111" s="2">
        <f t="shared" si="42"/>
        <v>0.18031000000001995</v>
      </c>
      <c r="M111" s="1">
        <f t="shared" si="32"/>
        <v>0.89879793333333324</v>
      </c>
      <c r="N111" s="6">
        <f t="shared" si="48"/>
        <v>10095.819999999996</v>
      </c>
      <c r="O111" s="2">
        <f t="shared" si="46"/>
        <v>12340.120785999994</v>
      </c>
      <c r="P111" s="2"/>
      <c r="Q111" s="2"/>
      <c r="R111" s="6">
        <f t="shared" si="35"/>
        <v>3686.1299999999997</v>
      </c>
      <c r="S111" s="6">
        <f t="shared" si="36"/>
        <v>16026.250785999993</v>
      </c>
      <c r="T111">
        <f t="shared" si="47"/>
        <v>15300</v>
      </c>
      <c r="U111" s="6">
        <f t="shared" si="37"/>
        <v>726.25078599999324</v>
      </c>
      <c r="V111" s="4">
        <f t="shared" si="38"/>
        <v>4.7467371633986399E-2</v>
      </c>
      <c r="W111" s="4">
        <f t="shared" si="39"/>
        <v>6.2533056250844377E-2</v>
      </c>
      <c r="X111" s="1">
        <f t="shared" si="40"/>
        <v>0.23000576050014654</v>
      </c>
    </row>
    <row r="112" spans="1:24">
      <c r="A112" s="7" t="s">
        <v>402</v>
      </c>
      <c r="B112">
        <v>135</v>
      </c>
      <c r="C112" s="59">
        <v>108.75</v>
      </c>
      <c r="D112" s="60">
        <v>1.2397</v>
      </c>
      <c r="E112" s="19">
        <f t="shared" si="41"/>
        <v>0.21987825</v>
      </c>
      <c r="F112" s="37">
        <f t="shared" si="43"/>
        <v>8.6855555555555422E-2</v>
      </c>
      <c r="H112" s="41">
        <f t="shared" si="44"/>
        <v>11.725499999999982</v>
      </c>
      <c r="I112" t="s">
        <v>7</v>
      </c>
      <c r="J112" t="s">
        <v>395</v>
      </c>
      <c r="K112" s="2">
        <f t="shared" si="45"/>
        <v>134.817375</v>
      </c>
      <c r="L112" s="2">
        <f t="shared" si="42"/>
        <v>0.18262500000000159</v>
      </c>
      <c r="M112" s="1">
        <f t="shared" si="32"/>
        <v>0.89878250000000004</v>
      </c>
      <c r="N112" s="6">
        <f t="shared" si="48"/>
        <v>10204.569999999996</v>
      </c>
      <c r="O112" s="2">
        <f t="shared" si="46"/>
        <v>12650.605428999996</v>
      </c>
      <c r="P112" s="2"/>
      <c r="Q112" s="2"/>
      <c r="R112" s="6">
        <f t="shared" si="35"/>
        <v>3686.1299999999997</v>
      </c>
      <c r="S112" s="6">
        <f t="shared" si="36"/>
        <v>16336.735428999995</v>
      </c>
      <c r="T112">
        <f t="shared" si="47"/>
        <v>15435</v>
      </c>
      <c r="U112" s="6">
        <f t="shared" si="37"/>
        <v>901.73542899999484</v>
      </c>
      <c r="V112" s="4">
        <f t="shared" si="38"/>
        <v>5.8421472562357968E-2</v>
      </c>
      <c r="W112" s="4">
        <f t="shared" si="39"/>
        <v>7.675082190882998E-2</v>
      </c>
      <c r="X112" s="1">
        <f t="shared" si="40"/>
        <v>0.22563443082126447</v>
      </c>
    </row>
    <row r="113" spans="1:24">
      <c r="A113" s="7" t="s">
        <v>403</v>
      </c>
      <c r="B113">
        <v>135</v>
      </c>
      <c r="C113" s="59">
        <v>105.71</v>
      </c>
      <c r="D113" s="60">
        <v>1.2755000000000001</v>
      </c>
      <c r="E113" s="19">
        <f t="shared" si="41"/>
        <v>0.21988873666666667</v>
      </c>
      <c r="F113" s="37">
        <f t="shared" si="43"/>
        <v>5.6473570370370346E-2</v>
      </c>
      <c r="H113" s="41">
        <f t="shared" si="44"/>
        <v>7.6239319999999964</v>
      </c>
      <c r="I113" t="s">
        <v>7</v>
      </c>
      <c r="J113" t="s">
        <v>397</v>
      </c>
      <c r="K113" s="2">
        <f t="shared" si="45"/>
        <v>134.83310499999999</v>
      </c>
      <c r="L113" s="2">
        <f t="shared" si="42"/>
        <v>0.1668950000000109</v>
      </c>
      <c r="M113" s="1">
        <f t="shared" si="32"/>
        <v>0.89888736666666658</v>
      </c>
      <c r="N113" s="6">
        <f t="shared" si="48"/>
        <v>10310.279999999995</v>
      </c>
      <c r="O113" s="2">
        <f t="shared" si="46"/>
        <v>13150.762139999995</v>
      </c>
      <c r="P113" s="2"/>
      <c r="Q113" s="2"/>
      <c r="R113" s="6">
        <f t="shared" si="35"/>
        <v>3686.1299999999997</v>
      </c>
      <c r="S113" s="6">
        <f t="shared" si="36"/>
        <v>16836.892139999996</v>
      </c>
      <c r="T113">
        <f t="shared" si="47"/>
        <v>15570</v>
      </c>
      <c r="U113" s="6">
        <f t="shared" si="37"/>
        <v>1266.8921399999963</v>
      </c>
      <c r="V113" s="4">
        <f t="shared" si="38"/>
        <v>8.1367510597302184E-2</v>
      </c>
      <c r="W113" s="4">
        <f t="shared" si="39"/>
        <v>0.10660602480505044</v>
      </c>
      <c r="X113" s="1">
        <f t="shared" si="40"/>
        <v>0.21893173451190145</v>
      </c>
    </row>
    <row r="114" spans="1:24">
      <c r="A114" s="7" t="s">
        <v>404</v>
      </c>
      <c r="B114">
        <v>135</v>
      </c>
      <c r="C114" s="59">
        <v>105.57</v>
      </c>
      <c r="D114" s="60">
        <v>1.2771999999999999</v>
      </c>
      <c r="E114" s="19">
        <f t="shared" si="41"/>
        <v>0.21988933599999999</v>
      </c>
      <c r="F114" s="37">
        <f t="shared" si="43"/>
        <v>5.5074399999999822E-2</v>
      </c>
      <c r="H114" s="41">
        <f t="shared" si="44"/>
        <v>7.4350439999999764</v>
      </c>
      <c r="I114" t="s">
        <v>7</v>
      </c>
      <c r="J114" t="s">
        <v>399</v>
      </c>
      <c r="K114" s="2">
        <f t="shared" si="45"/>
        <v>134.83400399999999</v>
      </c>
      <c r="L114" s="2">
        <f t="shared" si="42"/>
        <v>0.16599600000000692</v>
      </c>
      <c r="M114" s="1">
        <f t="shared" si="32"/>
        <v>0.89889335999999997</v>
      </c>
      <c r="N114" s="6">
        <f t="shared" si="48"/>
        <v>10415.849999999995</v>
      </c>
      <c r="O114" s="2">
        <f t="shared" si="46"/>
        <v>13303.123619999993</v>
      </c>
      <c r="P114" s="2"/>
      <c r="Q114" s="2"/>
      <c r="R114" s="6">
        <f t="shared" si="35"/>
        <v>3686.1299999999997</v>
      </c>
      <c r="S114" s="6">
        <f t="shared" si="36"/>
        <v>16989.253619999992</v>
      </c>
      <c r="T114">
        <f t="shared" si="47"/>
        <v>15705</v>
      </c>
      <c r="U114" s="6">
        <f t="shared" si="37"/>
        <v>1284.2536199999922</v>
      </c>
      <c r="V114" s="4">
        <f t="shared" si="38"/>
        <v>8.1773551098375918E-2</v>
      </c>
      <c r="W114" s="4">
        <f t="shared" si="39"/>
        <v>0.10685310848690377</v>
      </c>
      <c r="X114" s="1">
        <f t="shared" si="40"/>
        <v>0.21696833083123998</v>
      </c>
    </row>
    <row r="115" spans="1:24">
      <c r="A115" s="7" t="s">
        <v>426</v>
      </c>
      <c r="B115">
        <v>135</v>
      </c>
      <c r="C115" s="59">
        <v>105.37</v>
      </c>
      <c r="D115" s="60">
        <v>1.2796000000000001</v>
      </c>
      <c r="E115" s="19">
        <f t="shared" si="41"/>
        <v>0.21988763466666666</v>
      </c>
      <c r="F115" s="37">
        <f t="shared" si="43"/>
        <v>5.3075585185185098E-2</v>
      </c>
      <c r="H115" s="41">
        <f t="shared" si="44"/>
        <v>7.1652039999999886</v>
      </c>
      <c r="I115" t="s">
        <v>7</v>
      </c>
      <c r="J115" t="s">
        <v>427</v>
      </c>
      <c r="K115" s="2">
        <f t="shared" si="45"/>
        <v>134.83145200000001</v>
      </c>
      <c r="L115" s="2">
        <f t="shared" si="42"/>
        <v>0.16854799999998704</v>
      </c>
      <c r="M115" s="1">
        <f t="shared" si="32"/>
        <v>0.89887634666666671</v>
      </c>
      <c r="N115" s="6">
        <f t="shared" si="48"/>
        <v>10521.219999999996</v>
      </c>
      <c r="O115" s="2">
        <f t="shared" si="46"/>
        <v>13462.953111999996</v>
      </c>
      <c r="P115" s="2"/>
      <c r="Q115" s="2"/>
      <c r="R115" s="6">
        <f t="shared" si="35"/>
        <v>3686.1299999999997</v>
      </c>
      <c r="S115" s="6">
        <f t="shared" si="36"/>
        <v>17149.083111999997</v>
      </c>
      <c r="T115">
        <f t="shared" si="47"/>
        <v>15840</v>
      </c>
      <c r="U115" s="6">
        <f t="shared" si="37"/>
        <v>1309.0831119999966</v>
      </c>
      <c r="V115" s="4">
        <f t="shared" si="38"/>
        <v>8.2644135858585654E-2</v>
      </c>
      <c r="W115" s="4">
        <f t="shared" si="39"/>
        <v>0.10770915864658703</v>
      </c>
      <c r="X115" s="1">
        <f t="shared" si="40"/>
        <v>0.21494618551476061</v>
      </c>
    </row>
    <row r="116" spans="1:24">
      <c r="A116" s="7" t="s">
        <v>428</v>
      </c>
      <c r="B116">
        <v>135</v>
      </c>
      <c r="C116" s="59">
        <v>106.41</v>
      </c>
      <c r="D116" s="60">
        <v>1.2670999999999999</v>
      </c>
      <c r="E116" s="19">
        <f t="shared" si="41"/>
        <v>0.21988807399999999</v>
      </c>
      <c r="F116" s="37">
        <f t="shared" si="43"/>
        <v>6.3469422222222086E-2</v>
      </c>
      <c r="H116" s="41">
        <f t="shared" si="44"/>
        <v>8.5683719999999823</v>
      </c>
      <c r="I116" t="s">
        <v>7</v>
      </c>
      <c r="J116" t="s">
        <v>429</v>
      </c>
      <c r="K116" s="2">
        <f t="shared" si="45"/>
        <v>134.832111</v>
      </c>
      <c r="L116" s="2">
        <f t="shared" si="42"/>
        <v>0.1678890000000024</v>
      </c>
      <c r="M116" s="1">
        <f t="shared" si="32"/>
        <v>0.89888073999999996</v>
      </c>
      <c r="N116" s="6">
        <f t="shared" si="48"/>
        <v>10627.629999999996</v>
      </c>
      <c r="O116" s="2">
        <f t="shared" si="46"/>
        <v>13466.269972999993</v>
      </c>
      <c r="P116" s="2"/>
      <c r="Q116" s="2"/>
      <c r="R116" s="6">
        <f t="shared" si="35"/>
        <v>3686.1299999999997</v>
      </c>
      <c r="S116" s="6">
        <f t="shared" si="36"/>
        <v>17152.399972999992</v>
      </c>
      <c r="T116">
        <f t="shared" si="47"/>
        <v>15975</v>
      </c>
      <c r="U116" s="6">
        <f t="shared" si="37"/>
        <v>1177.3999729999923</v>
      </c>
      <c r="V116" s="4">
        <f t="shared" si="38"/>
        <v>7.3702658716744418E-2</v>
      </c>
      <c r="W116" s="4">
        <f t="shared" si="39"/>
        <v>9.5810271652315704E-2</v>
      </c>
      <c r="X116" s="1">
        <f t="shared" si="40"/>
        <v>0.21490462009995254</v>
      </c>
    </row>
    <row r="117" spans="1:24">
      <c r="A117" s="7" t="s">
        <v>430</v>
      </c>
      <c r="B117">
        <v>135</v>
      </c>
      <c r="C117" s="59">
        <v>106.56</v>
      </c>
      <c r="D117" s="60">
        <v>1.2653000000000001</v>
      </c>
      <c r="E117" s="19">
        <f t="shared" si="41"/>
        <v>0.21988691200000005</v>
      </c>
      <c r="F117" s="37">
        <f t="shared" si="43"/>
        <v>6.4968533333333245E-2</v>
      </c>
      <c r="H117" s="41">
        <f t="shared" si="44"/>
        <v>8.7707519999999874</v>
      </c>
      <c r="I117" t="s">
        <v>7</v>
      </c>
      <c r="J117" t="s">
        <v>431</v>
      </c>
      <c r="K117" s="2">
        <f t="shared" si="45"/>
        <v>134.83036800000002</v>
      </c>
      <c r="L117" s="2">
        <f t="shared" si="42"/>
        <v>0.16963199999997869</v>
      </c>
      <c r="M117" s="1">
        <f t="shared" si="32"/>
        <v>0.89886912000000019</v>
      </c>
      <c r="N117" s="6">
        <f t="shared" si="48"/>
        <v>10734.189999999995</v>
      </c>
      <c r="O117" s="2">
        <f t="shared" si="46"/>
        <v>13581.970606999994</v>
      </c>
      <c r="P117" s="2"/>
      <c r="Q117" s="2"/>
      <c r="R117" s="6">
        <f t="shared" si="35"/>
        <v>3686.1299999999997</v>
      </c>
      <c r="S117" s="6">
        <f t="shared" si="36"/>
        <v>17268.100606999993</v>
      </c>
      <c r="T117">
        <f t="shared" si="47"/>
        <v>16110</v>
      </c>
      <c r="U117" s="6">
        <f t="shared" si="37"/>
        <v>1158.100606999993</v>
      </c>
      <c r="V117" s="4">
        <f t="shared" si="38"/>
        <v>7.1887064369956066E-2</v>
      </c>
      <c r="W117" s="4">
        <f t="shared" si="39"/>
        <v>9.3215769884906541E-2</v>
      </c>
      <c r="X117" s="1">
        <f t="shared" si="40"/>
        <v>0.2134647048851307</v>
      </c>
    </row>
    <row r="118" spans="1:24">
      <c r="A118" s="7" t="s">
        <v>432</v>
      </c>
      <c r="B118">
        <v>135</v>
      </c>
      <c r="C118" s="59">
        <v>105.45</v>
      </c>
      <c r="D118" s="60">
        <v>1.2786</v>
      </c>
      <c r="E118" s="19">
        <f t="shared" si="41"/>
        <v>0.21988558000000002</v>
      </c>
      <c r="F118" s="37">
        <f t="shared" si="43"/>
        <v>5.38751111111112E-2</v>
      </c>
      <c r="H118" s="41">
        <f t="shared" si="44"/>
        <v>7.2731400000000122</v>
      </c>
      <c r="I118" t="s">
        <v>7</v>
      </c>
      <c r="J118" t="s">
        <v>433</v>
      </c>
      <c r="K118" s="2">
        <f t="shared" si="45"/>
        <v>134.82837000000001</v>
      </c>
      <c r="L118" s="2">
        <f t="shared" si="42"/>
        <v>0.17162999999999329</v>
      </c>
      <c r="M118" s="1">
        <f t="shared" si="32"/>
        <v>0.89885580000000009</v>
      </c>
      <c r="N118" s="6">
        <f t="shared" si="48"/>
        <v>10839.639999999996</v>
      </c>
      <c r="O118" s="2">
        <f t="shared" si="46"/>
        <v>13859.563703999995</v>
      </c>
      <c r="P118" s="2"/>
      <c r="Q118" s="2"/>
      <c r="R118" s="6">
        <f t="shared" si="35"/>
        <v>3686.1299999999997</v>
      </c>
      <c r="S118" s="6">
        <f t="shared" si="36"/>
        <v>17545.693703999994</v>
      </c>
      <c r="T118">
        <f t="shared" si="47"/>
        <v>16245</v>
      </c>
      <c r="U118" s="6">
        <f t="shared" si="37"/>
        <v>1300.6937039999939</v>
      </c>
      <c r="V118" s="4">
        <f t="shared" si="38"/>
        <v>8.0067325577100279E-2</v>
      </c>
      <c r="W118" s="4">
        <f t="shared" si="39"/>
        <v>0.10356773372126593</v>
      </c>
      <c r="X118" s="1">
        <f t="shared" si="40"/>
        <v>0.21008744722128889</v>
      </c>
    </row>
    <row r="119" spans="1:24">
      <c r="A119" s="7" t="s">
        <v>434</v>
      </c>
      <c r="B119">
        <v>135</v>
      </c>
      <c r="C119" s="59">
        <v>105.6</v>
      </c>
      <c r="D119" s="60">
        <v>1.2767999999999999</v>
      </c>
      <c r="E119" s="19">
        <f t="shared" si="41"/>
        <v>0.21988671999999998</v>
      </c>
      <c r="F119" s="37">
        <f t="shared" si="43"/>
        <v>5.5374222222222137E-2</v>
      </c>
      <c r="H119" s="41">
        <f t="shared" si="44"/>
        <v>7.4755199999999888</v>
      </c>
      <c r="I119" t="s">
        <v>7</v>
      </c>
      <c r="J119" t="s">
        <v>435</v>
      </c>
      <c r="K119" s="2">
        <f t="shared" si="45"/>
        <v>134.83007999999998</v>
      </c>
      <c r="L119" s="2">
        <f t="shared" si="42"/>
        <v>0.16992000000001894</v>
      </c>
      <c r="M119" s="1">
        <f t="shared" si="32"/>
        <v>0.89886719999999987</v>
      </c>
      <c r="N119" s="6">
        <f t="shared" si="48"/>
        <v>10945.239999999996</v>
      </c>
      <c r="O119" s="2">
        <f t="shared" si="46"/>
        <v>13974.882431999995</v>
      </c>
      <c r="P119" s="2"/>
      <c r="Q119" s="2"/>
      <c r="R119" s="6">
        <f t="shared" si="35"/>
        <v>3686.1299999999997</v>
      </c>
      <c r="S119" s="6">
        <f t="shared" si="36"/>
        <v>17661.012431999996</v>
      </c>
      <c r="T119">
        <f t="shared" si="47"/>
        <v>16380</v>
      </c>
      <c r="U119" s="6">
        <f t="shared" si="37"/>
        <v>1281.0124319999959</v>
      </c>
      <c r="V119" s="4">
        <f t="shared" si="38"/>
        <v>7.8205887179486844E-2</v>
      </c>
      <c r="W119" s="4">
        <f t="shared" si="39"/>
        <v>0.10091583039687624</v>
      </c>
      <c r="X119" s="1">
        <f t="shared" si="40"/>
        <v>0.20871566758659313</v>
      </c>
    </row>
    <row r="120" spans="1:24">
      <c r="A120" s="7" t="s">
        <v>454</v>
      </c>
      <c r="B120">
        <v>135</v>
      </c>
      <c r="C120" s="59">
        <v>102.81</v>
      </c>
      <c r="D120" s="60">
        <v>1.3115000000000001</v>
      </c>
      <c r="E120" s="19">
        <f t="shared" si="41"/>
        <v>0.21989021000000003</v>
      </c>
      <c r="F120" s="37">
        <f t="shared" si="43"/>
        <v>2.7490755555555569E-2</v>
      </c>
      <c r="H120" s="41">
        <f t="shared" si="44"/>
        <v>3.7112520000000018</v>
      </c>
      <c r="I120" t="s">
        <v>7</v>
      </c>
      <c r="J120" t="s">
        <v>455</v>
      </c>
      <c r="K120" s="2">
        <f t="shared" si="45"/>
        <v>134.83531500000001</v>
      </c>
      <c r="L120" s="2">
        <f t="shared" si="42"/>
        <v>0.16468499999999153</v>
      </c>
      <c r="M120" s="1">
        <f t="shared" si="32"/>
        <v>0.89890210000000004</v>
      </c>
      <c r="N120" s="6">
        <f t="shared" si="48"/>
        <v>11048.049999999996</v>
      </c>
      <c r="O120" s="2">
        <f t="shared" si="46"/>
        <v>14489.517574999996</v>
      </c>
      <c r="P120" s="2"/>
      <c r="Q120" s="2"/>
      <c r="R120" s="6">
        <f t="shared" si="35"/>
        <v>3686.1299999999997</v>
      </c>
      <c r="S120" s="6">
        <f t="shared" si="36"/>
        <v>18175.647574999995</v>
      </c>
      <c r="T120">
        <f t="shared" si="47"/>
        <v>16515</v>
      </c>
      <c r="U120" s="6">
        <f t="shared" si="37"/>
        <v>1660.6475749999954</v>
      </c>
      <c r="V120" s="4">
        <f t="shared" si="38"/>
        <v>0.10055389494399014</v>
      </c>
      <c r="W120" s="4">
        <f t="shared" si="39"/>
        <v>0.12944613009563555</v>
      </c>
      <c r="X120" s="1">
        <f t="shared" si="40"/>
        <v>0.20280597897761563</v>
      </c>
    </row>
    <row r="121" spans="1:24">
      <c r="A121" s="7" t="s">
        <v>456</v>
      </c>
      <c r="B121">
        <v>135</v>
      </c>
      <c r="C121" s="59">
        <v>102.78</v>
      </c>
      <c r="D121" s="60">
        <v>1.3119000000000001</v>
      </c>
      <c r="E121" s="19">
        <f t="shared" si="41"/>
        <v>0.21989138800000002</v>
      </c>
      <c r="F121" s="37">
        <f t="shared" si="43"/>
        <v>2.7190933333333254E-2</v>
      </c>
      <c r="H121" s="41">
        <f t="shared" si="44"/>
        <v>3.6707759999999894</v>
      </c>
      <c r="I121" t="s">
        <v>7</v>
      </c>
      <c r="J121" t="s">
        <v>457</v>
      </c>
      <c r="K121" s="2">
        <f t="shared" si="45"/>
        <v>134.83708200000001</v>
      </c>
      <c r="L121" s="2">
        <f t="shared" si="42"/>
        <v>0.16291799999999057</v>
      </c>
      <c r="M121" s="1">
        <f t="shared" si="32"/>
        <v>0.89891388000000005</v>
      </c>
      <c r="N121" s="6">
        <f t="shared" si="48"/>
        <v>11150.829999999996</v>
      </c>
      <c r="O121" s="2">
        <f t="shared" si="46"/>
        <v>14628.773876999996</v>
      </c>
      <c r="P121" s="2"/>
      <c r="Q121" s="2"/>
      <c r="R121" s="6">
        <f t="shared" si="35"/>
        <v>3686.1299999999997</v>
      </c>
      <c r="S121" s="6">
        <f t="shared" si="36"/>
        <v>18314.903876999997</v>
      </c>
      <c r="T121">
        <f t="shared" si="47"/>
        <v>16650</v>
      </c>
      <c r="U121" s="6">
        <f t="shared" si="37"/>
        <v>1664.903876999997</v>
      </c>
      <c r="V121" s="4">
        <f t="shared" si="38"/>
        <v>9.9994226846846557E-2</v>
      </c>
      <c r="W121" s="4">
        <f t="shared" si="39"/>
        <v>0.12842645575742395</v>
      </c>
      <c r="X121" s="1">
        <f t="shared" si="40"/>
        <v>0.20126395556075352</v>
      </c>
    </row>
    <row r="122" spans="1:24">
      <c r="A122" s="7" t="s">
        <v>458</v>
      </c>
      <c r="B122">
        <v>135</v>
      </c>
      <c r="C122" s="59">
        <v>103.82</v>
      </c>
      <c r="D122" s="60">
        <v>1.2987</v>
      </c>
      <c r="E122" s="19">
        <f t="shared" si="41"/>
        <v>0.21988735600000001</v>
      </c>
      <c r="F122" s="37">
        <f t="shared" si="43"/>
        <v>3.7584770370370245E-2</v>
      </c>
      <c r="H122" s="41">
        <f t="shared" si="44"/>
        <v>5.0739439999999831</v>
      </c>
      <c r="I122" t="s">
        <v>7</v>
      </c>
      <c r="J122" t="s">
        <v>459</v>
      </c>
      <c r="K122" s="2">
        <f t="shared" si="45"/>
        <v>134.83103399999999</v>
      </c>
      <c r="L122" s="2">
        <f t="shared" si="42"/>
        <v>0.16896600000001172</v>
      </c>
      <c r="M122" s="1">
        <f t="shared" si="32"/>
        <v>0.89887355999999996</v>
      </c>
      <c r="N122" s="6">
        <f t="shared" si="48"/>
        <v>11254.649999999996</v>
      </c>
      <c r="O122" s="2">
        <f t="shared" si="46"/>
        <v>14616.413954999995</v>
      </c>
      <c r="P122" s="2"/>
      <c r="Q122" s="2"/>
      <c r="R122" s="6">
        <f t="shared" si="35"/>
        <v>3686.1299999999997</v>
      </c>
      <c r="S122" s="6">
        <f t="shared" si="36"/>
        <v>18302.543954999994</v>
      </c>
      <c r="T122">
        <f t="shared" si="47"/>
        <v>16785</v>
      </c>
      <c r="U122" s="6">
        <f t="shared" si="37"/>
        <v>1517.5439549999937</v>
      </c>
      <c r="V122" s="4">
        <f t="shared" si="38"/>
        <v>9.0410721179624343E-2</v>
      </c>
      <c r="W122" s="4">
        <f t="shared" si="39"/>
        <v>0.11585304343046343</v>
      </c>
      <c r="X122" s="1">
        <f t="shared" si="40"/>
        <v>0.20139987146393393</v>
      </c>
    </row>
    <row r="123" spans="1:24">
      <c r="A123" s="7" t="s">
        <v>460</v>
      </c>
      <c r="B123">
        <v>135</v>
      </c>
      <c r="C123" s="59">
        <v>104.33</v>
      </c>
      <c r="D123" s="60">
        <v>1.2924</v>
      </c>
      <c r="E123" s="19">
        <f t="shared" si="41"/>
        <v>0.21989072800000004</v>
      </c>
      <c r="F123" s="37">
        <f t="shared" si="43"/>
        <v>4.268174814814811E-2</v>
      </c>
      <c r="H123" s="41">
        <f t="shared" si="44"/>
        <v>5.7620359999999948</v>
      </c>
      <c r="I123" t="s">
        <v>7</v>
      </c>
      <c r="J123" t="s">
        <v>461</v>
      </c>
      <c r="K123" s="2">
        <f t="shared" si="45"/>
        <v>134.83609200000001</v>
      </c>
      <c r="L123" s="2">
        <f t="shared" si="42"/>
        <v>0.16390799999999217</v>
      </c>
      <c r="M123" s="1">
        <f t="shared" si="32"/>
        <v>0.89890728000000009</v>
      </c>
      <c r="N123" s="6">
        <f t="shared" si="48"/>
        <v>11358.979999999996</v>
      </c>
      <c r="O123" s="2">
        <f t="shared" si="46"/>
        <v>14680.345751999994</v>
      </c>
      <c r="P123" s="2"/>
      <c r="Q123" s="2"/>
      <c r="R123" s="6">
        <f t="shared" si="35"/>
        <v>3686.1299999999997</v>
      </c>
      <c r="S123" s="6">
        <f t="shared" si="36"/>
        <v>18366.475751999995</v>
      </c>
      <c r="T123">
        <f t="shared" si="47"/>
        <v>16920</v>
      </c>
      <c r="U123" s="6">
        <f t="shared" si="37"/>
        <v>1446.4757519999948</v>
      </c>
      <c r="V123" s="4">
        <f t="shared" si="38"/>
        <v>8.5489110638297561E-2</v>
      </c>
      <c r="W123" s="4">
        <f t="shared" si="39"/>
        <v>0.10930103983188544</v>
      </c>
      <c r="X123" s="1">
        <f t="shared" si="40"/>
        <v>0.20069881940189876</v>
      </c>
    </row>
    <row r="124" spans="1:24">
      <c r="A124" s="7" t="s">
        <v>462</v>
      </c>
      <c r="B124">
        <v>135</v>
      </c>
      <c r="C124" s="59">
        <v>103.79</v>
      </c>
      <c r="D124" s="60">
        <v>1.2990999999999999</v>
      </c>
      <c r="E124" s="19">
        <f t="shared" si="41"/>
        <v>0.21988905933333333</v>
      </c>
      <c r="F124" s="37">
        <f t="shared" si="43"/>
        <v>3.7284948148148145E-2</v>
      </c>
      <c r="H124" s="41">
        <f t="shared" si="44"/>
        <v>5.0334679999999992</v>
      </c>
      <c r="I124" t="s">
        <v>7</v>
      </c>
      <c r="J124" t="s">
        <v>463</v>
      </c>
      <c r="K124" s="2">
        <f t="shared" si="45"/>
        <v>134.83358899999999</v>
      </c>
      <c r="L124" s="2">
        <f t="shared" si="42"/>
        <v>0.16641100000001074</v>
      </c>
      <c r="M124" s="1">
        <f t="shared" si="32"/>
        <v>0.89889059333333321</v>
      </c>
      <c r="N124" s="6">
        <f t="shared" si="48"/>
        <v>11462.769999999997</v>
      </c>
      <c r="O124" s="2">
        <f t="shared" si="46"/>
        <v>14891.284506999995</v>
      </c>
      <c r="P124" s="2"/>
      <c r="Q124" s="2"/>
      <c r="R124" s="6">
        <f t="shared" si="35"/>
        <v>3686.1299999999997</v>
      </c>
      <c r="S124" s="6">
        <f t="shared" si="36"/>
        <v>18577.414506999994</v>
      </c>
      <c r="T124">
        <f t="shared" si="47"/>
        <v>17055</v>
      </c>
      <c r="U124" s="6">
        <f t="shared" si="37"/>
        <v>1522.414506999994</v>
      </c>
      <c r="V124" s="4">
        <f t="shared" si="38"/>
        <v>8.9264996012899056E-2</v>
      </c>
      <c r="W124" s="4">
        <f t="shared" si="39"/>
        <v>0.11387757581605573</v>
      </c>
      <c r="X124" s="1">
        <f t="shared" si="40"/>
        <v>0.19841996843054027</v>
      </c>
    </row>
    <row r="125" spans="1:24">
      <c r="A125" s="7" t="s">
        <v>480</v>
      </c>
      <c r="B125">
        <v>135</v>
      </c>
      <c r="C125" s="59">
        <v>106.08</v>
      </c>
      <c r="D125" s="60">
        <v>1.2710999999999999</v>
      </c>
      <c r="E125" s="19">
        <f t="shared" si="41"/>
        <v>0.21989219199999999</v>
      </c>
      <c r="F125" s="37">
        <f t="shared" si="43"/>
        <v>6.0171377777777688E-2</v>
      </c>
      <c r="H125" s="41">
        <f t="shared" si="44"/>
        <v>8.1231359999999881</v>
      </c>
      <c r="I125" t="s">
        <v>7</v>
      </c>
      <c r="J125" t="s">
        <v>471</v>
      </c>
      <c r="K125" s="2">
        <f t="shared" si="45"/>
        <v>134.83828799999998</v>
      </c>
      <c r="L125" s="2">
        <f t="shared" si="42"/>
        <v>0.16171200000002273</v>
      </c>
      <c r="M125" s="1">
        <f t="shared" si="32"/>
        <v>0.89892191999999982</v>
      </c>
      <c r="N125" s="6">
        <f t="shared" si="48"/>
        <v>11568.849999999997</v>
      </c>
      <c r="O125" s="2">
        <f t="shared" si="46"/>
        <v>14705.165234999995</v>
      </c>
      <c r="P125" s="2"/>
      <c r="Q125" s="2"/>
      <c r="R125" s="6">
        <f t="shared" si="35"/>
        <v>3686.1299999999997</v>
      </c>
      <c r="S125" s="6">
        <f t="shared" si="36"/>
        <v>18391.295234999994</v>
      </c>
      <c r="T125">
        <f t="shared" si="47"/>
        <v>17190</v>
      </c>
      <c r="U125" s="6">
        <f t="shared" si="37"/>
        <v>1201.2952349999941</v>
      </c>
      <c r="V125" s="4">
        <f t="shared" si="38"/>
        <v>6.9883376090750016E-2</v>
      </c>
      <c r="W125" s="4">
        <f t="shared" si="39"/>
        <v>8.8959330547464743E-2</v>
      </c>
      <c r="X125" s="1">
        <f t="shared" si="40"/>
        <v>0.20042797165177478</v>
      </c>
    </row>
    <row r="126" spans="1:24">
      <c r="A126" s="7" t="s">
        <v>481</v>
      </c>
      <c r="B126">
        <v>135</v>
      </c>
      <c r="C126" s="59">
        <v>106.24</v>
      </c>
      <c r="D126" s="60">
        <v>1.2690999999999999</v>
      </c>
      <c r="E126" s="19">
        <f t="shared" si="41"/>
        <v>0.21988612266666666</v>
      </c>
      <c r="F126" s="37">
        <f t="shared" si="43"/>
        <v>6.1770429629629468E-2</v>
      </c>
      <c r="H126" s="41">
        <f t="shared" si="44"/>
        <v>8.3390079999999784</v>
      </c>
      <c r="I126" t="s">
        <v>7</v>
      </c>
      <c r="J126" t="s">
        <v>473</v>
      </c>
      <c r="K126" s="2">
        <f t="shared" si="45"/>
        <v>134.82918399999997</v>
      </c>
      <c r="L126" s="2">
        <f t="shared" si="42"/>
        <v>0.1708160000000305</v>
      </c>
      <c r="M126" s="1">
        <f t="shared" si="32"/>
        <v>0.89886122666666646</v>
      </c>
      <c r="N126" s="6">
        <f t="shared" si="48"/>
        <v>11675.089999999997</v>
      </c>
      <c r="O126" s="2">
        <f t="shared" si="46"/>
        <v>14816.856718999994</v>
      </c>
      <c r="P126" s="2"/>
      <c r="Q126" s="2"/>
      <c r="R126" s="6">
        <f t="shared" si="35"/>
        <v>3686.1299999999997</v>
      </c>
      <c r="S126" s="6">
        <f t="shared" si="36"/>
        <v>18502.986718999993</v>
      </c>
      <c r="T126">
        <f t="shared" si="47"/>
        <v>17325</v>
      </c>
      <c r="U126" s="6">
        <f t="shared" si="37"/>
        <v>1177.9867189999932</v>
      </c>
      <c r="V126" s="4">
        <f t="shared" si="38"/>
        <v>6.7993461414141088E-2</v>
      </c>
      <c r="W126" s="4">
        <f t="shared" si="39"/>
        <v>8.6369817954126127E-2</v>
      </c>
      <c r="X126" s="1">
        <f t="shared" si="40"/>
        <v>0.19921810764825643</v>
      </c>
    </row>
    <row r="127" spans="1:24">
      <c r="A127" s="7" t="s">
        <v>482</v>
      </c>
      <c r="B127">
        <v>135</v>
      </c>
      <c r="C127" s="59">
        <v>106.36</v>
      </c>
      <c r="D127" s="60">
        <v>1.2676000000000001</v>
      </c>
      <c r="E127" s="19">
        <f t="shared" si="41"/>
        <v>0.21988129066666667</v>
      </c>
      <c r="F127" s="37">
        <f t="shared" si="43"/>
        <v>6.2969718518518514E-2</v>
      </c>
      <c r="H127" s="41">
        <f t="shared" si="44"/>
        <v>8.5009119999999996</v>
      </c>
      <c r="I127" t="s">
        <v>7</v>
      </c>
      <c r="J127" t="s">
        <v>475</v>
      </c>
      <c r="K127" s="2">
        <f t="shared" si="45"/>
        <v>134.82193599999999</v>
      </c>
      <c r="L127" s="2">
        <f t="shared" si="42"/>
        <v>0.17806400000000622</v>
      </c>
      <c r="M127" s="1">
        <f t="shared" si="32"/>
        <v>0.89881290666666658</v>
      </c>
      <c r="N127" s="6">
        <f t="shared" si="48"/>
        <v>11781.449999999997</v>
      </c>
      <c r="O127" s="2">
        <f t="shared" si="46"/>
        <v>14934.166019999997</v>
      </c>
      <c r="P127" s="2"/>
      <c r="Q127" s="2"/>
      <c r="R127" s="6">
        <f t="shared" si="35"/>
        <v>3686.1299999999997</v>
      </c>
      <c r="S127" s="6">
        <f t="shared" si="36"/>
        <v>18620.296019999998</v>
      </c>
      <c r="T127">
        <f t="shared" si="47"/>
        <v>17460</v>
      </c>
      <c r="U127" s="6">
        <f t="shared" si="37"/>
        <v>1160.296019999998</v>
      </c>
      <c r="V127" s="4">
        <f t="shared" si="38"/>
        <v>6.6454525773195661E-2</v>
      </c>
      <c r="W127" s="4">
        <f t="shared" si="39"/>
        <v>8.4238926314826212E-2</v>
      </c>
      <c r="X127" s="1">
        <f t="shared" si="40"/>
        <v>0.19796301820555054</v>
      </c>
    </row>
    <row r="128" spans="1:24">
      <c r="A128" s="7" t="s">
        <v>483</v>
      </c>
      <c r="B128">
        <v>135</v>
      </c>
      <c r="C128" s="59">
        <v>106.31</v>
      </c>
      <c r="D128" s="60">
        <v>1.2683</v>
      </c>
      <c r="E128" s="19">
        <f t="shared" si="41"/>
        <v>0.21988864866666669</v>
      </c>
      <c r="F128" s="37">
        <f t="shared" si="43"/>
        <v>6.2470014814814727E-2</v>
      </c>
      <c r="H128" s="41">
        <f t="shared" si="44"/>
        <v>8.4334519999999884</v>
      </c>
      <c r="I128" t="s">
        <v>7</v>
      </c>
      <c r="J128" t="s">
        <v>477</v>
      </c>
      <c r="K128" s="2">
        <f t="shared" si="45"/>
        <v>134.83297300000001</v>
      </c>
      <c r="L128" s="2">
        <f t="shared" si="42"/>
        <v>0.16702699999999027</v>
      </c>
      <c r="M128" s="1">
        <f t="shared" si="32"/>
        <v>0.89888648666666671</v>
      </c>
      <c r="N128" s="6">
        <f t="shared" si="48"/>
        <v>11887.759999999997</v>
      </c>
      <c r="O128" s="2">
        <f t="shared" si="46"/>
        <v>15077.246007999995</v>
      </c>
      <c r="P128" s="2"/>
      <c r="Q128" s="2"/>
      <c r="R128" s="6">
        <f t="shared" si="35"/>
        <v>3686.1299999999997</v>
      </c>
      <c r="S128" s="6">
        <f t="shared" si="36"/>
        <v>18763.376007999996</v>
      </c>
      <c r="T128">
        <f t="shared" si="47"/>
        <v>17595</v>
      </c>
      <c r="U128" s="6">
        <f t="shared" si="37"/>
        <v>1168.3760079999956</v>
      </c>
      <c r="V128" s="4">
        <f t="shared" si="38"/>
        <v>6.6403865188973787E-2</v>
      </c>
      <c r="W128" s="4">
        <f t="shared" si="39"/>
        <v>8.4002223617015259E-2</v>
      </c>
      <c r="X128" s="1">
        <f t="shared" si="40"/>
        <v>0.19645345264244413</v>
      </c>
    </row>
    <row r="129" spans="1:24">
      <c r="A129" s="7" t="s">
        <v>484</v>
      </c>
      <c r="B129">
        <v>135</v>
      </c>
      <c r="C129" s="59">
        <v>105.53</v>
      </c>
      <c r="D129" s="60">
        <v>1.2776000000000001</v>
      </c>
      <c r="E129" s="19">
        <f t="shared" si="41"/>
        <v>0.21988341866666666</v>
      </c>
      <c r="F129" s="37">
        <f t="shared" si="43"/>
        <v>5.4674637037037094E-2</v>
      </c>
      <c r="H129" s="41">
        <f t="shared" si="44"/>
        <v>7.3810760000000073</v>
      </c>
      <c r="I129" t="s">
        <v>7</v>
      </c>
      <c r="J129" t="s">
        <v>479</v>
      </c>
      <c r="K129" s="2">
        <f t="shared" si="45"/>
        <v>134.82512800000001</v>
      </c>
      <c r="L129" s="2">
        <f t="shared" si="42"/>
        <v>0.17487199999999348</v>
      </c>
      <c r="M129" s="1">
        <f t="shared" si="32"/>
        <v>0.8988341866666667</v>
      </c>
      <c r="N129" s="6">
        <f t="shared" si="48"/>
        <v>11993.289999999997</v>
      </c>
      <c r="O129" s="2">
        <f t="shared" si="46"/>
        <v>15322.627303999998</v>
      </c>
      <c r="P129" s="2"/>
      <c r="Q129" s="2"/>
      <c r="R129" s="6">
        <f t="shared" si="35"/>
        <v>3686.1299999999997</v>
      </c>
      <c r="S129" s="6">
        <f t="shared" si="36"/>
        <v>19008.757303999999</v>
      </c>
      <c r="T129">
        <f t="shared" si="47"/>
        <v>17730</v>
      </c>
      <c r="U129" s="6">
        <f t="shared" si="37"/>
        <v>1278.7573039999988</v>
      </c>
      <c r="V129" s="4">
        <f t="shared" si="38"/>
        <v>7.2123931415679632E-2</v>
      </c>
      <c r="W129" s="4">
        <f t="shared" si="39"/>
        <v>9.1054481706253076E-2</v>
      </c>
      <c r="X129" s="1">
        <f t="shared" si="40"/>
        <v>0.19391746346429128</v>
      </c>
    </row>
    <row r="130" spans="1:24">
      <c r="A130" s="7" t="s">
        <v>492</v>
      </c>
      <c r="B130">
        <v>135</v>
      </c>
      <c r="C130" s="59">
        <v>105.13</v>
      </c>
      <c r="D130" s="60">
        <v>1.2825</v>
      </c>
      <c r="E130" s="19">
        <f t="shared" si="41"/>
        <v>0.21988615</v>
      </c>
      <c r="F130" s="37">
        <f t="shared" ref="F130:F135" si="49">IF(G130="",($F$1*C130-B130)/B130,H130/B130)</f>
        <v>5.067700740740743E-2</v>
      </c>
      <c r="H130" s="41">
        <f t="shared" ref="H130:H135" si="50">IF(G130="",$F$1*C130-B130,G130-B130)</f>
        <v>6.8413960000000031</v>
      </c>
      <c r="I130" t="s">
        <v>7</v>
      </c>
      <c r="J130" t="s">
        <v>493</v>
      </c>
      <c r="K130" s="2">
        <f t="shared" ref="K130:K135" si="51">D130*C130</f>
        <v>134.82922499999998</v>
      </c>
      <c r="L130" s="2">
        <f t="shared" si="42"/>
        <v>0.17077500000002033</v>
      </c>
      <c r="M130" s="1">
        <f t="shared" si="32"/>
        <v>0.89886149999999987</v>
      </c>
      <c r="N130" s="6">
        <f t="shared" si="48"/>
        <v>12098.419999999996</v>
      </c>
      <c r="O130" s="2">
        <f t="shared" ref="O130:O135" si="52">N130*D130</f>
        <v>15516.223649999994</v>
      </c>
      <c r="P130" s="2"/>
      <c r="Q130" s="2"/>
      <c r="R130" s="6">
        <f t="shared" si="35"/>
        <v>3686.1299999999997</v>
      </c>
      <c r="S130" s="6">
        <f t="shared" si="36"/>
        <v>19202.353649999994</v>
      </c>
      <c r="T130">
        <f t="shared" si="47"/>
        <v>17865</v>
      </c>
      <c r="U130" s="6">
        <f t="shared" si="37"/>
        <v>1337.3536499999936</v>
      </c>
      <c r="V130" s="4">
        <f t="shared" si="38"/>
        <v>7.4858866498740184E-2</v>
      </c>
      <c r="W130" s="4">
        <f t="shared" si="39"/>
        <v>9.4320185600121453E-2</v>
      </c>
      <c r="X130" s="1">
        <f t="shared" si="40"/>
        <v>0.19196240560854377</v>
      </c>
    </row>
    <row r="131" spans="1:24">
      <c r="A131" s="7" t="s">
        <v>494</v>
      </c>
      <c r="B131">
        <v>135</v>
      </c>
      <c r="C131" s="59">
        <v>105.58</v>
      </c>
      <c r="D131" s="60">
        <v>1.2770999999999999</v>
      </c>
      <c r="E131" s="19">
        <f t="shared" si="41"/>
        <v>0.21989081199999999</v>
      </c>
      <c r="F131" s="37">
        <f t="shared" si="49"/>
        <v>5.5174340740740666E-2</v>
      </c>
      <c r="H131" s="41">
        <f t="shared" si="50"/>
        <v>7.4485359999999901</v>
      </c>
      <c r="I131" t="s">
        <v>7</v>
      </c>
      <c r="J131" t="s">
        <v>495</v>
      </c>
      <c r="K131" s="2">
        <f t="shared" si="51"/>
        <v>134.83621799999997</v>
      </c>
      <c r="L131" s="2">
        <f t="shared" si="42"/>
        <v>0.16378200000002607</v>
      </c>
      <c r="M131" s="1">
        <f t="shared" ref="M131:M134" si="53">K131/150</f>
        <v>0.89890811999999987</v>
      </c>
      <c r="N131" s="6">
        <f t="shared" si="48"/>
        <v>12203.999999999996</v>
      </c>
      <c r="O131" s="2">
        <f t="shared" si="52"/>
        <v>15585.728399999995</v>
      </c>
      <c r="P131" s="2"/>
      <c r="Q131" s="2"/>
      <c r="R131" s="6">
        <f t="shared" si="35"/>
        <v>3686.1299999999997</v>
      </c>
      <c r="S131" s="6">
        <f t="shared" si="36"/>
        <v>19271.858399999994</v>
      </c>
      <c r="T131">
        <f t="shared" si="47"/>
        <v>18000</v>
      </c>
      <c r="U131" s="6">
        <f t="shared" si="37"/>
        <v>1271.8583999999937</v>
      </c>
      <c r="V131" s="4">
        <f t="shared" si="38"/>
        <v>7.0658799999999689E-2</v>
      </c>
      <c r="W131" s="4">
        <f t="shared" si="39"/>
        <v>8.8854963751940907E-2</v>
      </c>
      <c r="X131" s="1">
        <f t="shared" si="40"/>
        <v>0.19127008529701531</v>
      </c>
    </row>
    <row r="132" spans="1:24">
      <c r="A132" s="7" t="s">
        <v>496</v>
      </c>
      <c r="B132">
        <v>135</v>
      </c>
      <c r="C132" s="59">
        <v>105.61</v>
      </c>
      <c r="D132" s="60">
        <v>1.2766999999999999</v>
      </c>
      <c r="E132" s="19">
        <f t="shared" si="41"/>
        <v>0.21988819133333332</v>
      </c>
      <c r="F132" s="37">
        <f t="shared" si="49"/>
        <v>5.5474162962962981E-2</v>
      </c>
      <c r="H132" s="41">
        <f t="shared" si="50"/>
        <v>7.4890120000000024</v>
      </c>
      <c r="I132" t="s">
        <v>7</v>
      </c>
      <c r="J132" t="s">
        <v>497</v>
      </c>
      <c r="K132" s="2">
        <f t="shared" si="51"/>
        <v>134.83228699999998</v>
      </c>
      <c r="L132" s="2">
        <f t="shared" si="42"/>
        <v>0.16771300000002043</v>
      </c>
      <c r="M132" s="1">
        <f t="shared" si="53"/>
        <v>0.89888191333333323</v>
      </c>
      <c r="N132" s="6">
        <f t="shared" si="48"/>
        <v>12309.609999999997</v>
      </c>
      <c r="O132" s="2">
        <f t="shared" si="52"/>
        <v>15715.679086999995</v>
      </c>
      <c r="P132" s="2"/>
      <c r="Q132" s="2"/>
      <c r="R132" s="6">
        <f t="shared" si="35"/>
        <v>3686.1299999999997</v>
      </c>
      <c r="S132" s="6">
        <f t="shared" si="36"/>
        <v>19401.809086999994</v>
      </c>
      <c r="T132">
        <f t="shared" si="47"/>
        <v>18135</v>
      </c>
      <c r="U132" s="6">
        <f t="shared" si="37"/>
        <v>1266.8090869999942</v>
      </c>
      <c r="V132" s="4">
        <f t="shared" si="38"/>
        <v>6.985437480010992E-2</v>
      </c>
      <c r="W132" s="4">
        <f t="shared" si="39"/>
        <v>8.7675305196876607E-2</v>
      </c>
      <c r="X132" s="1">
        <f t="shared" si="40"/>
        <v>0.18998898419580149</v>
      </c>
    </row>
    <row r="133" spans="1:24">
      <c r="A133" s="7" t="s">
        <v>498</v>
      </c>
      <c r="B133">
        <v>135</v>
      </c>
      <c r="C133" s="59">
        <v>106.53</v>
      </c>
      <c r="D133" s="60">
        <v>1.2657</v>
      </c>
      <c r="E133" s="19">
        <f t="shared" si="41"/>
        <v>0.21989001400000002</v>
      </c>
      <c r="F133" s="37">
        <f t="shared" si="49"/>
        <v>6.4668711111111138E-2</v>
      </c>
      <c r="H133" s="41">
        <f t="shared" si="50"/>
        <v>8.7302760000000035</v>
      </c>
      <c r="I133" t="s">
        <v>7</v>
      </c>
      <c r="J133" t="s">
        <v>499</v>
      </c>
      <c r="K133" s="2">
        <f t="shared" si="51"/>
        <v>134.83502100000001</v>
      </c>
      <c r="L133" s="2">
        <f t="shared" si="42"/>
        <v>0.16497899999998822</v>
      </c>
      <c r="M133" s="1">
        <f t="shared" si="53"/>
        <v>0.89890014000000007</v>
      </c>
      <c r="N133" s="6">
        <f t="shared" si="48"/>
        <v>12416.139999999998</v>
      </c>
      <c r="O133" s="2">
        <f t="shared" si="52"/>
        <v>15715.108397999997</v>
      </c>
      <c r="P133" s="2"/>
      <c r="Q133" s="2"/>
      <c r="R133" s="6">
        <f t="shared" si="35"/>
        <v>3686.1299999999997</v>
      </c>
      <c r="S133" s="6">
        <f t="shared" si="36"/>
        <v>19401.238397999998</v>
      </c>
      <c r="T133">
        <f t="shared" si="47"/>
        <v>18270</v>
      </c>
      <c r="U133" s="6">
        <f t="shared" si="37"/>
        <v>1131.2383979999977</v>
      </c>
      <c r="V133" s="4">
        <f t="shared" si="38"/>
        <v>6.1917810509031002E-2</v>
      </c>
      <c r="W133" s="4">
        <f t="shared" si="39"/>
        <v>7.7567778511464791E-2</v>
      </c>
      <c r="X133" s="1">
        <f t="shared" si="40"/>
        <v>0.18999457273717069</v>
      </c>
    </row>
    <row r="134" spans="1:24">
      <c r="A134" s="7" t="s">
        <v>500</v>
      </c>
      <c r="B134">
        <v>135</v>
      </c>
      <c r="C134" s="59">
        <v>105.46</v>
      </c>
      <c r="D134" s="60">
        <v>1.2785</v>
      </c>
      <c r="E134" s="19">
        <f t="shared" si="41"/>
        <v>0.21988707333333335</v>
      </c>
      <c r="F134" s="37">
        <f t="shared" si="49"/>
        <v>5.3975051851851835E-2</v>
      </c>
      <c r="H134" s="41">
        <f t="shared" si="50"/>
        <v>7.2866319999999973</v>
      </c>
      <c r="I134" t="s">
        <v>7</v>
      </c>
      <c r="J134" t="s">
        <v>501</v>
      </c>
      <c r="K134" s="2">
        <f t="shared" si="51"/>
        <v>134.83060999999998</v>
      </c>
      <c r="L134" s="2">
        <f t="shared" si="42"/>
        <v>0.16939000000002125</v>
      </c>
      <c r="M134" s="1">
        <f t="shared" si="53"/>
        <v>0.89887073333333323</v>
      </c>
      <c r="N134" s="6">
        <f t="shared" si="48"/>
        <v>12521.599999999997</v>
      </c>
      <c r="O134" s="2">
        <f t="shared" si="52"/>
        <v>16008.865599999996</v>
      </c>
      <c r="P134" s="2"/>
      <c r="Q134" s="2"/>
      <c r="R134" s="6">
        <f t="shared" si="35"/>
        <v>3686.1299999999997</v>
      </c>
      <c r="S134" s="6">
        <f t="shared" si="36"/>
        <v>19694.995599999995</v>
      </c>
      <c r="T134">
        <f t="shared" si="47"/>
        <v>18405</v>
      </c>
      <c r="U134" s="6">
        <f t="shared" si="37"/>
        <v>1289.9955999999947</v>
      </c>
      <c r="V134" s="4">
        <f t="shared" si="38"/>
        <v>7.008941048628059E-2</v>
      </c>
      <c r="W134" s="4">
        <f t="shared" si="39"/>
        <v>8.7642298627543802E-2</v>
      </c>
      <c r="X134" s="1">
        <f t="shared" si="40"/>
        <v>0.18716074249846498</v>
      </c>
    </row>
    <row r="135" spans="1:24">
      <c r="A135" s="7" t="s">
        <v>511</v>
      </c>
      <c r="B135">
        <v>135</v>
      </c>
      <c r="C135" s="59">
        <v>105.52</v>
      </c>
      <c r="D135" s="60">
        <v>1.2769999999999999</v>
      </c>
      <c r="E135" s="19">
        <f t="shared" ref="E135" si="54">10%*M135+13%</f>
        <v>0.21983269333333333</v>
      </c>
      <c r="F135" s="37">
        <f t="shared" si="49"/>
        <v>5.457469629629625E-2</v>
      </c>
      <c r="H135" s="41">
        <f t="shared" si="50"/>
        <v>7.3675839999999937</v>
      </c>
      <c r="I135" t="s">
        <v>7</v>
      </c>
      <c r="J135" t="s">
        <v>508</v>
      </c>
      <c r="K135" s="2">
        <f t="shared" si="51"/>
        <v>134.74903999999998</v>
      </c>
      <c r="L135" s="2">
        <f t="shared" si="42"/>
        <v>0.2509600000000205</v>
      </c>
      <c r="M135" s="1">
        <f t="shared" ref="M135" si="55">K135/150</f>
        <v>0.89832693333333324</v>
      </c>
      <c r="N135" s="6">
        <f t="shared" si="48"/>
        <v>12627.119999999997</v>
      </c>
      <c r="O135" s="2">
        <f t="shared" si="52"/>
        <v>16124.832239999996</v>
      </c>
      <c r="P135" s="2"/>
      <c r="Q135" s="2"/>
      <c r="R135" s="6">
        <f t="shared" si="35"/>
        <v>3686.1299999999997</v>
      </c>
      <c r="S135" s="6">
        <f t="shared" si="36"/>
        <v>19810.962239999997</v>
      </c>
      <c r="T135">
        <f t="shared" si="47"/>
        <v>18540</v>
      </c>
      <c r="U135" s="6">
        <f t="shared" si="37"/>
        <v>1270.9622399999971</v>
      </c>
      <c r="V135" s="4">
        <f t="shared" si="38"/>
        <v>6.8552440129449721E-2</v>
      </c>
      <c r="W135" s="4">
        <f t="shared" si="39"/>
        <v>8.5564384231179735E-2</v>
      </c>
      <c r="X135" s="1">
        <f t="shared" si="40"/>
        <v>0.18606516712032259</v>
      </c>
    </row>
    <row r="136" spans="1:24">
      <c r="A136" s="7" t="s">
        <v>512</v>
      </c>
      <c r="B136">
        <v>135</v>
      </c>
      <c r="C136" s="59">
        <v>102.13</v>
      </c>
      <c r="D136" s="60">
        <v>1.3203</v>
      </c>
      <c r="E136" s="19">
        <f t="shared" ref="E136:E137" si="56">10%*M136+13%</f>
        <v>0.21989482600000002</v>
      </c>
      <c r="F136" s="37">
        <f t="shared" ref="F136:F137" si="57">IF(G136="",($F$1*C136-B136)/B136,H136/B136)</f>
        <v>2.0694785185185083E-2</v>
      </c>
      <c r="H136" s="41">
        <f t="shared" ref="H136:H137" si="58">IF(G136="",$F$1*C136-B136,G136-B136)</f>
        <v>2.7937959999999862</v>
      </c>
      <c r="I136" t="s">
        <v>7</v>
      </c>
      <c r="J136" t="s">
        <v>510</v>
      </c>
      <c r="K136" s="2">
        <f t="shared" ref="K136:K137" si="59">D136*C136</f>
        <v>134.84223900000001</v>
      </c>
      <c r="L136" s="2">
        <f t="shared" si="42"/>
        <v>0.1577609999999936</v>
      </c>
      <c r="M136" s="1">
        <f t="shared" ref="M136:M137" si="60">K136/150</f>
        <v>0.89894826000000005</v>
      </c>
      <c r="N136" s="6">
        <f t="shared" ref="N136:N137" si="61">N135+C136-P136</f>
        <v>12729.249999999996</v>
      </c>
      <c r="O136" s="2">
        <f t="shared" ref="O136:O137" si="62">N136*D136</f>
        <v>16806.428774999997</v>
      </c>
      <c r="P136" s="2"/>
      <c r="Q136" s="2"/>
      <c r="R136" s="6">
        <f t="shared" ref="R136:R137" si="63">R135+Q136</f>
        <v>3686.1299999999997</v>
      </c>
      <c r="S136" s="6">
        <f t="shared" ref="S136:S137" si="64">R136+O136</f>
        <v>20492.558774999998</v>
      </c>
      <c r="T136">
        <f t="shared" ref="T136:T137" si="65">T135+B136</f>
        <v>18675</v>
      </c>
      <c r="U136" s="6">
        <f t="shared" ref="U136:U137" si="66">S136-T136</f>
        <v>1817.5587749999977</v>
      </c>
      <c r="V136" s="4">
        <f t="shared" ref="V136:V137" si="67">S136/T136-1</f>
        <v>9.7325771084337154E-2</v>
      </c>
      <c r="W136" s="4">
        <f t="shared" ref="W136:W137" si="68">O136/(T136-R136)-1</f>
        <v>0.12126056033576882</v>
      </c>
      <c r="X136" s="1">
        <f t="shared" ref="X136:X137" si="69">R136/S136</f>
        <v>0.1798765122731727</v>
      </c>
    </row>
    <row r="137" spans="1:24">
      <c r="A137" s="7" t="s">
        <v>513</v>
      </c>
      <c r="B137">
        <v>135</v>
      </c>
      <c r="C137" s="59">
        <v>101.37</v>
      </c>
      <c r="D137" s="60">
        <v>1.3302</v>
      </c>
      <c r="E137" s="19">
        <f t="shared" si="56"/>
        <v>0.219894916</v>
      </c>
      <c r="F137" s="37">
        <f t="shared" si="57"/>
        <v>1.3099288888888918E-2</v>
      </c>
      <c r="H137" s="41">
        <f t="shared" si="58"/>
        <v>1.7684040000000039</v>
      </c>
      <c r="I137" t="s">
        <v>7</v>
      </c>
      <c r="J137" t="s">
        <v>514</v>
      </c>
      <c r="K137" s="2">
        <f t="shared" si="59"/>
        <v>134.84237400000001</v>
      </c>
      <c r="L137" s="2">
        <f t="shared" si="42"/>
        <v>0.15762599999999338</v>
      </c>
      <c r="M137" s="1">
        <f t="shared" si="60"/>
        <v>0.89894916000000002</v>
      </c>
      <c r="N137" s="6">
        <f t="shared" si="61"/>
        <v>12830.619999999997</v>
      </c>
      <c r="O137" s="2">
        <f t="shared" si="62"/>
        <v>17067.290723999999</v>
      </c>
      <c r="P137" s="2"/>
      <c r="Q137" s="2"/>
      <c r="R137" s="6">
        <f t="shared" si="63"/>
        <v>3686.1299999999997</v>
      </c>
      <c r="S137" s="6">
        <f t="shared" si="64"/>
        <v>20753.420724</v>
      </c>
      <c r="T137">
        <f t="shared" si="65"/>
        <v>18810</v>
      </c>
      <c r="U137" s="6">
        <f t="shared" si="66"/>
        <v>1943.4207239999996</v>
      </c>
      <c r="V137" s="4">
        <f t="shared" si="67"/>
        <v>0.10331848612440186</v>
      </c>
      <c r="W137" s="4">
        <f t="shared" si="68"/>
        <v>0.12850022672768269</v>
      </c>
      <c r="X137" s="1">
        <f t="shared" si="69"/>
        <v>0.17761553861514631</v>
      </c>
    </row>
    <row r="138" spans="1:24">
      <c r="A138" s="7" t="s">
        <v>516</v>
      </c>
      <c r="B138">
        <v>135</v>
      </c>
      <c r="C138" s="59">
        <v>100.59</v>
      </c>
      <c r="D138" s="60">
        <v>1.3405</v>
      </c>
      <c r="E138" s="19">
        <f t="shared" ref="E138:E140" si="70">10%*M138+13%</f>
        <v>0.21989393000000002</v>
      </c>
      <c r="F138" s="37">
        <f t="shared" ref="F138:F140" si="71">IF(G138="",($F$1*C138-B138)/B138,H138/B138)</f>
        <v>5.3039111111110688E-3</v>
      </c>
      <c r="H138" s="41">
        <f t="shared" ref="H138:H140" si="72">IF(G138="",$F$1*C138-B138,G138-B138)</f>
        <v>0.71602799999999434</v>
      </c>
      <c r="I138" t="s">
        <v>7</v>
      </c>
      <c r="J138" t="s">
        <v>517</v>
      </c>
      <c r="K138" s="2">
        <f t="shared" ref="K138:K140" si="73">D138*C138</f>
        <v>134.84089500000002</v>
      </c>
      <c r="L138" s="2">
        <f t="shared" ref="L138:L140" si="74">B138-K138</f>
        <v>0.15910499999998251</v>
      </c>
      <c r="M138" s="1">
        <f t="shared" ref="M138:M140" si="75">K138/150</f>
        <v>0.89893930000000011</v>
      </c>
      <c r="N138" s="6">
        <f t="shared" ref="N138:N139" si="76">N137+C138-P138</f>
        <v>12931.209999999997</v>
      </c>
      <c r="O138" s="2">
        <f t="shared" ref="O138:O140" si="77">N138*D138</f>
        <v>17334.287004999998</v>
      </c>
      <c r="P138" s="2"/>
      <c r="Q138" s="2"/>
      <c r="R138" s="6">
        <f t="shared" ref="R138:R139" si="78">R137+Q138</f>
        <v>3686.1299999999997</v>
      </c>
      <c r="S138" s="6">
        <f t="shared" ref="S138:S140" si="79">R138+O138</f>
        <v>21020.417004999999</v>
      </c>
      <c r="T138">
        <f t="shared" ref="T138:T139" si="80">T137+B138</f>
        <v>18945</v>
      </c>
      <c r="U138" s="6">
        <f t="shared" ref="U138:U140" si="81">S138-T138</f>
        <v>2075.4170049999993</v>
      </c>
      <c r="V138" s="4">
        <f t="shared" ref="V138:V140" si="82">S138/T138-1</f>
        <v>0.10954959118500929</v>
      </c>
      <c r="W138" s="4">
        <f t="shared" ref="W138:W140" si="83">O138/(T138-R138)-1</f>
        <v>0.13601380737892099</v>
      </c>
      <c r="X138" s="1">
        <f t="shared" ref="X138:X140" si="84">R138/S138</f>
        <v>0.17535950876346565</v>
      </c>
    </row>
    <row r="139" spans="1:24">
      <c r="A139" s="7" t="s">
        <v>518</v>
      </c>
      <c r="B139">
        <v>135</v>
      </c>
      <c r="C139" s="59">
        <v>100.38</v>
      </c>
      <c r="D139" s="60">
        <v>1.3432999999999999</v>
      </c>
      <c r="E139" s="19">
        <f t="shared" si="70"/>
        <v>0.219893636</v>
      </c>
      <c r="F139" s="37">
        <f t="shared" si="71"/>
        <v>3.2051555555555025E-3</v>
      </c>
      <c r="H139" s="41">
        <f t="shared" si="72"/>
        <v>0.43269599999999286</v>
      </c>
      <c r="I139" t="s">
        <v>7</v>
      </c>
      <c r="J139" t="s">
        <v>519</v>
      </c>
      <c r="K139" s="2">
        <f t="shared" si="73"/>
        <v>134.84045399999999</v>
      </c>
      <c r="L139" s="2">
        <f t="shared" si="74"/>
        <v>0.15954600000000596</v>
      </c>
      <c r="M139" s="1">
        <f t="shared" si="75"/>
        <v>0.89893635999999999</v>
      </c>
      <c r="N139" s="6">
        <f t="shared" si="76"/>
        <v>13031.589999999997</v>
      </c>
      <c r="O139" s="2">
        <f t="shared" si="77"/>
        <v>17505.334846999995</v>
      </c>
      <c r="P139" s="2"/>
      <c r="Q139" s="2"/>
      <c r="R139" s="6">
        <f t="shared" si="78"/>
        <v>3686.1299999999997</v>
      </c>
      <c r="S139" s="6">
        <f t="shared" si="79"/>
        <v>21191.464846999996</v>
      </c>
      <c r="T139">
        <f t="shared" si="80"/>
        <v>19080</v>
      </c>
      <c r="U139" s="6">
        <f t="shared" si="81"/>
        <v>2111.4648469999956</v>
      </c>
      <c r="V139" s="4">
        <f t="shared" si="82"/>
        <v>0.11066377604821787</v>
      </c>
      <c r="W139" s="4">
        <f t="shared" si="83"/>
        <v>0.13716270482990911</v>
      </c>
      <c r="X139" s="1">
        <f t="shared" si="84"/>
        <v>0.17394408676386675</v>
      </c>
    </row>
    <row r="140" spans="1:24">
      <c r="A140" s="7" t="s">
        <v>520</v>
      </c>
      <c r="B140">
        <v>135</v>
      </c>
      <c r="C140" s="59">
        <v>100.49</v>
      </c>
      <c r="D140" s="60">
        <v>1.3418000000000001</v>
      </c>
      <c r="E140" s="19">
        <f t="shared" si="70"/>
        <v>0.21989165466666666</v>
      </c>
      <c r="F140" s="37">
        <f t="shared" si="71"/>
        <v>4.3045037037037067E-3</v>
      </c>
      <c r="H140" s="41">
        <f t="shared" si="72"/>
        <v>0.5811080000000004</v>
      </c>
      <c r="I140" t="s">
        <v>7</v>
      </c>
      <c r="J140" t="s">
        <v>521</v>
      </c>
      <c r="K140" s="2">
        <f t="shared" si="73"/>
        <v>134.83748199999999</v>
      </c>
      <c r="L140" s="2">
        <f t="shared" si="74"/>
        <v>0.16251800000000571</v>
      </c>
      <c r="M140" s="1">
        <f t="shared" si="75"/>
        <v>0.89891654666666665</v>
      </c>
      <c r="N140" s="6">
        <f t="shared" ref="N140" si="85">N139+C140-P140</f>
        <v>13132.079999999996</v>
      </c>
      <c r="O140" s="2">
        <f t="shared" ref="O140" si="86">N140*D140</f>
        <v>17620.624943999996</v>
      </c>
      <c r="P140" s="2"/>
      <c r="Q140" s="2"/>
      <c r="R140" s="6">
        <f t="shared" ref="R140" si="87">R139+Q140</f>
        <v>3686.1299999999997</v>
      </c>
      <c r="S140" s="6">
        <f t="shared" ref="S140" si="88">R140+O140</f>
        <v>21306.754943999997</v>
      </c>
      <c r="T140">
        <f t="shared" ref="T140" si="89">T139+B140</f>
        <v>19215</v>
      </c>
      <c r="U140" s="6">
        <f t="shared" ref="U140" si="90">S140-T140</f>
        <v>2091.7549439999966</v>
      </c>
      <c r="V140" s="4">
        <f t="shared" ref="V140" si="91">S140/T140-1</f>
        <v>0.10886052271662749</v>
      </c>
      <c r="W140" s="4">
        <f t="shared" ref="W140" si="92">O140/(T140-R140)-1</f>
        <v>0.13470104032038366</v>
      </c>
      <c r="X140" s="1">
        <f t="shared" ref="X140" si="93">R140/S140</f>
        <v>0.17300288146590889</v>
      </c>
    </row>
  </sheetData>
  <autoFilter ref="A1:X1" xr:uid="{97C2E941-0B08-D04E-A558-71A6284C31B0}"/>
  <phoneticPr fontId="2" type="noConversion"/>
  <conditionalFormatting sqref="L1:L1048576">
    <cfRule type="cellIs" dxfId="26" priority="10" operator="between">
      <formula>-0.45</formula>
      <formula>0.45</formula>
    </cfRule>
  </conditionalFormatting>
  <conditionalFormatting sqref="V1:V1048576">
    <cfRule type="dataBar" priority="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{9D0B9131-FD96-6E4F-AF39-9E73A6EF8DAC}</x14:id>
        </ext>
      </extLst>
    </cfRule>
    <cfRule type="dataBar" priority="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{72AFDB84-8E37-304A-A99B-06AEFC1C4651}</x14:id>
        </ext>
      </extLst>
    </cfRule>
  </conditionalFormatting>
  <conditionalFormatting sqref="W1:W1048576">
    <cfRule type="dataBar" priority="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{2843C6A3-B7CE-0049-947B-F188E7BD2FC9}</x14:id>
        </ext>
      </extLst>
    </cfRule>
  </conditionalFormatting>
  <conditionalFormatting sqref="F2:F140">
    <cfRule type="cellIs" dxfId="25" priority="4" operator="lessThan">
      <formula>0</formula>
    </cfRule>
    <cfRule type="cellIs" dxfId="24" priority="5" operator="greaterThan">
      <formula>0</formula>
    </cfRule>
  </conditionalFormatting>
  <conditionalFormatting sqref="F2:F1048576">
    <cfRule type="dataBar" priority="16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{A4A00FC4-F60A-B44F-A452-F53B9B107A54}</x14:id>
        </ext>
      </extLst>
    </cfRule>
  </conditionalFormatting>
  <pageMargins left="0.7" right="0.7" top="0.75" bottom="0.75" header="0.3" footer="0.3"/>
  <pageSetup paperSize="9" orientation="portrait" horizontalDpi="0" verticalDpi="0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D0B9131-FD96-6E4F-AF39-9E73A6EF8DAC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72AFDB84-8E37-304A-A99B-06AEFC1C4651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V1:V1048576</xm:sqref>
        </x14:conditionalFormatting>
        <x14:conditionalFormatting xmlns:xm="http://schemas.microsoft.com/office/excel/2006/main">
          <x14:cfRule type="dataBar" id="{2843C6A3-B7CE-0049-947B-F188E7BD2FC9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W1:W1048576</xm:sqref>
        </x14:conditionalFormatting>
        <x14:conditionalFormatting xmlns:xm="http://schemas.microsoft.com/office/excel/2006/main">
          <x14:cfRule type="dataBar" id="{A4A00FC4-F60A-B44F-A452-F53B9B107A54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F2:F1048576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37E07-E7EA-FC45-A9F6-55567F6012A2}">
  <dimension ref="A1:Y141"/>
  <sheetViews>
    <sheetView tabSelected="1" workbookViewId="0">
      <pane xSplit="1" ySplit="1" topLeftCell="B129" activePane="bottomRight" state="frozen"/>
      <selection activeCell="D23" sqref="D23"/>
      <selection pane="topRight" activeCell="D23" sqref="D23"/>
      <selection pane="bottomLeft" activeCell="D23" sqref="D23"/>
      <selection pane="bottomRight" activeCell="L143" sqref="L143"/>
    </sheetView>
  </sheetViews>
  <sheetFormatPr baseColWidth="10" defaultRowHeight="16"/>
  <cols>
    <col min="1" max="1" width="18.33203125" customWidth="1"/>
    <col min="2" max="2" width="6" bestFit="1" customWidth="1"/>
    <col min="3" max="4" width="8.5" bestFit="1" customWidth="1"/>
    <col min="5" max="5" width="6" bestFit="1" customWidth="1"/>
    <col min="6" max="6" width="11.5" style="35" customWidth="1"/>
    <col min="7" max="7" width="9.1640625" style="32" customWidth="1"/>
    <col min="8" max="8" width="8.33203125" style="41" customWidth="1"/>
    <col min="9" max="9" width="6" bestFit="1" customWidth="1"/>
    <col min="10" max="10" width="17" customWidth="1"/>
    <col min="11" max="11" width="7.5" bestFit="1" customWidth="1"/>
    <col min="12" max="12" width="8.5" customWidth="1"/>
    <col min="13" max="13" width="7.5" customWidth="1"/>
    <col min="14" max="14" width="9.1640625" customWidth="1"/>
    <col min="15" max="15" width="10" bestFit="1" customWidth="1"/>
    <col min="16" max="16" width="10" customWidth="1"/>
    <col min="17" max="17" width="10" style="16" customWidth="1"/>
    <col min="18" max="20" width="10" bestFit="1" customWidth="1"/>
    <col min="21" max="21" width="10" customWidth="1"/>
    <col min="22" max="23" width="19" customWidth="1"/>
  </cols>
  <sheetData>
    <row r="1" spans="1:24" ht="34">
      <c r="A1" t="s">
        <v>4</v>
      </c>
      <c r="B1" t="s">
        <v>5</v>
      </c>
      <c r="C1" t="s">
        <v>0</v>
      </c>
      <c r="D1" t="s">
        <v>3</v>
      </c>
      <c r="E1" t="s">
        <v>1</v>
      </c>
      <c r="F1" s="38">
        <v>0.9657</v>
      </c>
      <c r="G1" s="31" t="s">
        <v>50</v>
      </c>
      <c r="H1" s="46" t="str">
        <f>"盈利"&amp;ROUND(SUM(H2:H19967),2)</f>
        <v>盈利1091.02</v>
      </c>
      <c r="I1" t="s">
        <v>6</v>
      </c>
      <c r="J1" t="s">
        <v>2</v>
      </c>
      <c r="K1" t="s">
        <v>10</v>
      </c>
      <c r="L1" t="s">
        <v>8</v>
      </c>
      <c r="M1" s="8" t="s">
        <v>39</v>
      </c>
      <c r="N1" s="20" t="s">
        <v>34</v>
      </c>
      <c r="O1" s="20" t="s">
        <v>33</v>
      </c>
      <c r="P1" s="17" t="s">
        <v>35</v>
      </c>
      <c r="Q1" s="17" t="s">
        <v>36</v>
      </c>
      <c r="R1" s="17" t="s">
        <v>37</v>
      </c>
      <c r="S1" s="17" t="s">
        <v>38</v>
      </c>
      <c r="T1" t="s">
        <v>9</v>
      </c>
      <c r="U1" s="20" t="s">
        <v>363</v>
      </c>
      <c r="V1" t="s">
        <v>364</v>
      </c>
      <c r="W1" s="17" t="s">
        <v>43</v>
      </c>
      <c r="X1" t="s">
        <v>32</v>
      </c>
    </row>
    <row r="2" spans="1:24" hidden="1">
      <c r="A2" s="21" t="s">
        <v>102</v>
      </c>
      <c r="B2" s="22">
        <v>150</v>
      </c>
      <c r="C2" s="23">
        <v>206.73</v>
      </c>
      <c r="D2" s="24">
        <v>0.72560000000000002</v>
      </c>
      <c r="E2" s="27">
        <v>0.23</v>
      </c>
      <c r="F2" s="36">
        <f t="shared" ref="F2:F33" si="0">IF(G2="",($F$1*C2-B2)/B2,H2/B2)</f>
        <v>0.26273333333333332</v>
      </c>
      <c r="G2" s="26">
        <v>189.41</v>
      </c>
      <c r="H2" s="39">
        <f t="shared" ref="H2:H33" si="1">IF(G2="",$F$1*C2-B2,G2-B2)</f>
        <v>39.409999999999997</v>
      </c>
      <c r="I2" s="22" t="s">
        <v>11</v>
      </c>
      <c r="J2" s="22" t="s">
        <v>276</v>
      </c>
      <c r="K2" s="2">
        <f t="shared" ref="K2:K33" si="2">D2*C2</f>
        <v>150.003288</v>
      </c>
      <c r="L2" s="2">
        <f t="shared" ref="L2:L65" si="3">K2-B2</f>
        <v>3.2879999999977372E-3</v>
      </c>
      <c r="M2" s="1">
        <f>K2/150</f>
        <v>1.00002192</v>
      </c>
      <c r="N2">
        <v>206.73</v>
      </c>
      <c r="O2" s="2">
        <f t="shared" ref="O2:O33" si="4">N2*D2</f>
        <v>150.003288</v>
      </c>
      <c r="P2" s="2"/>
      <c r="Q2" s="15"/>
      <c r="R2">
        <v>0</v>
      </c>
      <c r="S2" s="6">
        <f>O2+R2</f>
        <v>150.003288</v>
      </c>
      <c r="T2">
        <f>B2</f>
        <v>150</v>
      </c>
      <c r="U2" s="6">
        <f>S2-T2</f>
        <v>3.2879999999977372E-3</v>
      </c>
      <c r="V2" s="4">
        <f>S2/T2-1</f>
        <v>2.1920000000008599E-5</v>
      </c>
      <c r="W2" s="4">
        <f>O2/(T2-R2)-1</f>
        <v>2.1920000000008599E-5</v>
      </c>
      <c r="X2" s="1">
        <f>R2/S2</f>
        <v>0</v>
      </c>
    </row>
    <row r="3" spans="1:24" hidden="1">
      <c r="A3" s="21" t="s">
        <v>103</v>
      </c>
      <c r="B3" s="22">
        <v>150</v>
      </c>
      <c r="C3" s="23">
        <v>207.61</v>
      </c>
      <c r="D3" s="24">
        <v>0.72250000000000003</v>
      </c>
      <c r="E3" s="27">
        <v>0.23</v>
      </c>
      <c r="F3" s="36">
        <f t="shared" si="0"/>
        <v>0.26806666666666673</v>
      </c>
      <c r="G3" s="26">
        <v>190.21</v>
      </c>
      <c r="H3" s="39">
        <f t="shared" si="1"/>
        <v>40.210000000000008</v>
      </c>
      <c r="I3" s="22" t="s">
        <v>11</v>
      </c>
      <c r="J3" s="22" t="s">
        <v>277</v>
      </c>
      <c r="K3" s="2">
        <f t="shared" si="2"/>
        <v>149.99822500000002</v>
      </c>
      <c r="L3" s="2">
        <f t="shared" si="3"/>
        <v>-1.7749999999807642E-3</v>
      </c>
      <c r="M3" s="1">
        <f t="shared" ref="M3:M34" si="5">K3/150</f>
        <v>0.99998816666666679</v>
      </c>
      <c r="N3">
        <f t="shared" ref="N3:N10" si="6">N2+C3</f>
        <v>414.34000000000003</v>
      </c>
      <c r="O3" s="2">
        <f t="shared" si="4"/>
        <v>299.36065000000002</v>
      </c>
      <c r="P3" s="2"/>
      <c r="Q3" s="15"/>
      <c r="R3">
        <v>0</v>
      </c>
      <c r="S3" s="6">
        <f t="shared" ref="S3:S36" si="7">O3+R3</f>
        <v>299.36065000000002</v>
      </c>
      <c r="T3">
        <f t="shared" ref="T3:T34" si="8">T2+B3</f>
        <v>300</v>
      </c>
      <c r="U3" s="6">
        <f t="shared" ref="U3:U36" si="9">S3-T3</f>
        <v>-0.63934999999997899</v>
      </c>
      <c r="V3" s="4">
        <f>S3/T3-1</f>
        <v>-2.131166666666573E-3</v>
      </c>
      <c r="W3" s="4">
        <f t="shared" ref="W3:W66" si="10">O3/(T3-R3)-1</f>
        <v>-2.131166666666573E-3</v>
      </c>
      <c r="X3" s="1">
        <f t="shared" ref="X3:X66" si="11">R3/S3</f>
        <v>0</v>
      </c>
    </row>
    <row r="4" spans="1:24" hidden="1">
      <c r="A4" s="21" t="s">
        <v>104</v>
      </c>
      <c r="B4" s="22">
        <v>150</v>
      </c>
      <c r="C4" s="23">
        <v>203.09</v>
      </c>
      <c r="D4" s="24">
        <v>0.73860000000000003</v>
      </c>
      <c r="E4" s="27">
        <v>0.23</v>
      </c>
      <c r="F4" s="36">
        <f t="shared" si="0"/>
        <v>0.24046666666666663</v>
      </c>
      <c r="G4" s="26">
        <v>186.07</v>
      </c>
      <c r="H4" s="39">
        <f t="shared" si="1"/>
        <v>36.069999999999993</v>
      </c>
      <c r="I4" s="22" t="s">
        <v>11</v>
      </c>
      <c r="J4" s="22" t="s">
        <v>278</v>
      </c>
      <c r="K4" s="2">
        <f t="shared" si="2"/>
        <v>150.002274</v>
      </c>
      <c r="L4" s="2">
        <f t="shared" si="3"/>
        <v>2.2739999999998872E-3</v>
      </c>
      <c r="M4" s="1">
        <f t="shared" si="5"/>
        <v>1.00001516</v>
      </c>
      <c r="N4">
        <f t="shared" si="6"/>
        <v>617.43000000000006</v>
      </c>
      <c r="O4" s="2">
        <f t="shared" si="4"/>
        <v>456.03379800000005</v>
      </c>
      <c r="P4" s="2"/>
      <c r="Q4" s="15"/>
      <c r="R4">
        <v>0</v>
      </c>
      <c r="S4" s="6">
        <f t="shared" si="7"/>
        <v>456.03379800000005</v>
      </c>
      <c r="T4">
        <f t="shared" si="8"/>
        <v>450</v>
      </c>
      <c r="U4" s="6">
        <f t="shared" si="9"/>
        <v>6.0337980000000471</v>
      </c>
      <c r="V4" s="4">
        <f t="shared" ref="V4:V67" si="12">S4/T4-1</f>
        <v>1.3408440000000077E-2</v>
      </c>
      <c r="W4" s="4">
        <f t="shared" si="10"/>
        <v>1.3408440000000077E-2</v>
      </c>
      <c r="X4" s="1">
        <f t="shared" si="11"/>
        <v>0</v>
      </c>
    </row>
    <row r="5" spans="1:24" hidden="1">
      <c r="A5" s="21" t="s">
        <v>105</v>
      </c>
      <c r="B5" s="22">
        <v>150</v>
      </c>
      <c r="C5" s="23">
        <v>199.68</v>
      </c>
      <c r="D5" s="24">
        <v>0.75119999999999998</v>
      </c>
      <c r="E5" s="27">
        <v>0.23</v>
      </c>
      <c r="F5" s="36">
        <f t="shared" si="0"/>
        <v>0.23953333333333338</v>
      </c>
      <c r="G5" s="26">
        <v>185.93</v>
      </c>
      <c r="H5" s="39">
        <f t="shared" si="1"/>
        <v>35.930000000000007</v>
      </c>
      <c r="I5" s="22" t="s">
        <v>11</v>
      </c>
      <c r="J5" s="22" t="s">
        <v>279</v>
      </c>
      <c r="K5" s="2">
        <f t="shared" si="2"/>
        <v>149.999616</v>
      </c>
      <c r="L5" s="2">
        <f t="shared" si="3"/>
        <v>-3.8399999999683132E-4</v>
      </c>
      <c r="M5" s="1">
        <f t="shared" si="5"/>
        <v>0.99999744000000002</v>
      </c>
      <c r="N5">
        <f t="shared" si="6"/>
        <v>817.11000000000013</v>
      </c>
      <c r="O5" s="2">
        <f t="shared" si="4"/>
        <v>613.81303200000013</v>
      </c>
      <c r="P5" s="2"/>
      <c r="Q5" s="15"/>
      <c r="R5">
        <v>0</v>
      </c>
      <c r="S5" s="6">
        <f t="shared" si="7"/>
        <v>613.81303200000013</v>
      </c>
      <c r="T5">
        <f t="shared" si="8"/>
        <v>600</v>
      </c>
      <c r="U5" s="6">
        <f t="shared" si="9"/>
        <v>13.813032000000135</v>
      </c>
      <c r="V5" s="4">
        <f t="shared" si="12"/>
        <v>2.3021720000000245E-2</v>
      </c>
      <c r="W5" s="4">
        <f t="shared" si="10"/>
        <v>2.3021720000000245E-2</v>
      </c>
      <c r="X5" s="1">
        <f t="shared" si="11"/>
        <v>0</v>
      </c>
    </row>
    <row r="6" spans="1:24" hidden="1">
      <c r="A6" s="21" t="s">
        <v>106</v>
      </c>
      <c r="B6" s="22">
        <v>150</v>
      </c>
      <c r="C6" s="23">
        <v>200.16</v>
      </c>
      <c r="D6" s="24">
        <v>0.74939999999999996</v>
      </c>
      <c r="E6" s="27">
        <v>0.23</v>
      </c>
      <c r="F6" s="36">
        <f t="shared" si="0"/>
        <v>0.2425333333333333</v>
      </c>
      <c r="G6" s="26">
        <v>186.38</v>
      </c>
      <c r="H6" s="39">
        <f t="shared" si="1"/>
        <v>36.379999999999995</v>
      </c>
      <c r="I6" s="22" t="s">
        <v>11</v>
      </c>
      <c r="J6" s="22" t="s">
        <v>280</v>
      </c>
      <c r="K6" s="2">
        <f t="shared" si="2"/>
        <v>149.99990399999999</v>
      </c>
      <c r="L6" s="2">
        <f t="shared" si="3"/>
        <v>-9.6000000013418685E-5</v>
      </c>
      <c r="M6" s="1">
        <f t="shared" si="5"/>
        <v>0.99999935999999989</v>
      </c>
      <c r="N6">
        <f t="shared" si="6"/>
        <v>1017.2700000000001</v>
      </c>
      <c r="O6" s="2">
        <f t="shared" si="4"/>
        <v>762.34213799999998</v>
      </c>
      <c r="P6" s="2"/>
      <c r="Q6" s="15"/>
      <c r="R6">
        <v>0</v>
      </c>
      <c r="S6" s="6">
        <f t="shared" si="7"/>
        <v>762.34213799999998</v>
      </c>
      <c r="T6">
        <f t="shared" si="8"/>
        <v>750</v>
      </c>
      <c r="U6" s="6">
        <f t="shared" si="9"/>
        <v>12.342137999999977</v>
      </c>
      <c r="V6" s="4">
        <f t="shared" si="12"/>
        <v>1.6456183999999929E-2</v>
      </c>
      <c r="W6" s="4">
        <f t="shared" si="10"/>
        <v>1.6456183999999929E-2</v>
      </c>
      <c r="X6" s="1">
        <f t="shared" si="11"/>
        <v>0</v>
      </c>
    </row>
    <row r="7" spans="1:24" hidden="1">
      <c r="A7" s="21" t="s">
        <v>107</v>
      </c>
      <c r="B7" s="22">
        <v>150</v>
      </c>
      <c r="C7" s="23">
        <v>199.63</v>
      </c>
      <c r="D7" s="24">
        <v>0.75139999999999996</v>
      </c>
      <c r="E7" s="27">
        <v>0.23</v>
      </c>
      <c r="F7" s="36">
        <f t="shared" si="0"/>
        <v>0.23919999999999997</v>
      </c>
      <c r="G7" s="26">
        <v>185.88</v>
      </c>
      <c r="H7" s="39">
        <f t="shared" si="1"/>
        <v>35.879999999999995</v>
      </c>
      <c r="I7" s="22" t="s">
        <v>11</v>
      </c>
      <c r="J7" s="22" t="s">
        <v>281</v>
      </c>
      <c r="K7" s="2">
        <f t="shared" si="2"/>
        <v>150.001982</v>
      </c>
      <c r="L7" s="2">
        <f t="shared" si="3"/>
        <v>1.9819999999981519E-3</v>
      </c>
      <c r="M7" s="1">
        <f t="shared" si="5"/>
        <v>1.0000132133333333</v>
      </c>
      <c r="N7">
        <f t="shared" si="6"/>
        <v>1216.9000000000001</v>
      </c>
      <c r="O7" s="2">
        <f t="shared" si="4"/>
        <v>914.37865999999997</v>
      </c>
      <c r="P7" s="2"/>
      <c r="Q7" s="15"/>
      <c r="R7">
        <v>0</v>
      </c>
      <c r="S7" s="6">
        <f t="shared" si="7"/>
        <v>914.37865999999997</v>
      </c>
      <c r="T7">
        <f t="shared" si="8"/>
        <v>900</v>
      </c>
      <c r="U7" s="6">
        <f t="shared" si="9"/>
        <v>14.378659999999968</v>
      </c>
      <c r="V7" s="4">
        <f t="shared" si="12"/>
        <v>1.5976288888888801E-2</v>
      </c>
      <c r="W7" s="4">
        <f t="shared" si="10"/>
        <v>1.5976288888888801E-2</v>
      </c>
      <c r="X7" s="1">
        <f t="shared" si="11"/>
        <v>0</v>
      </c>
    </row>
    <row r="8" spans="1:24" hidden="1">
      <c r="A8" s="21" t="s">
        <v>108</v>
      </c>
      <c r="B8" s="22">
        <v>150</v>
      </c>
      <c r="C8" s="23">
        <v>199.95</v>
      </c>
      <c r="D8" s="24">
        <v>0.75019999999999998</v>
      </c>
      <c r="E8" s="27">
        <v>0.23</v>
      </c>
      <c r="F8" s="36">
        <f t="shared" si="0"/>
        <v>0.24186666666666667</v>
      </c>
      <c r="G8" s="26">
        <v>186.28</v>
      </c>
      <c r="H8" s="39">
        <f t="shared" si="1"/>
        <v>36.28</v>
      </c>
      <c r="I8" s="22" t="s">
        <v>11</v>
      </c>
      <c r="J8" s="22" t="s">
        <v>282</v>
      </c>
      <c r="K8" s="2">
        <f t="shared" si="2"/>
        <v>150.00248999999999</v>
      </c>
      <c r="L8" s="2">
        <f t="shared" si="3"/>
        <v>2.4899999999945521E-3</v>
      </c>
      <c r="M8" s="1">
        <f t="shared" si="5"/>
        <v>1.0000165999999999</v>
      </c>
      <c r="N8">
        <f t="shared" si="6"/>
        <v>1416.8500000000001</v>
      </c>
      <c r="O8" s="2">
        <f t="shared" si="4"/>
        <v>1062.9208700000001</v>
      </c>
      <c r="P8" s="2"/>
      <c r="Q8" s="15"/>
      <c r="R8">
        <v>0</v>
      </c>
      <c r="S8" s="6">
        <f t="shared" si="7"/>
        <v>1062.9208700000001</v>
      </c>
      <c r="T8">
        <f t="shared" si="8"/>
        <v>1050</v>
      </c>
      <c r="U8" s="6">
        <f t="shared" si="9"/>
        <v>12.92087000000015</v>
      </c>
      <c r="V8" s="4">
        <f t="shared" si="12"/>
        <v>1.230559047619062E-2</v>
      </c>
      <c r="W8" s="4">
        <f t="shared" si="10"/>
        <v>1.230559047619062E-2</v>
      </c>
      <c r="X8" s="1">
        <f t="shared" si="11"/>
        <v>0</v>
      </c>
    </row>
    <row r="9" spans="1:24" hidden="1">
      <c r="A9" s="21" t="s">
        <v>109</v>
      </c>
      <c r="B9" s="22">
        <v>150</v>
      </c>
      <c r="C9" s="23">
        <v>198.49</v>
      </c>
      <c r="D9" s="24">
        <v>0.75570000000000004</v>
      </c>
      <c r="E9" s="27">
        <v>0.23</v>
      </c>
      <c r="F9" s="36">
        <f t="shared" si="0"/>
        <v>0.23213333333333327</v>
      </c>
      <c r="G9" s="26">
        <v>184.82</v>
      </c>
      <c r="H9" s="39">
        <f t="shared" si="1"/>
        <v>34.819999999999993</v>
      </c>
      <c r="I9" s="22" t="s">
        <v>11</v>
      </c>
      <c r="J9" s="22" t="s">
        <v>283</v>
      </c>
      <c r="K9" s="2">
        <f t="shared" si="2"/>
        <v>149.99889300000001</v>
      </c>
      <c r="L9" s="2">
        <f t="shared" si="3"/>
        <v>-1.1069999999904212E-3</v>
      </c>
      <c r="M9" s="1">
        <f t="shared" si="5"/>
        <v>0.99999262000000011</v>
      </c>
      <c r="N9">
        <f t="shared" si="6"/>
        <v>1615.3400000000001</v>
      </c>
      <c r="O9" s="2">
        <f t="shared" si="4"/>
        <v>1220.7124380000002</v>
      </c>
      <c r="P9" s="2"/>
      <c r="Q9" s="15"/>
      <c r="R9">
        <v>0</v>
      </c>
      <c r="S9" s="6">
        <f t="shared" si="7"/>
        <v>1220.7124380000002</v>
      </c>
      <c r="T9">
        <f t="shared" si="8"/>
        <v>1200</v>
      </c>
      <c r="U9" s="6">
        <f t="shared" si="9"/>
        <v>20.712438000000247</v>
      </c>
      <c r="V9" s="4">
        <f t="shared" si="12"/>
        <v>1.7260365000000277E-2</v>
      </c>
      <c r="W9" s="4">
        <f t="shared" si="10"/>
        <v>1.7260365000000277E-2</v>
      </c>
      <c r="X9" s="1">
        <f t="shared" si="11"/>
        <v>0</v>
      </c>
    </row>
    <row r="10" spans="1:24" hidden="1">
      <c r="A10" s="21" t="s">
        <v>110</v>
      </c>
      <c r="B10" s="22">
        <v>150</v>
      </c>
      <c r="C10" s="23">
        <v>199.76</v>
      </c>
      <c r="D10" s="24">
        <v>0.75090000000000001</v>
      </c>
      <c r="E10" s="27">
        <v>0.23</v>
      </c>
      <c r="F10" s="36">
        <f t="shared" si="0"/>
        <v>0.24006666666666659</v>
      </c>
      <c r="G10" s="26">
        <v>186.01</v>
      </c>
      <c r="H10" s="39">
        <f t="shared" si="1"/>
        <v>36.009999999999991</v>
      </c>
      <c r="I10" s="22" t="s">
        <v>11</v>
      </c>
      <c r="J10" s="22" t="s">
        <v>284</v>
      </c>
      <c r="K10" s="2">
        <f t="shared" si="2"/>
        <v>149.99978400000001</v>
      </c>
      <c r="L10" s="2">
        <f t="shared" si="3"/>
        <v>-2.159999999946649E-4</v>
      </c>
      <c r="M10" s="1">
        <f t="shared" si="5"/>
        <v>0.99999855999999998</v>
      </c>
      <c r="N10">
        <f t="shared" si="6"/>
        <v>1815.1000000000001</v>
      </c>
      <c r="O10" s="2">
        <f t="shared" si="4"/>
        <v>1362.9585900000002</v>
      </c>
      <c r="P10" s="2"/>
      <c r="Q10" s="15"/>
      <c r="R10">
        <v>0</v>
      </c>
      <c r="S10" s="6">
        <f t="shared" si="7"/>
        <v>1362.9585900000002</v>
      </c>
      <c r="T10">
        <f t="shared" si="8"/>
        <v>1350</v>
      </c>
      <c r="U10" s="6">
        <f t="shared" si="9"/>
        <v>12.958590000000186</v>
      </c>
      <c r="V10" s="4">
        <f t="shared" si="12"/>
        <v>9.5989555555557882E-3</v>
      </c>
      <c r="W10" s="4">
        <f t="shared" si="10"/>
        <v>9.5989555555557882E-3</v>
      </c>
      <c r="X10" s="1">
        <f t="shared" si="11"/>
        <v>0</v>
      </c>
    </row>
    <row r="11" spans="1:24" hidden="1">
      <c r="A11" s="28" t="s">
        <v>111</v>
      </c>
      <c r="B11" s="22">
        <v>150</v>
      </c>
      <c r="C11" s="23">
        <v>197.11</v>
      </c>
      <c r="D11" s="24">
        <v>0.76100000000000001</v>
      </c>
      <c r="E11" s="27">
        <v>0.23</v>
      </c>
      <c r="F11" s="36">
        <f t="shared" si="0"/>
        <v>0.23879999999999996</v>
      </c>
      <c r="G11" s="26">
        <v>185.82</v>
      </c>
      <c r="H11" s="39">
        <f t="shared" si="1"/>
        <v>35.819999999999993</v>
      </c>
      <c r="I11" s="22" t="s">
        <v>11</v>
      </c>
      <c r="J11" s="22" t="s">
        <v>285</v>
      </c>
      <c r="K11" s="2">
        <f t="shared" si="2"/>
        <v>150.00071000000003</v>
      </c>
      <c r="L11" s="2">
        <f t="shared" si="3"/>
        <v>7.1000000002641173E-4</v>
      </c>
      <c r="M11" s="1">
        <f t="shared" si="5"/>
        <v>1.0000047333333335</v>
      </c>
      <c r="N11" s="6">
        <f t="shared" ref="N11:N42" si="13">N10+C11-P11</f>
        <v>2012.21</v>
      </c>
      <c r="O11" s="2">
        <f t="shared" si="4"/>
        <v>1531.2918099999999</v>
      </c>
      <c r="P11" s="2"/>
      <c r="Q11" s="15"/>
      <c r="R11">
        <v>0</v>
      </c>
      <c r="S11" s="6">
        <f t="shared" si="7"/>
        <v>1531.2918099999999</v>
      </c>
      <c r="T11">
        <f t="shared" si="8"/>
        <v>1500</v>
      </c>
      <c r="U11" s="6">
        <f t="shared" si="9"/>
        <v>31.291809999999941</v>
      </c>
      <c r="V11" s="4">
        <f t="shared" si="12"/>
        <v>2.0861206666666687E-2</v>
      </c>
      <c r="W11" s="4">
        <f t="shared" si="10"/>
        <v>2.0861206666666687E-2</v>
      </c>
      <c r="X11" s="1">
        <f t="shared" si="11"/>
        <v>0</v>
      </c>
    </row>
    <row r="12" spans="1:24" hidden="1">
      <c r="A12" s="28" t="s">
        <v>112</v>
      </c>
      <c r="B12" s="22">
        <v>150</v>
      </c>
      <c r="C12" s="23">
        <v>197.58</v>
      </c>
      <c r="D12" s="24">
        <v>0.75919999999999999</v>
      </c>
      <c r="E12" s="27">
        <v>0.23</v>
      </c>
      <c r="F12" s="36">
        <f t="shared" si="0"/>
        <v>0.24173333333333327</v>
      </c>
      <c r="G12" s="26">
        <v>186.26</v>
      </c>
      <c r="H12" s="39">
        <f t="shared" si="1"/>
        <v>36.259999999999991</v>
      </c>
      <c r="I12" s="22" t="s">
        <v>11</v>
      </c>
      <c r="J12" s="22" t="s">
        <v>286</v>
      </c>
      <c r="K12" s="2">
        <f t="shared" si="2"/>
        <v>150.002736</v>
      </c>
      <c r="L12" s="2">
        <f t="shared" si="3"/>
        <v>2.7359999999987394E-3</v>
      </c>
      <c r="M12" s="1">
        <f t="shared" si="5"/>
        <v>1.0000182399999999</v>
      </c>
      <c r="N12" s="6">
        <f t="shared" si="13"/>
        <v>2209.79</v>
      </c>
      <c r="O12" s="2">
        <f t="shared" si="4"/>
        <v>1677.672568</v>
      </c>
      <c r="P12" s="2"/>
      <c r="Q12" s="15"/>
      <c r="R12">
        <v>0</v>
      </c>
      <c r="S12" s="6">
        <f t="shared" si="7"/>
        <v>1677.672568</v>
      </c>
      <c r="T12">
        <f t="shared" si="8"/>
        <v>1650</v>
      </c>
      <c r="U12" s="6">
        <f t="shared" si="9"/>
        <v>27.672567999999956</v>
      </c>
      <c r="V12" s="4">
        <f t="shared" si="12"/>
        <v>1.6771253333333291E-2</v>
      </c>
      <c r="W12" s="4">
        <f t="shared" si="10"/>
        <v>1.6771253333333291E-2</v>
      </c>
      <c r="X12" s="1">
        <f t="shared" si="11"/>
        <v>0</v>
      </c>
    </row>
    <row r="13" spans="1:24" hidden="1">
      <c r="A13" s="21" t="s">
        <v>113</v>
      </c>
      <c r="B13" s="22">
        <v>150</v>
      </c>
      <c r="C13" s="23">
        <v>198.99</v>
      </c>
      <c r="D13" s="24">
        <v>0.75380000000000003</v>
      </c>
      <c r="E13" s="27">
        <v>0.23</v>
      </c>
      <c r="F13" s="36">
        <f t="shared" si="0"/>
        <v>0.23526666666666662</v>
      </c>
      <c r="G13" s="26">
        <v>185.29</v>
      </c>
      <c r="H13" s="39">
        <f t="shared" si="1"/>
        <v>35.289999999999992</v>
      </c>
      <c r="I13" s="22" t="s">
        <v>11</v>
      </c>
      <c r="J13" s="22" t="s">
        <v>287</v>
      </c>
      <c r="K13" s="2">
        <f t="shared" si="2"/>
        <v>149.99866200000002</v>
      </c>
      <c r="L13" s="2">
        <f t="shared" si="3"/>
        <v>-1.3379999999756365E-3</v>
      </c>
      <c r="M13" s="1">
        <f t="shared" si="5"/>
        <v>0.99999108000000014</v>
      </c>
      <c r="N13" s="6">
        <f t="shared" si="13"/>
        <v>2408.7799999999997</v>
      </c>
      <c r="O13" s="2">
        <f t="shared" si="4"/>
        <v>1815.7383639999998</v>
      </c>
      <c r="P13" s="2"/>
      <c r="Q13" s="15"/>
      <c r="R13">
        <v>0</v>
      </c>
      <c r="S13" s="6">
        <f t="shared" si="7"/>
        <v>1815.7383639999998</v>
      </c>
      <c r="T13">
        <f t="shared" si="8"/>
        <v>1800</v>
      </c>
      <c r="U13" s="6">
        <f t="shared" si="9"/>
        <v>15.738363999999819</v>
      </c>
      <c r="V13" s="4">
        <f t="shared" si="12"/>
        <v>8.743535555555404E-3</v>
      </c>
      <c r="W13" s="4">
        <f t="shared" si="10"/>
        <v>8.743535555555404E-3</v>
      </c>
      <c r="X13" s="1">
        <f t="shared" si="11"/>
        <v>0</v>
      </c>
    </row>
    <row r="14" spans="1:24" hidden="1">
      <c r="A14" s="28" t="s">
        <v>114</v>
      </c>
      <c r="B14" s="22">
        <v>150</v>
      </c>
      <c r="C14" s="23">
        <v>197.08</v>
      </c>
      <c r="D14" s="24">
        <v>0.7611</v>
      </c>
      <c r="E14" s="27">
        <v>0.23</v>
      </c>
      <c r="F14" s="36">
        <f t="shared" si="0"/>
        <v>0.23853333333333335</v>
      </c>
      <c r="G14" s="26">
        <v>185.78</v>
      </c>
      <c r="H14" s="39">
        <f t="shared" si="1"/>
        <v>35.78</v>
      </c>
      <c r="I14" s="22" t="s">
        <v>11</v>
      </c>
      <c r="J14" s="22" t="s">
        <v>288</v>
      </c>
      <c r="K14" s="2">
        <f t="shared" si="2"/>
        <v>149.99758800000001</v>
      </c>
      <c r="L14" s="2">
        <f t="shared" si="3"/>
        <v>-2.4119999999925312E-3</v>
      </c>
      <c r="M14" s="1">
        <f t="shared" si="5"/>
        <v>0.99998392000000003</v>
      </c>
      <c r="N14" s="6">
        <f t="shared" si="13"/>
        <v>2605.8599999999997</v>
      </c>
      <c r="O14" s="2">
        <f t="shared" si="4"/>
        <v>1983.3200459999998</v>
      </c>
      <c r="P14" s="2"/>
      <c r="Q14" s="15"/>
      <c r="R14">
        <v>0</v>
      </c>
      <c r="S14" s="6">
        <f t="shared" si="7"/>
        <v>1983.3200459999998</v>
      </c>
      <c r="T14">
        <f t="shared" si="8"/>
        <v>1950</v>
      </c>
      <c r="U14" s="6">
        <f t="shared" si="9"/>
        <v>33.32004599999982</v>
      </c>
      <c r="V14" s="4">
        <f t="shared" si="12"/>
        <v>1.7087203076922908E-2</v>
      </c>
      <c r="W14" s="4">
        <f t="shared" si="10"/>
        <v>1.7087203076922908E-2</v>
      </c>
      <c r="X14" s="1">
        <f t="shared" si="11"/>
        <v>0</v>
      </c>
    </row>
    <row r="15" spans="1:24" hidden="1">
      <c r="A15" s="28" t="s">
        <v>115</v>
      </c>
      <c r="B15" s="22">
        <v>150</v>
      </c>
      <c r="C15" s="23">
        <v>195.98</v>
      </c>
      <c r="D15" s="24">
        <v>0.76539999999999997</v>
      </c>
      <c r="E15" s="27">
        <v>0.23</v>
      </c>
      <c r="F15" s="36">
        <f t="shared" si="0"/>
        <v>0.23166666666666666</v>
      </c>
      <c r="G15" s="26">
        <v>184.75</v>
      </c>
      <c r="H15" s="39">
        <f t="shared" si="1"/>
        <v>34.75</v>
      </c>
      <c r="I15" s="22" t="s">
        <v>11</v>
      </c>
      <c r="J15" s="22" t="s">
        <v>289</v>
      </c>
      <c r="K15" s="2">
        <f t="shared" si="2"/>
        <v>150.00309199999998</v>
      </c>
      <c r="L15" s="2">
        <f t="shared" si="3"/>
        <v>3.0919999999809988E-3</v>
      </c>
      <c r="M15" s="1">
        <f t="shared" si="5"/>
        <v>1.0000206133333331</v>
      </c>
      <c r="N15" s="6">
        <f t="shared" si="13"/>
        <v>2801.8399999999997</v>
      </c>
      <c r="O15" s="2">
        <f t="shared" si="4"/>
        <v>2144.5283359999999</v>
      </c>
      <c r="P15" s="2"/>
      <c r="Q15" s="15"/>
      <c r="R15">
        <v>0</v>
      </c>
      <c r="S15" s="6">
        <f t="shared" si="7"/>
        <v>2144.5283359999999</v>
      </c>
      <c r="T15">
        <f t="shared" si="8"/>
        <v>2100</v>
      </c>
      <c r="U15" s="6">
        <f t="shared" si="9"/>
        <v>44.528335999999854</v>
      </c>
      <c r="V15" s="4">
        <f t="shared" si="12"/>
        <v>2.120396952380954E-2</v>
      </c>
      <c r="W15" s="4">
        <f t="shared" si="10"/>
        <v>2.120396952380954E-2</v>
      </c>
      <c r="X15" s="1">
        <f t="shared" si="11"/>
        <v>0</v>
      </c>
    </row>
    <row r="16" spans="1:24" hidden="1">
      <c r="A16" s="21" t="s">
        <v>116</v>
      </c>
      <c r="B16" s="22">
        <v>150</v>
      </c>
      <c r="C16" s="23">
        <v>198.78</v>
      </c>
      <c r="D16" s="24">
        <v>0.75460000000000005</v>
      </c>
      <c r="E16" s="27">
        <v>0.23</v>
      </c>
      <c r="F16" s="36">
        <f t="shared" si="0"/>
        <v>0.23393333333333335</v>
      </c>
      <c r="G16" s="26">
        <v>185.09</v>
      </c>
      <c r="H16" s="39">
        <f t="shared" si="1"/>
        <v>35.090000000000003</v>
      </c>
      <c r="I16" s="22" t="s">
        <v>11</v>
      </c>
      <c r="J16" s="22" t="s">
        <v>290</v>
      </c>
      <c r="K16" s="2">
        <f t="shared" si="2"/>
        <v>149.99938800000001</v>
      </c>
      <c r="L16" s="2">
        <f t="shared" si="3"/>
        <v>-6.1199999998962085E-4</v>
      </c>
      <c r="M16" s="1">
        <f t="shared" si="5"/>
        <v>0.99999592000000004</v>
      </c>
      <c r="N16" s="6">
        <f t="shared" si="13"/>
        <v>3000.62</v>
      </c>
      <c r="O16" s="2">
        <f t="shared" si="4"/>
        <v>2264.2678519999999</v>
      </c>
      <c r="P16" s="2"/>
      <c r="Q16" s="15"/>
      <c r="R16">
        <v>0</v>
      </c>
      <c r="S16" s="6">
        <f t="shared" si="7"/>
        <v>2264.2678519999999</v>
      </c>
      <c r="T16">
        <f t="shared" si="8"/>
        <v>2250</v>
      </c>
      <c r="U16" s="6">
        <f t="shared" si="9"/>
        <v>14.267851999999948</v>
      </c>
      <c r="V16" s="4">
        <f t="shared" si="12"/>
        <v>6.3412675555556408E-3</v>
      </c>
      <c r="W16" s="4">
        <f t="shared" si="10"/>
        <v>6.3412675555556408E-3</v>
      </c>
      <c r="X16" s="1">
        <f t="shared" si="11"/>
        <v>0</v>
      </c>
    </row>
    <row r="17" spans="1:24" hidden="1">
      <c r="A17" s="21" t="s">
        <v>117</v>
      </c>
      <c r="B17" s="22">
        <v>150</v>
      </c>
      <c r="C17" s="23">
        <v>198.44</v>
      </c>
      <c r="D17" s="24">
        <v>0.75590000000000002</v>
      </c>
      <c r="E17" s="27">
        <v>0.23</v>
      </c>
      <c r="F17" s="36">
        <f t="shared" si="0"/>
        <v>0.23193333333333327</v>
      </c>
      <c r="G17" s="26">
        <v>184.79</v>
      </c>
      <c r="H17" s="39">
        <f t="shared" si="1"/>
        <v>34.789999999999992</v>
      </c>
      <c r="I17" s="22" t="s">
        <v>11</v>
      </c>
      <c r="J17" s="22" t="s">
        <v>291</v>
      </c>
      <c r="K17" s="2">
        <f t="shared" si="2"/>
        <v>150.00079600000001</v>
      </c>
      <c r="L17" s="2">
        <f t="shared" si="3"/>
        <v>7.9600000000823457E-4</v>
      </c>
      <c r="M17" s="1">
        <f t="shared" si="5"/>
        <v>1.0000053066666668</v>
      </c>
      <c r="N17" s="6">
        <f t="shared" si="13"/>
        <v>3199.06</v>
      </c>
      <c r="O17" s="2">
        <f t="shared" si="4"/>
        <v>2418.1694539999999</v>
      </c>
      <c r="P17" s="2"/>
      <c r="Q17" s="15"/>
      <c r="R17">
        <v>0</v>
      </c>
      <c r="S17" s="6">
        <f t="shared" si="7"/>
        <v>2418.1694539999999</v>
      </c>
      <c r="T17">
        <f t="shared" si="8"/>
        <v>2400</v>
      </c>
      <c r="U17" s="6">
        <f t="shared" si="9"/>
        <v>18.16945399999986</v>
      </c>
      <c r="V17" s="4">
        <f t="shared" si="12"/>
        <v>7.5706058333333548E-3</v>
      </c>
      <c r="W17" s="4">
        <f t="shared" si="10"/>
        <v>7.5706058333333548E-3</v>
      </c>
      <c r="X17" s="1">
        <f t="shared" si="11"/>
        <v>0</v>
      </c>
    </row>
    <row r="18" spans="1:24" hidden="1">
      <c r="A18" s="28" t="s">
        <v>118</v>
      </c>
      <c r="B18" s="22">
        <v>150</v>
      </c>
      <c r="C18" s="23">
        <v>197.45</v>
      </c>
      <c r="D18" s="24">
        <v>0.75970000000000004</v>
      </c>
      <c r="E18" s="27">
        <v>0.23</v>
      </c>
      <c r="F18" s="36">
        <f t="shared" si="0"/>
        <v>0.24093333333333325</v>
      </c>
      <c r="G18" s="26">
        <v>186.14</v>
      </c>
      <c r="H18" s="39">
        <f t="shared" si="1"/>
        <v>36.139999999999986</v>
      </c>
      <c r="I18" s="22" t="s">
        <v>11</v>
      </c>
      <c r="J18" s="22" t="s">
        <v>292</v>
      </c>
      <c r="K18" s="2">
        <f t="shared" si="2"/>
        <v>150.00276500000001</v>
      </c>
      <c r="L18" s="2">
        <f t="shared" si="3"/>
        <v>2.7650000000107866E-3</v>
      </c>
      <c r="M18" s="1">
        <f t="shared" si="5"/>
        <v>1.0000184333333335</v>
      </c>
      <c r="N18" s="6">
        <f t="shared" si="13"/>
        <v>3396.5099999999998</v>
      </c>
      <c r="O18" s="2">
        <f t="shared" si="4"/>
        <v>2580.3286469999998</v>
      </c>
      <c r="P18" s="2"/>
      <c r="Q18" s="15"/>
      <c r="R18">
        <v>0</v>
      </c>
      <c r="S18" s="6">
        <f t="shared" si="7"/>
        <v>2580.3286469999998</v>
      </c>
      <c r="T18">
        <f t="shared" si="8"/>
        <v>2550</v>
      </c>
      <c r="U18" s="6">
        <f t="shared" si="9"/>
        <v>30.328646999999819</v>
      </c>
      <c r="V18" s="4">
        <f t="shared" si="12"/>
        <v>1.1893587058823485E-2</v>
      </c>
      <c r="W18" s="4">
        <f t="shared" si="10"/>
        <v>1.1893587058823485E-2</v>
      </c>
      <c r="X18" s="1">
        <f t="shared" si="11"/>
        <v>0</v>
      </c>
    </row>
    <row r="19" spans="1:24" hidden="1">
      <c r="A19" s="21" t="s">
        <v>119</v>
      </c>
      <c r="B19" s="22">
        <v>150</v>
      </c>
      <c r="C19" s="23">
        <v>198.26</v>
      </c>
      <c r="D19" s="24">
        <v>0.75660000000000005</v>
      </c>
      <c r="E19" s="27">
        <v>0.23</v>
      </c>
      <c r="F19" s="36">
        <f t="shared" si="0"/>
        <v>0.23073333333333343</v>
      </c>
      <c r="G19" s="26">
        <v>184.61</v>
      </c>
      <c r="H19" s="39">
        <f t="shared" si="1"/>
        <v>34.610000000000014</v>
      </c>
      <c r="I19" s="22" t="s">
        <v>11</v>
      </c>
      <c r="J19" s="22" t="s">
        <v>293</v>
      </c>
      <c r="K19" s="2">
        <f t="shared" si="2"/>
        <v>150.00351599999999</v>
      </c>
      <c r="L19" s="2">
        <f t="shared" si="3"/>
        <v>3.5159999999905267E-3</v>
      </c>
      <c r="M19" s="1">
        <f t="shared" si="5"/>
        <v>1.0000234399999999</v>
      </c>
      <c r="N19" s="6">
        <f t="shared" si="13"/>
        <v>3594.7699999999995</v>
      </c>
      <c r="O19" s="2">
        <f t="shared" si="4"/>
        <v>2719.8029819999997</v>
      </c>
      <c r="P19" s="2"/>
      <c r="Q19" s="15"/>
      <c r="R19">
        <v>0</v>
      </c>
      <c r="S19" s="6">
        <f t="shared" si="7"/>
        <v>2719.8029819999997</v>
      </c>
      <c r="T19">
        <f t="shared" si="8"/>
        <v>2700</v>
      </c>
      <c r="U19" s="6">
        <f t="shared" si="9"/>
        <v>19.802981999999702</v>
      </c>
      <c r="V19" s="4">
        <f t="shared" si="12"/>
        <v>7.3344377777777581E-3</v>
      </c>
      <c r="W19" s="4">
        <f t="shared" si="10"/>
        <v>7.3344377777777581E-3</v>
      </c>
      <c r="X19" s="1">
        <f t="shared" si="11"/>
        <v>0</v>
      </c>
    </row>
    <row r="20" spans="1:24" hidden="1">
      <c r="A20" s="28" t="s">
        <v>120</v>
      </c>
      <c r="B20" s="22">
        <v>270</v>
      </c>
      <c r="C20" s="23">
        <v>357.76</v>
      </c>
      <c r="D20" s="24">
        <v>0.75470000000000004</v>
      </c>
      <c r="E20" s="27">
        <f>10%*M20+13%</f>
        <v>0.31000098133333331</v>
      </c>
      <c r="F20" s="36">
        <f t="shared" si="0"/>
        <v>0.3153703703703703</v>
      </c>
      <c r="G20" s="26">
        <v>355.15</v>
      </c>
      <c r="H20" s="39">
        <f t="shared" si="1"/>
        <v>85.149999999999977</v>
      </c>
      <c r="I20" s="22" t="s">
        <v>11</v>
      </c>
      <c r="J20" s="22" t="s">
        <v>294</v>
      </c>
      <c r="K20" s="2">
        <f t="shared" si="2"/>
        <v>270.00147199999998</v>
      </c>
      <c r="L20" s="2">
        <f t="shared" si="3"/>
        <v>1.4719999999783795E-3</v>
      </c>
      <c r="M20" s="1">
        <f t="shared" si="5"/>
        <v>1.8000098133333331</v>
      </c>
      <c r="N20" s="6">
        <f t="shared" si="13"/>
        <v>3952.5299999999997</v>
      </c>
      <c r="O20" s="2">
        <f t="shared" si="4"/>
        <v>2982.9743909999997</v>
      </c>
      <c r="P20" s="2"/>
      <c r="Q20" s="15"/>
      <c r="R20">
        <v>0</v>
      </c>
      <c r="S20" s="6">
        <f t="shared" si="7"/>
        <v>2982.9743909999997</v>
      </c>
      <c r="T20">
        <f t="shared" si="8"/>
        <v>2970</v>
      </c>
      <c r="U20" s="6">
        <f t="shared" si="9"/>
        <v>12.974390999999741</v>
      </c>
      <c r="V20" s="4">
        <f t="shared" si="12"/>
        <v>4.3684818181817242E-3</v>
      </c>
      <c r="W20" s="4">
        <f t="shared" si="10"/>
        <v>4.3684818181817242E-3</v>
      </c>
      <c r="X20" s="1">
        <f t="shared" si="11"/>
        <v>0</v>
      </c>
    </row>
    <row r="21" spans="1:24" hidden="1">
      <c r="A21" s="28" t="s">
        <v>121</v>
      </c>
      <c r="B21" s="22">
        <v>270</v>
      </c>
      <c r="C21" s="23">
        <v>361.93</v>
      </c>
      <c r="D21" s="24">
        <v>0.746</v>
      </c>
      <c r="E21" s="27">
        <f>10%*M21+13%</f>
        <v>0.30999985333333335</v>
      </c>
      <c r="F21" s="36">
        <f t="shared" si="0"/>
        <v>0.33070370370370378</v>
      </c>
      <c r="G21" s="26">
        <v>359.29</v>
      </c>
      <c r="H21" s="39">
        <f t="shared" si="1"/>
        <v>89.29000000000002</v>
      </c>
      <c r="I21" s="22" t="s">
        <v>11</v>
      </c>
      <c r="J21" s="22" t="s">
        <v>295</v>
      </c>
      <c r="K21" s="2">
        <f t="shared" si="2"/>
        <v>269.99977999999999</v>
      </c>
      <c r="L21" s="2">
        <f t="shared" si="3"/>
        <v>-2.2000000001298758E-4</v>
      </c>
      <c r="M21" s="1">
        <f t="shared" si="5"/>
        <v>1.7999985333333333</v>
      </c>
      <c r="N21" s="6">
        <f t="shared" si="13"/>
        <v>4314.46</v>
      </c>
      <c r="O21" s="2">
        <f t="shared" si="4"/>
        <v>3218.58716</v>
      </c>
      <c r="P21" s="2"/>
      <c r="Q21" s="15"/>
      <c r="R21">
        <v>0</v>
      </c>
      <c r="S21" s="6">
        <f t="shared" si="7"/>
        <v>3218.58716</v>
      </c>
      <c r="T21">
        <f t="shared" si="8"/>
        <v>3240</v>
      </c>
      <c r="U21" s="6">
        <f t="shared" si="9"/>
        <v>-21.41283999999996</v>
      </c>
      <c r="V21" s="4">
        <f t="shared" si="12"/>
        <v>-6.608901234567921E-3</v>
      </c>
      <c r="W21" s="4">
        <f t="shared" si="10"/>
        <v>-6.608901234567921E-3</v>
      </c>
      <c r="X21" s="1">
        <f t="shared" si="11"/>
        <v>0</v>
      </c>
    </row>
    <row r="22" spans="1:24" hidden="1">
      <c r="A22" s="28" t="s">
        <v>122</v>
      </c>
      <c r="B22" s="22">
        <v>270</v>
      </c>
      <c r="C22" s="23">
        <v>365.31</v>
      </c>
      <c r="D22" s="24">
        <v>0.73909999999999998</v>
      </c>
      <c r="E22" s="27">
        <f t="shared" ref="E22:E34" si="14">10%*M22+13%</f>
        <v>0.310000414</v>
      </c>
      <c r="F22" s="36">
        <f t="shared" si="0"/>
        <v>0.34311111111111103</v>
      </c>
      <c r="G22" s="26">
        <v>362.64</v>
      </c>
      <c r="H22" s="39">
        <f t="shared" si="1"/>
        <v>92.639999999999986</v>
      </c>
      <c r="I22" s="22" t="s">
        <v>11</v>
      </c>
      <c r="J22" s="22" t="s">
        <v>296</v>
      </c>
      <c r="K22" s="2">
        <f t="shared" si="2"/>
        <v>270.00062099999997</v>
      </c>
      <c r="L22" s="2">
        <f t="shared" si="3"/>
        <v>6.2099999996689803E-4</v>
      </c>
      <c r="M22" s="1">
        <f t="shared" si="5"/>
        <v>1.8000041399999998</v>
      </c>
      <c r="N22" s="6">
        <f t="shared" si="13"/>
        <v>4679.7700000000004</v>
      </c>
      <c r="O22" s="2">
        <f t="shared" si="4"/>
        <v>3458.8180070000003</v>
      </c>
      <c r="P22" s="2"/>
      <c r="Q22" s="15"/>
      <c r="R22">
        <v>0</v>
      </c>
      <c r="S22" s="6">
        <f t="shared" si="7"/>
        <v>3458.8180070000003</v>
      </c>
      <c r="T22">
        <f t="shared" si="8"/>
        <v>3510</v>
      </c>
      <c r="U22" s="6">
        <f t="shared" si="9"/>
        <v>-51.181992999999693</v>
      </c>
      <c r="V22" s="4">
        <f t="shared" si="12"/>
        <v>-1.458176438746428E-2</v>
      </c>
      <c r="W22" s="4">
        <f t="shared" si="10"/>
        <v>-1.458176438746428E-2</v>
      </c>
      <c r="X22" s="1">
        <f t="shared" si="11"/>
        <v>0</v>
      </c>
    </row>
    <row r="23" spans="1:24" hidden="1">
      <c r="A23" s="28" t="s">
        <v>123</v>
      </c>
      <c r="B23" s="22">
        <v>270</v>
      </c>
      <c r="C23" s="23">
        <v>368.2</v>
      </c>
      <c r="D23" s="24">
        <v>0.73329999999999995</v>
      </c>
      <c r="E23" s="27">
        <f t="shared" si="14"/>
        <v>0.31000070666666668</v>
      </c>
      <c r="F23" s="36">
        <f t="shared" si="0"/>
        <v>0.31607407407407401</v>
      </c>
      <c r="G23" s="26">
        <v>355.34</v>
      </c>
      <c r="H23" s="39">
        <f t="shared" si="1"/>
        <v>85.339999999999975</v>
      </c>
      <c r="I23" s="22" t="s">
        <v>11</v>
      </c>
      <c r="J23" s="22" t="s">
        <v>297</v>
      </c>
      <c r="K23" s="2">
        <f t="shared" si="2"/>
        <v>270.00106</v>
      </c>
      <c r="L23" s="2">
        <f t="shared" si="3"/>
        <v>1.059999999995398E-3</v>
      </c>
      <c r="M23" s="1">
        <f t="shared" si="5"/>
        <v>1.8000070666666665</v>
      </c>
      <c r="N23" s="6">
        <f t="shared" si="13"/>
        <v>5047.97</v>
      </c>
      <c r="O23" s="2">
        <f t="shared" si="4"/>
        <v>3701.6764010000002</v>
      </c>
      <c r="P23" s="2"/>
      <c r="Q23" s="15"/>
      <c r="R23">
        <v>0</v>
      </c>
      <c r="S23" s="6">
        <f t="shared" si="7"/>
        <v>3701.6764010000002</v>
      </c>
      <c r="T23">
        <f t="shared" si="8"/>
        <v>3780</v>
      </c>
      <c r="U23" s="6">
        <f t="shared" si="9"/>
        <v>-78.323598999999831</v>
      </c>
      <c r="V23" s="4">
        <f t="shared" si="12"/>
        <v>-2.0720528835978747E-2</v>
      </c>
      <c r="W23" s="4">
        <f t="shared" si="10"/>
        <v>-2.0720528835978747E-2</v>
      </c>
      <c r="X23" s="1">
        <f t="shared" si="11"/>
        <v>0</v>
      </c>
    </row>
    <row r="24" spans="1:24" hidden="1">
      <c r="A24" s="28" t="s">
        <v>124</v>
      </c>
      <c r="B24" s="22">
        <v>270</v>
      </c>
      <c r="C24" s="23">
        <v>358.76</v>
      </c>
      <c r="D24" s="24">
        <v>0.75260000000000005</v>
      </c>
      <c r="E24" s="27">
        <f t="shared" si="14"/>
        <v>0.31000185066666663</v>
      </c>
      <c r="F24" s="36">
        <f t="shared" si="0"/>
        <v>0.31903703703703701</v>
      </c>
      <c r="G24" s="26">
        <v>356.14</v>
      </c>
      <c r="H24" s="39">
        <f t="shared" si="1"/>
        <v>86.139999999999986</v>
      </c>
      <c r="I24" s="22" t="s">
        <v>11</v>
      </c>
      <c r="J24" s="22" t="s">
        <v>298</v>
      </c>
      <c r="K24" s="2">
        <f t="shared" si="2"/>
        <v>270.00277599999998</v>
      </c>
      <c r="L24" s="2">
        <f t="shared" si="3"/>
        <v>2.7759999999830143E-3</v>
      </c>
      <c r="M24" s="1">
        <f t="shared" si="5"/>
        <v>1.8000185066666665</v>
      </c>
      <c r="N24" s="6">
        <f t="shared" si="13"/>
        <v>5406.7300000000005</v>
      </c>
      <c r="O24" s="2">
        <f t="shared" si="4"/>
        <v>4069.1049980000007</v>
      </c>
      <c r="P24" s="2"/>
      <c r="Q24" s="15"/>
      <c r="R24">
        <v>0</v>
      </c>
      <c r="S24" s="6">
        <f t="shared" si="7"/>
        <v>4069.1049980000007</v>
      </c>
      <c r="T24">
        <f t="shared" si="8"/>
        <v>4050</v>
      </c>
      <c r="U24" s="6">
        <f t="shared" si="9"/>
        <v>19.104998000000705</v>
      </c>
      <c r="V24" s="4">
        <f t="shared" si="12"/>
        <v>4.7172834567903443E-3</v>
      </c>
      <c r="W24" s="4">
        <f t="shared" si="10"/>
        <v>4.7172834567903443E-3</v>
      </c>
      <c r="X24" s="1">
        <f t="shared" si="11"/>
        <v>0</v>
      </c>
    </row>
    <row r="25" spans="1:24" hidden="1">
      <c r="A25" s="28" t="s">
        <v>125</v>
      </c>
      <c r="B25" s="22">
        <v>270</v>
      </c>
      <c r="C25" s="23">
        <v>350.56</v>
      </c>
      <c r="D25" s="24">
        <v>0.7702</v>
      </c>
      <c r="E25" s="27">
        <f t="shared" si="14"/>
        <v>0.3100008746666667</v>
      </c>
      <c r="F25" s="36">
        <f t="shared" si="0"/>
        <v>0.31329629629629618</v>
      </c>
      <c r="G25" s="26">
        <v>354.59</v>
      </c>
      <c r="H25" s="39">
        <f t="shared" si="1"/>
        <v>84.589999999999975</v>
      </c>
      <c r="I25" s="22" t="s">
        <v>11</v>
      </c>
      <c r="J25" s="22" t="s">
        <v>299</v>
      </c>
      <c r="K25" s="2">
        <f t="shared" si="2"/>
        <v>270.00131199999998</v>
      </c>
      <c r="L25" s="2">
        <f t="shared" si="3"/>
        <v>1.3119999999844367E-3</v>
      </c>
      <c r="M25" s="1">
        <f t="shared" si="5"/>
        <v>1.8000087466666665</v>
      </c>
      <c r="N25" s="6">
        <f t="shared" si="13"/>
        <v>5757.2900000000009</v>
      </c>
      <c r="O25" s="2">
        <f t="shared" si="4"/>
        <v>4434.2647580000003</v>
      </c>
      <c r="P25" s="2"/>
      <c r="Q25" s="15"/>
      <c r="R25">
        <v>0</v>
      </c>
      <c r="S25" s="6">
        <f t="shared" si="7"/>
        <v>4434.2647580000003</v>
      </c>
      <c r="T25">
        <f t="shared" si="8"/>
        <v>4320</v>
      </c>
      <c r="U25" s="6">
        <f t="shared" si="9"/>
        <v>114.26475800000026</v>
      </c>
      <c r="V25" s="4">
        <f t="shared" si="12"/>
        <v>2.6450175462963132E-2</v>
      </c>
      <c r="W25" s="4">
        <f t="shared" si="10"/>
        <v>2.6450175462963132E-2</v>
      </c>
      <c r="X25" s="1">
        <f t="shared" si="11"/>
        <v>0</v>
      </c>
    </row>
    <row r="26" spans="1:24" hidden="1">
      <c r="A26" s="28" t="s">
        <v>126</v>
      </c>
      <c r="B26" s="22">
        <v>120</v>
      </c>
      <c r="C26" s="23">
        <v>154.58000000000001</v>
      </c>
      <c r="D26" s="24">
        <v>0.77629999999999999</v>
      </c>
      <c r="E26" s="27">
        <f t="shared" si="14"/>
        <v>0.21000030266666669</v>
      </c>
      <c r="F26" s="36">
        <f t="shared" si="0"/>
        <v>0.21433333333333332</v>
      </c>
      <c r="G26" s="26">
        <v>145.72</v>
      </c>
      <c r="H26" s="39">
        <f t="shared" si="1"/>
        <v>25.72</v>
      </c>
      <c r="I26" s="22" t="s">
        <v>11</v>
      </c>
      <c r="J26" s="22" t="s">
        <v>300</v>
      </c>
      <c r="K26" s="2">
        <f t="shared" si="2"/>
        <v>120.000454</v>
      </c>
      <c r="L26" s="2">
        <f t="shared" si="3"/>
        <v>4.5400000000483942E-4</v>
      </c>
      <c r="M26" s="1">
        <f t="shared" si="5"/>
        <v>0.80000302666666667</v>
      </c>
      <c r="N26" s="6">
        <f t="shared" si="13"/>
        <v>5911.8700000000008</v>
      </c>
      <c r="O26" s="2">
        <f t="shared" si="4"/>
        <v>4589.3846810000005</v>
      </c>
      <c r="P26" s="2"/>
      <c r="Q26" s="15"/>
      <c r="R26">
        <v>0</v>
      </c>
      <c r="S26" s="6">
        <f t="shared" si="7"/>
        <v>4589.3846810000005</v>
      </c>
      <c r="T26">
        <f t="shared" si="8"/>
        <v>4440</v>
      </c>
      <c r="U26" s="6">
        <f t="shared" si="9"/>
        <v>149.38468100000046</v>
      </c>
      <c r="V26" s="4">
        <f t="shared" si="12"/>
        <v>3.3645198423423617E-2</v>
      </c>
      <c r="W26" s="4">
        <f t="shared" si="10"/>
        <v>3.3645198423423617E-2</v>
      </c>
      <c r="X26" s="1">
        <f t="shared" si="11"/>
        <v>0</v>
      </c>
    </row>
    <row r="27" spans="1:24" hidden="1">
      <c r="A27" s="28" t="s">
        <v>127</v>
      </c>
      <c r="B27" s="22">
        <v>120</v>
      </c>
      <c r="C27" s="23">
        <v>152.22999999999999</v>
      </c>
      <c r="D27" s="24">
        <v>0.7883</v>
      </c>
      <c r="E27" s="27">
        <f t="shared" si="14"/>
        <v>0.21000193933333333</v>
      </c>
      <c r="F27" s="36">
        <f t="shared" si="0"/>
        <v>0.21024999999999991</v>
      </c>
      <c r="G27" s="26">
        <v>145.22999999999999</v>
      </c>
      <c r="H27" s="39">
        <f t="shared" si="1"/>
        <v>25.22999999999999</v>
      </c>
      <c r="I27" s="22" t="s">
        <v>11</v>
      </c>
      <c r="J27" s="22" t="s">
        <v>301</v>
      </c>
      <c r="K27" s="2">
        <f t="shared" si="2"/>
        <v>120.00290899999999</v>
      </c>
      <c r="L27" s="2">
        <f t="shared" si="3"/>
        <v>2.9089999999882821E-3</v>
      </c>
      <c r="M27" s="1">
        <f t="shared" si="5"/>
        <v>0.80001939333333327</v>
      </c>
      <c r="N27" s="6">
        <f t="shared" si="13"/>
        <v>6064.1</v>
      </c>
      <c r="O27" s="2">
        <f t="shared" si="4"/>
        <v>4780.3300300000001</v>
      </c>
      <c r="P27" s="2"/>
      <c r="Q27" s="15"/>
      <c r="R27">
        <v>0</v>
      </c>
      <c r="S27" s="6">
        <f t="shared" si="7"/>
        <v>4780.3300300000001</v>
      </c>
      <c r="T27">
        <f t="shared" si="8"/>
        <v>4560</v>
      </c>
      <c r="U27" s="6">
        <f t="shared" si="9"/>
        <v>220.33003000000008</v>
      </c>
      <c r="V27" s="4">
        <f t="shared" si="12"/>
        <v>4.8317989035087772E-2</v>
      </c>
      <c r="W27" s="4">
        <f t="shared" si="10"/>
        <v>4.8317989035087772E-2</v>
      </c>
      <c r="X27" s="1">
        <f t="shared" si="11"/>
        <v>0</v>
      </c>
    </row>
    <row r="28" spans="1:24" hidden="1">
      <c r="A28" s="28" t="s">
        <v>128</v>
      </c>
      <c r="B28" s="22">
        <v>120</v>
      </c>
      <c r="C28" s="23">
        <v>151.59</v>
      </c>
      <c r="D28" s="24">
        <v>0.79159999999999997</v>
      </c>
      <c r="E28" s="27">
        <f t="shared" si="14"/>
        <v>0.209999096</v>
      </c>
      <c r="F28" s="36">
        <f t="shared" si="0"/>
        <v>0.21916666666666676</v>
      </c>
      <c r="G28" s="26">
        <v>146.30000000000001</v>
      </c>
      <c r="H28" s="39">
        <f t="shared" si="1"/>
        <v>26.300000000000011</v>
      </c>
      <c r="I28" s="22" t="s">
        <v>11</v>
      </c>
      <c r="J28" s="22" t="s">
        <v>302</v>
      </c>
      <c r="K28" s="2">
        <f t="shared" si="2"/>
        <v>119.998644</v>
      </c>
      <c r="L28" s="2">
        <f t="shared" si="3"/>
        <v>-1.3560000000012451E-3</v>
      </c>
      <c r="M28" s="1">
        <f t="shared" si="5"/>
        <v>0.79999096000000003</v>
      </c>
      <c r="N28" s="6">
        <f t="shared" si="13"/>
        <v>6215.6900000000005</v>
      </c>
      <c r="O28" s="2">
        <f t="shared" si="4"/>
        <v>4920.3402040000001</v>
      </c>
      <c r="P28" s="2"/>
      <c r="Q28" s="15"/>
      <c r="R28">
        <v>0</v>
      </c>
      <c r="S28" s="6">
        <f t="shared" si="7"/>
        <v>4920.3402040000001</v>
      </c>
      <c r="T28">
        <f t="shared" si="8"/>
        <v>4680</v>
      </c>
      <c r="U28" s="6">
        <f t="shared" si="9"/>
        <v>240.34020400000009</v>
      </c>
      <c r="V28" s="4">
        <f t="shared" si="12"/>
        <v>5.1354744444444433E-2</v>
      </c>
      <c r="W28" s="4">
        <f t="shared" si="10"/>
        <v>5.1354744444444433E-2</v>
      </c>
      <c r="X28" s="1">
        <f t="shared" si="11"/>
        <v>0</v>
      </c>
    </row>
    <row r="29" spans="1:24" hidden="1">
      <c r="A29" s="28" t="s">
        <v>129</v>
      </c>
      <c r="B29" s="22">
        <v>120</v>
      </c>
      <c r="C29" s="23">
        <v>152.56</v>
      </c>
      <c r="D29" s="24">
        <v>0.78659999999999997</v>
      </c>
      <c r="E29" s="27">
        <f t="shared" si="14"/>
        <v>0.210002464</v>
      </c>
      <c r="F29" s="36">
        <f t="shared" si="0"/>
        <v>0.21283333333333326</v>
      </c>
      <c r="G29" s="26">
        <v>145.54</v>
      </c>
      <c r="H29" s="39">
        <f t="shared" si="1"/>
        <v>25.539999999999992</v>
      </c>
      <c r="I29" s="22" t="s">
        <v>11</v>
      </c>
      <c r="J29" s="22" t="s">
        <v>303</v>
      </c>
      <c r="K29" s="2">
        <f t="shared" si="2"/>
        <v>120.00369599999999</v>
      </c>
      <c r="L29" s="2">
        <f t="shared" si="3"/>
        <v>3.6959999999908177E-3</v>
      </c>
      <c r="M29" s="1">
        <f t="shared" si="5"/>
        <v>0.80002463999999995</v>
      </c>
      <c r="N29" s="6">
        <f t="shared" si="13"/>
        <v>6368.2500000000009</v>
      </c>
      <c r="O29" s="2">
        <f t="shared" si="4"/>
        <v>5009.2654500000008</v>
      </c>
      <c r="P29" s="2"/>
      <c r="Q29" s="15"/>
      <c r="R29">
        <v>0</v>
      </c>
      <c r="S29" s="6">
        <f t="shared" si="7"/>
        <v>5009.2654500000008</v>
      </c>
      <c r="T29">
        <f t="shared" si="8"/>
        <v>4800</v>
      </c>
      <c r="U29" s="6">
        <f t="shared" si="9"/>
        <v>209.26545000000078</v>
      </c>
      <c r="V29" s="4">
        <f t="shared" si="12"/>
        <v>4.3596968750000187E-2</v>
      </c>
      <c r="W29" s="4">
        <f t="shared" si="10"/>
        <v>4.3596968750000187E-2</v>
      </c>
      <c r="X29" s="1">
        <f t="shared" si="11"/>
        <v>0</v>
      </c>
    </row>
    <row r="30" spans="1:24" hidden="1">
      <c r="A30" s="28" t="s">
        <v>130</v>
      </c>
      <c r="B30" s="22">
        <v>120</v>
      </c>
      <c r="C30" s="23">
        <v>147.63999999999999</v>
      </c>
      <c r="D30" s="24">
        <v>0.81279999999999997</v>
      </c>
      <c r="E30" s="27">
        <f t="shared" si="14"/>
        <v>0.21000119466666667</v>
      </c>
      <c r="F30" s="36">
        <f t="shared" si="0"/>
        <v>0.22125000000000009</v>
      </c>
      <c r="G30" s="26">
        <v>146.55000000000001</v>
      </c>
      <c r="H30" s="39">
        <f t="shared" si="1"/>
        <v>26.550000000000011</v>
      </c>
      <c r="I30" s="22" t="s">
        <v>11</v>
      </c>
      <c r="J30" s="22" t="s">
        <v>304</v>
      </c>
      <c r="K30" s="2">
        <f t="shared" si="2"/>
        <v>120.00179199999998</v>
      </c>
      <c r="L30" s="2">
        <f t="shared" si="3"/>
        <v>1.7919999999804759E-3</v>
      </c>
      <c r="M30" s="1">
        <f t="shared" si="5"/>
        <v>0.80001194666666653</v>
      </c>
      <c r="N30" s="6">
        <f t="shared" si="13"/>
        <v>6515.8900000000012</v>
      </c>
      <c r="O30" s="2">
        <f t="shared" si="4"/>
        <v>5296.1153920000006</v>
      </c>
      <c r="P30" s="2"/>
      <c r="Q30" s="15"/>
      <c r="R30">
        <v>0</v>
      </c>
      <c r="S30" s="6">
        <f t="shared" si="7"/>
        <v>5296.1153920000006</v>
      </c>
      <c r="T30">
        <f t="shared" si="8"/>
        <v>4920</v>
      </c>
      <c r="U30" s="6">
        <f t="shared" si="9"/>
        <v>376.11539200000061</v>
      </c>
      <c r="V30" s="4">
        <f t="shared" si="12"/>
        <v>7.6446217886178891E-2</v>
      </c>
      <c r="W30" s="4">
        <f t="shared" si="10"/>
        <v>7.6446217886178891E-2</v>
      </c>
      <c r="X30" s="1">
        <f t="shared" si="11"/>
        <v>0</v>
      </c>
    </row>
    <row r="31" spans="1:24" hidden="1">
      <c r="A31" s="28" t="s">
        <v>131</v>
      </c>
      <c r="B31" s="22">
        <v>105</v>
      </c>
      <c r="C31" s="23">
        <v>129.06</v>
      </c>
      <c r="D31" s="24">
        <v>0.81359999999999999</v>
      </c>
      <c r="E31" s="27">
        <f t="shared" si="14"/>
        <v>0.20000214399999999</v>
      </c>
      <c r="F31" s="36">
        <f t="shared" si="0"/>
        <v>0.22019047619047624</v>
      </c>
      <c r="G31" s="26">
        <v>128.12</v>
      </c>
      <c r="H31" s="39">
        <f t="shared" si="1"/>
        <v>23.120000000000005</v>
      </c>
      <c r="I31" s="22" t="s">
        <v>11</v>
      </c>
      <c r="J31" s="22" t="s">
        <v>305</v>
      </c>
      <c r="K31" s="2">
        <f t="shared" si="2"/>
        <v>105.00321599999999</v>
      </c>
      <c r="L31" s="2">
        <f t="shared" si="3"/>
        <v>3.2159999999947786E-3</v>
      </c>
      <c r="M31" s="1">
        <f t="shared" si="5"/>
        <v>0.70002143999999999</v>
      </c>
      <c r="N31" s="6">
        <f t="shared" si="13"/>
        <v>6644.9500000000016</v>
      </c>
      <c r="O31" s="2">
        <f t="shared" si="4"/>
        <v>5406.3313200000011</v>
      </c>
      <c r="P31" s="2"/>
      <c r="Q31" s="15"/>
      <c r="R31">
        <v>0</v>
      </c>
      <c r="S31" s="6">
        <f t="shared" si="7"/>
        <v>5406.3313200000011</v>
      </c>
      <c r="T31">
        <f t="shared" si="8"/>
        <v>5025</v>
      </c>
      <c r="U31" s="6">
        <f t="shared" si="9"/>
        <v>381.33132000000114</v>
      </c>
      <c r="V31" s="4">
        <f t="shared" si="12"/>
        <v>7.5886829850746462E-2</v>
      </c>
      <c r="W31" s="4">
        <f t="shared" si="10"/>
        <v>7.5886829850746462E-2</v>
      </c>
      <c r="X31" s="1">
        <f t="shared" si="11"/>
        <v>0</v>
      </c>
    </row>
    <row r="32" spans="1:24" hidden="1">
      <c r="A32" s="28" t="s">
        <v>132</v>
      </c>
      <c r="B32" s="22">
        <v>105</v>
      </c>
      <c r="C32" s="23">
        <v>129.04</v>
      </c>
      <c r="D32" s="24">
        <v>0.81369999999999998</v>
      </c>
      <c r="E32" s="27">
        <f t="shared" si="14"/>
        <v>0.19999989866666668</v>
      </c>
      <c r="F32" s="36">
        <f t="shared" si="0"/>
        <v>0.21999999999999995</v>
      </c>
      <c r="G32" s="26">
        <v>128.1</v>
      </c>
      <c r="H32" s="39">
        <f t="shared" si="1"/>
        <v>23.099999999999994</v>
      </c>
      <c r="I32" s="22" t="s">
        <v>11</v>
      </c>
      <c r="J32" s="22" t="s">
        <v>306</v>
      </c>
      <c r="K32" s="2">
        <f t="shared" si="2"/>
        <v>104.99984799999999</v>
      </c>
      <c r="L32" s="2">
        <f t="shared" si="3"/>
        <v>-1.5200000001414082E-4</v>
      </c>
      <c r="M32" s="1">
        <f t="shared" si="5"/>
        <v>0.6999989866666666</v>
      </c>
      <c r="N32" s="6">
        <f t="shared" si="13"/>
        <v>6773.9900000000016</v>
      </c>
      <c r="O32" s="2">
        <f t="shared" si="4"/>
        <v>5511.9956630000015</v>
      </c>
      <c r="P32" s="2"/>
      <c r="Q32" s="15"/>
      <c r="R32">
        <v>0</v>
      </c>
      <c r="S32" s="6">
        <f t="shared" si="7"/>
        <v>5511.9956630000015</v>
      </c>
      <c r="T32">
        <f t="shared" si="8"/>
        <v>5130</v>
      </c>
      <c r="U32" s="6">
        <f t="shared" si="9"/>
        <v>381.99566300000151</v>
      </c>
      <c r="V32" s="4">
        <f t="shared" si="12"/>
        <v>7.4463092202729397E-2</v>
      </c>
      <c r="W32" s="4">
        <f t="shared" si="10"/>
        <v>7.4463092202729397E-2</v>
      </c>
      <c r="X32" s="1">
        <f t="shared" si="11"/>
        <v>0</v>
      </c>
    </row>
    <row r="33" spans="1:24" hidden="1">
      <c r="A33" s="28" t="s">
        <v>133</v>
      </c>
      <c r="B33" s="22">
        <v>105</v>
      </c>
      <c r="C33" s="23">
        <v>129.26</v>
      </c>
      <c r="D33" s="24">
        <v>0.81230000000000002</v>
      </c>
      <c r="E33" s="27">
        <f t="shared" si="14"/>
        <v>0.19999859866666667</v>
      </c>
      <c r="F33" s="36">
        <f t="shared" si="0"/>
        <v>0.22209523809523804</v>
      </c>
      <c r="G33" s="26">
        <v>128.32</v>
      </c>
      <c r="H33" s="39">
        <f t="shared" si="1"/>
        <v>23.319999999999993</v>
      </c>
      <c r="I33" s="22" t="s">
        <v>11</v>
      </c>
      <c r="J33" s="22" t="s">
        <v>307</v>
      </c>
      <c r="K33" s="2">
        <f t="shared" si="2"/>
        <v>104.99789799999999</v>
      </c>
      <c r="L33" s="2">
        <f t="shared" si="3"/>
        <v>-2.1020000000078198E-3</v>
      </c>
      <c r="M33" s="1">
        <f t="shared" si="5"/>
        <v>0.69998598666666656</v>
      </c>
      <c r="N33" s="6">
        <f t="shared" si="13"/>
        <v>6903.2500000000018</v>
      </c>
      <c r="O33" s="2">
        <f t="shared" si="4"/>
        <v>5607.5099750000018</v>
      </c>
      <c r="P33" s="2"/>
      <c r="Q33" s="15"/>
      <c r="R33">
        <v>0</v>
      </c>
      <c r="S33" s="6">
        <f t="shared" si="7"/>
        <v>5607.5099750000018</v>
      </c>
      <c r="T33">
        <f t="shared" si="8"/>
        <v>5235</v>
      </c>
      <c r="U33" s="6">
        <f t="shared" si="9"/>
        <v>372.50997500000176</v>
      </c>
      <c r="V33" s="4">
        <f t="shared" si="12"/>
        <v>7.1157588347660283E-2</v>
      </c>
      <c r="W33" s="4">
        <f t="shared" si="10"/>
        <v>7.1157588347660283E-2</v>
      </c>
      <c r="X33" s="1">
        <f t="shared" si="11"/>
        <v>0</v>
      </c>
    </row>
    <row r="34" spans="1:24" hidden="1">
      <c r="A34" s="10" t="s">
        <v>134</v>
      </c>
      <c r="B34" s="22">
        <v>105</v>
      </c>
      <c r="C34" s="23">
        <v>126.26</v>
      </c>
      <c r="D34" s="24">
        <v>0.83160000000000001</v>
      </c>
      <c r="E34" s="27">
        <f t="shared" si="14"/>
        <v>0.199998544</v>
      </c>
      <c r="F34" s="36">
        <f t="shared" ref="F34:F65" si="15">IF(G34="",($F$1*C34-B34)/B34,H34/B34)</f>
        <v>0.20923809523809522</v>
      </c>
      <c r="G34" s="26">
        <v>126.97</v>
      </c>
      <c r="H34" s="39">
        <f t="shared" ref="H34:H65" si="16">IF(G34="",$F$1*C34-B34,G34-B34)</f>
        <v>21.97</v>
      </c>
      <c r="I34" s="22" t="s">
        <v>11</v>
      </c>
      <c r="J34" s="22" t="s">
        <v>308</v>
      </c>
      <c r="K34" s="2">
        <f t="shared" ref="K34:K65" si="17">D34*C34</f>
        <v>104.997816</v>
      </c>
      <c r="L34" s="2">
        <f t="shared" si="3"/>
        <v>-2.1839999999997417E-3</v>
      </c>
      <c r="M34" s="1">
        <f t="shared" si="5"/>
        <v>0.69998543999999996</v>
      </c>
      <c r="N34" s="6">
        <f t="shared" si="13"/>
        <v>7029.510000000002</v>
      </c>
      <c r="O34" s="2">
        <f t="shared" ref="O34:O65" si="18">N34*D34</f>
        <v>5845.7405160000017</v>
      </c>
      <c r="P34" s="2"/>
      <c r="Q34" s="15"/>
      <c r="R34" s="6">
        <f>Q34+R33</f>
        <v>0</v>
      </c>
      <c r="S34" s="6">
        <f t="shared" si="7"/>
        <v>5845.7405160000017</v>
      </c>
      <c r="T34">
        <f t="shared" si="8"/>
        <v>5340</v>
      </c>
      <c r="U34" s="6">
        <f t="shared" si="9"/>
        <v>505.74051600000166</v>
      </c>
      <c r="V34" s="4">
        <f t="shared" si="12"/>
        <v>9.4707961797753093E-2</v>
      </c>
      <c r="W34" s="4">
        <f t="shared" si="10"/>
        <v>9.4707961797753093E-2</v>
      </c>
      <c r="X34" s="1">
        <f t="shared" si="11"/>
        <v>0</v>
      </c>
    </row>
    <row r="35" spans="1:24" hidden="1">
      <c r="A35" s="10" t="s">
        <v>314</v>
      </c>
      <c r="B35" s="22">
        <v>500</v>
      </c>
      <c r="C35" s="23">
        <v>587.89</v>
      </c>
      <c r="D35" s="24">
        <v>0.85050000000000003</v>
      </c>
      <c r="E35" s="27">
        <v>0.03</v>
      </c>
      <c r="F35" s="36">
        <f t="shared" si="15"/>
        <v>3.4599999999999909E-2</v>
      </c>
      <c r="G35" s="26">
        <v>517.29999999999995</v>
      </c>
      <c r="H35" s="39">
        <f t="shared" si="16"/>
        <v>17.299999999999955</v>
      </c>
      <c r="I35" s="22" t="s">
        <v>11</v>
      </c>
      <c r="J35" s="22" t="s">
        <v>313</v>
      </c>
      <c r="K35" s="2">
        <f t="shared" si="17"/>
        <v>500.00044500000001</v>
      </c>
      <c r="L35" s="2">
        <f t="shared" si="3"/>
        <v>4.4500000001335138E-4</v>
      </c>
      <c r="M35" s="1">
        <v>0</v>
      </c>
      <c r="N35" s="6">
        <f t="shared" si="13"/>
        <v>7029.510000000002</v>
      </c>
      <c r="O35" s="2">
        <f t="shared" si="18"/>
        <v>5978.5982550000017</v>
      </c>
      <c r="P35" s="2">
        <v>587.89</v>
      </c>
      <c r="Q35" s="15">
        <v>517.29999999999995</v>
      </c>
      <c r="R35" s="6">
        <f t="shared" ref="R35:R36" si="19">Q35+R34</f>
        <v>517.29999999999995</v>
      </c>
      <c r="S35" s="6">
        <f t="shared" si="7"/>
        <v>6495.8982550000019</v>
      </c>
      <c r="T35">
        <f t="shared" ref="T35:T66" si="20">T34+B35</f>
        <v>5840</v>
      </c>
      <c r="U35" s="6">
        <f t="shared" si="9"/>
        <v>655.89825500000188</v>
      </c>
      <c r="V35" s="4">
        <f t="shared" si="12"/>
        <v>0.112311345034247</v>
      </c>
      <c r="W35" s="4">
        <f t="shared" si="10"/>
        <v>0.12322660585792966</v>
      </c>
      <c r="X35" s="1">
        <f t="shared" si="11"/>
        <v>7.9634867987937688E-2</v>
      </c>
    </row>
    <row r="36" spans="1:24">
      <c r="A36" s="7" t="s">
        <v>135</v>
      </c>
      <c r="B36">
        <v>105</v>
      </c>
      <c r="C36" s="2">
        <v>108.14</v>
      </c>
      <c r="D36" s="3">
        <v>0.97050000000000003</v>
      </c>
      <c r="E36" s="1">
        <f t="shared" ref="E36:E99" si="21">10%*M36+13%</f>
        <v>0.19996658</v>
      </c>
      <c r="F36" s="36">
        <f t="shared" si="15"/>
        <v>-5.4209714285714684E-3</v>
      </c>
      <c r="G36" s="9"/>
      <c r="H36" s="40">
        <f t="shared" si="16"/>
        <v>-0.5692020000000042</v>
      </c>
      <c r="I36" t="s">
        <v>7</v>
      </c>
      <c r="J36" t="s">
        <v>309</v>
      </c>
      <c r="K36" s="2">
        <f t="shared" si="17"/>
        <v>104.94987</v>
      </c>
      <c r="L36" s="2">
        <f t="shared" si="3"/>
        <v>-5.0129999999995789E-2</v>
      </c>
      <c r="M36" s="1">
        <f t="shared" ref="M36:M99" si="22">K36/150</f>
        <v>0.6996658</v>
      </c>
      <c r="N36" s="6">
        <f t="shared" si="13"/>
        <v>7137.6500000000024</v>
      </c>
      <c r="O36" s="2">
        <f t="shared" si="18"/>
        <v>6927.0893250000026</v>
      </c>
      <c r="P36" s="2"/>
      <c r="Q36" s="15"/>
      <c r="R36" s="6">
        <f t="shared" si="19"/>
        <v>517.29999999999995</v>
      </c>
      <c r="S36" s="6">
        <f t="shared" si="7"/>
        <v>7444.3893250000028</v>
      </c>
      <c r="T36">
        <f t="shared" si="20"/>
        <v>5945</v>
      </c>
      <c r="U36" s="6">
        <f t="shared" si="9"/>
        <v>1499.3893250000028</v>
      </c>
      <c r="V36" s="4">
        <f t="shared" si="12"/>
        <v>0.25221014718250689</v>
      </c>
      <c r="W36" s="4">
        <f t="shared" si="10"/>
        <v>0.2762476417266988</v>
      </c>
      <c r="X36" s="1">
        <f t="shared" si="11"/>
        <v>6.9488574202155901E-2</v>
      </c>
    </row>
    <row r="37" spans="1:24">
      <c r="A37" s="7" t="s">
        <v>136</v>
      </c>
      <c r="B37">
        <v>90</v>
      </c>
      <c r="C37" s="2">
        <v>92.8</v>
      </c>
      <c r="D37" s="3">
        <v>0.96930000000000005</v>
      </c>
      <c r="E37" s="1">
        <f t="shared" si="21"/>
        <v>0.18996736</v>
      </c>
      <c r="F37" s="36">
        <f t="shared" si="15"/>
        <v>-4.2560000000000922E-3</v>
      </c>
      <c r="G37" s="9"/>
      <c r="H37" s="40">
        <f t="shared" si="16"/>
        <v>-0.38304000000000826</v>
      </c>
      <c r="I37" t="s">
        <v>7</v>
      </c>
      <c r="J37" t="s">
        <v>27</v>
      </c>
      <c r="K37" s="2">
        <f t="shared" si="17"/>
        <v>89.951040000000006</v>
      </c>
      <c r="L37" s="2">
        <f t="shared" si="3"/>
        <v>-4.8959999999993897E-2</v>
      </c>
      <c r="M37" s="1">
        <f t="shared" si="22"/>
        <v>0.59967360000000003</v>
      </c>
      <c r="N37" s="6">
        <f t="shared" si="13"/>
        <v>7230.4500000000025</v>
      </c>
      <c r="O37" s="2">
        <f t="shared" si="18"/>
        <v>7008.475185000003</v>
      </c>
      <c r="P37" s="2"/>
      <c r="Q37" s="15"/>
      <c r="R37" s="6">
        <f t="shared" ref="R37:R100" si="23">Q37+R36</f>
        <v>517.29999999999995</v>
      </c>
      <c r="S37" s="6">
        <f t="shared" ref="S37:S100" si="24">O37+R37</f>
        <v>7525.7751850000031</v>
      </c>
      <c r="T37">
        <f t="shared" si="20"/>
        <v>6035</v>
      </c>
      <c r="U37" s="6">
        <f t="shared" ref="U37:U100" si="25">S37-T37</f>
        <v>1490.7751850000031</v>
      </c>
      <c r="V37" s="4">
        <f t="shared" si="12"/>
        <v>0.24702157166528638</v>
      </c>
      <c r="W37" s="4">
        <f t="shared" si="10"/>
        <v>0.27018054352357024</v>
      </c>
      <c r="X37" s="1">
        <f t="shared" si="11"/>
        <v>6.8737105119889355E-2</v>
      </c>
    </row>
    <row r="38" spans="1:24">
      <c r="A38" s="7" t="s">
        <v>137</v>
      </c>
      <c r="B38">
        <v>90</v>
      </c>
      <c r="C38" s="2">
        <v>93.17</v>
      </c>
      <c r="D38" s="3">
        <v>0.96550000000000002</v>
      </c>
      <c r="E38" s="1">
        <f t="shared" si="21"/>
        <v>0.18997042333333333</v>
      </c>
      <c r="F38" s="36">
        <f t="shared" si="15"/>
        <v>-2.8589999999992542E-4</v>
      </c>
      <c r="G38" s="9"/>
      <c r="H38" s="40">
        <f t="shared" si="16"/>
        <v>-2.5730999999993287E-2</v>
      </c>
      <c r="I38" t="s">
        <v>7</v>
      </c>
      <c r="J38" t="s">
        <v>29</v>
      </c>
      <c r="K38" s="2">
        <f t="shared" si="17"/>
        <v>89.955635000000001</v>
      </c>
      <c r="L38" s="2">
        <f t="shared" si="3"/>
        <v>-4.43649999999991E-2</v>
      </c>
      <c r="M38" s="1">
        <f t="shared" si="22"/>
        <v>0.59970423333333334</v>
      </c>
      <c r="N38" s="6">
        <f t="shared" si="13"/>
        <v>7323.6200000000026</v>
      </c>
      <c r="O38" s="2">
        <f t="shared" si="18"/>
        <v>7070.9551100000026</v>
      </c>
      <c r="P38" s="2"/>
      <c r="Q38" s="15"/>
      <c r="R38" s="6">
        <f t="shared" si="23"/>
        <v>517.29999999999995</v>
      </c>
      <c r="S38" s="6">
        <f t="shared" si="24"/>
        <v>7588.2551100000028</v>
      </c>
      <c r="T38">
        <f t="shared" si="20"/>
        <v>6125</v>
      </c>
      <c r="U38" s="6">
        <f t="shared" si="25"/>
        <v>1463.2551100000028</v>
      </c>
      <c r="V38" s="4">
        <f t="shared" si="12"/>
        <v>0.23889879346938825</v>
      </c>
      <c r="W38" s="4">
        <f t="shared" si="10"/>
        <v>0.26093676730210302</v>
      </c>
      <c r="X38" s="1">
        <f t="shared" si="11"/>
        <v>6.8171139807659917E-2</v>
      </c>
    </row>
    <row r="39" spans="1:24">
      <c r="A39" s="7" t="s">
        <v>138</v>
      </c>
      <c r="B39">
        <v>90</v>
      </c>
      <c r="C39" s="2">
        <v>93.05</v>
      </c>
      <c r="D39" s="3">
        <v>0.9667</v>
      </c>
      <c r="E39" s="1">
        <f t="shared" si="21"/>
        <v>0.18996762333333334</v>
      </c>
      <c r="F39" s="36">
        <f t="shared" si="15"/>
        <v>-1.5735000000000178E-3</v>
      </c>
      <c r="G39" s="9"/>
      <c r="H39" s="40">
        <f t="shared" si="16"/>
        <v>-0.1416150000000016</v>
      </c>
      <c r="I39" t="s">
        <v>7</v>
      </c>
      <c r="J39" t="s">
        <v>30</v>
      </c>
      <c r="K39" s="2">
        <f t="shared" si="17"/>
        <v>89.951435000000004</v>
      </c>
      <c r="L39" s="2">
        <f t="shared" si="3"/>
        <v>-4.8564999999996417E-2</v>
      </c>
      <c r="M39" s="1">
        <f t="shared" si="22"/>
        <v>0.59967623333333331</v>
      </c>
      <c r="N39" s="6">
        <f t="shared" si="13"/>
        <v>7416.6700000000028</v>
      </c>
      <c r="O39" s="2">
        <f t="shared" si="18"/>
        <v>7169.6948890000031</v>
      </c>
      <c r="P39" s="2"/>
      <c r="Q39" s="15"/>
      <c r="R39" s="6">
        <f t="shared" si="23"/>
        <v>517.29999999999995</v>
      </c>
      <c r="S39" s="6">
        <f t="shared" si="24"/>
        <v>7686.9948890000032</v>
      </c>
      <c r="T39">
        <f t="shared" si="20"/>
        <v>6215</v>
      </c>
      <c r="U39" s="6">
        <f t="shared" si="25"/>
        <v>1471.9948890000032</v>
      </c>
      <c r="V39" s="4">
        <f t="shared" si="12"/>
        <v>0.2368455171359618</v>
      </c>
      <c r="W39" s="4">
        <f t="shared" si="10"/>
        <v>0.25834896344138913</v>
      </c>
      <c r="X39" s="1">
        <f t="shared" si="11"/>
        <v>6.7295478593364225E-2</v>
      </c>
    </row>
    <row r="40" spans="1:24">
      <c r="A40" s="7" t="s">
        <v>139</v>
      </c>
      <c r="B40">
        <v>90</v>
      </c>
      <c r="C40" s="2">
        <v>92.33</v>
      </c>
      <c r="D40" s="3">
        <v>0.97430000000000005</v>
      </c>
      <c r="E40" s="1">
        <f t="shared" si="21"/>
        <v>0.18997141266666667</v>
      </c>
      <c r="F40" s="36">
        <f t="shared" si="15"/>
        <v>-9.2990999999999404E-3</v>
      </c>
      <c r="G40" s="9"/>
      <c r="H40" s="40">
        <f t="shared" si="16"/>
        <v>-0.83691899999999464</v>
      </c>
      <c r="I40" t="s">
        <v>7</v>
      </c>
      <c r="J40" t="s">
        <v>310</v>
      </c>
      <c r="K40" s="2">
        <f t="shared" si="17"/>
        <v>89.957119000000006</v>
      </c>
      <c r="L40" s="2">
        <f t="shared" si="3"/>
        <v>-4.2880999999994174E-2</v>
      </c>
      <c r="M40" s="1">
        <f t="shared" si="22"/>
        <v>0.59971412666666668</v>
      </c>
      <c r="N40" s="6">
        <f t="shared" si="13"/>
        <v>7509.0000000000027</v>
      </c>
      <c r="O40" s="2">
        <f t="shared" si="18"/>
        <v>7316.0187000000033</v>
      </c>
      <c r="P40" s="2"/>
      <c r="Q40" s="15"/>
      <c r="R40" s="6">
        <f t="shared" si="23"/>
        <v>517.29999999999995</v>
      </c>
      <c r="S40" s="6">
        <f t="shared" si="24"/>
        <v>7833.3187000000034</v>
      </c>
      <c r="T40">
        <f t="shared" si="20"/>
        <v>6305</v>
      </c>
      <c r="U40" s="6">
        <f t="shared" si="25"/>
        <v>1528.3187000000034</v>
      </c>
      <c r="V40" s="4">
        <f t="shared" si="12"/>
        <v>0.24239789056304573</v>
      </c>
      <c r="W40" s="4">
        <f t="shared" si="10"/>
        <v>0.26406322027748552</v>
      </c>
      <c r="X40" s="1">
        <f t="shared" si="11"/>
        <v>6.6038421237731557E-2</v>
      </c>
    </row>
    <row r="41" spans="1:24">
      <c r="A41" s="7" t="s">
        <v>140</v>
      </c>
      <c r="B41">
        <v>135</v>
      </c>
      <c r="C41" s="2">
        <v>136.19</v>
      </c>
      <c r="D41" s="3">
        <v>0.99080000000000001</v>
      </c>
      <c r="E41" s="1">
        <f t="shared" si="21"/>
        <v>0.21995803466666669</v>
      </c>
      <c r="F41" s="36">
        <f t="shared" si="15"/>
        <v>-2.5787533333333258E-2</v>
      </c>
      <c r="G41" s="9"/>
      <c r="H41" s="40">
        <f t="shared" si="16"/>
        <v>-3.48131699999999</v>
      </c>
      <c r="I41" t="s">
        <v>7</v>
      </c>
      <c r="J41" t="s">
        <v>311</v>
      </c>
      <c r="K41" s="2">
        <f t="shared" si="17"/>
        <v>134.93705199999999</v>
      </c>
      <c r="L41" s="2">
        <f t="shared" si="3"/>
        <v>-6.2948000000005777E-2</v>
      </c>
      <c r="M41" s="1">
        <f t="shared" si="22"/>
        <v>0.89958034666666664</v>
      </c>
      <c r="N41" s="6">
        <f t="shared" si="13"/>
        <v>7645.1900000000023</v>
      </c>
      <c r="O41" s="2">
        <f t="shared" si="18"/>
        <v>7574.8542520000028</v>
      </c>
      <c r="P41" s="2"/>
      <c r="Q41" s="15"/>
      <c r="R41" s="6">
        <f t="shared" si="23"/>
        <v>517.29999999999995</v>
      </c>
      <c r="S41" s="6">
        <f t="shared" si="24"/>
        <v>8092.154252000003</v>
      </c>
      <c r="T41">
        <f t="shared" si="20"/>
        <v>6440</v>
      </c>
      <c r="U41" s="6">
        <f t="shared" si="25"/>
        <v>1652.154252000003</v>
      </c>
      <c r="V41" s="4">
        <f t="shared" si="12"/>
        <v>0.25654569130434823</v>
      </c>
      <c r="W41" s="4">
        <f t="shared" si="10"/>
        <v>0.27895288500177329</v>
      </c>
      <c r="X41" s="1">
        <f t="shared" si="11"/>
        <v>6.3926117062356735E-2</v>
      </c>
    </row>
    <row r="42" spans="1:24">
      <c r="A42" s="7" t="s">
        <v>141</v>
      </c>
      <c r="B42">
        <v>135</v>
      </c>
      <c r="C42" s="2">
        <v>132.86000000000001</v>
      </c>
      <c r="D42" s="3">
        <v>1.0156000000000001</v>
      </c>
      <c r="E42" s="1">
        <f t="shared" si="21"/>
        <v>0.21995507733333336</v>
      </c>
      <c r="F42" s="36">
        <f t="shared" si="15"/>
        <v>-4.9608133333333207E-2</v>
      </c>
      <c r="G42" s="9"/>
      <c r="H42" s="40">
        <f t="shared" si="16"/>
        <v>-6.6970979999999827</v>
      </c>
      <c r="I42" t="s">
        <v>7</v>
      </c>
      <c r="J42" t="s">
        <v>48</v>
      </c>
      <c r="K42" s="2">
        <f t="shared" si="17"/>
        <v>134.93261600000002</v>
      </c>
      <c r="L42" s="2">
        <f t="shared" si="3"/>
        <v>-6.7383999999975686E-2</v>
      </c>
      <c r="M42" s="1">
        <f t="shared" si="22"/>
        <v>0.89955077333333344</v>
      </c>
      <c r="N42" s="6">
        <f t="shared" si="13"/>
        <v>7160.6200000000017</v>
      </c>
      <c r="O42" s="2">
        <f t="shared" si="18"/>
        <v>7272.3256720000018</v>
      </c>
      <c r="P42" s="2">
        <v>617.42999999999995</v>
      </c>
      <c r="Q42" s="15">
        <v>565.69000000000005</v>
      </c>
      <c r="R42" s="6">
        <f t="shared" si="23"/>
        <v>1082.99</v>
      </c>
      <c r="S42" s="6">
        <f t="shared" si="24"/>
        <v>8355.3156720000025</v>
      </c>
      <c r="T42">
        <f t="shared" si="20"/>
        <v>6575</v>
      </c>
      <c r="U42" s="6">
        <f t="shared" si="25"/>
        <v>1780.3156720000025</v>
      </c>
      <c r="V42" s="4">
        <f t="shared" si="12"/>
        <v>0.27077044441064668</v>
      </c>
      <c r="W42" s="4">
        <f t="shared" si="10"/>
        <v>0.32416468141900712</v>
      </c>
      <c r="X42" s="1">
        <f t="shared" si="11"/>
        <v>0.12961688612547251</v>
      </c>
    </row>
    <row r="43" spans="1:24">
      <c r="A43" s="30" t="s">
        <v>142</v>
      </c>
      <c r="B43">
        <v>135</v>
      </c>
      <c r="C43" s="2">
        <v>130.72</v>
      </c>
      <c r="D43" s="3">
        <v>1.0323</v>
      </c>
      <c r="E43" s="1">
        <f t="shared" si="21"/>
        <v>0.219961504</v>
      </c>
      <c r="F43" s="36">
        <f t="shared" si="15"/>
        <v>-6.4916266666666639E-2</v>
      </c>
      <c r="G43" s="9"/>
      <c r="H43" s="40">
        <f t="shared" si="16"/>
        <v>-8.7636959999999959</v>
      </c>
      <c r="I43" t="s">
        <v>7</v>
      </c>
      <c r="J43" t="s">
        <v>49</v>
      </c>
      <c r="K43" s="2">
        <f t="shared" si="17"/>
        <v>134.94225599999999</v>
      </c>
      <c r="L43" s="2">
        <f t="shared" si="3"/>
        <v>-5.7744000000013784E-2</v>
      </c>
      <c r="M43" s="1">
        <f t="shared" si="22"/>
        <v>0.89961503999999992</v>
      </c>
      <c r="N43" s="6">
        <f t="shared" ref="N43:N74" si="26">N42+C43-P43</f>
        <v>5299.2000000000016</v>
      </c>
      <c r="O43" s="2">
        <f t="shared" si="18"/>
        <v>5470.3641600000019</v>
      </c>
      <c r="P43" s="2">
        <v>1992.14</v>
      </c>
      <c r="Q43" s="15">
        <v>1855.08</v>
      </c>
      <c r="R43" s="6">
        <f t="shared" si="23"/>
        <v>2938.0699999999997</v>
      </c>
      <c r="S43" s="6">
        <f t="shared" si="24"/>
        <v>8408.4341600000007</v>
      </c>
      <c r="T43">
        <f t="shared" si="20"/>
        <v>6710</v>
      </c>
      <c r="U43" s="6">
        <f t="shared" si="25"/>
        <v>1698.4341600000007</v>
      </c>
      <c r="V43" s="4">
        <f t="shared" si="12"/>
        <v>0.25311984500745166</v>
      </c>
      <c r="W43" s="4">
        <f t="shared" si="10"/>
        <v>0.45028252380081324</v>
      </c>
      <c r="X43" s="1">
        <f t="shared" si="11"/>
        <v>0.34941939772529534</v>
      </c>
    </row>
    <row r="44" spans="1:24">
      <c r="A44" s="30" t="s">
        <v>143</v>
      </c>
      <c r="B44">
        <v>135</v>
      </c>
      <c r="C44" s="2">
        <v>129.13</v>
      </c>
      <c r="D44" s="3">
        <v>1.0449999999999999</v>
      </c>
      <c r="E44" s="1">
        <f t="shared" si="21"/>
        <v>0.21996056666666666</v>
      </c>
      <c r="F44" s="36">
        <f t="shared" si="15"/>
        <v>-7.6290066666666684E-2</v>
      </c>
      <c r="G44" s="9"/>
      <c r="H44" s="40">
        <f t="shared" si="16"/>
        <v>-10.299159000000003</v>
      </c>
      <c r="I44" t="s">
        <v>7</v>
      </c>
      <c r="J44" t="s">
        <v>51</v>
      </c>
      <c r="K44" s="2">
        <f t="shared" si="17"/>
        <v>134.94084999999998</v>
      </c>
      <c r="L44" s="2">
        <f t="shared" si="3"/>
        <v>-5.9150000000016689E-2</v>
      </c>
      <c r="M44" s="1">
        <f t="shared" si="22"/>
        <v>0.89960566666666653</v>
      </c>
      <c r="N44" s="6">
        <f t="shared" si="26"/>
        <v>4288.550000000002</v>
      </c>
      <c r="O44" s="2">
        <f t="shared" si="18"/>
        <v>4481.5347500000016</v>
      </c>
      <c r="P44" s="2">
        <v>1139.78</v>
      </c>
      <c r="Q44" s="15">
        <v>1074.47</v>
      </c>
      <c r="R44" s="6">
        <f t="shared" si="23"/>
        <v>4012.54</v>
      </c>
      <c r="S44" s="6">
        <f t="shared" si="24"/>
        <v>8494.0747500000016</v>
      </c>
      <c r="T44">
        <f t="shared" si="20"/>
        <v>6845</v>
      </c>
      <c r="U44" s="6">
        <f t="shared" si="25"/>
        <v>1649.0747500000016</v>
      </c>
      <c r="V44" s="4">
        <f t="shared" si="12"/>
        <v>0.24091669101533997</v>
      </c>
      <c r="W44" s="4">
        <f t="shared" si="10"/>
        <v>0.58220583874088305</v>
      </c>
      <c r="X44" s="1">
        <f t="shared" si="11"/>
        <v>0.47239282889522477</v>
      </c>
    </row>
    <row r="45" spans="1:24">
      <c r="A45" s="30" t="s">
        <v>144</v>
      </c>
      <c r="B45">
        <v>135</v>
      </c>
      <c r="C45" s="2">
        <v>133.72</v>
      </c>
      <c r="D45" s="3">
        <v>1.0091000000000001</v>
      </c>
      <c r="E45" s="1">
        <f t="shared" si="21"/>
        <v>0.21995790133333337</v>
      </c>
      <c r="F45" s="36">
        <f t="shared" si="15"/>
        <v>-4.345626666666657E-2</v>
      </c>
      <c r="G45" s="9"/>
      <c r="H45" s="40">
        <f t="shared" si="16"/>
        <v>-5.866595999999987</v>
      </c>
      <c r="I45" t="s">
        <v>7</v>
      </c>
      <c r="J45" t="s">
        <v>52</v>
      </c>
      <c r="K45" s="2">
        <f t="shared" si="17"/>
        <v>134.93685200000002</v>
      </c>
      <c r="L45" s="2">
        <f t="shared" si="3"/>
        <v>-6.3147999999983995E-2</v>
      </c>
      <c r="M45" s="1">
        <f t="shared" si="22"/>
        <v>0.89957901333333345</v>
      </c>
      <c r="N45" s="6">
        <f t="shared" si="26"/>
        <v>4422.2700000000023</v>
      </c>
      <c r="O45" s="2">
        <f t="shared" si="18"/>
        <v>4462.5126570000029</v>
      </c>
      <c r="P45" s="2"/>
      <c r="Q45" s="15"/>
      <c r="R45" s="6">
        <f t="shared" si="23"/>
        <v>4012.54</v>
      </c>
      <c r="S45" s="6">
        <f t="shared" si="24"/>
        <v>8475.0526570000038</v>
      </c>
      <c r="T45">
        <f t="shared" si="20"/>
        <v>6980</v>
      </c>
      <c r="U45" s="6">
        <f t="shared" si="25"/>
        <v>1495.0526570000038</v>
      </c>
      <c r="V45" s="4">
        <f t="shared" si="12"/>
        <v>0.21419092507163384</v>
      </c>
      <c r="W45" s="4">
        <f t="shared" si="10"/>
        <v>0.50381560560209837</v>
      </c>
      <c r="X45" s="1">
        <f t="shared" si="11"/>
        <v>0.47345310553154218</v>
      </c>
    </row>
    <row r="46" spans="1:24">
      <c r="A46" s="30" t="s">
        <v>145</v>
      </c>
      <c r="B46">
        <v>135</v>
      </c>
      <c r="C46" s="2">
        <v>128.99</v>
      </c>
      <c r="D46" s="3">
        <v>1.0462</v>
      </c>
      <c r="E46" s="1">
        <f t="shared" si="21"/>
        <v>0.21996622533333335</v>
      </c>
      <c r="F46" s="36">
        <f t="shared" si="15"/>
        <v>-7.7291533333333273E-2</v>
      </c>
      <c r="G46" s="9"/>
      <c r="H46" s="40">
        <f t="shared" si="16"/>
        <v>-10.434356999999991</v>
      </c>
      <c r="I46" t="s">
        <v>7</v>
      </c>
      <c r="J46" t="s">
        <v>53</v>
      </c>
      <c r="K46" s="2">
        <f t="shared" si="17"/>
        <v>134.94933800000001</v>
      </c>
      <c r="L46" s="2">
        <f t="shared" si="3"/>
        <v>-5.0661999999988439E-2</v>
      </c>
      <c r="M46" s="1">
        <f t="shared" si="22"/>
        <v>0.89966225333333338</v>
      </c>
      <c r="N46" s="6">
        <f t="shared" si="26"/>
        <v>4551.260000000002</v>
      </c>
      <c r="O46" s="2">
        <f t="shared" si="18"/>
        <v>4761.528212000002</v>
      </c>
      <c r="P46" s="2"/>
      <c r="Q46" s="15"/>
      <c r="R46" s="6">
        <f t="shared" si="23"/>
        <v>4012.54</v>
      </c>
      <c r="S46" s="6">
        <f t="shared" si="24"/>
        <v>8774.0682120000019</v>
      </c>
      <c r="T46">
        <f t="shared" si="20"/>
        <v>7115</v>
      </c>
      <c r="U46" s="6">
        <f t="shared" si="25"/>
        <v>1659.0682120000019</v>
      </c>
      <c r="V46" s="4">
        <f t="shared" si="12"/>
        <v>0.2331789475755448</v>
      </c>
      <c r="W46" s="4">
        <f t="shared" si="10"/>
        <v>0.53475893710152644</v>
      </c>
      <c r="X46" s="1">
        <f t="shared" si="11"/>
        <v>0.45731807675169223</v>
      </c>
    </row>
    <row r="47" spans="1:24">
      <c r="A47" s="30" t="s">
        <v>146</v>
      </c>
      <c r="B47">
        <v>135</v>
      </c>
      <c r="C47" s="2">
        <v>126.93</v>
      </c>
      <c r="D47" s="3">
        <v>1.0630999999999999</v>
      </c>
      <c r="E47" s="1">
        <f t="shared" si="21"/>
        <v>0.21995952200000002</v>
      </c>
      <c r="F47" s="36">
        <f t="shared" si="15"/>
        <v>-9.2027399999999995E-2</v>
      </c>
      <c r="G47" s="9"/>
      <c r="H47" s="40">
        <f t="shared" si="16"/>
        <v>-12.423698999999999</v>
      </c>
      <c r="I47" t="s">
        <v>7</v>
      </c>
      <c r="J47" t="s">
        <v>54</v>
      </c>
      <c r="K47" s="2">
        <f t="shared" si="17"/>
        <v>134.93928299999999</v>
      </c>
      <c r="L47" s="2">
        <f t="shared" si="3"/>
        <v>-6.0717000000011012E-2</v>
      </c>
      <c r="M47" s="1">
        <f t="shared" si="22"/>
        <v>0.89959521999999992</v>
      </c>
      <c r="N47" s="6">
        <f t="shared" si="26"/>
        <v>4678.1900000000023</v>
      </c>
      <c r="O47" s="2">
        <f t="shared" si="18"/>
        <v>4973.3837890000023</v>
      </c>
      <c r="P47" s="2"/>
      <c r="Q47" s="15"/>
      <c r="R47" s="6">
        <f t="shared" si="23"/>
        <v>4012.54</v>
      </c>
      <c r="S47" s="6">
        <f t="shared" si="24"/>
        <v>8985.9237890000022</v>
      </c>
      <c r="T47">
        <f t="shared" si="20"/>
        <v>7250</v>
      </c>
      <c r="U47" s="6">
        <f t="shared" si="25"/>
        <v>1735.9237890000022</v>
      </c>
      <c r="V47" s="4">
        <f t="shared" si="12"/>
        <v>0.23943776400000027</v>
      </c>
      <c r="W47" s="4">
        <f t="shared" si="10"/>
        <v>0.53619930099522528</v>
      </c>
      <c r="X47" s="1">
        <f t="shared" si="11"/>
        <v>0.44653617081772906</v>
      </c>
    </row>
    <row r="48" spans="1:24">
      <c r="A48" s="30" t="s">
        <v>147</v>
      </c>
      <c r="B48">
        <v>135</v>
      </c>
      <c r="C48" s="2">
        <v>129.74</v>
      </c>
      <c r="D48" s="3">
        <v>1.04</v>
      </c>
      <c r="E48" s="1">
        <f t="shared" si="21"/>
        <v>0.2199530666666667</v>
      </c>
      <c r="F48" s="36">
        <f t="shared" si="15"/>
        <v>-7.1926533333333223E-2</v>
      </c>
      <c r="G48" s="9"/>
      <c r="H48" s="40">
        <f t="shared" si="16"/>
        <v>-9.7100819999999857</v>
      </c>
      <c r="I48" t="s">
        <v>7</v>
      </c>
      <c r="J48" t="s">
        <v>55</v>
      </c>
      <c r="K48" s="2">
        <f t="shared" si="17"/>
        <v>134.92960000000002</v>
      </c>
      <c r="L48" s="2">
        <f t="shared" si="3"/>
        <v>-7.0399999999978036E-2</v>
      </c>
      <c r="M48" s="1">
        <f t="shared" si="22"/>
        <v>0.89953066666666681</v>
      </c>
      <c r="N48" s="6">
        <f t="shared" si="26"/>
        <v>4807.9300000000021</v>
      </c>
      <c r="O48" s="2">
        <f t="shared" si="18"/>
        <v>5000.2472000000025</v>
      </c>
      <c r="P48" s="2"/>
      <c r="Q48" s="15"/>
      <c r="R48" s="6">
        <f t="shared" si="23"/>
        <v>4012.54</v>
      </c>
      <c r="S48" s="6">
        <f t="shared" si="24"/>
        <v>9012.7872000000025</v>
      </c>
      <c r="T48">
        <f t="shared" si="20"/>
        <v>7385</v>
      </c>
      <c r="U48" s="6">
        <f t="shared" si="25"/>
        <v>1627.7872000000025</v>
      </c>
      <c r="V48" s="4">
        <f t="shared" si="12"/>
        <v>0.22041803656059611</v>
      </c>
      <c r="W48" s="4">
        <f t="shared" si="10"/>
        <v>0.48267057281628323</v>
      </c>
      <c r="X48" s="1">
        <f t="shared" si="11"/>
        <v>0.44520523018672836</v>
      </c>
    </row>
    <row r="49" spans="1:25">
      <c r="A49" s="30" t="s">
        <v>148</v>
      </c>
      <c r="B49">
        <v>135</v>
      </c>
      <c r="C49" s="2">
        <v>132.66</v>
      </c>
      <c r="D49" s="3">
        <v>1.0172000000000001</v>
      </c>
      <c r="E49" s="1">
        <f t="shared" si="21"/>
        <v>0.21996116800000001</v>
      </c>
      <c r="F49" s="36">
        <f t="shared" si="15"/>
        <v>-5.1038800000000079E-2</v>
      </c>
      <c r="G49" s="9"/>
      <c r="H49" s="40">
        <f t="shared" si="16"/>
        <v>-6.8902380000000107</v>
      </c>
      <c r="I49" t="s">
        <v>7</v>
      </c>
      <c r="J49" t="s">
        <v>56</v>
      </c>
      <c r="K49" s="2">
        <f t="shared" si="17"/>
        <v>134.94175200000001</v>
      </c>
      <c r="L49" s="2">
        <f t="shared" si="3"/>
        <v>-5.8247999999991862E-2</v>
      </c>
      <c r="M49" s="1">
        <f t="shared" si="22"/>
        <v>0.89961168000000002</v>
      </c>
      <c r="N49" s="6">
        <f t="shared" si="26"/>
        <v>4940.590000000002</v>
      </c>
      <c r="O49" s="2">
        <f t="shared" si="18"/>
        <v>5025.5681480000021</v>
      </c>
      <c r="P49" s="2"/>
      <c r="Q49" s="15"/>
      <c r="R49" s="6">
        <f t="shared" si="23"/>
        <v>4012.54</v>
      </c>
      <c r="S49" s="6">
        <f t="shared" si="24"/>
        <v>9038.108148000003</v>
      </c>
      <c r="T49">
        <f t="shared" si="20"/>
        <v>7520</v>
      </c>
      <c r="U49" s="6">
        <f t="shared" si="25"/>
        <v>1518.108148000003</v>
      </c>
      <c r="V49" s="4">
        <f t="shared" si="12"/>
        <v>0.20187608351063879</v>
      </c>
      <c r="W49" s="4">
        <f t="shared" si="10"/>
        <v>0.43282265457054447</v>
      </c>
      <c r="X49" s="1">
        <f t="shared" si="11"/>
        <v>0.44395795384324038</v>
      </c>
    </row>
    <row r="50" spans="1:25">
      <c r="A50" s="30" t="s">
        <v>149</v>
      </c>
      <c r="B50">
        <v>135</v>
      </c>
      <c r="C50" s="2">
        <v>131.27000000000001</v>
      </c>
      <c r="D50" s="3">
        <v>1.028</v>
      </c>
      <c r="E50" s="1">
        <f t="shared" si="21"/>
        <v>0.21996370666666668</v>
      </c>
      <c r="F50" s="36">
        <f t="shared" si="15"/>
        <v>-6.0981933333333259E-2</v>
      </c>
      <c r="G50" s="9"/>
      <c r="H50" s="40">
        <f t="shared" si="16"/>
        <v>-8.2325609999999898</v>
      </c>
      <c r="I50" t="s">
        <v>7</v>
      </c>
      <c r="J50" t="s">
        <v>57</v>
      </c>
      <c r="K50" s="2">
        <f t="shared" si="17"/>
        <v>134.94556</v>
      </c>
      <c r="L50" s="2">
        <f t="shared" si="3"/>
        <v>-5.44399999999996E-2</v>
      </c>
      <c r="M50" s="1">
        <f t="shared" si="22"/>
        <v>0.89963706666666665</v>
      </c>
      <c r="N50" s="6">
        <f t="shared" si="26"/>
        <v>5071.8600000000024</v>
      </c>
      <c r="O50" s="2">
        <f t="shared" si="18"/>
        <v>5213.8720800000028</v>
      </c>
      <c r="P50" s="2"/>
      <c r="Q50" s="15"/>
      <c r="R50" s="6">
        <f t="shared" si="23"/>
        <v>4012.54</v>
      </c>
      <c r="S50" s="6">
        <f t="shared" si="24"/>
        <v>9226.4120800000019</v>
      </c>
      <c r="T50">
        <f t="shared" si="20"/>
        <v>7655</v>
      </c>
      <c r="U50" s="6">
        <f t="shared" si="25"/>
        <v>1571.4120800000019</v>
      </c>
      <c r="V50" s="4">
        <f t="shared" si="12"/>
        <v>0.20527917439582</v>
      </c>
      <c r="W50" s="4">
        <f t="shared" si="10"/>
        <v>0.43141505466086172</v>
      </c>
      <c r="X50" s="1">
        <f t="shared" si="11"/>
        <v>0.43489711549931109</v>
      </c>
    </row>
    <row r="51" spans="1:25">
      <c r="A51" s="30" t="s">
        <v>150</v>
      </c>
      <c r="B51">
        <v>135</v>
      </c>
      <c r="C51" s="2">
        <v>128.06</v>
      </c>
      <c r="D51" s="3">
        <v>1.0537000000000001</v>
      </c>
      <c r="E51" s="1">
        <f t="shared" si="21"/>
        <v>0.21995788133333333</v>
      </c>
      <c r="F51" s="36">
        <f t="shared" si="15"/>
        <v>-8.3944133333333351E-2</v>
      </c>
      <c r="G51" s="9"/>
      <c r="H51" s="40">
        <f t="shared" si="16"/>
        <v>-11.332458000000003</v>
      </c>
      <c r="I51" t="s">
        <v>7</v>
      </c>
      <c r="J51" t="s">
        <v>58</v>
      </c>
      <c r="K51" s="2">
        <f t="shared" si="17"/>
        <v>134.93682200000001</v>
      </c>
      <c r="L51" s="2">
        <f t="shared" si="3"/>
        <v>-6.3177999999993517E-2</v>
      </c>
      <c r="M51" s="1">
        <f t="shared" si="22"/>
        <v>0.89957881333333334</v>
      </c>
      <c r="N51" s="6">
        <f t="shared" si="26"/>
        <v>5199.9200000000028</v>
      </c>
      <c r="O51" s="2">
        <f t="shared" si="18"/>
        <v>5479.1557040000034</v>
      </c>
      <c r="P51" s="2"/>
      <c r="Q51" s="15"/>
      <c r="R51" s="6">
        <f t="shared" si="23"/>
        <v>4012.54</v>
      </c>
      <c r="S51" s="6">
        <f t="shared" si="24"/>
        <v>9491.6957040000034</v>
      </c>
      <c r="T51">
        <f t="shared" si="20"/>
        <v>7790</v>
      </c>
      <c r="U51" s="6">
        <f t="shared" si="25"/>
        <v>1701.6957040000034</v>
      </c>
      <c r="V51" s="4">
        <f t="shared" si="12"/>
        <v>0.21844617509627762</v>
      </c>
      <c r="W51" s="4">
        <f t="shared" si="10"/>
        <v>0.45048675670953586</v>
      </c>
      <c r="X51" s="1">
        <f t="shared" si="11"/>
        <v>0.42274216590287761</v>
      </c>
    </row>
    <row r="52" spans="1:25">
      <c r="A52" s="30" t="s">
        <v>151</v>
      </c>
      <c r="B52">
        <v>135</v>
      </c>
      <c r="C52" s="2">
        <v>127.6</v>
      </c>
      <c r="D52" s="3">
        <v>1.0575000000000001</v>
      </c>
      <c r="E52" s="1">
        <f t="shared" si="21"/>
        <v>0.21995800000000001</v>
      </c>
      <c r="F52" s="36">
        <f t="shared" si="15"/>
        <v>-8.7234666666666655E-2</v>
      </c>
      <c r="G52" s="9"/>
      <c r="H52" s="40">
        <f t="shared" si="16"/>
        <v>-11.776679999999999</v>
      </c>
      <c r="I52" t="s">
        <v>7</v>
      </c>
      <c r="J52" t="s">
        <v>59</v>
      </c>
      <c r="K52" s="2">
        <f t="shared" si="17"/>
        <v>134.93700000000001</v>
      </c>
      <c r="L52" s="2">
        <f t="shared" si="3"/>
        <v>-6.2999999999988177E-2</v>
      </c>
      <c r="M52" s="1">
        <f t="shared" si="22"/>
        <v>0.89958000000000005</v>
      </c>
      <c r="N52" s="6">
        <f t="shared" si="26"/>
        <v>5022.7300000000032</v>
      </c>
      <c r="O52" s="2">
        <f t="shared" si="18"/>
        <v>5311.5369750000036</v>
      </c>
      <c r="P52" s="2">
        <v>304.79000000000002</v>
      </c>
      <c r="Q52" s="15">
        <v>290.77</v>
      </c>
      <c r="R52" s="6">
        <f t="shared" si="23"/>
        <v>4303.3099999999995</v>
      </c>
      <c r="S52" s="6">
        <f t="shared" si="24"/>
        <v>9614.846975000004</v>
      </c>
      <c r="T52">
        <f t="shared" si="20"/>
        <v>7925</v>
      </c>
      <c r="U52" s="6">
        <f t="shared" si="25"/>
        <v>1689.846975000004</v>
      </c>
      <c r="V52" s="4">
        <f t="shared" si="12"/>
        <v>0.21322990220820248</v>
      </c>
      <c r="W52" s="4">
        <f t="shared" si="10"/>
        <v>0.46659072836162196</v>
      </c>
      <c r="X52" s="1">
        <f t="shared" si="11"/>
        <v>0.44756926565646121</v>
      </c>
    </row>
    <row r="53" spans="1:25">
      <c r="A53" s="30" t="s">
        <v>152</v>
      </c>
      <c r="B53">
        <v>135</v>
      </c>
      <c r="C53" s="2">
        <v>127.77</v>
      </c>
      <c r="D53" s="3">
        <v>1.0561</v>
      </c>
      <c r="E53" s="1">
        <f t="shared" si="21"/>
        <v>0.21995859800000001</v>
      </c>
      <c r="F53" s="36">
        <f t="shared" si="15"/>
        <v>-8.6018599999999987E-2</v>
      </c>
      <c r="G53" s="9"/>
      <c r="H53" s="40">
        <f t="shared" si="16"/>
        <v>-11.612510999999998</v>
      </c>
      <c r="I53" t="s">
        <v>7</v>
      </c>
      <c r="J53" t="s">
        <v>60</v>
      </c>
      <c r="K53" s="2">
        <f t="shared" si="17"/>
        <v>134.93789699999999</v>
      </c>
      <c r="L53" s="2">
        <f t="shared" si="3"/>
        <v>-6.2103000000007569E-2</v>
      </c>
      <c r="M53" s="1">
        <f t="shared" si="22"/>
        <v>0.8995859799999999</v>
      </c>
      <c r="N53" s="6">
        <f t="shared" si="26"/>
        <v>5150.5000000000036</v>
      </c>
      <c r="O53" s="2">
        <f t="shared" si="18"/>
        <v>5439.4430500000044</v>
      </c>
      <c r="P53" s="2"/>
      <c r="Q53" s="15"/>
      <c r="R53" s="6">
        <f t="shared" si="23"/>
        <v>4303.3099999999995</v>
      </c>
      <c r="S53" s="6">
        <f t="shared" si="24"/>
        <v>9742.753050000003</v>
      </c>
      <c r="T53">
        <f t="shared" si="20"/>
        <v>8060</v>
      </c>
      <c r="U53" s="6">
        <f t="shared" si="25"/>
        <v>1682.753050000003</v>
      </c>
      <c r="V53" s="4">
        <f t="shared" si="12"/>
        <v>0.20877829404466541</v>
      </c>
      <c r="W53" s="4">
        <f t="shared" si="10"/>
        <v>0.44793503057212702</v>
      </c>
      <c r="X53" s="1">
        <f t="shared" si="11"/>
        <v>0.44169342873778356</v>
      </c>
    </row>
    <row r="54" spans="1:25">
      <c r="A54" s="30" t="s">
        <v>153</v>
      </c>
      <c r="B54">
        <v>135</v>
      </c>
      <c r="C54" s="2">
        <v>126.13</v>
      </c>
      <c r="D54" s="3">
        <v>1.0699000000000001</v>
      </c>
      <c r="E54" s="1">
        <f t="shared" si="21"/>
        <v>0.21996432466666666</v>
      </c>
      <c r="F54" s="36">
        <f t="shared" si="15"/>
        <v>-9.7750066666666649E-2</v>
      </c>
      <c r="G54" s="9"/>
      <c r="H54" s="40">
        <f t="shared" si="16"/>
        <v>-13.196258999999998</v>
      </c>
      <c r="I54" t="s">
        <v>7</v>
      </c>
      <c r="J54" t="s">
        <v>61</v>
      </c>
      <c r="K54" s="2">
        <f t="shared" si="17"/>
        <v>134.94648699999999</v>
      </c>
      <c r="L54" s="2">
        <f t="shared" si="3"/>
        <v>-5.351300000000947E-2</v>
      </c>
      <c r="M54" s="1">
        <f t="shared" si="22"/>
        <v>0.89964324666666662</v>
      </c>
      <c r="N54" s="6">
        <f t="shared" si="26"/>
        <v>4756.8400000000038</v>
      </c>
      <c r="O54" s="2">
        <f t="shared" si="18"/>
        <v>5089.3431160000046</v>
      </c>
      <c r="P54" s="2">
        <v>519.79</v>
      </c>
      <c r="Q54" s="15">
        <v>501.64</v>
      </c>
      <c r="R54" s="6">
        <f t="shared" si="23"/>
        <v>4804.95</v>
      </c>
      <c r="S54" s="6">
        <f t="shared" si="24"/>
        <v>9894.2931160000044</v>
      </c>
      <c r="T54">
        <f t="shared" si="20"/>
        <v>8195</v>
      </c>
      <c r="U54" s="6">
        <f t="shared" si="25"/>
        <v>1699.2931160000044</v>
      </c>
      <c r="V54" s="4">
        <f t="shared" si="12"/>
        <v>0.20735730518608952</v>
      </c>
      <c r="W54" s="4">
        <f t="shared" si="10"/>
        <v>0.50125901269892892</v>
      </c>
      <c r="X54" s="1">
        <f t="shared" si="11"/>
        <v>0.4856284267776485</v>
      </c>
    </row>
    <row r="55" spans="1:25">
      <c r="A55" s="30" t="s">
        <v>154</v>
      </c>
      <c r="B55">
        <v>135</v>
      </c>
      <c r="C55" s="2">
        <v>125.44</v>
      </c>
      <c r="D55" s="3">
        <v>1.0757000000000001</v>
      </c>
      <c r="E55" s="1">
        <f t="shared" si="21"/>
        <v>0.21995720533333335</v>
      </c>
      <c r="F55" s="36">
        <f t="shared" si="15"/>
        <v>-0.10268586666666671</v>
      </c>
      <c r="G55" s="9"/>
      <c r="H55" s="40">
        <f t="shared" si="16"/>
        <v>-13.862592000000006</v>
      </c>
      <c r="I55" t="s">
        <v>7</v>
      </c>
      <c r="J55" t="s">
        <v>62</v>
      </c>
      <c r="K55" s="2">
        <f t="shared" si="17"/>
        <v>134.93580800000001</v>
      </c>
      <c r="L55" s="2">
        <f t="shared" si="3"/>
        <v>-6.4191999999991367E-2</v>
      </c>
      <c r="M55" s="1">
        <f t="shared" si="22"/>
        <v>0.89957205333333334</v>
      </c>
      <c r="N55" s="6">
        <f t="shared" si="26"/>
        <v>4882.2800000000034</v>
      </c>
      <c r="O55" s="2">
        <f t="shared" si="18"/>
        <v>5251.8685960000039</v>
      </c>
      <c r="P55" s="2"/>
      <c r="Q55" s="15"/>
      <c r="R55" s="6">
        <f t="shared" si="23"/>
        <v>4804.95</v>
      </c>
      <c r="S55" s="6">
        <f t="shared" si="24"/>
        <v>10056.818596000005</v>
      </c>
      <c r="T55">
        <f t="shared" si="20"/>
        <v>8330</v>
      </c>
      <c r="U55" s="6">
        <f t="shared" si="25"/>
        <v>1726.8185960000046</v>
      </c>
      <c r="V55" s="4">
        <f t="shared" si="12"/>
        <v>0.2073011519807928</v>
      </c>
      <c r="W55" s="4">
        <f t="shared" si="10"/>
        <v>0.48987066736642126</v>
      </c>
      <c r="X55" s="1">
        <f t="shared" si="11"/>
        <v>0.47778031930605958</v>
      </c>
      <c r="Y55" s="6"/>
    </row>
    <row r="56" spans="1:25">
      <c r="A56" s="30" t="s">
        <v>155</v>
      </c>
      <c r="B56">
        <v>135</v>
      </c>
      <c r="C56" s="2">
        <v>126.97</v>
      </c>
      <c r="D56" s="3">
        <v>1.0627</v>
      </c>
      <c r="E56" s="1">
        <f t="shared" si="21"/>
        <v>0.21995401266666667</v>
      </c>
      <c r="F56" s="36">
        <f t="shared" si="15"/>
        <v>-9.174126666666664E-2</v>
      </c>
      <c r="G56" s="9"/>
      <c r="H56" s="40">
        <f t="shared" si="16"/>
        <v>-12.385070999999996</v>
      </c>
      <c r="I56" t="s">
        <v>7</v>
      </c>
      <c r="J56" t="s">
        <v>64</v>
      </c>
      <c r="K56" s="2">
        <f t="shared" si="17"/>
        <v>134.93101899999999</v>
      </c>
      <c r="L56" s="2">
        <f t="shared" si="3"/>
        <v>-6.8981000000007953E-2</v>
      </c>
      <c r="M56" s="1">
        <f t="shared" si="22"/>
        <v>0.89954012666666661</v>
      </c>
      <c r="N56" s="6">
        <f t="shared" si="26"/>
        <v>5009.2500000000036</v>
      </c>
      <c r="O56" s="2">
        <f t="shared" si="18"/>
        <v>5323.3299750000042</v>
      </c>
      <c r="P56" s="2"/>
      <c r="Q56" s="15"/>
      <c r="R56" s="6">
        <f t="shared" si="23"/>
        <v>4804.95</v>
      </c>
      <c r="S56" s="6">
        <f t="shared" si="24"/>
        <v>10128.279975000005</v>
      </c>
      <c r="T56">
        <f t="shared" si="20"/>
        <v>8465</v>
      </c>
      <c r="U56" s="6">
        <f t="shared" si="25"/>
        <v>1663.2799750000049</v>
      </c>
      <c r="V56" s="4">
        <f t="shared" si="12"/>
        <v>0.19648906969876023</v>
      </c>
      <c r="W56" s="4">
        <f t="shared" si="10"/>
        <v>0.45444187237879374</v>
      </c>
      <c r="X56" s="1">
        <f t="shared" si="11"/>
        <v>0.47440927895558077</v>
      </c>
    </row>
    <row r="57" spans="1:25">
      <c r="A57" s="30" t="s">
        <v>156</v>
      </c>
      <c r="B57">
        <v>135</v>
      </c>
      <c r="C57" s="2">
        <v>130.43</v>
      </c>
      <c r="D57" s="3">
        <v>1.0346</v>
      </c>
      <c r="E57" s="1">
        <f t="shared" si="21"/>
        <v>0.2199619186666667</v>
      </c>
      <c r="F57" s="36">
        <f t="shared" si="15"/>
        <v>-6.6990733333333274E-2</v>
      </c>
      <c r="G57" s="9"/>
      <c r="H57" s="40">
        <f t="shared" si="16"/>
        <v>-9.0437489999999912</v>
      </c>
      <c r="I57" t="s">
        <v>7</v>
      </c>
      <c r="J57" t="s">
        <v>65</v>
      </c>
      <c r="K57" s="2">
        <f t="shared" si="17"/>
        <v>134.94287800000001</v>
      </c>
      <c r="L57" s="2">
        <f t="shared" si="3"/>
        <v>-5.7121999999992568E-2</v>
      </c>
      <c r="M57" s="1">
        <f t="shared" si="22"/>
        <v>0.89961918666666674</v>
      </c>
      <c r="N57" s="6">
        <f t="shared" si="26"/>
        <v>5139.6800000000039</v>
      </c>
      <c r="O57" s="2">
        <f t="shared" si="18"/>
        <v>5317.5129280000037</v>
      </c>
      <c r="P57" s="2"/>
      <c r="Q57" s="15"/>
      <c r="R57" s="6">
        <f t="shared" si="23"/>
        <v>4804.95</v>
      </c>
      <c r="S57" s="6">
        <f t="shared" si="24"/>
        <v>10122.462928000004</v>
      </c>
      <c r="T57">
        <f t="shared" si="20"/>
        <v>8600</v>
      </c>
      <c r="U57" s="6">
        <f t="shared" si="25"/>
        <v>1522.4629280000045</v>
      </c>
      <c r="V57" s="4">
        <f t="shared" si="12"/>
        <v>0.17703057302325642</v>
      </c>
      <c r="W57" s="4">
        <f t="shared" si="10"/>
        <v>0.40117071659135028</v>
      </c>
      <c r="X57" s="1">
        <f t="shared" si="11"/>
        <v>0.47468190638751606</v>
      </c>
    </row>
    <row r="58" spans="1:25">
      <c r="A58" s="30" t="s">
        <v>157</v>
      </c>
      <c r="B58">
        <v>135</v>
      </c>
      <c r="C58" s="2">
        <v>129.27000000000001</v>
      </c>
      <c r="D58" s="3">
        <v>1.0439000000000001</v>
      </c>
      <c r="E58" s="1">
        <f t="shared" si="21"/>
        <v>0.21996330200000003</v>
      </c>
      <c r="F58" s="36">
        <f t="shared" si="15"/>
        <v>-7.52885999999999E-2</v>
      </c>
      <c r="G58" s="9"/>
      <c r="H58" s="40">
        <f t="shared" si="16"/>
        <v>-10.163960999999986</v>
      </c>
      <c r="I58" t="s">
        <v>7</v>
      </c>
      <c r="J58" t="s">
        <v>66</v>
      </c>
      <c r="K58" s="2">
        <f t="shared" si="17"/>
        <v>134.94495300000003</v>
      </c>
      <c r="L58" s="2">
        <f t="shared" si="3"/>
        <v>-5.5046999999973423E-2</v>
      </c>
      <c r="M58" s="1">
        <f t="shared" si="22"/>
        <v>0.89963302000000023</v>
      </c>
      <c r="N58" s="6">
        <f t="shared" si="26"/>
        <v>5268.9500000000044</v>
      </c>
      <c r="O58" s="2">
        <f t="shared" si="18"/>
        <v>5500.2569050000047</v>
      </c>
      <c r="P58" s="2"/>
      <c r="Q58" s="15"/>
      <c r="R58" s="6">
        <f t="shared" si="23"/>
        <v>4804.95</v>
      </c>
      <c r="S58" s="6">
        <f t="shared" si="24"/>
        <v>10305.206905000005</v>
      </c>
      <c r="T58">
        <f t="shared" si="20"/>
        <v>8735</v>
      </c>
      <c r="U58" s="6">
        <f t="shared" si="25"/>
        <v>1570.2069050000046</v>
      </c>
      <c r="V58" s="4">
        <f t="shared" si="12"/>
        <v>0.17976037836290826</v>
      </c>
      <c r="W58" s="4">
        <f t="shared" si="10"/>
        <v>0.39953865854124104</v>
      </c>
      <c r="X58" s="1">
        <f t="shared" si="11"/>
        <v>0.46626429185702972</v>
      </c>
    </row>
    <row r="59" spans="1:25">
      <c r="A59" s="30" t="s">
        <v>158</v>
      </c>
      <c r="B59">
        <v>135</v>
      </c>
      <c r="C59" s="2">
        <v>131.01</v>
      </c>
      <c r="D59" s="3">
        <v>1.03</v>
      </c>
      <c r="E59" s="1">
        <f t="shared" si="21"/>
        <v>0.21996019999999999</v>
      </c>
      <c r="F59" s="36">
        <f t="shared" si="15"/>
        <v>-6.2841800000000114E-2</v>
      </c>
      <c r="G59" s="9"/>
      <c r="H59" s="40">
        <f t="shared" si="16"/>
        <v>-8.4836430000000149</v>
      </c>
      <c r="I59" t="s">
        <v>7</v>
      </c>
      <c r="J59" t="s">
        <v>67</v>
      </c>
      <c r="K59" s="2">
        <f t="shared" si="17"/>
        <v>134.94030000000001</v>
      </c>
      <c r="L59" s="2">
        <f t="shared" si="3"/>
        <v>-5.9699999999992315E-2</v>
      </c>
      <c r="M59" s="1">
        <f t="shared" si="22"/>
        <v>0.89960200000000001</v>
      </c>
      <c r="N59" s="6">
        <f t="shared" si="26"/>
        <v>5399.9600000000046</v>
      </c>
      <c r="O59" s="2">
        <f t="shared" si="18"/>
        <v>5561.9588000000049</v>
      </c>
      <c r="P59" s="2"/>
      <c r="Q59" s="15"/>
      <c r="R59" s="6">
        <f t="shared" si="23"/>
        <v>4804.95</v>
      </c>
      <c r="S59" s="6">
        <f t="shared" si="24"/>
        <v>10366.908800000005</v>
      </c>
      <c r="T59">
        <f t="shared" si="20"/>
        <v>8870</v>
      </c>
      <c r="U59" s="6">
        <f t="shared" si="25"/>
        <v>1496.9088000000047</v>
      </c>
      <c r="V59" s="4">
        <f t="shared" si="12"/>
        <v>0.1687608568207446</v>
      </c>
      <c r="W59" s="4">
        <f t="shared" si="10"/>
        <v>0.36823871785095008</v>
      </c>
      <c r="X59" s="1">
        <f t="shared" si="11"/>
        <v>0.46348917432359371</v>
      </c>
    </row>
    <row r="60" spans="1:25">
      <c r="A60" s="30" t="s">
        <v>159</v>
      </c>
      <c r="B60">
        <v>135</v>
      </c>
      <c r="C60" s="2">
        <v>127.02</v>
      </c>
      <c r="D60" s="3">
        <v>1.0624</v>
      </c>
      <c r="E60" s="1">
        <f t="shared" si="21"/>
        <v>0.219964032</v>
      </c>
      <c r="F60" s="36">
        <f t="shared" si="15"/>
        <v>-9.1383600000000023E-2</v>
      </c>
      <c r="G60" s="9"/>
      <c r="H60" s="40">
        <f t="shared" si="16"/>
        <v>-12.336786000000004</v>
      </c>
      <c r="I60" t="s">
        <v>7</v>
      </c>
      <c r="J60" t="s">
        <v>68</v>
      </c>
      <c r="K60" s="2">
        <f t="shared" si="17"/>
        <v>134.94604799999999</v>
      </c>
      <c r="L60" s="2">
        <f t="shared" si="3"/>
        <v>-5.3952000000009548E-2</v>
      </c>
      <c r="M60" s="1">
        <f t="shared" si="22"/>
        <v>0.89964031999999994</v>
      </c>
      <c r="N60" s="6">
        <f t="shared" si="26"/>
        <v>5526.980000000005</v>
      </c>
      <c r="O60" s="2">
        <f t="shared" si="18"/>
        <v>5871.8635520000053</v>
      </c>
      <c r="P60" s="2"/>
      <c r="Q60" s="15"/>
      <c r="R60" s="6">
        <f t="shared" si="23"/>
        <v>4804.95</v>
      </c>
      <c r="S60" s="6">
        <f t="shared" si="24"/>
        <v>10676.813552000005</v>
      </c>
      <c r="T60">
        <f t="shared" si="20"/>
        <v>9005</v>
      </c>
      <c r="U60" s="6">
        <f t="shared" si="25"/>
        <v>1671.8135520000051</v>
      </c>
      <c r="V60" s="4">
        <f t="shared" si="12"/>
        <v>0.18565392026651906</v>
      </c>
      <c r="W60" s="4">
        <f t="shared" si="10"/>
        <v>0.39804610707015509</v>
      </c>
      <c r="X60" s="1">
        <f t="shared" si="11"/>
        <v>0.45003595657057488</v>
      </c>
    </row>
    <row r="61" spans="1:25">
      <c r="A61" s="30" t="s">
        <v>160</v>
      </c>
      <c r="B61">
        <v>135</v>
      </c>
      <c r="C61" s="2">
        <v>122.62</v>
      </c>
      <c r="D61" s="3">
        <v>1.1005</v>
      </c>
      <c r="E61" s="1">
        <f t="shared" si="21"/>
        <v>0.21996220666666666</v>
      </c>
      <c r="F61" s="36">
        <f t="shared" si="15"/>
        <v>-0.12285826666666663</v>
      </c>
      <c r="G61" s="9"/>
      <c r="H61" s="40">
        <f t="shared" si="16"/>
        <v>-16.585865999999996</v>
      </c>
      <c r="I61" t="s">
        <v>7</v>
      </c>
      <c r="J61" t="s">
        <v>312</v>
      </c>
      <c r="K61" s="2">
        <f t="shared" si="17"/>
        <v>134.94331</v>
      </c>
      <c r="L61" s="2">
        <f t="shared" si="3"/>
        <v>-5.6690000000003238E-2</v>
      </c>
      <c r="M61" s="1">
        <f t="shared" si="22"/>
        <v>0.89962206666666666</v>
      </c>
      <c r="N61" s="6">
        <f t="shared" si="26"/>
        <v>3670.8400000000047</v>
      </c>
      <c r="O61" s="2">
        <f t="shared" si="18"/>
        <v>4039.7594200000053</v>
      </c>
      <c r="P61" s="2">
        <v>1978.76</v>
      </c>
      <c r="Q61" s="15">
        <v>1961.31</v>
      </c>
      <c r="R61" s="6">
        <f t="shared" si="23"/>
        <v>6766.26</v>
      </c>
      <c r="S61" s="6">
        <f t="shared" si="24"/>
        <v>10806.019420000006</v>
      </c>
      <c r="T61">
        <f t="shared" si="20"/>
        <v>9140</v>
      </c>
      <c r="U61" s="6">
        <f t="shared" si="25"/>
        <v>1666.019420000006</v>
      </c>
      <c r="V61" s="4">
        <f t="shared" si="12"/>
        <v>0.18227783588621516</v>
      </c>
      <c r="W61" s="4">
        <f t="shared" si="10"/>
        <v>0.70185421318257513</v>
      </c>
      <c r="X61" s="1">
        <f t="shared" si="11"/>
        <v>0.62615656487502369</v>
      </c>
    </row>
    <row r="62" spans="1:25">
      <c r="A62" s="30" t="s">
        <v>161</v>
      </c>
      <c r="B62">
        <v>135</v>
      </c>
      <c r="C62" s="2">
        <v>122.25</v>
      </c>
      <c r="D62" s="3">
        <v>1.1037999999999999</v>
      </c>
      <c r="E62" s="1">
        <f t="shared" si="21"/>
        <v>0.21995970000000001</v>
      </c>
      <c r="F62" s="36">
        <f t="shared" si="15"/>
        <v>-0.12550499999999998</v>
      </c>
      <c r="G62" s="9"/>
      <c r="H62" s="40">
        <f t="shared" si="16"/>
        <v>-16.943174999999997</v>
      </c>
      <c r="I62" t="s">
        <v>7</v>
      </c>
      <c r="J62" t="s">
        <v>79</v>
      </c>
      <c r="K62" s="2">
        <f t="shared" si="17"/>
        <v>134.93955</v>
      </c>
      <c r="L62" s="2">
        <f t="shared" si="3"/>
        <v>-6.0450000000003001E-2</v>
      </c>
      <c r="M62" s="1">
        <f t="shared" si="22"/>
        <v>0.89959699999999998</v>
      </c>
      <c r="N62" s="6">
        <f t="shared" si="26"/>
        <v>3793.0900000000047</v>
      </c>
      <c r="O62" s="2">
        <f t="shared" si="18"/>
        <v>4186.8127420000046</v>
      </c>
      <c r="P62" s="2"/>
      <c r="Q62" s="15"/>
      <c r="R62" s="6">
        <f t="shared" si="23"/>
        <v>6766.26</v>
      </c>
      <c r="S62" s="6">
        <f t="shared" si="24"/>
        <v>10953.072742000004</v>
      </c>
      <c r="T62">
        <f t="shared" si="20"/>
        <v>9275</v>
      </c>
      <c r="U62" s="6">
        <f t="shared" si="25"/>
        <v>1678.0727420000039</v>
      </c>
      <c r="V62" s="4">
        <f t="shared" si="12"/>
        <v>0.18092428485175249</v>
      </c>
      <c r="W62" s="4">
        <f t="shared" si="10"/>
        <v>0.66889065506987766</v>
      </c>
      <c r="X62" s="1">
        <f t="shared" si="11"/>
        <v>0.617749937335347</v>
      </c>
    </row>
    <row r="63" spans="1:25">
      <c r="A63" s="30" t="s">
        <v>162</v>
      </c>
      <c r="B63">
        <v>120</v>
      </c>
      <c r="C63" s="2">
        <v>107.6</v>
      </c>
      <c r="D63" s="3">
        <v>1.1148</v>
      </c>
      <c r="E63" s="1">
        <f t="shared" si="21"/>
        <v>0.20996831999999999</v>
      </c>
      <c r="F63" s="36">
        <f t="shared" si="15"/>
        <v>-0.13408900000000004</v>
      </c>
      <c r="G63" s="9"/>
      <c r="H63" s="40">
        <f t="shared" si="16"/>
        <v>-16.090680000000006</v>
      </c>
      <c r="I63" t="s">
        <v>7</v>
      </c>
      <c r="J63" t="s">
        <v>80</v>
      </c>
      <c r="K63" s="2">
        <f t="shared" si="17"/>
        <v>119.95247999999999</v>
      </c>
      <c r="L63" s="2">
        <f t="shared" si="3"/>
        <v>-4.752000000000578E-2</v>
      </c>
      <c r="M63" s="1">
        <f t="shared" si="22"/>
        <v>0.79968319999999993</v>
      </c>
      <c r="N63" s="6">
        <f t="shared" si="26"/>
        <v>3774.4300000000044</v>
      </c>
      <c r="O63" s="2">
        <f t="shared" si="18"/>
        <v>4207.7345640000049</v>
      </c>
      <c r="P63" s="2">
        <v>126.26</v>
      </c>
      <c r="Q63" s="15">
        <v>126.97</v>
      </c>
      <c r="R63" s="6">
        <f t="shared" si="23"/>
        <v>6893.2300000000005</v>
      </c>
      <c r="S63" s="6">
        <f t="shared" si="24"/>
        <v>11100.964564000005</v>
      </c>
      <c r="T63">
        <f t="shared" si="20"/>
        <v>9395</v>
      </c>
      <c r="U63" s="6">
        <f t="shared" si="25"/>
        <v>1705.9645640000053</v>
      </c>
      <c r="V63" s="4">
        <f t="shared" si="12"/>
        <v>0.18158217817988342</v>
      </c>
      <c r="W63" s="4">
        <f t="shared" si="10"/>
        <v>0.68190303824892196</v>
      </c>
      <c r="X63" s="1">
        <f t="shared" si="11"/>
        <v>0.62095775193756375</v>
      </c>
    </row>
    <row r="64" spans="1:25">
      <c r="A64" s="30" t="s">
        <v>163</v>
      </c>
      <c r="B64">
        <v>120</v>
      </c>
      <c r="C64" s="2">
        <v>106.98</v>
      </c>
      <c r="D64" s="3">
        <v>1.1213</v>
      </c>
      <c r="E64" s="1">
        <f t="shared" si="21"/>
        <v>0.20997111600000001</v>
      </c>
      <c r="F64" s="36">
        <f t="shared" si="15"/>
        <v>-0.13907844999999999</v>
      </c>
      <c r="G64" s="9"/>
      <c r="H64" s="40">
        <f t="shared" si="16"/>
        <v>-16.689413999999999</v>
      </c>
      <c r="I64" t="s">
        <v>7</v>
      </c>
      <c r="J64" t="s">
        <v>81</v>
      </c>
      <c r="K64" s="2">
        <f t="shared" si="17"/>
        <v>119.95667400000001</v>
      </c>
      <c r="L64" s="2">
        <f t="shared" si="3"/>
        <v>-4.3325999999993314E-2</v>
      </c>
      <c r="M64" s="1">
        <f t="shared" si="22"/>
        <v>0.79971116000000009</v>
      </c>
      <c r="N64" s="6">
        <f t="shared" si="26"/>
        <v>3530.8500000000045</v>
      </c>
      <c r="O64" s="2">
        <f t="shared" si="18"/>
        <v>3959.1421050000049</v>
      </c>
      <c r="P64" s="2">
        <v>350.56</v>
      </c>
      <c r="Q64" s="15">
        <v>354.59</v>
      </c>
      <c r="R64" s="6">
        <f t="shared" si="23"/>
        <v>7247.8200000000006</v>
      </c>
      <c r="S64" s="6">
        <f t="shared" si="24"/>
        <v>11206.962105000006</v>
      </c>
      <c r="T64">
        <f t="shared" si="20"/>
        <v>9515</v>
      </c>
      <c r="U64" s="6">
        <f t="shared" si="25"/>
        <v>1691.962105000006</v>
      </c>
      <c r="V64" s="4">
        <f t="shared" si="12"/>
        <v>0.17782050499211843</v>
      </c>
      <c r="W64" s="4">
        <f t="shared" si="10"/>
        <v>0.74628485828209756</v>
      </c>
      <c r="X64" s="1">
        <f t="shared" si="11"/>
        <v>0.64672477091417779</v>
      </c>
    </row>
    <row r="65" spans="1:24">
      <c r="A65" s="30" t="s">
        <v>164</v>
      </c>
      <c r="B65">
        <v>120</v>
      </c>
      <c r="C65" s="2">
        <v>107.41</v>
      </c>
      <c r="D65" s="3">
        <v>1.1168</v>
      </c>
      <c r="E65" s="1">
        <f t="shared" si="21"/>
        <v>0.20997032533333335</v>
      </c>
      <c r="F65" s="36">
        <f t="shared" si="15"/>
        <v>-0.135618025</v>
      </c>
      <c r="G65" s="9"/>
      <c r="H65" s="40">
        <f t="shared" si="16"/>
        <v>-16.274163000000001</v>
      </c>
      <c r="I65" t="s">
        <v>7</v>
      </c>
      <c r="J65" t="s">
        <v>84</v>
      </c>
      <c r="K65" s="2">
        <f t="shared" si="17"/>
        <v>119.955488</v>
      </c>
      <c r="L65" s="2">
        <f t="shared" si="3"/>
        <v>-4.4511999999997443E-2</v>
      </c>
      <c r="M65" s="1">
        <f t="shared" si="22"/>
        <v>0.79970325333333336</v>
      </c>
      <c r="N65" s="6">
        <f t="shared" si="26"/>
        <v>3638.2600000000043</v>
      </c>
      <c r="O65" s="2">
        <f t="shared" si="18"/>
        <v>4063.208768000005</v>
      </c>
      <c r="P65" s="2"/>
      <c r="Q65" s="15"/>
      <c r="R65" s="6">
        <f t="shared" si="23"/>
        <v>7247.8200000000006</v>
      </c>
      <c r="S65" s="6">
        <f t="shared" si="24"/>
        <v>11311.028768000006</v>
      </c>
      <c r="T65">
        <f t="shared" si="20"/>
        <v>9635</v>
      </c>
      <c r="U65" s="6">
        <f t="shared" si="25"/>
        <v>1676.0287680000056</v>
      </c>
      <c r="V65" s="4">
        <f t="shared" si="12"/>
        <v>0.17395212952776395</v>
      </c>
      <c r="W65" s="4">
        <f t="shared" si="10"/>
        <v>0.70209568109652642</v>
      </c>
      <c r="X65" s="1">
        <f t="shared" si="11"/>
        <v>0.64077460579932255</v>
      </c>
    </row>
    <row r="66" spans="1:24">
      <c r="A66" s="30" t="s">
        <v>165</v>
      </c>
      <c r="B66">
        <v>120</v>
      </c>
      <c r="C66" s="2">
        <v>107.23</v>
      </c>
      <c r="D66" s="3">
        <v>1.1186</v>
      </c>
      <c r="E66" s="1">
        <f t="shared" si="21"/>
        <v>0.20996498533333335</v>
      </c>
      <c r="F66" s="36">
        <f t="shared" ref="F66:F97" si="27">IF(G66="",($F$1*C66-B66)/B66,H66/B66)</f>
        <v>-0.13706657499999994</v>
      </c>
      <c r="G66" s="9"/>
      <c r="H66" s="40">
        <f t="shared" ref="H66:H97" si="28">IF(G66="",$F$1*C66-B66,G66-B66)</f>
        <v>-16.447988999999993</v>
      </c>
      <c r="I66" t="s">
        <v>7</v>
      </c>
      <c r="J66" t="s">
        <v>85</v>
      </c>
      <c r="K66" s="2">
        <f t="shared" ref="K66:K97" si="29">D66*C66</f>
        <v>119.947478</v>
      </c>
      <c r="L66" s="2">
        <f t="shared" ref="L66:L129" si="30">K66-B66</f>
        <v>-5.2521999999996183E-2</v>
      </c>
      <c r="M66" s="1">
        <f t="shared" si="22"/>
        <v>0.79964985333333338</v>
      </c>
      <c r="N66" s="6">
        <f t="shared" si="26"/>
        <v>3745.4900000000043</v>
      </c>
      <c r="O66" s="2">
        <f t="shared" ref="O66:O97" si="31">N66*D66</f>
        <v>4189.7051140000049</v>
      </c>
      <c r="P66" s="2"/>
      <c r="Q66" s="15"/>
      <c r="R66" s="6">
        <f t="shared" si="23"/>
        <v>7247.8200000000006</v>
      </c>
      <c r="S66" s="6">
        <f t="shared" si="24"/>
        <v>11437.525114000005</v>
      </c>
      <c r="T66">
        <f t="shared" si="20"/>
        <v>9755</v>
      </c>
      <c r="U66" s="6">
        <f t="shared" si="25"/>
        <v>1682.5251140000055</v>
      </c>
      <c r="V66" s="4">
        <f t="shared" si="12"/>
        <v>0.17247822798564894</v>
      </c>
      <c r="W66" s="4">
        <f t="shared" si="10"/>
        <v>0.67108269609681237</v>
      </c>
      <c r="X66" s="1">
        <f t="shared" si="11"/>
        <v>0.63368778890184629</v>
      </c>
    </row>
    <row r="67" spans="1:24">
      <c r="A67" s="30" t="s">
        <v>166</v>
      </c>
      <c r="B67">
        <v>120</v>
      </c>
      <c r="C67" s="2">
        <v>107.35</v>
      </c>
      <c r="D67" s="3">
        <v>1.1173999999999999</v>
      </c>
      <c r="E67" s="1">
        <f t="shared" si="21"/>
        <v>0.20996859333333334</v>
      </c>
      <c r="F67" s="36">
        <f t="shared" si="27"/>
        <v>-0.13610087499999998</v>
      </c>
      <c r="G67" s="9"/>
      <c r="H67" s="40">
        <f t="shared" si="28"/>
        <v>-16.332104999999999</v>
      </c>
      <c r="I67" t="s">
        <v>7</v>
      </c>
      <c r="J67" t="s">
        <v>86</v>
      </c>
      <c r="K67" s="2">
        <f t="shared" si="29"/>
        <v>119.95288999999998</v>
      </c>
      <c r="L67" s="2">
        <f t="shared" si="30"/>
        <v>-4.7110000000017749E-2</v>
      </c>
      <c r="M67" s="1">
        <f t="shared" si="22"/>
        <v>0.79968593333333327</v>
      </c>
      <c r="N67" s="6">
        <f t="shared" si="26"/>
        <v>3852.8400000000042</v>
      </c>
      <c r="O67" s="2">
        <f t="shared" si="31"/>
        <v>4305.1634160000049</v>
      </c>
      <c r="P67" s="2"/>
      <c r="Q67" s="15"/>
      <c r="R67" s="6">
        <f t="shared" si="23"/>
        <v>7247.8200000000006</v>
      </c>
      <c r="S67" s="6">
        <f t="shared" si="24"/>
        <v>11552.983416000006</v>
      </c>
      <c r="T67">
        <f t="shared" ref="T67:T98" si="32">T66+B67</f>
        <v>9875</v>
      </c>
      <c r="U67" s="6">
        <f t="shared" si="25"/>
        <v>1677.9834160000064</v>
      </c>
      <c r="V67" s="4">
        <f t="shared" si="12"/>
        <v>0.16992237124050691</v>
      </c>
      <c r="W67" s="4">
        <f t="shared" ref="W67:W130" si="33">O67/(T67-R67)-1</f>
        <v>0.63870135125876648</v>
      </c>
      <c r="X67" s="1">
        <f t="shared" ref="X67:X130" si="34">R67/S67</f>
        <v>0.62735483459296926</v>
      </c>
    </row>
    <row r="68" spans="1:24">
      <c r="A68" s="30" t="s">
        <v>167</v>
      </c>
      <c r="B68">
        <v>120</v>
      </c>
      <c r="C68" s="2">
        <v>109.55</v>
      </c>
      <c r="D68" s="3">
        <v>1.095</v>
      </c>
      <c r="E68" s="1">
        <f t="shared" si="21"/>
        <v>0.20997150000000001</v>
      </c>
      <c r="F68" s="36">
        <f t="shared" si="27"/>
        <v>-0.11839637500000003</v>
      </c>
      <c r="G68" s="9"/>
      <c r="H68" s="40">
        <f t="shared" si="28"/>
        <v>-14.207565000000002</v>
      </c>
      <c r="I68" t="s">
        <v>7</v>
      </c>
      <c r="J68" t="s">
        <v>87</v>
      </c>
      <c r="K68" s="2">
        <f t="shared" si="29"/>
        <v>119.95724999999999</v>
      </c>
      <c r="L68" s="2">
        <f t="shared" si="30"/>
        <v>-4.2750000000012278E-2</v>
      </c>
      <c r="M68" s="1">
        <f t="shared" si="22"/>
        <v>0.79971499999999995</v>
      </c>
      <c r="N68" s="6">
        <f t="shared" si="26"/>
        <v>3962.3900000000044</v>
      </c>
      <c r="O68" s="2">
        <f t="shared" si="31"/>
        <v>4338.8170500000051</v>
      </c>
      <c r="P68" s="2"/>
      <c r="Q68" s="15"/>
      <c r="R68" s="6">
        <f t="shared" si="23"/>
        <v>7247.8200000000006</v>
      </c>
      <c r="S68" s="6">
        <f t="shared" si="24"/>
        <v>11586.637050000005</v>
      </c>
      <c r="T68">
        <f t="shared" si="32"/>
        <v>9995</v>
      </c>
      <c r="U68" s="6">
        <f t="shared" si="25"/>
        <v>1591.6370500000048</v>
      </c>
      <c r="V68" s="4">
        <f t="shared" ref="V68:V131" si="35">S68/T68-1</f>
        <v>0.15924332666333219</v>
      </c>
      <c r="W68" s="4">
        <f t="shared" si="33"/>
        <v>0.57937122795011842</v>
      </c>
      <c r="X68" s="1">
        <f t="shared" si="34"/>
        <v>0.6255326691190346</v>
      </c>
    </row>
    <row r="69" spans="1:24">
      <c r="A69" s="30" t="s">
        <v>168</v>
      </c>
      <c r="B69">
        <v>135</v>
      </c>
      <c r="C69" s="2">
        <v>123.52</v>
      </c>
      <c r="D69" s="3">
        <v>1.0925</v>
      </c>
      <c r="E69" s="1">
        <f t="shared" si="21"/>
        <v>0.21996373333333336</v>
      </c>
      <c r="F69" s="36">
        <f t="shared" si="27"/>
        <v>-0.11642026666666665</v>
      </c>
      <c r="G69" s="9"/>
      <c r="H69" s="40">
        <f t="shared" si="28"/>
        <v>-15.716735999999997</v>
      </c>
      <c r="I69" t="s">
        <v>7</v>
      </c>
      <c r="J69" t="s">
        <v>88</v>
      </c>
      <c r="K69" s="2">
        <f t="shared" si="29"/>
        <v>134.94560000000001</v>
      </c>
      <c r="L69" s="2">
        <f t="shared" si="30"/>
        <v>-5.4399999999986903E-2</v>
      </c>
      <c r="M69" s="1">
        <f t="shared" si="22"/>
        <v>0.8996373333333334</v>
      </c>
      <c r="N69" s="6">
        <f t="shared" si="26"/>
        <v>4085.9100000000044</v>
      </c>
      <c r="O69" s="2">
        <f t="shared" si="31"/>
        <v>4463.8566750000045</v>
      </c>
      <c r="P69" s="2"/>
      <c r="Q69" s="15"/>
      <c r="R69" s="6">
        <f t="shared" si="23"/>
        <v>7247.8200000000006</v>
      </c>
      <c r="S69" s="6">
        <f t="shared" si="24"/>
        <v>11711.676675000006</v>
      </c>
      <c r="T69">
        <f t="shared" si="32"/>
        <v>10130</v>
      </c>
      <c r="U69" s="6">
        <f t="shared" si="25"/>
        <v>1581.6766750000061</v>
      </c>
      <c r="V69" s="4">
        <f t="shared" si="35"/>
        <v>0.15613787512339639</v>
      </c>
      <c r="W69" s="4">
        <f t="shared" si="33"/>
        <v>0.54877789555128609</v>
      </c>
      <c r="X69" s="1">
        <f t="shared" si="34"/>
        <v>0.61885417443869084</v>
      </c>
    </row>
    <row r="70" spans="1:24">
      <c r="A70" s="30" t="s">
        <v>169</v>
      </c>
      <c r="B70">
        <v>135</v>
      </c>
      <c r="C70" s="2">
        <v>124.78</v>
      </c>
      <c r="D70" s="3">
        <v>1.0813999999999999</v>
      </c>
      <c r="E70" s="1">
        <f t="shared" si="21"/>
        <v>0.21995806133333334</v>
      </c>
      <c r="F70" s="36">
        <f t="shared" si="27"/>
        <v>-0.10740706666666669</v>
      </c>
      <c r="G70" s="9"/>
      <c r="H70" s="40">
        <f t="shared" si="28"/>
        <v>-14.499954000000002</v>
      </c>
      <c r="I70" t="s">
        <v>7</v>
      </c>
      <c r="J70" t="s">
        <v>89</v>
      </c>
      <c r="K70" s="2">
        <f t="shared" si="29"/>
        <v>134.93709199999998</v>
      </c>
      <c r="L70" s="2">
        <f t="shared" si="30"/>
        <v>-6.2908000000021502E-2</v>
      </c>
      <c r="M70" s="1">
        <f t="shared" si="22"/>
        <v>0.89958061333333317</v>
      </c>
      <c r="N70" s="6">
        <f t="shared" si="26"/>
        <v>4210.6900000000041</v>
      </c>
      <c r="O70" s="2">
        <f t="shared" si="31"/>
        <v>4553.440166000004</v>
      </c>
      <c r="P70" s="2"/>
      <c r="Q70" s="15"/>
      <c r="R70" s="6">
        <f t="shared" si="23"/>
        <v>7247.8200000000006</v>
      </c>
      <c r="S70" s="6">
        <f t="shared" si="24"/>
        <v>11801.260166000004</v>
      </c>
      <c r="T70">
        <f t="shared" si="32"/>
        <v>10265</v>
      </c>
      <c r="U70" s="6">
        <f t="shared" si="25"/>
        <v>1536.2601660000037</v>
      </c>
      <c r="V70" s="4">
        <f t="shared" si="35"/>
        <v>0.14966002591329808</v>
      </c>
      <c r="W70" s="4">
        <f t="shared" si="33"/>
        <v>0.5091708701502744</v>
      </c>
      <c r="X70" s="1">
        <f t="shared" si="34"/>
        <v>0.61415644584137863</v>
      </c>
    </row>
    <row r="71" spans="1:24">
      <c r="A71" s="30" t="s">
        <v>170</v>
      </c>
      <c r="B71">
        <v>135</v>
      </c>
      <c r="C71" s="2">
        <v>122.31</v>
      </c>
      <c r="D71" s="3">
        <v>1.1032999999999999</v>
      </c>
      <c r="E71" s="1">
        <f t="shared" si="21"/>
        <v>0.21996308200000003</v>
      </c>
      <c r="F71" s="36">
        <f t="shared" si="27"/>
        <v>-0.12507579999999999</v>
      </c>
      <c r="G71" s="9"/>
      <c r="H71" s="40">
        <f t="shared" si="28"/>
        <v>-16.885232999999999</v>
      </c>
      <c r="I71" t="s">
        <v>7</v>
      </c>
      <c r="J71" t="s">
        <v>90</v>
      </c>
      <c r="K71" s="2">
        <f t="shared" si="29"/>
        <v>134.94462300000001</v>
      </c>
      <c r="L71" s="2">
        <f t="shared" si="30"/>
        <v>-5.5376999999992904E-2</v>
      </c>
      <c r="M71" s="1">
        <f t="shared" si="22"/>
        <v>0.89963082000000005</v>
      </c>
      <c r="N71" s="6">
        <f t="shared" si="26"/>
        <v>4333.0000000000045</v>
      </c>
      <c r="O71" s="2">
        <f t="shared" si="31"/>
        <v>4780.5989000000045</v>
      </c>
      <c r="P71" s="2"/>
      <c r="Q71" s="15"/>
      <c r="R71" s="6">
        <f t="shared" si="23"/>
        <v>7247.8200000000006</v>
      </c>
      <c r="S71" s="6">
        <f t="shared" si="24"/>
        <v>12028.418900000004</v>
      </c>
      <c r="T71">
        <f t="shared" si="32"/>
        <v>10400</v>
      </c>
      <c r="U71" s="6">
        <f t="shared" si="25"/>
        <v>1628.4189000000042</v>
      </c>
      <c r="V71" s="4">
        <f t="shared" si="35"/>
        <v>0.15657874038461572</v>
      </c>
      <c r="W71" s="4">
        <f t="shared" si="33"/>
        <v>0.51660086035696096</v>
      </c>
      <c r="X71" s="1">
        <f t="shared" si="34"/>
        <v>0.60255799704481505</v>
      </c>
    </row>
    <row r="72" spans="1:24">
      <c r="A72" s="30" t="s">
        <v>171</v>
      </c>
      <c r="B72">
        <v>120</v>
      </c>
      <c r="C72" s="2">
        <v>108.19</v>
      </c>
      <c r="D72" s="3">
        <v>1.1087</v>
      </c>
      <c r="E72" s="1">
        <f t="shared" si="21"/>
        <v>0.20996683533333332</v>
      </c>
      <c r="F72" s="36">
        <f t="shared" si="27"/>
        <v>-0.12934097499999997</v>
      </c>
      <c r="G72" s="9"/>
      <c r="H72" s="40">
        <f t="shared" si="28"/>
        <v>-15.520916999999997</v>
      </c>
      <c r="I72" t="s">
        <v>7</v>
      </c>
      <c r="J72" t="s">
        <v>91</v>
      </c>
      <c r="K72" s="2">
        <f t="shared" si="29"/>
        <v>119.950253</v>
      </c>
      <c r="L72" s="2">
        <f t="shared" si="30"/>
        <v>-4.9746999999996433E-2</v>
      </c>
      <c r="M72" s="1">
        <f t="shared" si="22"/>
        <v>0.7996683533333333</v>
      </c>
      <c r="N72" s="6">
        <f t="shared" si="26"/>
        <v>4441.1900000000041</v>
      </c>
      <c r="O72" s="2">
        <f t="shared" si="31"/>
        <v>4923.947353000005</v>
      </c>
      <c r="P72" s="2"/>
      <c r="Q72" s="15"/>
      <c r="R72" s="6">
        <f t="shared" si="23"/>
        <v>7247.8200000000006</v>
      </c>
      <c r="S72" s="6">
        <f t="shared" si="24"/>
        <v>12171.767353000007</v>
      </c>
      <c r="T72">
        <f t="shared" si="32"/>
        <v>10520</v>
      </c>
      <c r="U72" s="6">
        <f t="shared" si="25"/>
        <v>1651.7673530000066</v>
      </c>
      <c r="V72" s="4">
        <f t="shared" si="35"/>
        <v>0.15701210579847968</v>
      </c>
      <c r="W72" s="4">
        <f t="shared" si="33"/>
        <v>0.50479110348452894</v>
      </c>
      <c r="X72" s="1">
        <f t="shared" si="34"/>
        <v>0.59546159483680994</v>
      </c>
    </row>
    <row r="73" spans="1:24">
      <c r="A73" s="30" t="s">
        <v>172</v>
      </c>
      <c r="B73">
        <v>120</v>
      </c>
      <c r="C73" s="2">
        <v>108.77</v>
      </c>
      <c r="D73" s="3">
        <v>1.1028</v>
      </c>
      <c r="E73" s="1">
        <f t="shared" si="21"/>
        <v>0.20996770400000001</v>
      </c>
      <c r="F73" s="36">
        <f t="shared" si="27"/>
        <v>-0.12467342500000006</v>
      </c>
      <c r="G73" s="9"/>
      <c r="H73" s="40">
        <f t="shared" si="28"/>
        <v>-14.960811000000007</v>
      </c>
      <c r="I73" t="s">
        <v>7</v>
      </c>
      <c r="J73" t="s">
        <v>92</v>
      </c>
      <c r="K73" s="2">
        <f t="shared" si="29"/>
        <v>119.951556</v>
      </c>
      <c r="L73" s="2">
        <f t="shared" si="30"/>
        <v>-4.8444000000003484E-2</v>
      </c>
      <c r="M73" s="1">
        <f t="shared" si="22"/>
        <v>0.79967703999999995</v>
      </c>
      <c r="N73" s="6">
        <f t="shared" si="26"/>
        <v>4549.9600000000046</v>
      </c>
      <c r="O73" s="2">
        <f t="shared" si="31"/>
        <v>5017.6958880000047</v>
      </c>
      <c r="P73" s="2"/>
      <c r="Q73" s="15"/>
      <c r="R73" s="6">
        <f t="shared" si="23"/>
        <v>7247.8200000000006</v>
      </c>
      <c r="S73" s="6">
        <f t="shared" si="24"/>
        <v>12265.515888000005</v>
      </c>
      <c r="T73">
        <f t="shared" si="32"/>
        <v>10640</v>
      </c>
      <c r="U73" s="6">
        <f t="shared" si="25"/>
        <v>1625.5158880000054</v>
      </c>
      <c r="V73" s="4">
        <f t="shared" si="35"/>
        <v>0.1527740496240606</v>
      </c>
      <c r="W73" s="4">
        <f t="shared" si="33"/>
        <v>0.47919505686608788</v>
      </c>
      <c r="X73" s="1">
        <f t="shared" si="34"/>
        <v>0.59091032665743159</v>
      </c>
    </row>
    <row r="74" spans="1:24">
      <c r="A74" s="30" t="s">
        <v>173</v>
      </c>
      <c r="B74">
        <v>120</v>
      </c>
      <c r="C74" s="2">
        <v>108.14</v>
      </c>
      <c r="D74" s="3">
        <v>1.1092</v>
      </c>
      <c r="E74" s="1">
        <f t="shared" si="21"/>
        <v>0.20996592533333336</v>
      </c>
      <c r="F74" s="36">
        <f t="shared" si="27"/>
        <v>-0.12974335000000004</v>
      </c>
      <c r="G74" s="9"/>
      <c r="H74" s="40">
        <f t="shared" si="28"/>
        <v>-15.569202000000004</v>
      </c>
      <c r="I74" t="s">
        <v>7</v>
      </c>
      <c r="J74" t="s">
        <v>93</v>
      </c>
      <c r="K74" s="2">
        <f t="shared" si="29"/>
        <v>119.948888</v>
      </c>
      <c r="L74" s="2">
        <f t="shared" si="30"/>
        <v>-5.1112000000003377E-2</v>
      </c>
      <c r="M74" s="1">
        <f t="shared" si="22"/>
        <v>0.79965925333333332</v>
      </c>
      <c r="N74" s="6">
        <f t="shared" si="26"/>
        <v>4658.1000000000049</v>
      </c>
      <c r="O74" s="2">
        <f t="shared" si="31"/>
        <v>5166.7645200000052</v>
      </c>
      <c r="P74" s="2"/>
      <c r="Q74" s="15"/>
      <c r="R74" s="6">
        <f t="shared" si="23"/>
        <v>7247.8200000000006</v>
      </c>
      <c r="S74" s="6">
        <f t="shared" si="24"/>
        <v>12414.584520000006</v>
      </c>
      <c r="T74">
        <f t="shared" si="32"/>
        <v>10760</v>
      </c>
      <c r="U74" s="6">
        <f t="shared" si="25"/>
        <v>1654.5845200000058</v>
      </c>
      <c r="V74" s="4">
        <f t="shared" si="35"/>
        <v>0.15377179553903408</v>
      </c>
      <c r="W74" s="4">
        <f t="shared" si="33"/>
        <v>0.47109900973184926</v>
      </c>
      <c r="X74" s="1">
        <f t="shared" si="34"/>
        <v>0.58381494671236867</v>
      </c>
    </row>
    <row r="75" spans="1:24">
      <c r="A75" s="30" t="s">
        <v>174</v>
      </c>
      <c r="B75">
        <v>120</v>
      </c>
      <c r="C75" s="2">
        <v>109.71</v>
      </c>
      <c r="D75" s="3">
        <v>1.0932999999999999</v>
      </c>
      <c r="E75" s="1">
        <f t="shared" si="21"/>
        <v>0.209963962</v>
      </c>
      <c r="F75" s="36">
        <f t="shared" si="27"/>
        <v>-0.11710877500000004</v>
      </c>
      <c r="G75" s="9"/>
      <c r="H75" s="40">
        <f t="shared" si="28"/>
        <v>-14.053053000000006</v>
      </c>
      <c r="I75" t="s">
        <v>7</v>
      </c>
      <c r="J75" t="s">
        <v>95</v>
      </c>
      <c r="K75" s="2">
        <f t="shared" si="29"/>
        <v>119.94594299999999</v>
      </c>
      <c r="L75" s="2">
        <f t="shared" si="30"/>
        <v>-5.4057000000014455E-2</v>
      </c>
      <c r="M75" s="1">
        <f t="shared" si="22"/>
        <v>0.79963961999999988</v>
      </c>
      <c r="N75" s="6">
        <f t="shared" ref="N75:N106" si="36">N74+C75-P75</f>
        <v>4767.8100000000049</v>
      </c>
      <c r="O75" s="2">
        <f t="shared" si="31"/>
        <v>5212.6466730000047</v>
      </c>
      <c r="P75" s="2"/>
      <c r="Q75" s="15"/>
      <c r="R75" s="6">
        <f t="shared" si="23"/>
        <v>7247.8200000000006</v>
      </c>
      <c r="S75" s="6">
        <f t="shared" si="24"/>
        <v>12460.466673000006</v>
      </c>
      <c r="T75">
        <f t="shared" si="32"/>
        <v>10880</v>
      </c>
      <c r="U75" s="6">
        <f t="shared" si="25"/>
        <v>1580.4666730000063</v>
      </c>
      <c r="V75" s="4">
        <f t="shared" si="35"/>
        <v>0.14526348097426522</v>
      </c>
      <c r="W75" s="4">
        <f t="shared" si="33"/>
        <v>0.43512895093305004</v>
      </c>
      <c r="X75" s="1">
        <f t="shared" si="34"/>
        <v>0.58166521288524109</v>
      </c>
    </row>
    <row r="76" spans="1:24">
      <c r="A76" s="30" t="s">
        <v>175</v>
      </c>
      <c r="B76">
        <v>135</v>
      </c>
      <c r="C76" s="2">
        <v>125.35</v>
      </c>
      <c r="D76" s="3">
        <v>1.0765</v>
      </c>
      <c r="E76" s="1">
        <f t="shared" si="21"/>
        <v>0.21995951666666669</v>
      </c>
      <c r="F76" s="36">
        <f t="shared" si="27"/>
        <v>-0.10332966666666668</v>
      </c>
      <c r="G76" s="9"/>
      <c r="H76" s="40">
        <f t="shared" si="28"/>
        <v>-13.949505000000002</v>
      </c>
      <c r="I76" t="s">
        <v>7</v>
      </c>
      <c r="J76" t="s">
        <v>96</v>
      </c>
      <c r="K76" s="2">
        <f t="shared" si="29"/>
        <v>134.93927500000001</v>
      </c>
      <c r="L76" s="2">
        <f t="shared" si="30"/>
        <v>-6.0724999999990814E-2</v>
      </c>
      <c r="M76" s="1">
        <f t="shared" si="22"/>
        <v>0.89959516666666672</v>
      </c>
      <c r="N76" s="6">
        <f t="shared" si="36"/>
        <v>4893.1600000000053</v>
      </c>
      <c r="O76" s="2">
        <f t="shared" si="31"/>
        <v>5267.4867400000057</v>
      </c>
      <c r="P76" s="2"/>
      <c r="Q76" s="15"/>
      <c r="R76" s="6">
        <f t="shared" si="23"/>
        <v>7247.8200000000006</v>
      </c>
      <c r="S76" s="6">
        <f t="shared" si="24"/>
        <v>12515.306740000007</v>
      </c>
      <c r="T76">
        <f t="shared" si="32"/>
        <v>11015</v>
      </c>
      <c r="U76" s="6">
        <f t="shared" si="25"/>
        <v>1500.3067400000073</v>
      </c>
      <c r="V76" s="4">
        <f t="shared" si="35"/>
        <v>0.13620578665456251</v>
      </c>
      <c r="W76" s="4">
        <f t="shared" si="33"/>
        <v>0.39825724812724816</v>
      </c>
      <c r="X76" s="1">
        <f t="shared" si="34"/>
        <v>0.57911644920658145</v>
      </c>
    </row>
    <row r="77" spans="1:24">
      <c r="A77" s="30" t="s">
        <v>176</v>
      </c>
      <c r="B77">
        <v>135</v>
      </c>
      <c r="C77" s="2">
        <v>124.26</v>
      </c>
      <c r="D77" s="3">
        <v>1.0860000000000001</v>
      </c>
      <c r="E77" s="1">
        <f t="shared" si="21"/>
        <v>0.21996424000000003</v>
      </c>
      <c r="F77" s="36">
        <f t="shared" si="27"/>
        <v>-0.11112679999999997</v>
      </c>
      <c r="G77" s="9"/>
      <c r="H77" s="40">
        <f t="shared" si="28"/>
        <v>-15.002117999999996</v>
      </c>
      <c r="I77" t="s">
        <v>7</v>
      </c>
      <c r="J77" t="s">
        <v>97</v>
      </c>
      <c r="K77" s="2">
        <f t="shared" si="29"/>
        <v>134.94636000000003</v>
      </c>
      <c r="L77" s="2">
        <f t="shared" si="30"/>
        <v>-5.3639999999973043E-2</v>
      </c>
      <c r="M77" s="1">
        <f t="shared" si="22"/>
        <v>0.89964240000000018</v>
      </c>
      <c r="N77" s="6">
        <f t="shared" si="36"/>
        <v>5017.4200000000055</v>
      </c>
      <c r="O77" s="2">
        <f t="shared" si="31"/>
        <v>5448.9181200000066</v>
      </c>
      <c r="P77" s="2"/>
      <c r="Q77" s="15"/>
      <c r="R77" s="6">
        <f t="shared" si="23"/>
        <v>7247.8200000000006</v>
      </c>
      <c r="S77" s="6">
        <f t="shared" si="24"/>
        <v>12696.738120000007</v>
      </c>
      <c r="T77">
        <f t="shared" si="32"/>
        <v>11150</v>
      </c>
      <c r="U77" s="6">
        <f t="shared" si="25"/>
        <v>1546.7381200000073</v>
      </c>
      <c r="V77" s="4">
        <f t="shared" si="35"/>
        <v>0.13872090762331912</v>
      </c>
      <c r="W77" s="4">
        <f t="shared" si="33"/>
        <v>0.39637795283662136</v>
      </c>
      <c r="X77" s="1">
        <f t="shared" si="34"/>
        <v>0.57084110355739115</v>
      </c>
    </row>
    <row r="78" spans="1:24">
      <c r="A78" s="30" t="s">
        <v>177</v>
      </c>
      <c r="B78">
        <v>135</v>
      </c>
      <c r="C78" s="2">
        <v>129.08000000000001</v>
      </c>
      <c r="D78" s="3">
        <v>1.0454000000000001</v>
      </c>
      <c r="E78" s="1">
        <f t="shared" si="21"/>
        <v>0.21996015466666669</v>
      </c>
      <c r="F78" s="36">
        <f t="shared" si="27"/>
        <v>-7.6647733333333204E-2</v>
      </c>
      <c r="G78" s="9"/>
      <c r="H78" s="40">
        <f t="shared" si="28"/>
        <v>-10.347443999999982</v>
      </c>
      <c r="I78" t="s">
        <v>7</v>
      </c>
      <c r="J78" t="s">
        <v>98</v>
      </c>
      <c r="K78" s="2">
        <f t="shared" si="29"/>
        <v>134.94023200000004</v>
      </c>
      <c r="L78" s="2">
        <f t="shared" si="30"/>
        <v>-5.976799999996274E-2</v>
      </c>
      <c r="M78" s="1">
        <f t="shared" si="22"/>
        <v>0.89960154666666692</v>
      </c>
      <c r="N78" s="6">
        <f t="shared" si="36"/>
        <v>5146.5000000000055</v>
      </c>
      <c r="O78" s="2">
        <f t="shared" si="31"/>
        <v>5380.1511000000064</v>
      </c>
      <c r="P78" s="2"/>
      <c r="Q78" s="15"/>
      <c r="R78" s="6">
        <f t="shared" si="23"/>
        <v>7247.8200000000006</v>
      </c>
      <c r="S78" s="6">
        <f t="shared" si="24"/>
        <v>12627.971100000006</v>
      </c>
      <c r="T78">
        <f t="shared" si="32"/>
        <v>11285</v>
      </c>
      <c r="U78" s="6">
        <f t="shared" si="25"/>
        <v>1342.9711000000061</v>
      </c>
      <c r="V78" s="4">
        <f t="shared" si="35"/>
        <v>0.11900497120070952</v>
      </c>
      <c r="W78" s="4">
        <f t="shared" si="33"/>
        <v>0.33265078594464637</v>
      </c>
      <c r="X78" s="1">
        <f t="shared" si="34"/>
        <v>0.57394968222567422</v>
      </c>
    </row>
    <row r="79" spans="1:24">
      <c r="A79" s="30" t="s">
        <v>178</v>
      </c>
      <c r="B79">
        <v>135</v>
      </c>
      <c r="C79" s="2">
        <v>130.18</v>
      </c>
      <c r="D79" s="3">
        <v>1.0366</v>
      </c>
      <c r="E79" s="1">
        <f t="shared" si="21"/>
        <v>0.21996305866666668</v>
      </c>
      <c r="F79" s="36">
        <f t="shared" si="27"/>
        <v>-6.8779066666666652E-2</v>
      </c>
      <c r="G79" s="9"/>
      <c r="H79" s="40">
        <f t="shared" si="28"/>
        <v>-9.2851739999999978</v>
      </c>
      <c r="I79" t="s">
        <v>7</v>
      </c>
      <c r="J79" t="s">
        <v>99</v>
      </c>
      <c r="K79" s="2">
        <f t="shared" si="29"/>
        <v>134.94458800000001</v>
      </c>
      <c r="L79" s="2">
        <f t="shared" si="30"/>
        <v>-5.5411999999989803E-2</v>
      </c>
      <c r="M79" s="1">
        <f t="shared" si="22"/>
        <v>0.89963058666666673</v>
      </c>
      <c r="N79" s="6">
        <f t="shared" si="36"/>
        <v>5276.6800000000057</v>
      </c>
      <c r="O79" s="2">
        <f t="shared" si="31"/>
        <v>5469.8064880000056</v>
      </c>
      <c r="P79" s="2"/>
      <c r="Q79" s="15"/>
      <c r="R79" s="6">
        <f t="shared" si="23"/>
        <v>7247.8200000000006</v>
      </c>
      <c r="S79" s="6">
        <f t="shared" si="24"/>
        <v>12717.626488000005</v>
      </c>
      <c r="T79">
        <f t="shared" si="32"/>
        <v>11420</v>
      </c>
      <c r="U79" s="6">
        <f t="shared" si="25"/>
        <v>1297.6264880000053</v>
      </c>
      <c r="V79" s="4">
        <f t="shared" si="35"/>
        <v>0.11362753835376571</v>
      </c>
      <c r="W79" s="4">
        <f t="shared" si="33"/>
        <v>0.31101881702131884</v>
      </c>
      <c r="X79" s="1">
        <f t="shared" si="34"/>
        <v>0.56990351201451306</v>
      </c>
    </row>
    <row r="80" spans="1:24">
      <c r="A80" s="30" t="s">
        <v>179</v>
      </c>
      <c r="B80">
        <v>135</v>
      </c>
      <c r="C80" s="2">
        <v>133.52000000000001</v>
      </c>
      <c r="D80" s="3">
        <v>1.0105999999999999</v>
      </c>
      <c r="E80" s="1">
        <f t="shared" si="21"/>
        <v>0.21995687466666669</v>
      </c>
      <c r="F80" s="36">
        <f t="shared" si="27"/>
        <v>-4.4886933333333233E-2</v>
      </c>
      <c r="G80" s="9"/>
      <c r="H80" s="40">
        <f t="shared" si="28"/>
        <v>-6.0597359999999867</v>
      </c>
      <c r="I80" t="s">
        <v>7</v>
      </c>
      <c r="J80" t="s">
        <v>100</v>
      </c>
      <c r="K80" s="2">
        <f t="shared" si="29"/>
        <v>134.93531200000001</v>
      </c>
      <c r="L80" s="2">
        <f t="shared" si="30"/>
        <v>-6.4687999999989643E-2</v>
      </c>
      <c r="M80" s="1">
        <f t="shared" si="22"/>
        <v>0.89956874666666675</v>
      </c>
      <c r="N80" s="6">
        <f t="shared" si="36"/>
        <v>5410.2000000000062</v>
      </c>
      <c r="O80" s="2">
        <f t="shared" si="31"/>
        <v>5467.5481200000058</v>
      </c>
      <c r="P80" s="2"/>
      <c r="Q80" s="15"/>
      <c r="R80" s="6">
        <f t="shared" si="23"/>
        <v>7247.8200000000006</v>
      </c>
      <c r="S80" s="6">
        <f t="shared" si="24"/>
        <v>12715.368120000006</v>
      </c>
      <c r="T80">
        <f t="shared" si="32"/>
        <v>11555</v>
      </c>
      <c r="U80" s="6">
        <f t="shared" si="25"/>
        <v>1160.3681200000065</v>
      </c>
      <c r="V80" s="4">
        <f t="shared" si="35"/>
        <v>0.10042129987018655</v>
      </c>
      <c r="W80" s="4">
        <f t="shared" si="33"/>
        <v>0.26940321045324467</v>
      </c>
      <c r="X80" s="1">
        <f t="shared" si="34"/>
        <v>0.57000473219488645</v>
      </c>
    </row>
    <row r="81" spans="1:24">
      <c r="A81" s="30" t="s">
        <v>180</v>
      </c>
      <c r="B81">
        <v>135</v>
      </c>
      <c r="C81" s="2">
        <v>132.56</v>
      </c>
      <c r="D81" s="3">
        <v>1.018</v>
      </c>
      <c r="E81" s="1">
        <f t="shared" si="21"/>
        <v>0.21996405333333335</v>
      </c>
      <c r="F81" s="36">
        <f t="shared" si="27"/>
        <v>-5.1754133333333306E-2</v>
      </c>
      <c r="G81" s="9"/>
      <c r="H81" s="40">
        <f t="shared" si="28"/>
        <v>-6.9868079999999964</v>
      </c>
      <c r="I81" t="s">
        <v>7</v>
      </c>
      <c r="J81" t="s">
        <v>101</v>
      </c>
      <c r="K81" s="2">
        <f t="shared" si="29"/>
        <v>134.94607999999999</v>
      </c>
      <c r="L81" s="2">
        <f t="shared" si="30"/>
        <v>-5.3920000000005075E-2</v>
      </c>
      <c r="M81" s="1">
        <f t="shared" si="22"/>
        <v>0.89964053333333327</v>
      </c>
      <c r="N81" s="6">
        <f t="shared" si="36"/>
        <v>5542.7600000000066</v>
      </c>
      <c r="O81" s="2">
        <f t="shared" si="31"/>
        <v>5642.5296800000069</v>
      </c>
      <c r="P81" s="2"/>
      <c r="Q81" s="15"/>
      <c r="R81" s="6">
        <f t="shared" si="23"/>
        <v>7247.8200000000006</v>
      </c>
      <c r="S81" s="6">
        <f t="shared" si="24"/>
        <v>12890.349680000007</v>
      </c>
      <c r="T81">
        <f t="shared" si="32"/>
        <v>11690</v>
      </c>
      <c r="U81" s="6">
        <f t="shared" si="25"/>
        <v>1200.3496800000066</v>
      </c>
      <c r="V81" s="4">
        <f t="shared" si="35"/>
        <v>0.10268175192472251</v>
      </c>
      <c r="W81" s="4">
        <f t="shared" si="33"/>
        <v>0.27021635323197346</v>
      </c>
      <c r="X81" s="1">
        <f t="shared" si="34"/>
        <v>0.56226713626282299</v>
      </c>
    </row>
    <row r="82" spans="1:24">
      <c r="A82" s="30" t="s">
        <v>260</v>
      </c>
      <c r="B82">
        <v>135</v>
      </c>
      <c r="C82" s="2">
        <v>142.72</v>
      </c>
      <c r="D82" s="3">
        <v>0.94540000000000002</v>
      </c>
      <c r="E82" s="1">
        <f t="shared" si="21"/>
        <v>0.21995165866666669</v>
      </c>
      <c r="F82" s="36">
        <f t="shared" si="27"/>
        <v>2.0923733333333312E-2</v>
      </c>
      <c r="G82" s="9"/>
      <c r="H82" s="40">
        <f t="shared" si="28"/>
        <v>2.824703999999997</v>
      </c>
      <c r="I82" t="s">
        <v>7</v>
      </c>
      <c r="J82" t="s">
        <v>266</v>
      </c>
      <c r="K82" s="2">
        <f t="shared" si="29"/>
        <v>134.92748800000001</v>
      </c>
      <c r="L82" s="2">
        <f t="shared" si="30"/>
        <v>-7.251199999998903E-2</v>
      </c>
      <c r="M82" s="1">
        <f t="shared" si="22"/>
        <v>0.89951658666666678</v>
      </c>
      <c r="N82" s="6">
        <f t="shared" si="36"/>
        <v>5685.4800000000068</v>
      </c>
      <c r="O82" s="2">
        <f t="shared" si="31"/>
        <v>5375.0527920000068</v>
      </c>
      <c r="P82" s="2"/>
      <c r="Q82" s="15"/>
      <c r="R82" s="6">
        <f t="shared" si="23"/>
        <v>7247.8200000000006</v>
      </c>
      <c r="S82" s="6">
        <f t="shared" si="24"/>
        <v>12622.872792000007</v>
      </c>
      <c r="T82">
        <f t="shared" si="32"/>
        <v>11825</v>
      </c>
      <c r="U82" s="6">
        <f t="shared" si="25"/>
        <v>797.87279200000739</v>
      </c>
      <c r="V82" s="4">
        <f t="shared" si="35"/>
        <v>6.7473386215645359E-2</v>
      </c>
      <c r="W82" s="4">
        <f t="shared" si="33"/>
        <v>0.17431536273426151</v>
      </c>
      <c r="X82" s="1">
        <f t="shared" si="34"/>
        <v>0.57418149730491208</v>
      </c>
    </row>
    <row r="83" spans="1:24">
      <c r="A83" s="30" t="s">
        <v>261</v>
      </c>
      <c r="B83">
        <v>90</v>
      </c>
      <c r="C83" s="2">
        <v>93.96</v>
      </c>
      <c r="D83" s="3">
        <v>0.95740000000000003</v>
      </c>
      <c r="E83" s="1">
        <f t="shared" si="21"/>
        <v>0.189971536</v>
      </c>
      <c r="F83" s="36">
        <f t="shared" si="27"/>
        <v>8.190800000000012E-3</v>
      </c>
      <c r="G83" s="9"/>
      <c r="H83" s="40">
        <f t="shared" si="28"/>
        <v>0.73717200000000105</v>
      </c>
      <c r="I83" t="s">
        <v>7</v>
      </c>
      <c r="J83" t="s">
        <v>269</v>
      </c>
      <c r="K83" s="2">
        <f t="shared" si="29"/>
        <v>89.957303999999993</v>
      </c>
      <c r="L83" s="2">
        <f t="shared" si="30"/>
        <v>-4.2696000000006507E-2</v>
      </c>
      <c r="M83" s="1">
        <f t="shared" si="22"/>
        <v>0.59971535999999992</v>
      </c>
      <c r="N83" s="6">
        <f t="shared" si="36"/>
        <v>5779.4400000000069</v>
      </c>
      <c r="O83" s="2">
        <f t="shared" si="31"/>
        <v>5533.2358560000066</v>
      </c>
      <c r="P83" s="2"/>
      <c r="Q83" s="15"/>
      <c r="R83" s="6">
        <f t="shared" si="23"/>
        <v>7247.8200000000006</v>
      </c>
      <c r="S83" s="6">
        <f t="shared" si="24"/>
        <v>12781.055856000006</v>
      </c>
      <c r="T83">
        <f t="shared" si="32"/>
        <v>11915</v>
      </c>
      <c r="U83" s="6">
        <f t="shared" si="25"/>
        <v>866.05585600000632</v>
      </c>
      <c r="V83" s="4">
        <f t="shared" si="35"/>
        <v>7.2686181787663173E-2</v>
      </c>
      <c r="W83" s="4">
        <f t="shared" si="33"/>
        <v>0.18556298578585095</v>
      </c>
      <c r="X83" s="1">
        <f t="shared" si="34"/>
        <v>0.56707521519808912</v>
      </c>
    </row>
    <row r="84" spans="1:24">
      <c r="A84" s="30" t="s">
        <v>262</v>
      </c>
      <c r="B84">
        <v>90</v>
      </c>
      <c r="C84" s="2">
        <v>94.35</v>
      </c>
      <c r="D84" s="3">
        <v>0.95340000000000003</v>
      </c>
      <c r="E84" s="1">
        <f t="shared" si="21"/>
        <v>0.18996886000000002</v>
      </c>
      <c r="F84" s="36">
        <f t="shared" si="27"/>
        <v>1.2375499999999956E-2</v>
      </c>
      <c r="G84" s="9"/>
      <c r="H84" s="40">
        <f t="shared" si="28"/>
        <v>1.1137949999999961</v>
      </c>
      <c r="I84" t="s">
        <v>7</v>
      </c>
      <c r="J84" t="s">
        <v>271</v>
      </c>
      <c r="K84" s="2">
        <f t="shared" si="29"/>
        <v>89.953289999999996</v>
      </c>
      <c r="L84" s="2">
        <f t="shared" si="30"/>
        <v>-4.671000000000447E-2</v>
      </c>
      <c r="M84" s="1">
        <f t="shared" si="22"/>
        <v>0.59968860000000002</v>
      </c>
      <c r="N84" s="6">
        <f t="shared" si="36"/>
        <v>5873.7900000000072</v>
      </c>
      <c r="O84" s="2">
        <f t="shared" si="31"/>
        <v>5600.0713860000069</v>
      </c>
      <c r="P84" s="2"/>
      <c r="Q84" s="15"/>
      <c r="R84" s="6">
        <f t="shared" si="23"/>
        <v>7247.8200000000006</v>
      </c>
      <c r="S84" s="6">
        <f t="shared" si="24"/>
        <v>12847.891386000007</v>
      </c>
      <c r="T84">
        <f t="shared" si="32"/>
        <v>12005</v>
      </c>
      <c r="U84" s="6">
        <f t="shared" si="25"/>
        <v>842.89138600000661</v>
      </c>
      <c r="V84" s="4">
        <f t="shared" si="35"/>
        <v>7.0211693960850141E-2</v>
      </c>
      <c r="W84" s="4">
        <f t="shared" si="33"/>
        <v>0.17718299202468857</v>
      </c>
      <c r="X84" s="1">
        <f t="shared" si="34"/>
        <v>0.56412525466223584</v>
      </c>
    </row>
    <row r="85" spans="1:24">
      <c r="A85" s="30" t="s">
        <v>263</v>
      </c>
      <c r="B85">
        <v>90</v>
      </c>
      <c r="C85" s="2">
        <v>95.42</v>
      </c>
      <c r="D85" s="3">
        <v>0.94279999999999997</v>
      </c>
      <c r="E85" s="1">
        <f t="shared" si="21"/>
        <v>0.18997465066666666</v>
      </c>
      <c r="F85" s="36">
        <f t="shared" si="27"/>
        <v>2.385659999999995E-2</v>
      </c>
      <c r="G85" s="9"/>
      <c r="H85" s="40">
        <f t="shared" si="28"/>
        <v>2.1470939999999956</v>
      </c>
      <c r="I85" t="s">
        <v>7</v>
      </c>
      <c r="J85" t="s">
        <v>273</v>
      </c>
      <c r="K85" s="2">
        <f t="shared" si="29"/>
        <v>89.961975999999993</v>
      </c>
      <c r="L85" s="2">
        <f t="shared" si="30"/>
        <v>-3.8024000000007163E-2</v>
      </c>
      <c r="M85" s="1">
        <f t="shared" si="22"/>
        <v>0.59974650666666662</v>
      </c>
      <c r="N85" s="6">
        <f t="shared" si="36"/>
        <v>5969.2100000000073</v>
      </c>
      <c r="O85" s="2">
        <f t="shared" si="31"/>
        <v>5627.771188000007</v>
      </c>
      <c r="P85" s="2"/>
      <c r="Q85" s="15"/>
      <c r="R85" s="6">
        <f t="shared" si="23"/>
        <v>7247.8200000000006</v>
      </c>
      <c r="S85" s="6">
        <f t="shared" si="24"/>
        <v>12875.591188000008</v>
      </c>
      <c r="T85">
        <f t="shared" si="32"/>
        <v>12095</v>
      </c>
      <c r="U85" s="6">
        <f t="shared" si="25"/>
        <v>780.59118800000761</v>
      </c>
      <c r="V85" s="4">
        <f t="shared" si="35"/>
        <v>6.4538337164117943E-2</v>
      </c>
      <c r="W85" s="4">
        <f t="shared" si="33"/>
        <v>0.16104027248833508</v>
      </c>
      <c r="X85" s="1">
        <f t="shared" si="34"/>
        <v>0.5629116282252683</v>
      </c>
    </row>
    <row r="86" spans="1:24">
      <c r="A86" s="30" t="s">
        <v>264</v>
      </c>
      <c r="B86">
        <v>90</v>
      </c>
      <c r="C86" s="2">
        <v>92.29</v>
      </c>
      <c r="D86" s="3">
        <v>0.97470000000000001</v>
      </c>
      <c r="E86" s="1">
        <f t="shared" si="21"/>
        <v>0.18997004200000001</v>
      </c>
      <c r="F86" s="36">
        <f t="shared" si="27"/>
        <v>-9.728299999999971E-3</v>
      </c>
      <c r="G86" s="9"/>
      <c r="H86" s="40">
        <f t="shared" si="28"/>
        <v>-0.87554699999999741</v>
      </c>
      <c r="I86" t="s">
        <v>7</v>
      </c>
      <c r="J86" t="s">
        <v>275</v>
      </c>
      <c r="K86" s="2">
        <f t="shared" si="29"/>
        <v>89.95506300000001</v>
      </c>
      <c r="L86" s="2">
        <f t="shared" si="30"/>
        <v>-4.4936999999990235E-2</v>
      </c>
      <c r="M86" s="1">
        <f t="shared" si="22"/>
        <v>0.59970042000000001</v>
      </c>
      <c r="N86" s="6">
        <f t="shared" si="36"/>
        <v>6061.5000000000073</v>
      </c>
      <c r="O86" s="2">
        <f t="shared" si="31"/>
        <v>5908.1440500000072</v>
      </c>
      <c r="R86" s="6">
        <f t="shared" si="23"/>
        <v>7247.8200000000006</v>
      </c>
      <c r="S86" s="6">
        <f t="shared" si="24"/>
        <v>13155.964050000008</v>
      </c>
      <c r="T86">
        <f t="shared" si="32"/>
        <v>12185</v>
      </c>
      <c r="U86" s="6">
        <f t="shared" si="25"/>
        <v>970.96405000000777</v>
      </c>
      <c r="V86" s="4">
        <f t="shared" si="35"/>
        <v>7.9685190808371553E-2</v>
      </c>
      <c r="W86" s="4">
        <f t="shared" si="33"/>
        <v>0.19666369263425842</v>
      </c>
      <c r="X86" s="1">
        <f t="shared" si="34"/>
        <v>0.55091515699299864</v>
      </c>
    </row>
    <row r="87" spans="1:24">
      <c r="A87" s="30" t="s">
        <v>315</v>
      </c>
      <c r="B87">
        <v>135</v>
      </c>
      <c r="C87" s="2">
        <v>139.97999999999999</v>
      </c>
      <c r="D87" s="3">
        <v>0.96399999999999997</v>
      </c>
      <c r="E87" s="1">
        <f t="shared" si="21"/>
        <v>0.21996048000000001</v>
      </c>
      <c r="F87" s="36">
        <f t="shared" si="27"/>
        <v>1.3235999999999927E-3</v>
      </c>
      <c r="G87" s="9"/>
      <c r="H87" s="40">
        <f t="shared" si="28"/>
        <v>0.17868599999999901</v>
      </c>
      <c r="I87" t="s">
        <v>7</v>
      </c>
      <c r="J87" t="s">
        <v>316</v>
      </c>
      <c r="K87" s="2">
        <f t="shared" si="29"/>
        <v>134.94072</v>
      </c>
      <c r="L87" s="2">
        <f t="shared" si="30"/>
        <v>-5.928000000000111E-2</v>
      </c>
      <c r="M87" s="1">
        <f t="shared" si="22"/>
        <v>0.89960479999999998</v>
      </c>
      <c r="N87" s="6">
        <f t="shared" si="36"/>
        <v>6201.4800000000068</v>
      </c>
      <c r="O87" s="2">
        <f t="shared" si="31"/>
        <v>5978.226720000006</v>
      </c>
      <c r="P87" s="2"/>
      <c r="Q87" s="15"/>
      <c r="R87" s="6">
        <f t="shared" si="23"/>
        <v>7247.8200000000006</v>
      </c>
      <c r="S87" s="6">
        <f t="shared" si="24"/>
        <v>13226.046720000006</v>
      </c>
      <c r="T87">
        <f t="shared" si="32"/>
        <v>12320</v>
      </c>
      <c r="U87" s="6">
        <f t="shared" si="25"/>
        <v>906.04672000000573</v>
      </c>
      <c r="V87" s="4">
        <f t="shared" si="35"/>
        <v>7.3542753246753634E-2</v>
      </c>
      <c r="W87" s="4">
        <f t="shared" si="33"/>
        <v>0.17863063219365372</v>
      </c>
      <c r="X87" s="1">
        <f t="shared" si="34"/>
        <v>0.54799594719713784</v>
      </c>
    </row>
    <row r="88" spans="1:24">
      <c r="A88" s="30" t="s">
        <v>317</v>
      </c>
      <c r="B88">
        <v>135</v>
      </c>
      <c r="C88" s="2">
        <v>140.97</v>
      </c>
      <c r="D88" s="3">
        <v>0.95720000000000005</v>
      </c>
      <c r="E88" s="1">
        <f t="shared" si="21"/>
        <v>0.219957656</v>
      </c>
      <c r="F88" s="36">
        <f t="shared" si="27"/>
        <v>8.4053999999999483E-3</v>
      </c>
      <c r="G88" s="9"/>
      <c r="H88" s="40">
        <f t="shared" si="28"/>
        <v>1.134728999999993</v>
      </c>
      <c r="I88" t="s">
        <v>7</v>
      </c>
      <c r="J88" t="s">
        <v>318</v>
      </c>
      <c r="K88" s="2">
        <f t="shared" si="29"/>
        <v>134.93648400000001</v>
      </c>
      <c r="L88" s="2">
        <f t="shared" si="30"/>
        <v>-6.35159999999928E-2</v>
      </c>
      <c r="M88" s="1">
        <f t="shared" si="22"/>
        <v>0.89957656000000008</v>
      </c>
      <c r="N88" s="6">
        <f t="shared" si="36"/>
        <v>6342.4500000000071</v>
      </c>
      <c r="O88" s="2">
        <f t="shared" si="31"/>
        <v>6070.9931400000069</v>
      </c>
      <c r="P88" s="2"/>
      <c r="Q88" s="15"/>
      <c r="R88" s="6">
        <f t="shared" si="23"/>
        <v>7247.8200000000006</v>
      </c>
      <c r="S88" s="6">
        <f t="shared" si="24"/>
        <v>13318.813140000007</v>
      </c>
      <c r="T88">
        <f t="shared" si="32"/>
        <v>12455</v>
      </c>
      <c r="U88" s="6">
        <f t="shared" si="25"/>
        <v>863.81314000000748</v>
      </c>
      <c r="V88" s="4">
        <f t="shared" si="35"/>
        <v>6.9354728221598272E-2</v>
      </c>
      <c r="W88" s="4">
        <f t="shared" si="33"/>
        <v>0.16588885730856395</v>
      </c>
      <c r="X88" s="1">
        <f t="shared" si="34"/>
        <v>0.5441791189511348</v>
      </c>
    </row>
    <row r="89" spans="1:24">
      <c r="A89" s="30" t="s">
        <v>319</v>
      </c>
      <c r="B89">
        <v>135</v>
      </c>
      <c r="C89" s="2">
        <v>138.03</v>
      </c>
      <c r="D89" s="3">
        <v>0.97760000000000002</v>
      </c>
      <c r="E89" s="1">
        <f t="shared" si="21"/>
        <v>0.21995875200000004</v>
      </c>
      <c r="F89" s="36">
        <f t="shared" si="27"/>
        <v>-1.2625400000000035E-2</v>
      </c>
      <c r="G89" s="9"/>
      <c r="H89" s="40">
        <f t="shared" si="28"/>
        <v>-1.7044290000000046</v>
      </c>
      <c r="I89" t="s">
        <v>7</v>
      </c>
      <c r="J89" t="s">
        <v>320</v>
      </c>
      <c r="K89" s="2">
        <f t="shared" si="29"/>
        <v>134.93812800000001</v>
      </c>
      <c r="L89" s="2">
        <f t="shared" si="30"/>
        <v>-6.1871999999993932E-2</v>
      </c>
      <c r="M89" s="1">
        <f t="shared" si="22"/>
        <v>0.89958752000000008</v>
      </c>
      <c r="N89" s="6">
        <f t="shared" si="36"/>
        <v>6480.4800000000068</v>
      </c>
      <c r="O89" s="2">
        <f t="shared" si="31"/>
        <v>6335.3172480000067</v>
      </c>
      <c r="P89" s="2"/>
      <c r="Q89" s="15"/>
      <c r="R89" s="6">
        <f t="shared" si="23"/>
        <v>7247.8200000000006</v>
      </c>
      <c r="S89" s="6">
        <f t="shared" si="24"/>
        <v>13583.137248000006</v>
      </c>
      <c r="T89">
        <f t="shared" si="32"/>
        <v>12590</v>
      </c>
      <c r="U89" s="6">
        <f t="shared" si="25"/>
        <v>993.13724800000637</v>
      </c>
      <c r="V89" s="4">
        <f t="shared" si="35"/>
        <v>7.8883022081017273E-2</v>
      </c>
      <c r="W89" s="4">
        <f t="shared" si="33"/>
        <v>0.18590486430633324</v>
      </c>
      <c r="X89" s="1">
        <f t="shared" si="34"/>
        <v>0.53358954324540719</v>
      </c>
    </row>
    <row r="90" spans="1:24">
      <c r="A90" s="30" t="s">
        <v>321</v>
      </c>
      <c r="B90">
        <v>135</v>
      </c>
      <c r="C90" s="2">
        <v>137.19999999999999</v>
      </c>
      <c r="D90" s="3">
        <v>0.98350000000000004</v>
      </c>
      <c r="E90" s="1">
        <f t="shared" si="21"/>
        <v>0.21995746666666666</v>
      </c>
      <c r="F90" s="36">
        <f t="shared" si="27"/>
        <v>-1.8562666666666786E-2</v>
      </c>
      <c r="G90" s="9"/>
      <c r="H90" s="40">
        <f t="shared" si="28"/>
        <v>-2.505960000000016</v>
      </c>
      <c r="I90" t="s">
        <v>7</v>
      </c>
      <c r="J90" t="s">
        <v>322</v>
      </c>
      <c r="K90" s="2">
        <f t="shared" si="29"/>
        <v>134.93619999999999</v>
      </c>
      <c r="L90" s="2">
        <f t="shared" si="30"/>
        <v>-6.3800000000014734E-2</v>
      </c>
      <c r="M90" s="1">
        <f t="shared" si="22"/>
        <v>0.89957466666666652</v>
      </c>
      <c r="N90" s="6">
        <f t="shared" si="36"/>
        <v>6617.6800000000067</v>
      </c>
      <c r="O90" s="2">
        <f t="shared" si="31"/>
        <v>6508.4882800000069</v>
      </c>
      <c r="P90" s="2"/>
      <c r="Q90" s="15"/>
      <c r="R90" s="6">
        <f t="shared" si="23"/>
        <v>7247.8200000000006</v>
      </c>
      <c r="S90" s="6">
        <f t="shared" si="24"/>
        <v>13756.308280000008</v>
      </c>
      <c r="T90">
        <f t="shared" si="32"/>
        <v>12725</v>
      </c>
      <c r="U90" s="6">
        <f t="shared" si="25"/>
        <v>1031.3082800000084</v>
      </c>
      <c r="V90" s="4">
        <f t="shared" si="35"/>
        <v>8.1045837328094894E-2</v>
      </c>
      <c r="W90" s="4">
        <f t="shared" si="33"/>
        <v>0.1882918363099273</v>
      </c>
      <c r="X90" s="1">
        <f t="shared" si="34"/>
        <v>0.52687246116295938</v>
      </c>
    </row>
    <row r="91" spans="1:24">
      <c r="A91" s="30" t="s">
        <v>323</v>
      </c>
      <c r="B91">
        <v>135</v>
      </c>
      <c r="C91" s="2">
        <v>141.55000000000001</v>
      </c>
      <c r="D91" s="3">
        <v>0.95330000000000004</v>
      </c>
      <c r="E91" s="1">
        <f t="shared" si="21"/>
        <v>0.21995974333333335</v>
      </c>
      <c r="F91" s="36">
        <f t="shared" si="27"/>
        <v>1.2554333333333421E-2</v>
      </c>
      <c r="G91" s="9"/>
      <c r="H91" s="40">
        <f t="shared" si="28"/>
        <v>1.6948350000000119</v>
      </c>
      <c r="I91" t="s">
        <v>7</v>
      </c>
      <c r="J91" t="s">
        <v>324</v>
      </c>
      <c r="K91" s="2">
        <f t="shared" si="29"/>
        <v>134.939615</v>
      </c>
      <c r="L91" s="2">
        <f t="shared" si="30"/>
        <v>-6.038499999999658E-2</v>
      </c>
      <c r="M91" s="1">
        <f t="shared" si="22"/>
        <v>0.89959743333333331</v>
      </c>
      <c r="N91" s="6">
        <f t="shared" si="36"/>
        <v>6759.2300000000068</v>
      </c>
      <c r="O91" s="2">
        <f t="shared" si="31"/>
        <v>6443.5739590000067</v>
      </c>
      <c r="P91" s="2"/>
      <c r="Q91" s="15"/>
      <c r="R91" s="6">
        <f t="shared" si="23"/>
        <v>7247.8200000000006</v>
      </c>
      <c r="S91" s="6">
        <f t="shared" si="24"/>
        <v>13691.393959000008</v>
      </c>
      <c r="T91">
        <f t="shared" si="32"/>
        <v>12860</v>
      </c>
      <c r="U91" s="6">
        <f t="shared" si="25"/>
        <v>831.39395900000818</v>
      </c>
      <c r="V91" s="4">
        <f t="shared" si="35"/>
        <v>6.4649608009331949E-2</v>
      </c>
      <c r="W91" s="4">
        <f t="shared" si="33"/>
        <v>0.14814100028865917</v>
      </c>
      <c r="X91" s="1">
        <f t="shared" si="34"/>
        <v>0.52937049519604695</v>
      </c>
    </row>
    <row r="92" spans="1:24">
      <c r="A92" s="30" t="s">
        <v>342</v>
      </c>
      <c r="B92">
        <v>240</v>
      </c>
      <c r="C92" s="2">
        <v>252.48</v>
      </c>
      <c r="D92" s="3">
        <v>0.95009999999999994</v>
      </c>
      <c r="E92" s="1">
        <f t="shared" si="21"/>
        <v>0.28992083199999996</v>
      </c>
      <c r="F92" s="36">
        <f t="shared" si="27"/>
        <v>1.5916399999999935E-2</v>
      </c>
      <c r="G92" s="9"/>
      <c r="H92" s="40">
        <f t="shared" si="28"/>
        <v>3.8199359999999842</v>
      </c>
      <c r="I92" t="s">
        <v>7</v>
      </c>
      <c r="J92" t="s">
        <v>331</v>
      </c>
      <c r="K92" s="2">
        <f t="shared" si="29"/>
        <v>239.88124799999997</v>
      </c>
      <c r="L92" s="2">
        <f t="shared" si="30"/>
        <v>-0.11875200000002906</v>
      </c>
      <c r="M92" s="1">
        <f t="shared" si="22"/>
        <v>1.5992083199999998</v>
      </c>
      <c r="N92" s="6">
        <f t="shared" si="36"/>
        <v>7011.7100000000064</v>
      </c>
      <c r="O92" s="2">
        <f t="shared" si="31"/>
        <v>6661.825671000006</v>
      </c>
      <c r="P92" s="2"/>
      <c r="Q92" s="15"/>
      <c r="R92" s="6">
        <f t="shared" si="23"/>
        <v>7247.8200000000006</v>
      </c>
      <c r="S92" s="6">
        <f t="shared" si="24"/>
        <v>13909.645671000006</v>
      </c>
      <c r="T92">
        <f t="shared" si="32"/>
        <v>13100</v>
      </c>
      <c r="U92" s="6">
        <f t="shared" si="25"/>
        <v>809.64567100000568</v>
      </c>
      <c r="V92" s="4">
        <f t="shared" si="35"/>
        <v>6.1805013053435554E-2</v>
      </c>
      <c r="W92" s="4">
        <f t="shared" si="33"/>
        <v>0.13834941355187413</v>
      </c>
      <c r="X92" s="1">
        <f t="shared" si="34"/>
        <v>0.52106431547072851</v>
      </c>
    </row>
    <row r="93" spans="1:24">
      <c r="A93" s="30" t="s">
        <v>343</v>
      </c>
      <c r="B93">
        <v>240</v>
      </c>
      <c r="C93" s="2">
        <v>248.29</v>
      </c>
      <c r="D93" s="3">
        <v>0.96609999999999996</v>
      </c>
      <c r="E93" s="1">
        <f t="shared" si="21"/>
        <v>0.2899153126666667</v>
      </c>
      <c r="F93" s="36">
        <f t="shared" si="27"/>
        <v>-9.4311250000001694E-4</v>
      </c>
      <c r="G93" s="9"/>
      <c r="H93" s="40">
        <f t="shared" si="28"/>
        <v>-0.22634700000000407</v>
      </c>
      <c r="I93" t="s">
        <v>7</v>
      </c>
      <c r="J93" t="s">
        <v>333</v>
      </c>
      <c r="K93" s="2">
        <f t="shared" si="29"/>
        <v>239.87296899999998</v>
      </c>
      <c r="L93" s="2">
        <f t="shared" si="30"/>
        <v>-0.12703100000001655</v>
      </c>
      <c r="M93" s="1">
        <f t="shared" si="22"/>
        <v>1.5991531266666665</v>
      </c>
      <c r="N93" s="6">
        <f t="shared" si="36"/>
        <v>7260.0000000000064</v>
      </c>
      <c r="O93" s="2">
        <f t="shared" si="31"/>
        <v>7013.8860000000059</v>
      </c>
      <c r="P93" s="2"/>
      <c r="Q93" s="15"/>
      <c r="R93" s="6">
        <f t="shared" si="23"/>
        <v>7247.8200000000006</v>
      </c>
      <c r="S93" s="6">
        <f t="shared" si="24"/>
        <v>14261.706000000006</v>
      </c>
      <c r="T93">
        <f t="shared" si="32"/>
        <v>13340</v>
      </c>
      <c r="U93" s="6">
        <f t="shared" si="25"/>
        <v>921.70600000000559</v>
      </c>
      <c r="V93" s="4">
        <f t="shared" si="35"/>
        <v>6.909340329835123E-2</v>
      </c>
      <c r="W93" s="4">
        <f t="shared" si="33"/>
        <v>0.15129329730901042</v>
      </c>
      <c r="X93" s="1">
        <f t="shared" si="34"/>
        <v>0.50820147323188392</v>
      </c>
    </row>
    <row r="94" spans="1:24">
      <c r="A94" s="30" t="s">
        <v>344</v>
      </c>
      <c r="B94">
        <v>135</v>
      </c>
      <c r="C94" s="2">
        <v>140.5</v>
      </c>
      <c r="D94" s="3">
        <v>0.96040000000000003</v>
      </c>
      <c r="E94" s="1">
        <f t="shared" si="21"/>
        <v>0.21995746666666668</v>
      </c>
      <c r="F94" s="36">
        <f t="shared" si="27"/>
        <v>5.0433333333332773E-3</v>
      </c>
      <c r="G94" s="9"/>
      <c r="H94" s="40">
        <f t="shared" si="28"/>
        <v>0.68084999999999241</v>
      </c>
      <c r="I94" t="s">
        <v>7</v>
      </c>
      <c r="J94" t="s">
        <v>335</v>
      </c>
      <c r="K94" s="2">
        <f t="shared" si="29"/>
        <v>134.93620000000001</v>
      </c>
      <c r="L94" s="2">
        <f t="shared" si="30"/>
        <v>-6.3799999999986312E-2</v>
      </c>
      <c r="M94" s="1">
        <f t="shared" si="22"/>
        <v>0.89957466666666674</v>
      </c>
      <c r="N94" s="6">
        <f t="shared" si="36"/>
        <v>7400.5000000000064</v>
      </c>
      <c r="O94" s="2">
        <f t="shared" si="31"/>
        <v>7107.4402000000064</v>
      </c>
      <c r="P94" s="2"/>
      <c r="Q94" s="15"/>
      <c r="R94" s="6">
        <f t="shared" si="23"/>
        <v>7247.8200000000006</v>
      </c>
      <c r="S94" s="6">
        <f t="shared" si="24"/>
        <v>14355.260200000008</v>
      </c>
      <c r="T94">
        <f t="shared" si="32"/>
        <v>13475</v>
      </c>
      <c r="U94" s="6">
        <f t="shared" si="25"/>
        <v>880.2602000000079</v>
      </c>
      <c r="V94" s="4">
        <f t="shared" si="35"/>
        <v>6.532543228200427E-2</v>
      </c>
      <c r="W94" s="4">
        <f t="shared" si="33"/>
        <v>0.1413577574439806</v>
      </c>
      <c r="X94" s="1">
        <f t="shared" si="34"/>
        <v>0.50488948991673421</v>
      </c>
    </row>
    <row r="95" spans="1:24">
      <c r="A95" s="30" t="s">
        <v>345</v>
      </c>
      <c r="B95">
        <v>135</v>
      </c>
      <c r="C95" s="2">
        <v>143.24</v>
      </c>
      <c r="D95" s="3">
        <v>0.94199999999999995</v>
      </c>
      <c r="E95" s="1">
        <f t="shared" si="21"/>
        <v>0.21995472000000002</v>
      </c>
      <c r="F95" s="36">
        <f t="shared" si="27"/>
        <v>2.4643466666666804E-2</v>
      </c>
      <c r="G95" s="9"/>
      <c r="H95" s="40">
        <f t="shared" si="28"/>
        <v>3.3268680000000188</v>
      </c>
      <c r="I95" t="s">
        <v>7</v>
      </c>
      <c r="J95" t="s">
        <v>337</v>
      </c>
      <c r="K95" s="2">
        <f t="shared" si="29"/>
        <v>134.93208000000001</v>
      </c>
      <c r="L95" s="2">
        <f t="shared" si="30"/>
        <v>-6.7919999999986658E-2</v>
      </c>
      <c r="M95" s="1">
        <f t="shared" si="22"/>
        <v>0.8995472000000001</v>
      </c>
      <c r="N95" s="6">
        <f t="shared" si="36"/>
        <v>7543.7400000000061</v>
      </c>
      <c r="O95" s="2">
        <f t="shared" si="31"/>
        <v>7106.2030800000057</v>
      </c>
      <c r="P95" s="2"/>
      <c r="Q95" s="15"/>
      <c r="R95" s="6">
        <f t="shared" si="23"/>
        <v>7247.8200000000006</v>
      </c>
      <c r="S95" s="6">
        <f t="shared" si="24"/>
        <v>14354.023080000006</v>
      </c>
      <c r="T95">
        <f t="shared" si="32"/>
        <v>13610</v>
      </c>
      <c r="U95" s="6">
        <f t="shared" si="25"/>
        <v>744.0230800000063</v>
      </c>
      <c r="V95" s="4">
        <f t="shared" si="35"/>
        <v>5.466738280676009E-2</v>
      </c>
      <c r="W95" s="4">
        <f t="shared" si="33"/>
        <v>0.1169446761958961</v>
      </c>
      <c r="X95" s="1">
        <f t="shared" si="34"/>
        <v>0.50493300446887657</v>
      </c>
    </row>
    <row r="96" spans="1:24">
      <c r="A96" s="30" t="s">
        <v>346</v>
      </c>
      <c r="B96">
        <v>240</v>
      </c>
      <c r="C96" s="2">
        <v>256.10000000000002</v>
      </c>
      <c r="D96" s="3">
        <v>0.93669999999999998</v>
      </c>
      <c r="E96" s="1">
        <f t="shared" si="21"/>
        <v>0.2899259133333334</v>
      </c>
      <c r="F96" s="36">
        <f t="shared" si="27"/>
        <v>3.0482375000000062E-2</v>
      </c>
      <c r="G96" s="9"/>
      <c r="H96" s="40">
        <f t="shared" si="28"/>
        <v>7.3157700000000148</v>
      </c>
      <c r="I96" t="s">
        <v>7</v>
      </c>
      <c r="J96" t="s">
        <v>339</v>
      </c>
      <c r="K96" s="2">
        <f t="shared" si="29"/>
        <v>239.88887000000003</v>
      </c>
      <c r="L96" s="2">
        <f t="shared" si="30"/>
        <v>-0.11112999999997442</v>
      </c>
      <c r="M96" s="1">
        <f t="shared" si="22"/>
        <v>1.5992591333333335</v>
      </c>
      <c r="N96" s="6">
        <f t="shared" si="36"/>
        <v>7799.8400000000065</v>
      </c>
      <c r="O96" s="2">
        <f t="shared" si="31"/>
        <v>7306.1101280000057</v>
      </c>
      <c r="P96" s="2"/>
      <c r="Q96" s="15"/>
      <c r="R96" s="6">
        <f t="shared" si="23"/>
        <v>7247.8200000000006</v>
      </c>
      <c r="S96" s="6">
        <f t="shared" si="24"/>
        <v>14553.930128000007</v>
      </c>
      <c r="T96">
        <f t="shared" si="32"/>
        <v>13850</v>
      </c>
      <c r="U96" s="6">
        <f t="shared" si="25"/>
        <v>703.93012800000724</v>
      </c>
      <c r="V96" s="4">
        <f t="shared" si="35"/>
        <v>5.0825280000000417E-2</v>
      </c>
      <c r="W96" s="4">
        <f t="shared" si="33"/>
        <v>0.10662086280592264</v>
      </c>
      <c r="X96" s="1">
        <f t="shared" si="34"/>
        <v>0.49799744373212762</v>
      </c>
    </row>
    <row r="97" spans="1:24">
      <c r="A97" s="30" t="s">
        <v>347</v>
      </c>
      <c r="B97">
        <v>90</v>
      </c>
      <c r="C97" s="2">
        <v>93.8</v>
      </c>
      <c r="D97" s="3">
        <v>0.95899999999999996</v>
      </c>
      <c r="E97" s="1">
        <f t="shared" si="21"/>
        <v>0.18996946666666667</v>
      </c>
      <c r="F97" s="36">
        <f t="shared" si="27"/>
        <v>6.4740000000000466E-3</v>
      </c>
      <c r="G97" s="9"/>
      <c r="H97" s="40">
        <f t="shared" si="28"/>
        <v>0.58266000000000417</v>
      </c>
      <c r="I97" t="s">
        <v>7</v>
      </c>
      <c r="J97" t="s">
        <v>341</v>
      </c>
      <c r="K97" s="2">
        <f t="shared" si="29"/>
        <v>89.9542</v>
      </c>
      <c r="L97" s="2">
        <f t="shared" si="30"/>
        <v>-4.5799999999999841E-2</v>
      </c>
      <c r="M97" s="1">
        <f t="shared" si="22"/>
        <v>0.59969466666666671</v>
      </c>
      <c r="N97" s="6">
        <f t="shared" si="36"/>
        <v>7893.6400000000067</v>
      </c>
      <c r="O97" s="2">
        <f t="shared" si="31"/>
        <v>7570.0007600000063</v>
      </c>
      <c r="P97" s="2"/>
      <c r="Q97" s="15"/>
      <c r="R97" s="6">
        <f t="shared" si="23"/>
        <v>7247.8200000000006</v>
      </c>
      <c r="S97" s="6">
        <f t="shared" si="24"/>
        <v>14817.820760000006</v>
      </c>
      <c r="T97">
        <f t="shared" si="32"/>
        <v>13940</v>
      </c>
      <c r="U97" s="6">
        <f t="shared" si="25"/>
        <v>877.82076000000598</v>
      </c>
      <c r="V97" s="4">
        <f t="shared" si="35"/>
        <v>6.2971360114778108E-2</v>
      </c>
      <c r="W97" s="4">
        <f t="shared" si="33"/>
        <v>0.1311711221156644</v>
      </c>
      <c r="X97" s="1">
        <f t="shared" si="34"/>
        <v>0.48912860517014362</v>
      </c>
    </row>
    <row r="98" spans="1:24">
      <c r="A98" s="30" t="s">
        <v>348</v>
      </c>
      <c r="B98">
        <v>135</v>
      </c>
      <c r="C98" s="2">
        <v>140.88999999999999</v>
      </c>
      <c r="D98" s="3">
        <v>0.9577</v>
      </c>
      <c r="E98" s="1">
        <f t="shared" si="21"/>
        <v>0.21995356866666665</v>
      </c>
      <c r="F98" s="36">
        <f t="shared" ref="F98:F129" si="37">IF(G98="",($F$1*C98-B98)/B98,H98/B98)</f>
        <v>7.8331333333332403E-3</v>
      </c>
      <c r="G98" s="9"/>
      <c r="H98" s="40">
        <f t="shared" ref="H98:H129" si="38">IF(G98="",$F$1*C98-B98,G98-B98)</f>
        <v>1.0574729999999875</v>
      </c>
      <c r="I98" t="s">
        <v>7</v>
      </c>
      <c r="J98" t="s">
        <v>349</v>
      </c>
      <c r="K98" s="2">
        <f t="shared" ref="K98:K129" si="39">D98*C98</f>
        <v>134.930353</v>
      </c>
      <c r="L98" s="2">
        <f t="shared" si="30"/>
        <v>-6.9647000000003345E-2</v>
      </c>
      <c r="M98" s="1">
        <f t="shared" si="22"/>
        <v>0.89953568666666661</v>
      </c>
      <c r="N98" s="6">
        <f t="shared" si="36"/>
        <v>8034.530000000007</v>
      </c>
      <c r="O98" s="2">
        <f t="shared" ref="O98:O129" si="40">N98*D98</f>
        <v>7694.669381000007</v>
      </c>
      <c r="P98" s="2"/>
      <c r="Q98" s="15"/>
      <c r="R98" s="6">
        <f t="shared" si="23"/>
        <v>7247.8200000000006</v>
      </c>
      <c r="S98" s="6">
        <f t="shared" si="24"/>
        <v>14942.489381000007</v>
      </c>
      <c r="T98">
        <f t="shared" si="32"/>
        <v>14075</v>
      </c>
      <c r="U98" s="6">
        <f t="shared" si="25"/>
        <v>867.48938100000669</v>
      </c>
      <c r="V98" s="4">
        <f t="shared" si="35"/>
        <v>6.1633348561279444E-2</v>
      </c>
      <c r="W98" s="4">
        <f t="shared" si="33"/>
        <v>0.12706408517133094</v>
      </c>
      <c r="X98" s="1">
        <f t="shared" si="34"/>
        <v>0.48504769287076782</v>
      </c>
    </row>
    <row r="99" spans="1:24">
      <c r="A99" s="30" t="s">
        <v>350</v>
      </c>
      <c r="B99">
        <v>135</v>
      </c>
      <c r="C99" s="2">
        <v>140.84</v>
      </c>
      <c r="D99" s="3">
        <v>0.95799999999999996</v>
      </c>
      <c r="E99" s="1">
        <f t="shared" si="21"/>
        <v>0.21994981333333335</v>
      </c>
      <c r="F99" s="36">
        <f t="shared" si="37"/>
        <v>7.4754666666666273E-3</v>
      </c>
      <c r="G99" s="9"/>
      <c r="H99" s="40">
        <f t="shared" si="38"/>
        <v>1.0091879999999946</v>
      </c>
      <c r="I99" t="s">
        <v>7</v>
      </c>
      <c r="J99" t="s">
        <v>351</v>
      </c>
      <c r="K99" s="2">
        <f t="shared" si="39"/>
        <v>134.92472000000001</v>
      </c>
      <c r="L99" s="2">
        <f t="shared" si="30"/>
        <v>-7.5279999999992242E-2</v>
      </c>
      <c r="M99" s="1">
        <f t="shared" si="22"/>
        <v>0.89949813333333339</v>
      </c>
      <c r="N99" s="6">
        <f t="shared" si="36"/>
        <v>8175.3700000000072</v>
      </c>
      <c r="O99" s="2">
        <f t="shared" si="40"/>
        <v>7832.0044600000065</v>
      </c>
      <c r="P99" s="2"/>
      <c r="Q99" s="15"/>
      <c r="R99" s="6">
        <f t="shared" si="23"/>
        <v>7247.8200000000006</v>
      </c>
      <c r="S99" s="6">
        <f t="shared" si="24"/>
        <v>15079.824460000007</v>
      </c>
      <c r="T99">
        <f t="shared" ref="T99:T130" si="41">T98+B99</f>
        <v>14210</v>
      </c>
      <c r="U99" s="6">
        <f t="shared" si="25"/>
        <v>869.82446000000709</v>
      </c>
      <c r="V99" s="4">
        <f t="shared" si="35"/>
        <v>6.1212136523575378E-2</v>
      </c>
      <c r="W99" s="4">
        <f t="shared" si="33"/>
        <v>0.12493564659345302</v>
      </c>
      <c r="X99" s="1">
        <f t="shared" si="34"/>
        <v>0.48063026325175123</v>
      </c>
    </row>
    <row r="100" spans="1:24">
      <c r="A100" s="30" t="s">
        <v>352</v>
      </c>
      <c r="B100">
        <v>135</v>
      </c>
      <c r="C100" s="2">
        <v>141.66999999999999</v>
      </c>
      <c r="D100" s="3">
        <v>0.95240000000000002</v>
      </c>
      <c r="E100" s="1">
        <f t="shared" ref="E100:E137" si="42">10%*M100+13%</f>
        <v>0.21995100533333334</v>
      </c>
      <c r="F100" s="36">
        <f t="shared" si="37"/>
        <v>1.3412733333333166E-2</v>
      </c>
      <c r="G100" s="9"/>
      <c r="H100" s="40">
        <f t="shared" si="38"/>
        <v>1.8107189999999775</v>
      </c>
      <c r="I100" t="s">
        <v>7</v>
      </c>
      <c r="J100" t="s">
        <v>353</v>
      </c>
      <c r="K100" s="2">
        <f t="shared" si="39"/>
        <v>134.92650799999998</v>
      </c>
      <c r="L100" s="2">
        <f t="shared" si="30"/>
        <v>-7.3492000000015878E-2</v>
      </c>
      <c r="M100" s="1">
        <f t="shared" ref="M100:M137" si="43">K100/150</f>
        <v>0.89951005333333323</v>
      </c>
      <c r="N100" s="6">
        <f t="shared" si="36"/>
        <v>8317.0400000000063</v>
      </c>
      <c r="O100" s="2">
        <f t="shared" si="40"/>
        <v>7921.1488960000061</v>
      </c>
      <c r="P100" s="2"/>
      <c r="Q100" s="15"/>
      <c r="R100" s="6">
        <f t="shared" si="23"/>
        <v>7247.8200000000006</v>
      </c>
      <c r="S100" s="6">
        <f t="shared" si="24"/>
        <v>15168.968896000006</v>
      </c>
      <c r="T100">
        <f t="shared" si="41"/>
        <v>14345</v>
      </c>
      <c r="U100" s="6">
        <f t="shared" si="25"/>
        <v>823.96889600000577</v>
      </c>
      <c r="V100" s="4">
        <f t="shared" si="35"/>
        <v>5.7439449006623011E-2</v>
      </c>
      <c r="W100" s="4">
        <f t="shared" si="33"/>
        <v>0.11609806937403411</v>
      </c>
      <c r="X100" s="1">
        <f t="shared" si="34"/>
        <v>0.47780571307725606</v>
      </c>
    </row>
    <row r="101" spans="1:24">
      <c r="A101" s="30" t="s">
        <v>354</v>
      </c>
      <c r="B101">
        <v>135</v>
      </c>
      <c r="C101" s="2">
        <v>142.04</v>
      </c>
      <c r="D101" s="3">
        <v>0.94989999999999997</v>
      </c>
      <c r="E101" s="1">
        <f t="shared" si="42"/>
        <v>0.21994919733333335</v>
      </c>
      <c r="F101" s="36">
        <f t="shared" si="37"/>
        <v>1.6059466666666612E-2</v>
      </c>
      <c r="G101" s="9"/>
      <c r="H101" s="40">
        <f t="shared" si="38"/>
        <v>2.1680279999999925</v>
      </c>
      <c r="I101" t="s">
        <v>7</v>
      </c>
      <c r="J101" t="s">
        <v>355</v>
      </c>
      <c r="K101" s="2">
        <f t="shared" si="39"/>
        <v>134.92379599999998</v>
      </c>
      <c r="L101" s="2">
        <f t="shared" si="30"/>
        <v>-7.6204000000018368E-2</v>
      </c>
      <c r="M101" s="1">
        <f t="shared" si="43"/>
        <v>0.89949197333333319</v>
      </c>
      <c r="N101" s="6">
        <f t="shared" si="36"/>
        <v>8459.0800000000072</v>
      </c>
      <c r="O101" s="2">
        <f t="shared" si="40"/>
        <v>8035.2800920000063</v>
      </c>
      <c r="P101" s="2"/>
      <c r="Q101" s="15"/>
      <c r="R101" s="6">
        <f t="shared" ref="R101:R136" si="44">Q101+R100</f>
        <v>7247.8200000000006</v>
      </c>
      <c r="S101" s="6">
        <f t="shared" ref="S101:S136" si="45">O101+R101</f>
        <v>15283.100092000008</v>
      </c>
      <c r="T101">
        <f t="shared" si="41"/>
        <v>14480</v>
      </c>
      <c r="U101" s="6">
        <f t="shared" ref="U101:U136" si="46">S101-T101</f>
        <v>803.10009200000786</v>
      </c>
      <c r="V101" s="4">
        <f t="shared" si="35"/>
        <v>5.5462713535912256E-2</v>
      </c>
      <c r="W101" s="4">
        <f t="shared" si="33"/>
        <v>0.11104536833983758</v>
      </c>
      <c r="X101" s="1">
        <f t="shared" si="34"/>
        <v>0.47423755366189724</v>
      </c>
    </row>
    <row r="102" spans="1:24">
      <c r="A102" s="30" t="s">
        <v>356</v>
      </c>
      <c r="B102">
        <v>135</v>
      </c>
      <c r="C102" s="2">
        <v>143.59</v>
      </c>
      <c r="D102" s="3">
        <v>0.93969999999999998</v>
      </c>
      <c r="E102" s="1">
        <f t="shared" si="42"/>
        <v>0.21995434866666669</v>
      </c>
      <c r="F102" s="36">
        <f t="shared" si="37"/>
        <v>2.7147133333333309E-2</v>
      </c>
      <c r="G102" s="9"/>
      <c r="H102" s="40">
        <f t="shared" si="38"/>
        <v>3.6648629999999969</v>
      </c>
      <c r="I102" t="s">
        <v>7</v>
      </c>
      <c r="J102" t="s">
        <v>357</v>
      </c>
      <c r="K102" s="2">
        <f t="shared" si="39"/>
        <v>134.931523</v>
      </c>
      <c r="L102" s="2">
        <f t="shared" si="30"/>
        <v>-6.8477000000001453E-2</v>
      </c>
      <c r="M102" s="1">
        <f t="shared" si="43"/>
        <v>0.89954348666666661</v>
      </c>
      <c r="N102" s="6">
        <f t="shared" si="36"/>
        <v>8602.6700000000073</v>
      </c>
      <c r="O102" s="2">
        <f t="shared" si="40"/>
        <v>8083.928999000007</v>
      </c>
      <c r="P102" s="2"/>
      <c r="Q102" s="15"/>
      <c r="R102" s="6">
        <f t="shared" si="44"/>
        <v>7247.8200000000006</v>
      </c>
      <c r="S102" s="6">
        <f t="shared" si="45"/>
        <v>15331.748999000007</v>
      </c>
      <c r="T102">
        <f t="shared" si="41"/>
        <v>14615</v>
      </c>
      <c r="U102" s="6">
        <f t="shared" si="46"/>
        <v>716.74899900000673</v>
      </c>
      <c r="V102" s="4">
        <f t="shared" si="35"/>
        <v>4.9042011563462662E-2</v>
      </c>
      <c r="W102" s="4">
        <f t="shared" si="33"/>
        <v>9.7289464761280087E-2</v>
      </c>
      <c r="X102" s="1">
        <f t="shared" si="34"/>
        <v>0.47273275870044118</v>
      </c>
    </row>
    <row r="103" spans="1:24">
      <c r="A103" s="30" t="s">
        <v>366</v>
      </c>
      <c r="B103">
        <v>240</v>
      </c>
      <c r="C103" s="2">
        <v>258.14</v>
      </c>
      <c r="D103" s="3">
        <v>0.92920000000000003</v>
      </c>
      <c r="E103" s="1">
        <f t="shared" si="42"/>
        <v>0.28990912533333335</v>
      </c>
      <c r="F103" s="36">
        <f t="shared" si="37"/>
        <v>3.8690824999999998E-2</v>
      </c>
      <c r="G103" s="9"/>
      <c r="H103" s="40">
        <f t="shared" si="38"/>
        <v>9.2857979999999998</v>
      </c>
      <c r="I103" t="s">
        <v>7</v>
      </c>
      <c r="J103" t="s">
        <v>367</v>
      </c>
      <c r="K103" s="2">
        <f t="shared" si="39"/>
        <v>239.863688</v>
      </c>
      <c r="L103" s="2">
        <f t="shared" si="30"/>
        <v>-0.13631200000000376</v>
      </c>
      <c r="M103" s="1">
        <f t="shared" si="43"/>
        <v>1.5990912533333332</v>
      </c>
      <c r="N103" s="6">
        <f t="shared" si="36"/>
        <v>8860.8100000000068</v>
      </c>
      <c r="O103" s="2">
        <f t="shared" si="40"/>
        <v>8233.464652000006</v>
      </c>
      <c r="P103" s="2"/>
      <c r="Q103" s="15"/>
      <c r="R103" s="6">
        <f t="shared" si="44"/>
        <v>7247.8200000000006</v>
      </c>
      <c r="S103" s="6">
        <f t="shared" si="45"/>
        <v>15481.284652000006</v>
      </c>
      <c r="T103">
        <f t="shared" si="41"/>
        <v>14855</v>
      </c>
      <c r="U103" s="6">
        <f t="shared" si="46"/>
        <v>626.28465200000574</v>
      </c>
      <c r="V103" s="4">
        <f t="shared" si="35"/>
        <v>4.215985540222178E-2</v>
      </c>
      <c r="W103" s="4">
        <f t="shared" si="33"/>
        <v>8.2328096876898682E-2</v>
      </c>
      <c r="X103" s="1">
        <f t="shared" si="34"/>
        <v>0.46816657421667296</v>
      </c>
    </row>
    <row r="104" spans="1:24">
      <c r="A104" s="30" t="s">
        <v>368</v>
      </c>
      <c r="B104">
        <v>240</v>
      </c>
      <c r="C104" s="2">
        <v>258.61</v>
      </c>
      <c r="D104" s="3">
        <v>0.92759999999999998</v>
      </c>
      <c r="E104" s="1">
        <f t="shared" si="42"/>
        <v>0.28992442400000001</v>
      </c>
      <c r="F104" s="36">
        <f t="shared" si="37"/>
        <v>4.05819875E-2</v>
      </c>
      <c r="G104" s="9"/>
      <c r="H104" s="40">
        <f t="shared" si="38"/>
        <v>9.7396770000000004</v>
      </c>
      <c r="I104" t="s">
        <v>7</v>
      </c>
      <c r="J104" t="s">
        <v>369</v>
      </c>
      <c r="K104" s="2">
        <f t="shared" si="39"/>
        <v>239.88663600000001</v>
      </c>
      <c r="L104" s="2">
        <f t="shared" si="30"/>
        <v>-0.11336399999999003</v>
      </c>
      <c r="M104" s="1">
        <f t="shared" si="43"/>
        <v>1.59924424</v>
      </c>
      <c r="N104" s="6">
        <f t="shared" si="36"/>
        <v>9119.4200000000073</v>
      </c>
      <c r="O104" s="2">
        <f t="shared" si="40"/>
        <v>8459.1739920000073</v>
      </c>
      <c r="P104" s="2"/>
      <c r="Q104" s="15"/>
      <c r="R104" s="6">
        <f t="shared" si="44"/>
        <v>7247.8200000000006</v>
      </c>
      <c r="S104" s="6">
        <f t="shared" si="45"/>
        <v>15706.993992000007</v>
      </c>
      <c r="T104">
        <f t="shared" si="41"/>
        <v>15095</v>
      </c>
      <c r="U104" s="6">
        <f t="shared" si="46"/>
        <v>611.99399200000698</v>
      </c>
      <c r="V104" s="4">
        <f t="shared" si="35"/>
        <v>4.054282822126587E-2</v>
      </c>
      <c r="W104" s="4">
        <f t="shared" si="33"/>
        <v>7.7989034532151447E-2</v>
      </c>
      <c r="X104" s="1">
        <f t="shared" si="34"/>
        <v>0.46143902542342025</v>
      </c>
    </row>
    <row r="105" spans="1:24">
      <c r="A105" s="30" t="s">
        <v>370</v>
      </c>
      <c r="B105">
        <v>240</v>
      </c>
      <c r="C105" s="2">
        <v>263.89999999999998</v>
      </c>
      <c r="D105" s="3">
        <v>0.90890000000000004</v>
      </c>
      <c r="E105" s="1">
        <f t="shared" si="42"/>
        <v>0.28990580666666665</v>
      </c>
      <c r="F105" s="36">
        <f t="shared" si="37"/>
        <v>6.1867624999999885E-2</v>
      </c>
      <c r="G105" s="9"/>
      <c r="H105" s="40">
        <f t="shared" si="38"/>
        <v>14.848229999999973</v>
      </c>
      <c r="I105" t="s">
        <v>7</v>
      </c>
      <c r="J105" t="s">
        <v>371</v>
      </c>
      <c r="K105" s="2">
        <f t="shared" si="39"/>
        <v>239.85871</v>
      </c>
      <c r="L105" s="2">
        <f t="shared" si="30"/>
        <v>-0.14128999999999792</v>
      </c>
      <c r="M105" s="1">
        <f t="shared" si="43"/>
        <v>1.5990580666666667</v>
      </c>
      <c r="N105" s="6">
        <f t="shared" si="36"/>
        <v>9383.320000000007</v>
      </c>
      <c r="O105" s="2">
        <f t="shared" si="40"/>
        <v>8528.4995480000071</v>
      </c>
      <c r="P105" s="2"/>
      <c r="Q105" s="15"/>
      <c r="R105" s="6">
        <f t="shared" si="44"/>
        <v>7247.8200000000006</v>
      </c>
      <c r="S105" s="6">
        <f t="shared" si="45"/>
        <v>15776.319548000007</v>
      </c>
      <c r="T105">
        <f t="shared" si="41"/>
        <v>15335</v>
      </c>
      <c r="U105" s="6">
        <f t="shared" si="46"/>
        <v>441.31954800000676</v>
      </c>
      <c r="V105" s="4">
        <f t="shared" si="35"/>
        <v>2.8778581545484627E-2</v>
      </c>
      <c r="W105" s="4">
        <f t="shared" si="33"/>
        <v>5.4570264047542949E-2</v>
      </c>
      <c r="X105" s="1">
        <f t="shared" si="34"/>
        <v>0.45941133341957568</v>
      </c>
    </row>
    <row r="106" spans="1:24">
      <c r="A106" s="30" t="s">
        <v>375</v>
      </c>
      <c r="B106">
        <v>240</v>
      </c>
      <c r="C106" s="2">
        <v>261.49</v>
      </c>
      <c r="D106" s="3">
        <v>0.91739999999999999</v>
      </c>
      <c r="E106" s="1">
        <f t="shared" si="42"/>
        <v>0.28992728400000001</v>
      </c>
      <c r="F106" s="36">
        <f t="shared" si="37"/>
        <v>5.2170387500000005E-2</v>
      </c>
      <c r="G106" s="9"/>
      <c r="H106" s="40">
        <f t="shared" si="38"/>
        <v>12.520893000000001</v>
      </c>
      <c r="I106" t="s">
        <v>7</v>
      </c>
      <c r="J106" t="s">
        <v>376</v>
      </c>
      <c r="K106" s="2">
        <f t="shared" si="39"/>
        <v>239.89092600000001</v>
      </c>
      <c r="L106" s="2">
        <f t="shared" si="30"/>
        <v>-0.10907399999999257</v>
      </c>
      <c r="M106" s="1">
        <f t="shared" si="43"/>
        <v>1.59927284</v>
      </c>
      <c r="N106" s="6">
        <f t="shared" si="36"/>
        <v>9644.8100000000068</v>
      </c>
      <c r="O106" s="2">
        <f t="shared" si="40"/>
        <v>8848.1486940000068</v>
      </c>
      <c r="P106" s="2"/>
      <c r="Q106" s="15"/>
      <c r="R106" s="6">
        <f t="shared" si="44"/>
        <v>7247.8200000000006</v>
      </c>
      <c r="S106" s="6">
        <f t="shared" si="45"/>
        <v>16095.968694000007</v>
      </c>
      <c r="T106">
        <f t="shared" si="41"/>
        <v>15575</v>
      </c>
      <c r="U106" s="6">
        <f t="shared" si="46"/>
        <v>520.96869400000651</v>
      </c>
      <c r="V106" s="4">
        <f t="shared" si="35"/>
        <v>3.3449033322632937E-2</v>
      </c>
      <c r="W106" s="4">
        <f t="shared" si="33"/>
        <v>6.2562439385242863E-2</v>
      </c>
      <c r="X106" s="1">
        <f t="shared" si="34"/>
        <v>0.45028790362283228</v>
      </c>
    </row>
    <row r="107" spans="1:24">
      <c r="A107" s="30" t="s">
        <v>377</v>
      </c>
      <c r="B107">
        <v>90</v>
      </c>
      <c r="C107" s="2">
        <v>94.69</v>
      </c>
      <c r="D107" s="3">
        <v>0.94989999999999997</v>
      </c>
      <c r="E107" s="1">
        <f t="shared" si="42"/>
        <v>0.18996402066666668</v>
      </c>
      <c r="F107" s="36">
        <f t="shared" si="37"/>
        <v>1.6023699999999981E-2</v>
      </c>
      <c r="G107" s="9"/>
      <c r="H107" s="40">
        <f t="shared" si="38"/>
        <v>1.4421329999999983</v>
      </c>
      <c r="I107" t="s">
        <v>7</v>
      </c>
      <c r="J107" t="s">
        <v>378</v>
      </c>
      <c r="K107" s="2">
        <f t="shared" si="39"/>
        <v>89.946030999999991</v>
      </c>
      <c r="L107" s="2">
        <f t="shared" si="30"/>
        <v>-5.396900000000926E-2</v>
      </c>
      <c r="M107" s="1">
        <f t="shared" si="43"/>
        <v>0.59964020666666662</v>
      </c>
      <c r="N107" s="6">
        <f t="shared" ref="N107:N138" si="47">N106+C107-P107</f>
        <v>9739.5000000000073</v>
      </c>
      <c r="O107" s="2">
        <f t="shared" si="40"/>
        <v>9251.5510500000073</v>
      </c>
      <c r="P107" s="2"/>
      <c r="Q107" s="15"/>
      <c r="R107" s="6">
        <f t="shared" si="44"/>
        <v>7247.8200000000006</v>
      </c>
      <c r="S107" s="6">
        <f t="shared" si="45"/>
        <v>16499.371050000009</v>
      </c>
      <c r="T107">
        <f t="shared" si="41"/>
        <v>15665</v>
      </c>
      <c r="U107" s="6">
        <f t="shared" si="46"/>
        <v>834.37105000000884</v>
      </c>
      <c r="V107" s="4">
        <f t="shared" si="35"/>
        <v>5.3263392914140395E-2</v>
      </c>
      <c r="W107" s="4">
        <f t="shared" si="33"/>
        <v>9.9127148284818389E-2</v>
      </c>
      <c r="X107" s="1">
        <f t="shared" si="34"/>
        <v>0.4392785626819391</v>
      </c>
    </row>
    <row r="108" spans="1:24">
      <c r="A108" s="30" t="s">
        <v>379</v>
      </c>
      <c r="B108">
        <v>135</v>
      </c>
      <c r="C108" s="2">
        <v>143.09</v>
      </c>
      <c r="D108" s="3">
        <v>0.94299999999999995</v>
      </c>
      <c r="E108" s="1">
        <f t="shared" si="42"/>
        <v>0.21995591333333334</v>
      </c>
      <c r="F108" s="36">
        <f t="shared" si="37"/>
        <v>2.3570466666666755E-2</v>
      </c>
      <c r="G108" s="9"/>
      <c r="H108" s="40">
        <f t="shared" si="38"/>
        <v>3.182013000000012</v>
      </c>
      <c r="I108" t="s">
        <v>7</v>
      </c>
      <c r="J108" t="s">
        <v>380</v>
      </c>
      <c r="K108" s="2">
        <f t="shared" si="39"/>
        <v>134.93386999999998</v>
      </c>
      <c r="L108" s="2">
        <f t="shared" si="30"/>
        <v>-6.6130000000015343E-2</v>
      </c>
      <c r="M108" s="1">
        <f t="shared" si="43"/>
        <v>0.89955913333333326</v>
      </c>
      <c r="N108" s="6">
        <f t="shared" si="47"/>
        <v>9882.5900000000074</v>
      </c>
      <c r="O108" s="2">
        <f t="shared" si="40"/>
        <v>9319.2823700000063</v>
      </c>
      <c r="P108" s="2"/>
      <c r="Q108" s="15"/>
      <c r="R108" s="6">
        <f t="shared" si="44"/>
        <v>7247.8200000000006</v>
      </c>
      <c r="S108" s="6">
        <f t="shared" si="45"/>
        <v>16567.102370000008</v>
      </c>
      <c r="T108">
        <f t="shared" si="41"/>
        <v>15800</v>
      </c>
      <c r="U108" s="6">
        <f t="shared" si="46"/>
        <v>767.1023700000078</v>
      </c>
      <c r="V108" s="4">
        <f t="shared" si="35"/>
        <v>4.855078291139292E-2</v>
      </c>
      <c r="W108" s="4">
        <f t="shared" si="33"/>
        <v>8.9696705401430599E-2</v>
      </c>
      <c r="X108" s="1">
        <f t="shared" si="34"/>
        <v>0.4374826591960026</v>
      </c>
    </row>
    <row r="109" spans="1:24">
      <c r="A109" s="30" t="s">
        <v>381</v>
      </c>
      <c r="B109">
        <v>90</v>
      </c>
      <c r="C109" s="2">
        <v>95.14</v>
      </c>
      <c r="D109" s="3">
        <v>0.94550000000000001</v>
      </c>
      <c r="E109" s="1">
        <f t="shared" si="42"/>
        <v>0.18996991333333335</v>
      </c>
      <c r="F109" s="36">
        <f t="shared" si="37"/>
        <v>2.085220000000005E-2</v>
      </c>
      <c r="G109" s="9"/>
      <c r="H109" s="40">
        <f t="shared" si="38"/>
        <v>1.8766980000000046</v>
      </c>
      <c r="I109" t="s">
        <v>7</v>
      </c>
      <c r="J109" t="s">
        <v>382</v>
      </c>
      <c r="K109" s="2">
        <f t="shared" si="39"/>
        <v>89.95487</v>
      </c>
      <c r="L109" s="2">
        <f t="shared" si="30"/>
        <v>-4.5130000000000337E-2</v>
      </c>
      <c r="M109" s="1">
        <f t="shared" si="43"/>
        <v>0.59969913333333336</v>
      </c>
      <c r="N109" s="6">
        <f t="shared" si="47"/>
        <v>9977.7300000000068</v>
      </c>
      <c r="O109" s="2">
        <f t="shared" si="40"/>
        <v>9433.9437150000067</v>
      </c>
      <c r="P109" s="2"/>
      <c r="Q109" s="15"/>
      <c r="R109" s="6">
        <f t="shared" si="44"/>
        <v>7247.8200000000006</v>
      </c>
      <c r="S109" s="6">
        <f t="shared" si="45"/>
        <v>16681.763715000008</v>
      </c>
      <c r="T109">
        <f t="shared" si="41"/>
        <v>15890</v>
      </c>
      <c r="U109" s="6">
        <f t="shared" si="46"/>
        <v>791.76371500000823</v>
      </c>
      <c r="V109" s="4">
        <f t="shared" si="35"/>
        <v>4.9827798300818626E-2</v>
      </c>
      <c r="W109" s="4">
        <f t="shared" si="33"/>
        <v>9.1616202740512964E-2</v>
      </c>
      <c r="X109" s="1">
        <f t="shared" si="34"/>
        <v>0.43447564201397137</v>
      </c>
    </row>
    <row r="110" spans="1:24">
      <c r="A110" s="30" t="s">
        <v>383</v>
      </c>
      <c r="B110">
        <v>240</v>
      </c>
      <c r="C110" s="2">
        <v>258.36</v>
      </c>
      <c r="D110" s="3">
        <v>0.92849999999999999</v>
      </c>
      <c r="E110" s="1">
        <f t="shared" si="42"/>
        <v>0.28992484000000002</v>
      </c>
      <c r="F110" s="36">
        <f t="shared" si="37"/>
        <v>3.9576050000000036E-2</v>
      </c>
      <c r="G110" s="9"/>
      <c r="H110" s="40">
        <f t="shared" si="38"/>
        <v>9.4982520000000079</v>
      </c>
      <c r="I110" t="s">
        <v>7</v>
      </c>
      <c r="J110" t="s">
        <v>384</v>
      </c>
      <c r="K110" s="2">
        <f t="shared" si="39"/>
        <v>239.88726</v>
      </c>
      <c r="L110" s="2">
        <f t="shared" si="30"/>
        <v>-0.11274000000000228</v>
      </c>
      <c r="M110" s="1">
        <f t="shared" si="43"/>
        <v>1.5992484</v>
      </c>
      <c r="N110" s="6">
        <f t="shared" si="47"/>
        <v>10236.090000000007</v>
      </c>
      <c r="O110" s="2">
        <f t="shared" si="40"/>
        <v>9504.2095650000065</v>
      </c>
      <c r="P110" s="2"/>
      <c r="Q110" s="15"/>
      <c r="R110" s="6">
        <f t="shared" si="44"/>
        <v>7247.8200000000006</v>
      </c>
      <c r="S110" s="6">
        <f t="shared" si="45"/>
        <v>16752.029565000008</v>
      </c>
      <c r="T110">
        <f t="shared" si="41"/>
        <v>16130</v>
      </c>
      <c r="U110" s="6">
        <f t="shared" si="46"/>
        <v>622.02956500000801</v>
      </c>
      <c r="V110" s="4">
        <f t="shared" si="35"/>
        <v>3.8563519218847375E-2</v>
      </c>
      <c r="W110" s="4">
        <f t="shared" si="33"/>
        <v>7.0031182097188616E-2</v>
      </c>
      <c r="X110" s="1">
        <f t="shared" si="34"/>
        <v>0.43265324788722082</v>
      </c>
    </row>
    <row r="111" spans="1:24">
      <c r="A111" s="30" t="s">
        <v>390</v>
      </c>
      <c r="B111">
        <v>240</v>
      </c>
      <c r="C111" s="2">
        <v>258.18</v>
      </c>
      <c r="D111" s="3">
        <v>0.92910000000000004</v>
      </c>
      <c r="E111" s="1">
        <f t="shared" si="42"/>
        <v>0.28991669200000003</v>
      </c>
      <c r="F111" s="36">
        <f t="shared" si="37"/>
        <v>3.8851775000000068E-2</v>
      </c>
      <c r="G111" s="9"/>
      <c r="H111" s="40">
        <f t="shared" si="38"/>
        <v>9.3244260000000168</v>
      </c>
      <c r="I111" t="s">
        <v>7</v>
      </c>
      <c r="J111" t="s">
        <v>391</v>
      </c>
      <c r="K111" s="2">
        <f t="shared" si="39"/>
        <v>239.87503800000002</v>
      </c>
      <c r="L111" s="2">
        <f t="shared" si="30"/>
        <v>-0.12496199999998225</v>
      </c>
      <c r="M111" s="1">
        <f t="shared" si="43"/>
        <v>1.59916692</v>
      </c>
      <c r="N111" s="6">
        <f t="shared" si="47"/>
        <v>10494.270000000008</v>
      </c>
      <c r="O111" s="2">
        <f t="shared" si="40"/>
        <v>9750.2262570000075</v>
      </c>
      <c r="P111" s="2"/>
      <c r="Q111" s="15"/>
      <c r="R111" s="6">
        <f t="shared" si="44"/>
        <v>7247.8200000000006</v>
      </c>
      <c r="S111" s="6">
        <f t="shared" si="45"/>
        <v>16998.046257000009</v>
      </c>
      <c r="T111">
        <f t="shared" si="41"/>
        <v>16370</v>
      </c>
      <c r="U111" s="6">
        <f t="shared" si="46"/>
        <v>628.04625700000906</v>
      </c>
      <c r="V111" s="4">
        <f t="shared" si="35"/>
        <v>3.8365684605987216E-2</v>
      </c>
      <c r="W111" s="4">
        <f t="shared" si="33"/>
        <v>6.8848264011454274E-2</v>
      </c>
      <c r="X111" s="1">
        <f t="shared" si="34"/>
        <v>0.42639135641928599</v>
      </c>
    </row>
    <row r="112" spans="1:24">
      <c r="A112" s="30" t="s">
        <v>392</v>
      </c>
      <c r="B112">
        <v>240</v>
      </c>
      <c r="C112" s="2">
        <v>258.45999999999998</v>
      </c>
      <c r="D112" s="3">
        <v>0.92810000000000004</v>
      </c>
      <c r="E112" s="1">
        <f t="shared" si="42"/>
        <v>0.28991781733333333</v>
      </c>
      <c r="F112" s="36">
        <f t="shared" si="37"/>
        <v>3.997842499999997E-2</v>
      </c>
      <c r="G112" s="9"/>
      <c r="H112" s="40">
        <f t="shared" si="38"/>
        <v>9.5948219999999935</v>
      </c>
      <c r="I112" t="s">
        <v>7</v>
      </c>
      <c r="J112" t="s">
        <v>393</v>
      </c>
      <c r="K112" s="2">
        <f t="shared" si="39"/>
        <v>239.87672599999999</v>
      </c>
      <c r="L112" s="2">
        <f t="shared" si="30"/>
        <v>-0.12327400000000921</v>
      </c>
      <c r="M112" s="1">
        <f t="shared" si="43"/>
        <v>1.5991781733333332</v>
      </c>
      <c r="N112" s="6">
        <f t="shared" si="47"/>
        <v>10752.730000000007</v>
      </c>
      <c r="O112" s="2">
        <f t="shared" si="40"/>
        <v>9979.6087130000069</v>
      </c>
      <c r="P112" s="2"/>
      <c r="Q112" s="15"/>
      <c r="R112" s="6">
        <f t="shared" si="44"/>
        <v>7247.8200000000006</v>
      </c>
      <c r="S112" s="6">
        <f t="shared" si="45"/>
        <v>17227.428713000008</v>
      </c>
      <c r="T112">
        <f t="shared" si="41"/>
        <v>16610</v>
      </c>
      <c r="U112" s="6">
        <f t="shared" si="46"/>
        <v>617.42871300000843</v>
      </c>
      <c r="V112" s="4">
        <f t="shared" si="35"/>
        <v>3.7172107947020416E-2</v>
      </c>
      <c r="W112" s="4">
        <f t="shared" si="33"/>
        <v>6.5949246115755811E-2</v>
      </c>
      <c r="X112" s="1">
        <f t="shared" si="34"/>
        <v>0.42071397425262397</v>
      </c>
    </row>
    <row r="113" spans="1:24">
      <c r="A113" s="30" t="s">
        <v>394</v>
      </c>
      <c r="B113">
        <v>240</v>
      </c>
      <c r="C113" s="2">
        <v>255.28</v>
      </c>
      <c r="D113" s="3">
        <v>0.93969999999999998</v>
      </c>
      <c r="E113" s="1">
        <f t="shared" si="42"/>
        <v>0.28992441066666669</v>
      </c>
      <c r="F113" s="36">
        <f t="shared" si="37"/>
        <v>2.7182900000000031E-2</v>
      </c>
      <c r="G113" s="9"/>
      <c r="H113" s="40">
        <f t="shared" si="38"/>
        <v>6.5238960000000077</v>
      </c>
      <c r="I113" t="s">
        <v>7</v>
      </c>
      <c r="J113" t="s">
        <v>395</v>
      </c>
      <c r="K113" s="2">
        <f t="shared" si="39"/>
        <v>239.886616</v>
      </c>
      <c r="L113" s="2">
        <f t="shared" si="30"/>
        <v>-0.11338399999999638</v>
      </c>
      <c r="M113" s="1">
        <f t="shared" si="43"/>
        <v>1.5992441066666667</v>
      </c>
      <c r="N113" s="6">
        <f t="shared" si="47"/>
        <v>11008.010000000007</v>
      </c>
      <c r="O113" s="2">
        <f t="shared" si="40"/>
        <v>10344.226997000007</v>
      </c>
      <c r="P113" s="2"/>
      <c r="Q113" s="15"/>
      <c r="R113" s="6">
        <f t="shared" si="44"/>
        <v>7247.8200000000006</v>
      </c>
      <c r="S113" s="6">
        <f t="shared" si="45"/>
        <v>17592.046997000009</v>
      </c>
      <c r="T113">
        <f t="shared" si="41"/>
        <v>16850</v>
      </c>
      <c r="U113" s="6">
        <f t="shared" si="46"/>
        <v>742.04699700000856</v>
      </c>
      <c r="V113" s="4">
        <f t="shared" si="35"/>
        <v>4.4038397448071809E-2</v>
      </c>
      <c r="W113" s="4">
        <f t="shared" si="33"/>
        <v>7.7279013411538422E-2</v>
      </c>
      <c r="X113" s="1">
        <f t="shared" si="34"/>
        <v>0.4119941244606713</v>
      </c>
    </row>
    <row r="114" spans="1:24">
      <c r="A114" s="30" t="s">
        <v>396</v>
      </c>
      <c r="B114">
        <v>135</v>
      </c>
      <c r="C114" s="2">
        <v>140.91</v>
      </c>
      <c r="D114" s="3">
        <v>0.95760000000000001</v>
      </c>
      <c r="E114" s="1">
        <f t="shared" si="42"/>
        <v>0.21995694400000002</v>
      </c>
      <c r="F114" s="36">
        <f t="shared" si="37"/>
        <v>7.9761999999999698E-3</v>
      </c>
      <c r="G114" s="9"/>
      <c r="H114" s="40">
        <f t="shared" si="38"/>
        <v>1.0767869999999959</v>
      </c>
      <c r="I114" t="s">
        <v>7</v>
      </c>
      <c r="J114" t="s">
        <v>397</v>
      </c>
      <c r="K114" s="2">
        <f t="shared" si="39"/>
        <v>134.935416</v>
      </c>
      <c r="L114" s="2">
        <f t="shared" si="30"/>
        <v>-6.4583999999996422E-2</v>
      </c>
      <c r="M114" s="1">
        <f t="shared" si="43"/>
        <v>0.89956944000000005</v>
      </c>
      <c r="N114" s="6">
        <f t="shared" si="47"/>
        <v>11148.920000000007</v>
      </c>
      <c r="O114" s="2">
        <f t="shared" si="40"/>
        <v>10676.205792000008</v>
      </c>
      <c r="P114" s="2"/>
      <c r="Q114" s="15"/>
      <c r="R114" s="6">
        <f t="shared" si="44"/>
        <v>7247.8200000000006</v>
      </c>
      <c r="S114" s="6">
        <f t="shared" si="45"/>
        <v>17924.025792000008</v>
      </c>
      <c r="T114">
        <f t="shared" si="41"/>
        <v>16985</v>
      </c>
      <c r="U114" s="6">
        <f t="shared" si="46"/>
        <v>939.02579200000764</v>
      </c>
      <c r="V114" s="4">
        <f t="shared" si="35"/>
        <v>5.5285592699441111E-2</v>
      </c>
      <c r="W114" s="4">
        <f t="shared" si="33"/>
        <v>9.6437140116543807E-2</v>
      </c>
      <c r="X114" s="1">
        <f t="shared" si="34"/>
        <v>0.40436339938960059</v>
      </c>
    </row>
    <row r="115" spans="1:24">
      <c r="A115" s="30" t="s">
        <v>398</v>
      </c>
      <c r="B115">
        <v>135</v>
      </c>
      <c r="C115" s="2">
        <v>139.13</v>
      </c>
      <c r="D115" s="3">
        <v>0.9698</v>
      </c>
      <c r="E115" s="1">
        <f t="shared" si="42"/>
        <v>0.21995218266666666</v>
      </c>
      <c r="F115" s="36">
        <f t="shared" si="37"/>
        <v>-4.7567333333332767E-3</v>
      </c>
      <c r="G115" s="9"/>
      <c r="H115" s="40">
        <f t="shared" si="38"/>
        <v>-0.64215899999999237</v>
      </c>
      <c r="I115" t="s">
        <v>7</v>
      </c>
      <c r="J115" t="s">
        <v>399</v>
      </c>
      <c r="K115" s="2">
        <f t="shared" si="39"/>
        <v>134.92827399999999</v>
      </c>
      <c r="L115" s="2">
        <f t="shared" si="30"/>
        <v>-7.1726000000012391E-2</v>
      </c>
      <c r="M115" s="1">
        <f t="shared" si="43"/>
        <v>0.89952182666666658</v>
      </c>
      <c r="N115" s="6">
        <f t="shared" si="47"/>
        <v>11288.050000000007</v>
      </c>
      <c r="O115" s="2">
        <f t="shared" si="40"/>
        <v>10947.150890000006</v>
      </c>
      <c r="P115" s="2"/>
      <c r="Q115" s="15"/>
      <c r="R115" s="6">
        <f t="shared" si="44"/>
        <v>7247.8200000000006</v>
      </c>
      <c r="S115" s="6">
        <f t="shared" si="45"/>
        <v>18194.970890000008</v>
      </c>
      <c r="T115">
        <f t="shared" si="41"/>
        <v>17120</v>
      </c>
      <c r="U115" s="6">
        <f t="shared" si="46"/>
        <v>1074.9708900000078</v>
      </c>
      <c r="V115" s="4">
        <f t="shared" si="35"/>
        <v>6.2790355724299474E-2</v>
      </c>
      <c r="W115" s="4">
        <f t="shared" si="33"/>
        <v>0.10888890700939458</v>
      </c>
      <c r="X115" s="1">
        <f t="shared" si="34"/>
        <v>0.39834193985896493</v>
      </c>
    </row>
    <row r="116" spans="1:24">
      <c r="A116" s="30" t="s">
        <v>436</v>
      </c>
      <c r="B116">
        <v>135</v>
      </c>
      <c r="C116" s="2">
        <v>139.06</v>
      </c>
      <c r="D116" s="3">
        <v>0.97030000000000005</v>
      </c>
      <c r="E116" s="1">
        <f t="shared" si="42"/>
        <v>0.2199532786666667</v>
      </c>
      <c r="F116" s="36">
        <f t="shared" si="37"/>
        <v>-5.25746666666662E-3</v>
      </c>
      <c r="G116" s="9"/>
      <c r="H116" s="40">
        <f t="shared" si="38"/>
        <v>-0.70975799999999367</v>
      </c>
      <c r="I116" t="s">
        <v>7</v>
      </c>
      <c r="J116" t="s">
        <v>427</v>
      </c>
      <c r="K116" s="2">
        <f t="shared" si="39"/>
        <v>134.92991800000001</v>
      </c>
      <c r="L116" s="2">
        <f t="shared" si="30"/>
        <v>-7.0081999999985101E-2</v>
      </c>
      <c r="M116" s="1">
        <f t="shared" si="43"/>
        <v>0.89953278666666681</v>
      </c>
      <c r="N116" s="6">
        <f t="shared" si="47"/>
        <v>11427.110000000006</v>
      </c>
      <c r="O116" s="2">
        <f t="shared" si="40"/>
        <v>11087.724833000006</v>
      </c>
      <c r="P116" s="2"/>
      <c r="Q116" s="15"/>
      <c r="R116" s="6">
        <f t="shared" si="44"/>
        <v>7247.8200000000006</v>
      </c>
      <c r="S116" s="6">
        <f t="shared" si="45"/>
        <v>18335.544833000007</v>
      </c>
      <c r="T116">
        <f t="shared" si="41"/>
        <v>17255</v>
      </c>
      <c r="U116" s="6">
        <f t="shared" si="46"/>
        <v>1080.5448330000072</v>
      </c>
      <c r="V116" s="4">
        <f t="shared" si="35"/>
        <v>6.2622128832223067E-2</v>
      </c>
      <c r="W116" s="4">
        <f t="shared" si="33"/>
        <v>0.10797695584570333</v>
      </c>
      <c r="X116" s="1">
        <f t="shared" si="34"/>
        <v>0.39528795386300686</v>
      </c>
    </row>
    <row r="117" spans="1:24">
      <c r="A117" s="30" t="s">
        <v>437</v>
      </c>
      <c r="B117">
        <v>135</v>
      </c>
      <c r="C117" s="2">
        <v>140.36000000000001</v>
      </c>
      <c r="D117" s="3">
        <v>0.96140000000000003</v>
      </c>
      <c r="E117" s="1">
        <f t="shared" si="42"/>
        <v>0.21996140266666669</v>
      </c>
      <c r="F117" s="36">
        <f t="shared" si="37"/>
        <v>4.0418666666668015E-3</v>
      </c>
      <c r="G117" s="9"/>
      <c r="H117" s="40">
        <f t="shared" si="38"/>
        <v>0.54565200000001823</v>
      </c>
      <c r="I117" t="s">
        <v>7</v>
      </c>
      <c r="J117" t="s">
        <v>429</v>
      </c>
      <c r="K117" s="2">
        <f t="shared" si="39"/>
        <v>134.94210400000003</v>
      </c>
      <c r="L117" s="2">
        <f t="shared" si="30"/>
        <v>-5.7895999999971082E-2</v>
      </c>
      <c r="M117" s="1">
        <f t="shared" si="43"/>
        <v>0.8996140266666669</v>
      </c>
      <c r="N117" s="6">
        <f t="shared" si="47"/>
        <v>11567.470000000007</v>
      </c>
      <c r="O117" s="2">
        <f t="shared" si="40"/>
        <v>11120.965658000006</v>
      </c>
      <c r="P117" s="2"/>
      <c r="Q117" s="15"/>
      <c r="R117" s="6">
        <f t="shared" si="44"/>
        <v>7247.8200000000006</v>
      </c>
      <c r="S117" s="6">
        <f t="shared" si="45"/>
        <v>18368.785658000008</v>
      </c>
      <c r="T117">
        <f t="shared" si="41"/>
        <v>17390</v>
      </c>
      <c r="U117" s="6">
        <f t="shared" si="46"/>
        <v>978.78565800000797</v>
      </c>
      <c r="V117" s="4">
        <f t="shared" si="35"/>
        <v>5.628439666475038E-2</v>
      </c>
      <c r="W117" s="4">
        <f t="shared" si="33"/>
        <v>9.6506437274827217E-2</v>
      </c>
      <c r="X117" s="1">
        <f t="shared" si="34"/>
        <v>0.39457262635341472</v>
      </c>
    </row>
    <row r="118" spans="1:24">
      <c r="A118" s="30" t="s">
        <v>438</v>
      </c>
      <c r="B118">
        <v>135</v>
      </c>
      <c r="C118" s="2">
        <v>140.6</v>
      </c>
      <c r="D118" s="3">
        <v>0.9597</v>
      </c>
      <c r="E118" s="1">
        <f t="shared" si="42"/>
        <v>0.21995587999999999</v>
      </c>
      <c r="F118" s="36">
        <f t="shared" si="37"/>
        <v>5.758666666666714E-3</v>
      </c>
      <c r="G118" s="9"/>
      <c r="H118" s="40">
        <f t="shared" si="38"/>
        <v>0.77742000000000644</v>
      </c>
      <c r="I118" t="s">
        <v>7</v>
      </c>
      <c r="J118" t="s">
        <v>431</v>
      </c>
      <c r="K118" s="2">
        <f t="shared" si="39"/>
        <v>134.93382</v>
      </c>
      <c r="L118" s="2">
        <f t="shared" si="30"/>
        <v>-6.6180000000002792E-2</v>
      </c>
      <c r="M118" s="1">
        <f t="shared" si="43"/>
        <v>0.89955879999999999</v>
      </c>
      <c r="N118" s="6">
        <f t="shared" si="47"/>
        <v>11708.070000000007</v>
      </c>
      <c r="O118" s="2">
        <f t="shared" si="40"/>
        <v>11236.234779000006</v>
      </c>
      <c r="P118" s="2"/>
      <c r="Q118" s="15"/>
      <c r="R118" s="6">
        <f t="shared" si="44"/>
        <v>7247.8200000000006</v>
      </c>
      <c r="S118" s="6">
        <f t="shared" si="45"/>
        <v>18484.054779000006</v>
      </c>
      <c r="T118">
        <f t="shared" si="41"/>
        <v>17525</v>
      </c>
      <c r="U118" s="6">
        <f t="shared" si="46"/>
        <v>959.05477900000551</v>
      </c>
      <c r="V118" s="4">
        <f t="shared" si="35"/>
        <v>5.4724951726105919E-2</v>
      </c>
      <c r="W118" s="4">
        <f t="shared" si="33"/>
        <v>9.3318865583750243E-2</v>
      </c>
      <c r="X118" s="1">
        <f t="shared" si="34"/>
        <v>0.39211201690628783</v>
      </c>
    </row>
    <row r="119" spans="1:24">
      <c r="A119" s="30" t="s">
        <v>439</v>
      </c>
      <c r="B119">
        <v>135</v>
      </c>
      <c r="C119" s="2">
        <v>139.37</v>
      </c>
      <c r="D119" s="3">
        <v>0.96819999999999995</v>
      </c>
      <c r="E119" s="1">
        <f t="shared" si="42"/>
        <v>0.21995868933333335</v>
      </c>
      <c r="F119" s="36">
        <f t="shared" si="37"/>
        <v>-3.0399333333333643E-3</v>
      </c>
      <c r="G119" s="9"/>
      <c r="H119" s="40">
        <f t="shared" si="38"/>
        <v>-0.41039100000000417</v>
      </c>
      <c r="I119" t="s">
        <v>7</v>
      </c>
      <c r="J119" t="s">
        <v>433</v>
      </c>
      <c r="K119" s="2">
        <f t="shared" si="39"/>
        <v>134.93803399999999</v>
      </c>
      <c r="L119" s="2">
        <f t="shared" si="30"/>
        <v>-6.19660000000124E-2</v>
      </c>
      <c r="M119" s="1">
        <f t="shared" si="43"/>
        <v>0.8995868933333333</v>
      </c>
      <c r="N119" s="6">
        <f t="shared" si="47"/>
        <v>11847.440000000008</v>
      </c>
      <c r="O119" s="2">
        <f t="shared" si="40"/>
        <v>11470.691408000006</v>
      </c>
      <c r="P119" s="2"/>
      <c r="Q119" s="15"/>
      <c r="R119" s="6">
        <f t="shared" si="44"/>
        <v>7247.8200000000006</v>
      </c>
      <c r="S119" s="6">
        <f t="shared" si="45"/>
        <v>18718.511408000006</v>
      </c>
      <c r="T119">
        <f t="shared" si="41"/>
        <v>17660</v>
      </c>
      <c r="U119" s="6">
        <f t="shared" si="46"/>
        <v>1058.5114080000058</v>
      </c>
      <c r="V119" s="4">
        <f t="shared" si="35"/>
        <v>5.9938358323896157E-2</v>
      </c>
      <c r="W119" s="4">
        <f t="shared" si="33"/>
        <v>0.10166088254332961</v>
      </c>
      <c r="X119" s="1">
        <f t="shared" si="34"/>
        <v>0.38720066152815941</v>
      </c>
    </row>
    <row r="120" spans="1:24">
      <c r="A120" s="30" t="s">
        <v>440</v>
      </c>
      <c r="B120">
        <v>135</v>
      </c>
      <c r="C120" s="2">
        <v>140.82</v>
      </c>
      <c r="D120" s="3">
        <v>0.95820000000000005</v>
      </c>
      <c r="E120" s="1">
        <f t="shared" si="42"/>
        <v>0.21995581600000003</v>
      </c>
      <c r="F120" s="36">
        <f t="shared" si="37"/>
        <v>7.3323999999998979E-3</v>
      </c>
      <c r="G120" s="9"/>
      <c r="H120" s="40">
        <f t="shared" si="38"/>
        <v>0.98987399999998615</v>
      </c>
      <c r="I120" t="s">
        <v>7</v>
      </c>
      <c r="J120" t="s">
        <v>435</v>
      </c>
      <c r="K120" s="2">
        <f t="shared" si="39"/>
        <v>134.93372400000001</v>
      </c>
      <c r="L120" s="2">
        <f t="shared" si="30"/>
        <v>-6.6275999999987789E-2</v>
      </c>
      <c r="M120" s="1">
        <f t="shared" si="43"/>
        <v>0.89955816000000011</v>
      </c>
      <c r="N120" s="6">
        <f t="shared" si="47"/>
        <v>11988.260000000007</v>
      </c>
      <c r="O120" s="2">
        <f t="shared" si="40"/>
        <v>11487.150732000007</v>
      </c>
      <c r="P120" s="2"/>
      <c r="Q120" s="15"/>
      <c r="R120" s="6">
        <f t="shared" si="44"/>
        <v>7247.8200000000006</v>
      </c>
      <c r="S120" s="6">
        <f t="shared" si="45"/>
        <v>18734.970732000009</v>
      </c>
      <c r="T120">
        <f t="shared" si="41"/>
        <v>17795</v>
      </c>
      <c r="U120" s="6">
        <f t="shared" si="46"/>
        <v>939.97073200000887</v>
      </c>
      <c r="V120" s="4">
        <f t="shared" si="35"/>
        <v>5.282218218600776E-2</v>
      </c>
      <c r="W120" s="4">
        <f t="shared" si="33"/>
        <v>8.9120573650967039E-2</v>
      </c>
      <c r="X120" s="1">
        <f t="shared" si="34"/>
        <v>0.38686049226756791</v>
      </c>
    </row>
    <row r="121" spans="1:24">
      <c r="A121" s="30" t="s">
        <v>464</v>
      </c>
      <c r="B121">
        <v>135</v>
      </c>
      <c r="C121" s="2">
        <v>136.94</v>
      </c>
      <c r="D121" s="3">
        <v>0.98540000000000005</v>
      </c>
      <c r="E121" s="1">
        <f t="shared" si="42"/>
        <v>0.2199604506666667</v>
      </c>
      <c r="F121" s="36">
        <f t="shared" si="37"/>
        <v>-2.0422533333333426E-2</v>
      </c>
      <c r="G121" s="9"/>
      <c r="H121" s="40">
        <f t="shared" si="38"/>
        <v>-2.7570420000000126</v>
      </c>
      <c r="I121" t="s">
        <v>7</v>
      </c>
      <c r="J121" t="s">
        <v>455</v>
      </c>
      <c r="K121" s="2">
        <f t="shared" si="39"/>
        <v>134.940676</v>
      </c>
      <c r="L121" s="2">
        <f t="shared" si="30"/>
        <v>-5.9324000000003707E-2</v>
      </c>
      <c r="M121" s="1">
        <f t="shared" si="43"/>
        <v>0.89960450666666669</v>
      </c>
      <c r="N121" s="6">
        <f t="shared" si="47"/>
        <v>12125.200000000008</v>
      </c>
      <c r="O121" s="2">
        <f t="shared" si="40"/>
        <v>11948.172080000009</v>
      </c>
      <c r="P121" s="2"/>
      <c r="Q121" s="15"/>
      <c r="R121" s="6">
        <f t="shared" si="44"/>
        <v>7247.8200000000006</v>
      </c>
      <c r="S121" s="6">
        <f t="shared" si="45"/>
        <v>19195.992080000011</v>
      </c>
      <c r="T121">
        <f t="shared" si="41"/>
        <v>17930</v>
      </c>
      <c r="U121" s="6">
        <f t="shared" si="46"/>
        <v>1265.9920800000109</v>
      </c>
      <c r="V121" s="4">
        <f t="shared" si="35"/>
        <v>7.0607477969883536E-2</v>
      </c>
      <c r="W121" s="4">
        <f t="shared" si="33"/>
        <v>0.11851439312949319</v>
      </c>
      <c r="X121" s="1">
        <f t="shared" si="34"/>
        <v>0.37756944104761248</v>
      </c>
    </row>
    <row r="122" spans="1:24">
      <c r="A122" s="30" t="s">
        <v>465</v>
      </c>
      <c r="B122">
        <v>135</v>
      </c>
      <c r="C122" s="2">
        <v>137.34</v>
      </c>
      <c r="D122" s="3">
        <v>0.98250000000000004</v>
      </c>
      <c r="E122" s="1">
        <f t="shared" si="42"/>
        <v>0.21995770000000003</v>
      </c>
      <c r="F122" s="36">
        <f t="shared" si="37"/>
        <v>-1.7561199999999888E-2</v>
      </c>
      <c r="G122" s="9"/>
      <c r="H122" s="40">
        <f t="shared" si="38"/>
        <v>-2.3707619999999849</v>
      </c>
      <c r="I122" t="s">
        <v>7</v>
      </c>
      <c r="J122" t="s">
        <v>457</v>
      </c>
      <c r="K122" s="2">
        <f t="shared" si="39"/>
        <v>134.93655000000001</v>
      </c>
      <c r="L122" s="2">
        <f t="shared" si="30"/>
        <v>-6.3449999999988904E-2</v>
      </c>
      <c r="M122" s="1">
        <f t="shared" si="43"/>
        <v>0.89957700000000007</v>
      </c>
      <c r="N122" s="6">
        <f t="shared" si="47"/>
        <v>12262.540000000008</v>
      </c>
      <c r="O122" s="2">
        <f t="shared" si="40"/>
        <v>12047.945550000008</v>
      </c>
      <c r="P122" s="2"/>
      <c r="Q122" s="15"/>
      <c r="R122" s="6">
        <f t="shared" si="44"/>
        <v>7247.8200000000006</v>
      </c>
      <c r="S122" s="6">
        <f t="shared" si="45"/>
        <v>19295.765550000007</v>
      </c>
      <c r="T122">
        <f t="shared" si="41"/>
        <v>18065</v>
      </c>
      <c r="U122" s="6">
        <f t="shared" si="46"/>
        <v>1230.7655500000074</v>
      </c>
      <c r="V122" s="4">
        <f t="shared" si="35"/>
        <v>6.8129839468586084E-2</v>
      </c>
      <c r="W122" s="4">
        <f t="shared" si="33"/>
        <v>0.11377878060640634</v>
      </c>
      <c r="X122" s="1">
        <f t="shared" si="34"/>
        <v>0.37561712600721342</v>
      </c>
    </row>
    <row r="123" spans="1:24">
      <c r="A123" s="30" t="s">
        <v>466</v>
      </c>
      <c r="B123">
        <v>135</v>
      </c>
      <c r="C123" s="2">
        <v>138.44999999999999</v>
      </c>
      <c r="D123" s="3">
        <v>0.97460000000000002</v>
      </c>
      <c r="E123" s="1">
        <f t="shared" si="42"/>
        <v>0.21995558000000001</v>
      </c>
      <c r="F123" s="36">
        <f t="shared" si="37"/>
        <v>-9.6209999999999768E-3</v>
      </c>
      <c r="G123" s="9"/>
      <c r="H123" s="40">
        <f t="shared" si="38"/>
        <v>-1.2988349999999969</v>
      </c>
      <c r="I123" t="s">
        <v>7</v>
      </c>
      <c r="J123" t="s">
        <v>459</v>
      </c>
      <c r="K123" s="2">
        <f t="shared" si="39"/>
        <v>134.93337</v>
      </c>
      <c r="L123" s="2">
        <f t="shared" si="30"/>
        <v>-6.663000000000352E-2</v>
      </c>
      <c r="M123" s="1">
        <f t="shared" si="43"/>
        <v>0.89955580000000002</v>
      </c>
      <c r="N123" s="6">
        <f t="shared" si="47"/>
        <v>12400.990000000009</v>
      </c>
      <c r="O123" s="2">
        <f t="shared" si="40"/>
        <v>12086.00485400001</v>
      </c>
      <c r="P123" s="2"/>
      <c r="Q123" s="15"/>
      <c r="R123" s="6">
        <f t="shared" si="44"/>
        <v>7247.8200000000006</v>
      </c>
      <c r="S123" s="6">
        <f t="shared" si="45"/>
        <v>19333.82485400001</v>
      </c>
      <c r="T123">
        <f t="shared" si="41"/>
        <v>18200</v>
      </c>
      <c r="U123" s="6">
        <f t="shared" si="46"/>
        <v>1133.8248540000095</v>
      </c>
      <c r="V123" s="4">
        <f t="shared" si="35"/>
        <v>6.2298068901099457E-2</v>
      </c>
      <c r="W123" s="4">
        <f t="shared" si="33"/>
        <v>0.10352503830287763</v>
      </c>
      <c r="X123" s="1">
        <f t="shared" si="34"/>
        <v>0.37487771068229608</v>
      </c>
    </row>
    <row r="124" spans="1:24">
      <c r="A124" s="30" t="s">
        <v>467</v>
      </c>
      <c r="B124">
        <v>135</v>
      </c>
      <c r="C124" s="2">
        <v>138.85</v>
      </c>
      <c r="D124" s="3">
        <v>0.9718</v>
      </c>
      <c r="E124" s="1">
        <f t="shared" si="42"/>
        <v>0.21995628666666667</v>
      </c>
      <c r="F124" s="36">
        <f t="shared" si="37"/>
        <v>-6.7596666666666482E-3</v>
      </c>
      <c r="G124" s="9"/>
      <c r="H124" s="40">
        <f t="shared" si="38"/>
        <v>-0.91255499999999756</v>
      </c>
      <c r="I124" t="s">
        <v>7</v>
      </c>
      <c r="J124" t="s">
        <v>461</v>
      </c>
      <c r="K124" s="2">
        <f t="shared" si="39"/>
        <v>134.93442999999999</v>
      </c>
      <c r="L124" s="2">
        <f t="shared" si="30"/>
        <v>-6.5570000000008122E-2</v>
      </c>
      <c r="M124" s="1">
        <f t="shared" si="43"/>
        <v>0.89956286666666663</v>
      </c>
      <c r="N124" s="6">
        <f t="shared" si="47"/>
        <v>12539.840000000009</v>
      </c>
      <c r="O124" s="2">
        <f t="shared" si="40"/>
        <v>12186.216512000008</v>
      </c>
      <c r="P124" s="2"/>
      <c r="Q124" s="15"/>
      <c r="R124" s="6">
        <f t="shared" si="44"/>
        <v>7247.8200000000006</v>
      </c>
      <c r="S124" s="6">
        <f t="shared" si="45"/>
        <v>19434.03651200001</v>
      </c>
      <c r="T124">
        <f t="shared" si="41"/>
        <v>18335</v>
      </c>
      <c r="U124" s="6">
        <f t="shared" si="46"/>
        <v>1099.0365120000097</v>
      </c>
      <c r="V124" s="4">
        <f t="shared" si="35"/>
        <v>5.994199683665169E-2</v>
      </c>
      <c r="W124" s="4">
        <f t="shared" si="33"/>
        <v>9.9126785350288182E-2</v>
      </c>
      <c r="X124" s="1">
        <f t="shared" si="34"/>
        <v>0.37294465282725292</v>
      </c>
    </row>
    <row r="125" spans="1:24">
      <c r="A125" s="30" t="s">
        <v>468</v>
      </c>
      <c r="B125">
        <v>135</v>
      </c>
      <c r="C125" s="2">
        <v>138.33000000000001</v>
      </c>
      <c r="D125" s="3">
        <v>0.97550000000000003</v>
      </c>
      <c r="E125" s="1">
        <f t="shared" si="42"/>
        <v>0.21996061</v>
      </c>
      <c r="F125" s="36">
        <f t="shared" si="37"/>
        <v>-1.0479399999999932E-2</v>
      </c>
      <c r="G125" s="9"/>
      <c r="H125" s="40">
        <f t="shared" si="38"/>
        <v>-1.414718999999991</v>
      </c>
      <c r="I125" t="s">
        <v>7</v>
      </c>
      <c r="J125" t="s">
        <v>463</v>
      </c>
      <c r="K125" s="2">
        <f t="shared" si="39"/>
        <v>134.94091500000002</v>
      </c>
      <c r="L125" s="2">
        <f t="shared" si="30"/>
        <v>-5.9084999999981846E-2</v>
      </c>
      <c r="M125" s="1">
        <f t="shared" si="43"/>
        <v>0.89960610000000008</v>
      </c>
      <c r="N125" s="6">
        <f t="shared" si="47"/>
        <v>12678.170000000009</v>
      </c>
      <c r="O125" s="2">
        <f t="shared" si="40"/>
        <v>12367.55483500001</v>
      </c>
      <c r="P125" s="2"/>
      <c r="Q125" s="15"/>
      <c r="R125" s="6">
        <f t="shared" si="44"/>
        <v>7247.8200000000006</v>
      </c>
      <c r="S125" s="6">
        <f t="shared" si="45"/>
        <v>19615.37483500001</v>
      </c>
      <c r="T125">
        <f t="shared" si="41"/>
        <v>18470</v>
      </c>
      <c r="U125" s="6">
        <f t="shared" si="46"/>
        <v>1145.3748350000096</v>
      </c>
      <c r="V125" s="4">
        <f t="shared" si="35"/>
        <v>6.201271440173306E-2</v>
      </c>
      <c r="W125" s="4">
        <f t="shared" si="33"/>
        <v>0.10206348811015409</v>
      </c>
      <c r="X125" s="1">
        <f t="shared" si="34"/>
        <v>0.36949689011640025</v>
      </c>
    </row>
    <row r="126" spans="1:24">
      <c r="A126" s="30" t="s">
        <v>470</v>
      </c>
      <c r="B126">
        <v>135</v>
      </c>
      <c r="C126" s="2">
        <v>142.88999999999999</v>
      </c>
      <c r="D126" s="3">
        <v>0.94430000000000003</v>
      </c>
      <c r="E126" s="1">
        <f t="shared" si="42"/>
        <v>0.21995401800000003</v>
      </c>
      <c r="F126" s="36">
        <f t="shared" si="37"/>
        <v>2.213979999999988E-2</v>
      </c>
      <c r="G126" s="9"/>
      <c r="H126" s="40">
        <f t="shared" si="38"/>
        <v>2.9888729999999839</v>
      </c>
      <c r="I126" t="s">
        <v>7</v>
      </c>
      <c r="J126" t="s">
        <v>471</v>
      </c>
      <c r="K126" s="2">
        <f t="shared" si="39"/>
        <v>134.931027</v>
      </c>
      <c r="L126" s="2">
        <f t="shared" si="30"/>
        <v>-6.8972999999999729E-2</v>
      </c>
      <c r="M126" s="1">
        <f t="shared" si="43"/>
        <v>0.89954018000000002</v>
      </c>
      <c r="N126" s="6">
        <f t="shared" si="47"/>
        <v>12821.060000000009</v>
      </c>
      <c r="O126" s="2">
        <f t="shared" si="40"/>
        <v>12106.926958000009</v>
      </c>
      <c r="P126" s="2"/>
      <c r="Q126" s="15"/>
      <c r="R126" s="6">
        <f t="shared" si="44"/>
        <v>7247.8200000000006</v>
      </c>
      <c r="S126" s="6">
        <f t="shared" si="45"/>
        <v>19354.746958000011</v>
      </c>
      <c r="T126">
        <f t="shared" si="41"/>
        <v>18605</v>
      </c>
      <c r="U126" s="6">
        <f t="shared" si="46"/>
        <v>749.74695800001064</v>
      </c>
      <c r="V126" s="4">
        <f t="shared" si="35"/>
        <v>4.0298143402311748E-2</v>
      </c>
      <c r="W126" s="4">
        <f t="shared" si="33"/>
        <v>6.6015239522487779E-2</v>
      </c>
      <c r="X126" s="1">
        <f t="shared" si="34"/>
        <v>0.37447247518801668</v>
      </c>
    </row>
    <row r="127" spans="1:24">
      <c r="A127" s="30" t="s">
        <v>472</v>
      </c>
      <c r="B127">
        <v>135</v>
      </c>
      <c r="C127" s="2">
        <v>142.59</v>
      </c>
      <c r="D127" s="3">
        <v>0.94630000000000003</v>
      </c>
      <c r="E127" s="1">
        <f t="shared" si="42"/>
        <v>0.21995527800000003</v>
      </c>
      <c r="F127" s="36">
        <f t="shared" si="37"/>
        <v>1.9993799999999989E-2</v>
      </c>
      <c r="G127" s="9"/>
      <c r="H127" s="40">
        <f t="shared" si="38"/>
        <v>2.6991629999999986</v>
      </c>
      <c r="I127" t="s">
        <v>7</v>
      </c>
      <c r="J127" t="s">
        <v>473</v>
      </c>
      <c r="K127" s="2">
        <f t="shared" si="39"/>
        <v>134.932917</v>
      </c>
      <c r="L127" s="2">
        <f t="shared" si="30"/>
        <v>-6.7082999999996673E-2</v>
      </c>
      <c r="M127" s="1">
        <f t="shared" si="43"/>
        <v>0.89955278000000005</v>
      </c>
      <c r="N127" s="6">
        <f t="shared" si="47"/>
        <v>12963.650000000009</v>
      </c>
      <c r="O127" s="2">
        <f t="shared" si="40"/>
        <v>12267.501995000008</v>
      </c>
      <c r="P127" s="2"/>
      <c r="Q127" s="15"/>
      <c r="R127" s="6">
        <f t="shared" si="44"/>
        <v>7247.8200000000006</v>
      </c>
      <c r="S127" s="6">
        <f t="shared" si="45"/>
        <v>19515.321995000009</v>
      </c>
      <c r="T127">
        <f t="shared" si="41"/>
        <v>18740</v>
      </c>
      <c r="U127" s="6">
        <f t="shared" si="46"/>
        <v>775.32199500000934</v>
      </c>
      <c r="V127" s="4">
        <f t="shared" si="35"/>
        <v>4.1372571771612021E-2</v>
      </c>
      <c r="W127" s="4">
        <f t="shared" si="33"/>
        <v>6.7465180235604327E-2</v>
      </c>
      <c r="X127" s="1">
        <f t="shared" si="34"/>
        <v>0.37139125871748124</v>
      </c>
    </row>
    <row r="128" spans="1:24">
      <c r="A128" s="30" t="s">
        <v>474</v>
      </c>
      <c r="B128">
        <v>135</v>
      </c>
      <c r="C128" s="2">
        <v>143.59</v>
      </c>
      <c r="D128" s="3">
        <v>0.93969999999999998</v>
      </c>
      <c r="E128" s="1">
        <f t="shared" si="42"/>
        <v>0.21995434866666669</v>
      </c>
      <c r="F128" s="36">
        <f t="shared" si="37"/>
        <v>2.7147133333333309E-2</v>
      </c>
      <c r="G128" s="9"/>
      <c r="H128" s="40">
        <f t="shared" si="38"/>
        <v>3.6648629999999969</v>
      </c>
      <c r="I128" t="s">
        <v>7</v>
      </c>
      <c r="J128" t="s">
        <v>475</v>
      </c>
      <c r="K128" s="2">
        <f t="shared" si="39"/>
        <v>134.931523</v>
      </c>
      <c r="L128" s="2">
        <f t="shared" si="30"/>
        <v>-6.8477000000001453E-2</v>
      </c>
      <c r="M128" s="1">
        <f t="shared" si="43"/>
        <v>0.89954348666666661</v>
      </c>
      <c r="N128" s="6">
        <f t="shared" si="47"/>
        <v>13107.240000000009</v>
      </c>
      <c r="O128" s="2">
        <f t="shared" si="40"/>
        <v>12316.873428000008</v>
      </c>
      <c r="P128" s="2"/>
      <c r="Q128" s="15"/>
      <c r="R128" s="6">
        <f t="shared" si="44"/>
        <v>7247.8200000000006</v>
      </c>
      <c r="S128" s="6">
        <f t="shared" si="45"/>
        <v>19564.69342800001</v>
      </c>
      <c r="T128">
        <f t="shared" si="41"/>
        <v>18875</v>
      </c>
      <c r="U128" s="6">
        <f t="shared" si="46"/>
        <v>689.69342800000959</v>
      </c>
      <c r="V128" s="4">
        <f t="shared" si="35"/>
        <v>3.6540049165563415E-2</v>
      </c>
      <c r="W128" s="4">
        <f t="shared" si="33"/>
        <v>5.9317343328305627E-2</v>
      </c>
      <c r="X128" s="1">
        <f t="shared" si="34"/>
        <v>0.37045405422132932</v>
      </c>
    </row>
    <row r="129" spans="1:24">
      <c r="A129" s="30" t="s">
        <v>476</v>
      </c>
      <c r="B129">
        <v>135</v>
      </c>
      <c r="C129" s="2">
        <v>143.58000000000001</v>
      </c>
      <c r="D129" s="3">
        <v>0.93969999999999998</v>
      </c>
      <c r="E129" s="1">
        <f t="shared" si="42"/>
        <v>0.21994808400000004</v>
      </c>
      <c r="F129" s="36">
        <f t="shared" si="37"/>
        <v>2.7075600000000154E-2</v>
      </c>
      <c r="G129" s="9"/>
      <c r="H129" s="40">
        <f t="shared" si="38"/>
        <v>3.655206000000021</v>
      </c>
      <c r="I129" t="s">
        <v>7</v>
      </c>
      <c r="J129" t="s">
        <v>477</v>
      </c>
      <c r="K129" s="2">
        <f t="shared" si="39"/>
        <v>134.92212600000002</v>
      </c>
      <c r="L129" s="2">
        <f t="shared" si="30"/>
        <v>-7.7873999999980015E-2</v>
      </c>
      <c r="M129" s="1">
        <f t="shared" si="43"/>
        <v>0.89948084000000017</v>
      </c>
      <c r="N129" s="6">
        <f t="shared" si="47"/>
        <v>13250.820000000009</v>
      </c>
      <c r="O129" s="2">
        <f t="shared" si="40"/>
        <v>12451.795554000008</v>
      </c>
      <c r="P129" s="2"/>
      <c r="Q129" s="15"/>
      <c r="R129" s="6">
        <f t="shared" si="44"/>
        <v>7247.8200000000006</v>
      </c>
      <c r="S129" s="6">
        <f t="shared" si="45"/>
        <v>19699.615554000007</v>
      </c>
      <c r="T129">
        <f t="shared" si="41"/>
        <v>19010</v>
      </c>
      <c r="U129" s="6">
        <f t="shared" si="46"/>
        <v>689.61555400000725</v>
      </c>
      <c r="V129" s="4">
        <f t="shared" si="35"/>
        <v>3.6276462598632708E-2</v>
      </c>
      <c r="W129" s="4">
        <f t="shared" si="33"/>
        <v>5.8629909931662949E-2</v>
      </c>
      <c r="X129" s="1">
        <f t="shared" si="34"/>
        <v>0.36791682457622027</v>
      </c>
    </row>
    <row r="130" spans="1:24">
      <c r="A130" s="30" t="s">
        <v>478</v>
      </c>
      <c r="B130">
        <v>135</v>
      </c>
      <c r="C130" s="2">
        <v>143.04</v>
      </c>
      <c r="D130" s="3">
        <v>0.94330000000000003</v>
      </c>
      <c r="E130" s="1">
        <f t="shared" si="42"/>
        <v>0.21995308800000002</v>
      </c>
      <c r="F130" s="36">
        <f t="shared" ref="F130:F138" si="48">IF(G130="",($F$1*C130-B130)/B130,H130/B130)</f>
        <v>2.3212799999999933E-2</v>
      </c>
      <c r="G130" s="9"/>
      <c r="H130" s="40">
        <f t="shared" ref="H130:H138" si="49">IF(G130="",$F$1*C130-B130,G130-B130)</f>
        <v>3.1337279999999907</v>
      </c>
      <c r="I130" t="s">
        <v>7</v>
      </c>
      <c r="J130" t="s">
        <v>479</v>
      </c>
      <c r="K130" s="2">
        <f t="shared" ref="K130:K138" si="50">D130*C130</f>
        <v>134.929632</v>
      </c>
      <c r="L130" s="2">
        <f t="shared" ref="L130:L141" si="51">K130-B130</f>
        <v>-7.0368000000001985E-2</v>
      </c>
      <c r="M130" s="1">
        <f t="shared" si="43"/>
        <v>0.89953088000000003</v>
      </c>
      <c r="N130" s="6">
        <f t="shared" si="47"/>
        <v>13393.86000000001</v>
      </c>
      <c r="O130" s="2">
        <f t="shared" ref="O130:O138" si="52">N130*D130</f>
        <v>12634.42813800001</v>
      </c>
      <c r="P130" s="2"/>
      <c r="Q130" s="15"/>
      <c r="R130" s="6">
        <f t="shared" si="44"/>
        <v>7247.8200000000006</v>
      </c>
      <c r="S130" s="6">
        <f t="shared" si="45"/>
        <v>19882.24813800001</v>
      </c>
      <c r="T130">
        <f t="shared" si="41"/>
        <v>19145</v>
      </c>
      <c r="U130" s="6">
        <f t="shared" si="46"/>
        <v>737.24813800000993</v>
      </c>
      <c r="V130" s="4">
        <f t="shared" si="35"/>
        <v>3.8508651762862778E-2</v>
      </c>
      <c r="W130" s="4">
        <f t="shared" si="33"/>
        <v>6.1968309969254065E-2</v>
      </c>
      <c r="X130" s="1">
        <f t="shared" si="34"/>
        <v>0.36453724698001239</v>
      </c>
    </row>
    <row r="131" spans="1:24">
      <c r="A131" s="30" t="s">
        <v>502</v>
      </c>
      <c r="B131">
        <v>135</v>
      </c>
      <c r="C131" s="2">
        <v>141.28</v>
      </c>
      <c r="D131" s="3">
        <v>0.95499999999999996</v>
      </c>
      <c r="E131" s="1">
        <f t="shared" si="42"/>
        <v>0.21994826666666667</v>
      </c>
      <c r="F131" s="36">
        <f t="shared" si="48"/>
        <v>1.0622933333333414E-2</v>
      </c>
      <c r="G131" s="9"/>
      <c r="H131" s="40">
        <f t="shared" si="49"/>
        <v>1.4340960000000109</v>
      </c>
      <c r="I131" t="s">
        <v>7</v>
      </c>
      <c r="J131" t="s">
        <v>493</v>
      </c>
      <c r="K131" s="2">
        <f t="shared" si="50"/>
        <v>134.92239999999998</v>
      </c>
      <c r="L131" s="2">
        <f t="shared" si="51"/>
        <v>-7.7600000000018099E-2</v>
      </c>
      <c r="M131" s="1">
        <f t="shared" si="43"/>
        <v>0.89948266666666654</v>
      </c>
      <c r="N131" s="6">
        <f t="shared" si="47"/>
        <v>13535.14000000001</v>
      </c>
      <c r="O131" s="2">
        <f t="shared" si="52"/>
        <v>12926.058700000009</v>
      </c>
      <c r="P131" s="2"/>
      <c r="Q131" s="15"/>
      <c r="R131" s="6">
        <f t="shared" si="44"/>
        <v>7247.8200000000006</v>
      </c>
      <c r="S131" s="6">
        <f t="shared" si="45"/>
        <v>20173.878700000008</v>
      </c>
      <c r="T131">
        <f t="shared" ref="T131:T138" si="53">T130+B131</f>
        <v>19280</v>
      </c>
      <c r="U131" s="6">
        <f t="shared" si="46"/>
        <v>893.87870000000839</v>
      </c>
      <c r="V131" s="4">
        <f t="shared" si="35"/>
        <v>4.6363003112033674E-2</v>
      </c>
      <c r="W131" s="4">
        <f t="shared" ref="W131:W136" si="54">O131/(T131-R131)-1</f>
        <v>7.4290668856350939E-2</v>
      </c>
      <c r="X131" s="1">
        <f t="shared" ref="X131:X136" si="55">R131/S131</f>
        <v>0.35926755126172133</v>
      </c>
    </row>
    <row r="132" spans="1:24">
      <c r="A132" s="30" t="s">
        <v>503</v>
      </c>
      <c r="B132">
        <v>135</v>
      </c>
      <c r="C132" s="2">
        <v>141.09</v>
      </c>
      <c r="D132" s="3">
        <v>0.95640000000000003</v>
      </c>
      <c r="E132" s="1">
        <f t="shared" si="42"/>
        <v>0.21995898400000002</v>
      </c>
      <c r="F132" s="36">
        <f t="shared" si="48"/>
        <v>9.2638000000001153E-3</v>
      </c>
      <c r="G132" s="9"/>
      <c r="H132" s="40">
        <f t="shared" si="49"/>
        <v>1.2506130000000155</v>
      </c>
      <c r="I132" t="s">
        <v>7</v>
      </c>
      <c r="J132" t="s">
        <v>495</v>
      </c>
      <c r="K132" s="2">
        <f t="shared" si="50"/>
        <v>134.93847600000001</v>
      </c>
      <c r="L132" s="2">
        <f t="shared" si="51"/>
        <v>-6.1523999999991474E-2</v>
      </c>
      <c r="M132" s="1">
        <f t="shared" si="43"/>
        <v>0.89958984000000008</v>
      </c>
      <c r="N132" s="6">
        <f t="shared" si="47"/>
        <v>13676.23000000001</v>
      </c>
      <c r="O132" s="2">
        <f t="shared" si="52"/>
        <v>13079.946372000011</v>
      </c>
      <c r="P132" s="2"/>
      <c r="Q132" s="15"/>
      <c r="R132" s="6">
        <f t="shared" si="44"/>
        <v>7247.8200000000006</v>
      </c>
      <c r="S132" s="6">
        <f t="shared" si="45"/>
        <v>20327.766372000013</v>
      </c>
      <c r="T132">
        <f t="shared" si="53"/>
        <v>19415</v>
      </c>
      <c r="U132" s="6">
        <f t="shared" si="46"/>
        <v>912.76637200001278</v>
      </c>
      <c r="V132" s="4">
        <f t="shared" ref="V132:V136" si="56">S132/T132-1</f>
        <v>4.7013462374453363E-2</v>
      </c>
      <c r="W132" s="4">
        <f t="shared" si="54"/>
        <v>7.5018728415295222E-2</v>
      </c>
      <c r="X132" s="1">
        <f t="shared" si="55"/>
        <v>0.35654778136290144</v>
      </c>
    </row>
    <row r="133" spans="1:24">
      <c r="A133" s="30" t="s">
        <v>504</v>
      </c>
      <c r="B133">
        <v>135</v>
      </c>
      <c r="C133" s="2">
        <v>141.15</v>
      </c>
      <c r="D133" s="3">
        <v>0.95599999999999996</v>
      </c>
      <c r="E133" s="1">
        <f t="shared" si="42"/>
        <v>0.21995960000000003</v>
      </c>
      <c r="F133" s="36">
        <f t="shared" si="48"/>
        <v>9.6930000000000939E-3</v>
      </c>
      <c r="G133" s="9"/>
      <c r="H133" s="40">
        <f t="shared" si="49"/>
        <v>1.3085550000000126</v>
      </c>
      <c r="I133" t="s">
        <v>7</v>
      </c>
      <c r="J133" t="s">
        <v>497</v>
      </c>
      <c r="K133" s="2">
        <f t="shared" si="50"/>
        <v>134.93940000000001</v>
      </c>
      <c r="L133" s="2">
        <f t="shared" si="51"/>
        <v>-6.059999999999377E-2</v>
      </c>
      <c r="M133" s="1">
        <f t="shared" si="43"/>
        <v>0.89959600000000006</v>
      </c>
      <c r="N133" s="6">
        <f t="shared" si="47"/>
        <v>13817.38000000001</v>
      </c>
      <c r="O133" s="2">
        <f t="shared" si="52"/>
        <v>13209.415280000008</v>
      </c>
      <c r="P133" s="2"/>
      <c r="Q133" s="15"/>
      <c r="R133" s="6">
        <f t="shared" si="44"/>
        <v>7247.8200000000006</v>
      </c>
      <c r="S133" s="6">
        <f t="shared" si="45"/>
        <v>20457.235280000008</v>
      </c>
      <c r="T133">
        <f t="shared" si="53"/>
        <v>19550</v>
      </c>
      <c r="U133" s="6">
        <f t="shared" si="46"/>
        <v>907.23528000000806</v>
      </c>
      <c r="V133" s="4">
        <f t="shared" si="56"/>
        <v>4.6405896675192126E-2</v>
      </c>
      <c r="W133" s="4">
        <f t="shared" si="54"/>
        <v>7.3745895442922205E-2</v>
      </c>
      <c r="X133" s="1">
        <f t="shared" si="55"/>
        <v>0.35429127645052916</v>
      </c>
    </row>
    <row r="134" spans="1:24">
      <c r="A134" s="30" t="s">
        <v>505</v>
      </c>
      <c r="B134">
        <v>135</v>
      </c>
      <c r="C134" s="2">
        <v>143.43</v>
      </c>
      <c r="D134" s="3">
        <v>0.94069999999999998</v>
      </c>
      <c r="E134" s="1">
        <f t="shared" si="42"/>
        <v>0.21994973400000001</v>
      </c>
      <c r="F134" s="36">
        <f t="shared" si="48"/>
        <v>2.6002600000000105E-2</v>
      </c>
      <c r="G134" s="9"/>
      <c r="H134" s="40">
        <f t="shared" si="49"/>
        <v>3.5103510000000142</v>
      </c>
      <c r="I134" t="s">
        <v>7</v>
      </c>
      <c r="J134" t="s">
        <v>499</v>
      </c>
      <c r="K134" s="2">
        <f t="shared" si="50"/>
        <v>134.924601</v>
      </c>
      <c r="L134" s="2">
        <f t="shared" si="51"/>
        <v>-7.5399000000004435E-2</v>
      </c>
      <c r="M134" s="1">
        <f t="shared" si="43"/>
        <v>0.89949733999999992</v>
      </c>
      <c r="N134" s="6">
        <f t="shared" si="47"/>
        <v>13960.81000000001</v>
      </c>
      <c r="O134" s="2">
        <f t="shared" si="52"/>
        <v>13132.93396700001</v>
      </c>
      <c r="P134" s="2"/>
      <c r="Q134" s="15"/>
      <c r="R134" s="6">
        <f t="shared" si="44"/>
        <v>7247.8200000000006</v>
      </c>
      <c r="S134" s="6">
        <f t="shared" si="45"/>
        <v>20380.753967000011</v>
      </c>
      <c r="T134">
        <f t="shared" si="53"/>
        <v>19685</v>
      </c>
      <c r="U134" s="6">
        <f t="shared" si="46"/>
        <v>695.75396700001147</v>
      </c>
      <c r="V134" s="4">
        <f t="shared" si="56"/>
        <v>3.5344372212344988E-2</v>
      </c>
      <c r="W134" s="4">
        <f t="shared" si="54"/>
        <v>5.5941456745018492E-2</v>
      </c>
      <c r="X134" s="1">
        <f t="shared" si="55"/>
        <v>0.35562079851096201</v>
      </c>
    </row>
    <row r="135" spans="1:24">
      <c r="A135" s="30" t="s">
        <v>506</v>
      </c>
      <c r="B135">
        <v>135</v>
      </c>
      <c r="C135" s="2">
        <v>142.47999999999999</v>
      </c>
      <c r="D135" s="3">
        <v>0.94699999999999995</v>
      </c>
      <c r="E135" s="1">
        <f t="shared" si="42"/>
        <v>0.21995237333333334</v>
      </c>
      <c r="F135" s="36">
        <f t="shared" si="48"/>
        <v>1.9206933333333186E-2</v>
      </c>
      <c r="G135" s="9"/>
      <c r="H135" s="40">
        <f t="shared" si="49"/>
        <v>2.5929359999999804</v>
      </c>
      <c r="I135" t="s">
        <v>7</v>
      </c>
      <c r="J135" t="s">
        <v>501</v>
      </c>
      <c r="K135" s="2">
        <f t="shared" si="50"/>
        <v>134.92855999999998</v>
      </c>
      <c r="L135" s="2">
        <f t="shared" si="51"/>
        <v>-7.1440000000023929E-2</v>
      </c>
      <c r="M135" s="1">
        <f t="shared" si="43"/>
        <v>0.89952373333333313</v>
      </c>
      <c r="N135" s="6">
        <f t="shared" si="47"/>
        <v>14103.29000000001</v>
      </c>
      <c r="O135" s="2">
        <f t="shared" si="52"/>
        <v>13355.815630000008</v>
      </c>
      <c r="P135" s="2"/>
      <c r="Q135" s="15"/>
      <c r="R135" s="6">
        <f t="shared" si="44"/>
        <v>7247.8200000000006</v>
      </c>
      <c r="S135" s="6">
        <f t="shared" si="45"/>
        <v>20603.635630000008</v>
      </c>
      <c r="T135">
        <f t="shared" si="53"/>
        <v>19820</v>
      </c>
      <c r="U135" s="6">
        <f t="shared" si="46"/>
        <v>783.63563000000795</v>
      </c>
      <c r="V135" s="4">
        <f t="shared" si="56"/>
        <v>3.9537620080726921E-2</v>
      </c>
      <c r="W135" s="4">
        <f t="shared" si="54"/>
        <v>6.2330926696882116E-2</v>
      </c>
      <c r="X135" s="1">
        <f t="shared" si="55"/>
        <v>0.35177383885816649</v>
      </c>
    </row>
    <row r="136" spans="1:24">
      <c r="A136" s="30" t="s">
        <v>507</v>
      </c>
      <c r="B136">
        <v>960</v>
      </c>
      <c r="C136" s="2">
        <v>1024.6199999999999</v>
      </c>
      <c r="D136" s="3">
        <v>0.93640000000000001</v>
      </c>
      <c r="E136" s="1">
        <f t="shared" si="42"/>
        <v>0.29000000000000004</v>
      </c>
      <c r="F136" s="36">
        <f t="shared" si="48"/>
        <v>3.0703681249999924E-2</v>
      </c>
      <c r="H136" s="40">
        <f t="shared" si="49"/>
        <v>29.475533999999925</v>
      </c>
      <c r="I136" t="s">
        <v>7</v>
      </c>
      <c r="J136" t="s">
        <v>508</v>
      </c>
      <c r="K136" s="2">
        <f t="shared" si="50"/>
        <v>959.45416799999987</v>
      </c>
      <c r="L136" s="2">
        <f t="shared" si="51"/>
        <v>-0.54583200000013221</v>
      </c>
      <c r="M136" s="1">
        <v>1.6</v>
      </c>
      <c r="N136" s="6">
        <f t="shared" si="47"/>
        <v>15127.910000000011</v>
      </c>
      <c r="O136" s="2">
        <f t="shared" si="52"/>
        <v>14165.77492400001</v>
      </c>
      <c r="P136" s="2"/>
      <c r="Q136" s="15"/>
      <c r="R136" s="6">
        <f t="shared" si="44"/>
        <v>7247.8200000000006</v>
      </c>
      <c r="S136" s="6">
        <f t="shared" si="45"/>
        <v>21413.594924000012</v>
      </c>
      <c r="T136">
        <f t="shared" si="53"/>
        <v>20780</v>
      </c>
      <c r="U136" s="6">
        <f t="shared" si="46"/>
        <v>633.59492400001182</v>
      </c>
      <c r="V136" s="4">
        <f t="shared" si="56"/>
        <v>3.0490612319538535E-2</v>
      </c>
      <c r="W136" s="4">
        <f t="shared" si="54"/>
        <v>4.6821349110047983E-2</v>
      </c>
      <c r="X136" s="1">
        <f t="shared" si="55"/>
        <v>0.3384681565950779</v>
      </c>
    </row>
    <row r="137" spans="1:24">
      <c r="A137" s="30" t="s">
        <v>509</v>
      </c>
      <c r="B137">
        <v>240</v>
      </c>
      <c r="C137" s="2">
        <v>253.9</v>
      </c>
      <c r="D137" s="3">
        <v>0.94479999999999997</v>
      </c>
      <c r="E137" s="1">
        <f t="shared" si="42"/>
        <v>0.28992314666666663</v>
      </c>
      <c r="F137" s="36">
        <f t="shared" si="48"/>
        <v>2.1630125000000076E-2</v>
      </c>
      <c r="H137" s="40">
        <f t="shared" si="49"/>
        <v>5.1912300000000187</v>
      </c>
      <c r="I137" t="s">
        <v>7</v>
      </c>
      <c r="J137" t="s">
        <v>510</v>
      </c>
      <c r="K137" s="2">
        <f t="shared" si="50"/>
        <v>239.88471999999999</v>
      </c>
      <c r="L137" s="2">
        <f t="shared" si="51"/>
        <v>-0.11528000000001271</v>
      </c>
      <c r="M137" s="1">
        <f t="shared" si="43"/>
        <v>1.5992314666666665</v>
      </c>
      <c r="N137" s="6">
        <f t="shared" si="47"/>
        <v>15381.81000000001</v>
      </c>
      <c r="O137" s="2">
        <f t="shared" si="52"/>
        <v>14532.73408800001</v>
      </c>
      <c r="P137" s="2"/>
      <c r="Q137" s="15"/>
      <c r="R137" s="6">
        <f t="shared" ref="R137" si="57">Q137+R136</f>
        <v>7247.8200000000006</v>
      </c>
      <c r="S137" s="6">
        <f t="shared" ref="S137" si="58">O137+R137</f>
        <v>21780.554088000012</v>
      </c>
      <c r="T137">
        <f t="shared" si="53"/>
        <v>21020</v>
      </c>
      <c r="U137" s="6">
        <f t="shared" ref="U137" si="59">S137-T137</f>
        <v>760.55408800001169</v>
      </c>
      <c r="V137" s="4">
        <f t="shared" ref="V137" si="60">S137/T137-1</f>
        <v>3.618240190295019E-2</v>
      </c>
      <c r="W137" s="4">
        <f t="shared" ref="W137" si="61">O137/(T137-R137)-1</f>
        <v>5.5223943340851678E-2</v>
      </c>
      <c r="X137" s="1">
        <f t="shared" ref="X137" si="62">R137/S137</f>
        <v>0.33276563905200118</v>
      </c>
    </row>
    <row r="138" spans="1:24">
      <c r="A138" s="30" t="s">
        <v>515</v>
      </c>
      <c r="B138">
        <v>240</v>
      </c>
      <c r="C138" s="2">
        <v>251.55</v>
      </c>
      <c r="D138" s="3">
        <v>0.9536</v>
      </c>
      <c r="E138" s="1">
        <f t="shared" ref="E138" si="63">10%*M138+13%</f>
        <v>0.28991872000000002</v>
      </c>
      <c r="F138" s="36">
        <f t="shared" si="48"/>
        <v>1.2174312500000065E-2</v>
      </c>
      <c r="H138" s="40">
        <f t="shared" si="49"/>
        <v>2.9218350000000157</v>
      </c>
      <c r="I138" t="s">
        <v>7</v>
      </c>
      <c r="J138" t="s">
        <v>514</v>
      </c>
      <c r="K138" s="2">
        <f t="shared" si="50"/>
        <v>239.87808000000001</v>
      </c>
      <c r="L138" s="2">
        <f t="shared" si="51"/>
        <v>-0.1219199999999887</v>
      </c>
      <c r="M138" s="1">
        <f t="shared" ref="M138" si="64">K138/150</f>
        <v>1.5991872</v>
      </c>
      <c r="N138" s="6">
        <f t="shared" si="47"/>
        <v>15633.36000000001</v>
      </c>
      <c r="O138" s="2">
        <f t="shared" si="52"/>
        <v>14907.972096000009</v>
      </c>
      <c r="P138" s="2"/>
      <c r="Q138" s="15"/>
      <c r="R138" s="6">
        <f t="shared" ref="R138" si="65">Q138+R137</f>
        <v>7247.8200000000006</v>
      </c>
      <c r="S138" s="6">
        <f t="shared" ref="S138" si="66">O138+R138</f>
        <v>22155.792096000008</v>
      </c>
      <c r="T138">
        <f t="shared" si="53"/>
        <v>21260</v>
      </c>
      <c r="U138" s="6">
        <f t="shared" ref="U138" si="67">S138-T138</f>
        <v>895.79209600000831</v>
      </c>
      <c r="V138" s="4">
        <f t="shared" ref="V138" si="68">S138/T138-1</f>
        <v>4.2135093885230956E-2</v>
      </c>
      <c r="W138" s="4">
        <f t="shared" ref="W138" si="69">O138/(T138-R138)-1</f>
        <v>6.3929531022296926E-2</v>
      </c>
      <c r="X138" s="1">
        <f t="shared" ref="X138" si="70">R138/S138</f>
        <v>0.32712980734769204</v>
      </c>
    </row>
    <row r="139" spans="1:24">
      <c r="A139" s="30" t="s">
        <v>522</v>
      </c>
      <c r="B139">
        <v>135</v>
      </c>
      <c r="C139" s="2">
        <v>140.99</v>
      </c>
      <c r="D139" s="3">
        <v>0.95699999999999996</v>
      </c>
      <c r="E139" s="1">
        <f t="shared" ref="E139:E141" si="71">10%*M139+13%</f>
        <v>0.21995162000000001</v>
      </c>
      <c r="F139" s="36">
        <f t="shared" ref="F139:F141" si="72">IF(G139="",($F$1*C139-B139)/B139,H139/B139)</f>
        <v>8.5484666666666778E-3</v>
      </c>
      <c r="H139" s="40">
        <f t="shared" ref="H139:H141" si="73">IF(G139="",$F$1*C139-B139,G139-B139)</f>
        <v>1.1540430000000015</v>
      </c>
      <c r="I139" t="s">
        <v>7</v>
      </c>
      <c r="J139" t="s">
        <v>517</v>
      </c>
      <c r="K139" s="2">
        <f t="shared" ref="K139:K141" si="74">D139*C139</f>
        <v>134.92743000000002</v>
      </c>
      <c r="L139" s="2">
        <f t="shared" si="51"/>
        <v>-7.2569999999984702E-2</v>
      </c>
      <c r="M139" s="1">
        <f t="shared" ref="M139:M141" si="75">K139/150</f>
        <v>0.8995162000000001</v>
      </c>
      <c r="N139" s="6">
        <f t="shared" ref="N139:N140" si="76">N138+C139-P139</f>
        <v>15774.350000000009</v>
      </c>
      <c r="O139" s="2">
        <f t="shared" ref="O139:O141" si="77">N139*D139</f>
        <v>15096.052950000008</v>
      </c>
      <c r="P139" s="2"/>
      <c r="Q139" s="15"/>
      <c r="R139" s="6">
        <f t="shared" ref="R139:R140" si="78">Q139+R138</f>
        <v>7247.8200000000006</v>
      </c>
      <c r="S139" s="6">
        <f t="shared" ref="S139:S141" si="79">O139+R139</f>
        <v>22343.872950000008</v>
      </c>
      <c r="T139">
        <f t="shared" ref="T139:T140" si="80">T138+B139</f>
        <v>21395</v>
      </c>
      <c r="U139" s="6">
        <f t="shared" ref="U139:U141" si="81">S139-T139</f>
        <v>948.87295000000813</v>
      </c>
      <c r="V139" s="4">
        <f t="shared" ref="V139:V141" si="82">S139/T139-1</f>
        <v>4.4350219677495195E-2</v>
      </c>
      <c r="W139" s="4">
        <f t="shared" ref="W139:W141" si="83">O139/(T139-R139)-1</f>
        <v>6.7071525915412655E-2</v>
      </c>
      <c r="X139" s="1">
        <f t="shared" ref="X139:X141" si="84">R139/S139</f>
        <v>0.32437617311102718</v>
      </c>
    </row>
    <row r="140" spans="1:24">
      <c r="A140" s="30" t="s">
        <v>523</v>
      </c>
      <c r="B140">
        <v>135</v>
      </c>
      <c r="C140" s="2">
        <v>140.77000000000001</v>
      </c>
      <c r="D140" s="3">
        <v>0.95850000000000002</v>
      </c>
      <c r="E140" s="1">
        <f t="shared" si="71"/>
        <v>0.21995203000000002</v>
      </c>
      <c r="F140" s="36">
        <f t="shared" si="72"/>
        <v>6.9747333333334948E-3</v>
      </c>
      <c r="H140" s="40">
        <f t="shared" si="73"/>
        <v>0.94158900000002177</v>
      </c>
      <c r="I140" t="s">
        <v>7</v>
      </c>
      <c r="J140" t="s">
        <v>519</v>
      </c>
      <c r="K140" s="2">
        <f t="shared" si="74"/>
        <v>134.92804500000003</v>
      </c>
      <c r="L140" s="2">
        <f t="shared" si="51"/>
        <v>-7.1954999999974234E-2</v>
      </c>
      <c r="M140" s="1">
        <f t="shared" si="75"/>
        <v>0.89952030000000016</v>
      </c>
      <c r="N140" s="6">
        <f t="shared" si="76"/>
        <v>15915.12000000001</v>
      </c>
      <c r="O140" s="2">
        <f t="shared" si="77"/>
        <v>15254.64252000001</v>
      </c>
      <c r="P140" s="2"/>
      <c r="Q140" s="15"/>
      <c r="R140" s="6">
        <f t="shared" si="78"/>
        <v>7247.8200000000006</v>
      </c>
      <c r="S140" s="6">
        <f t="shared" si="79"/>
        <v>22502.462520000012</v>
      </c>
      <c r="T140">
        <f t="shared" si="80"/>
        <v>21530</v>
      </c>
      <c r="U140" s="6">
        <f t="shared" si="81"/>
        <v>972.46252000001186</v>
      </c>
      <c r="V140" s="4">
        <f t="shared" si="82"/>
        <v>4.5167790060381519E-2</v>
      </c>
      <c r="W140" s="4">
        <f t="shared" si="83"/>
        <v>6.8089221673442779E-2</v>
      </c>
      <c r="X140" s="1">
        <f t="shared" si="84"/>
        <v>0.3220900820769369</v>
      </c>
    </row>
    <row r="141" spans="1:24">
      <c r="A141" s="30" t="s">
        <v>524</v>
      </c>
      <c r="B141">
        <v>135</v>
      </c>
      <c r="C141" s="2">
        <v>140.80000000000001</v>
      </c>
      <c r="D141" s="3">
        <v>0.95830000000000004</v>
      </c>
      <c r="E141" s="1">
        <f t="shared" si="71"/>
        <v>0.2199524266666667</v>
      </c>
      <c r="F141" s="36">
        <f t="shared" si="72"/>
        <v>7.1893333333333783E-3</v>
      </c>
      <c r="H141" s="40">
        <f t="shared" si="73"/>
        <v>0.97056000000000608</v>
      </c>
      <c r="I141" t="s">
        <v>7</v>
      </c>
      <c r="J141" t="s">
        <v>521</v>
      </c>
      <c r="K141" s="2">
        <f t="shared" si="74"/>
        <v>134.92864000000003</v>
      </c>
      <c r="L141" s="2">
        <f t="shared" si="51"/>
        <v>-7.1359999999970114E-2</v>
      </c>
      <c r="M141" s="1">
        <f t="shared" ref="M141" si="85">K141/150</f>
        <v>0.89952426666666685</v>
      </c>
      <c r="N141" s="6">
        <f t="shared" ref="N141" si="86">N140+C141-P141</f>
        <v>16055.920000000009</v>
      </c>
      <c r="O141" s="2">
        <f t="shared" ref="O141" si="87">N141*D141</f>
        <v>15386.388136000009</v>
      </c>
      <c r="P141" s="2"/>
      <c r="Q141" s="15"/>
      <c r="R141" s="6">
        <f t="shared" ref="R141" si="88">Q141+R140</f>
        <v>7247.8200000000006</v>
      </c>
      <c r="S141" s="6">
        <f t="shared" ref="S141" si="89">O141+R141</f>
        <v>22634.208136000008</v>
      </c>
      <c r="T141">
        <f t="shared" ref="T141" si="90">T140+B141</f>
        <v>21665</v>
      </c>
      <c r="U141" s="6">
        <f t="shared" ref="U141" si="91">S141-T141</f>
        <v>969.20813600000838</v>
      </c>
      <c r="V141" s="4">
        <f t="shared" ref="V141" si="92">S141/T141-1</f>
        <v>4.4736124440341918E-2</v>
      </c>
      <c r="W141" s="4">
        <f t="shared" ref="W141" si="93">O141/(T141-R141)-1</f>
        <v>6.7225916302633859E-2</v>
      </c>
      <c r="X141" s="1">
        <f t="shared" ref="X141" si="94">R141/S141</f>
        <v>0.32021531111010004</v>
      </c>
    </row>
  </sheetData>
  <autoFilter ref="A1:X1" xr:uid="{EBD5E519-1AC8-D646-A624-501481F39CB6}"/>
  <phoneticPr fontId="2" type="noConversion"/>
  <conditionalFormatting sqref="L1:L35 L142:L1048576">
    <cfRule type="cellIs" dxfId="8" priority="10" operator="between">
      <formula>-0.01</formula>
      <formula>0.01</formula>
    </cfRule>
  </conditionalFormatting>
  <conditionalFormatting sqref="V1:V1048576 X1">
    <cfRule type="dataBar" priority="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{89DCB866-074A-DB49-AE2F-9FBF8C409AB2}</x14:id>
        </ext>
      </extLst>
    </cfRule>
    <cfRule type="dataBar" priority="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{CA0EFC09-5E07-D844-9E63-F64B754BFA1B}</x14:id>
        </ext>
      </extLst>
    </cfRule>
  </conditionalFormatting>
  <conditionalFormatting sqref="W1:W1048576">
    <cfRule type="dataBar" priority="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{56521D96-ABAF-C748-ACCB-A3C16D47FC0A}</x14:id>
        </ext>
      </extLst>
    </cfRule>
  </conditionalFormatting>
  <conditionalFormatting sqref="F2:F1048576">
    <cfRule type="dataBar" priority="6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{E4608A75-332A-4040-A6D5-DF8EA40BFCD0}</x14:id>
        </ext>
      </extLst>
    </cfRule>
  </conditionalFormatting>
  <conditionalFormatting sqref="F2:F141">
    <cfRule type="cellIs" dxfId="7" priority="4" operator="lessThan">
      <formula>0</formula>
    </cfRule>
    <cfRule type="cellIs" dxfId="6" priority="5" operator="greaterThan">
      <formula>0</formula>
    </cfRule>
  </conditionalFormatting>
  <conditionalFormatting sqref="L36:L141">
    <cfRule type="cellIs" dxfId="5" priority="1" operator="between">
      <formula>-0.3</formula>
      <formula>-0.03</formula>
    </cfRule>
  </conditionalFormatting>
  <pageMargins left="0.7" right="0.7" top="0.75" bottom="0.75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9DCB866-074A-DB49-AE2F-9FBF8C409AB2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CA0EFC09-5E07-D844-9E63-F64B754BFA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V1:V1048576 X1</xm:sqref>
        </x14:conditionalFormatting>
        <x14:conditionalFormatting xmlns:xm="http://schemas.microsoft.com/office/excel/2006/main">
          <x14:cfRule type="dataBar" id="{56521D96-ABAF-C748-ACCB-A3C16D47FC0A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W1:W1048576</xm:sqref>
        </x14:conditionalFormatting>
        <x14:conditionalFormatting xmlns:xm="http://schemas.microsoft.com/office/excel/2006/main">
          <x14:cfRule type="dataBar" id="{E4608A75-332A-4040-A6D5-DF8EA40BFCD0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F2:F1048576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6D066-A108-1E4A-90C1-B96232E4E223}">
  <dimension ref="A1:Y134"/>
  <sheetViews>
    <sheetView workbookViewId="0">
      <pane xSplit="1" ySplit="1" topLeftCell="F67" activePane="bottomRight" state="frozen"/>
      <selection activeCell="D23" sqref="D23"/>
      <selection pane="topRight" activeCell="D23" sqref="D23"/>
      <selection pane="bottomLeft" activeCell="D23" sqref="D23"/>
      <selection pane="bottomRight" activeCell="A134" sqref="A134"/>
    </sheetView>
  </sheetViews>
  <sheetFormatPr baseColWidth="10" defaultRowHeight="16"/>
  <cols>
    <col min="1" max="1" width="18.83203125" customWidth="1"/>
    <col min="2" max="2" width="6" bestFit="1" customWidth="1"/>
    <col min="3" max="3" width="8.5" bestFit="1" customWidth="1"/>
    <col min="4" max="4" width="8" bestFit="1" customWidth="1"/>
    <col min="5" max="5" width="6" bestFit="1" customWidth="1"/>
    <col min="6" max="6" width="9.33203125" style="35" customWidth="1"/>
    <col min="7" max="7" width="10" style="9" bestFit="1" customWidth="1"/>
    <col min="8" max="8" width="8.33203125" style="41" customWidth="1"/>
    <col min="9" max="9" width="6" bestFit="1" customWidth="1"/>
    <col min="10" max="10" width="18" customWidth="1"/>
    <col min="11" max="11" width="7.5" customWidth="1"/>
    <col min="12" max="12" width="5.33203125" customWidth="1"/>
    <col min="13" max="13" width="8.6640625" customWidth="1"/>
    <col min="14" max="15" width="10" bestFit="1" customWidth="1"/>
    <col min="16" max="17" width="10" customWidth="1"/>
    <col min="18" max="18" width="10" bestFit="1" customWidth="1"/>
    <col min="19" max="19" width="9" bestFit="1" customWidth="1"/>
    <col min="20" max="20" width="6" bestFit="1" customWidth="1"/>
    <col min="21" max="21" width="9" bestFit="1" customWidth="1"/>
    <col min="22" max="23" width="15.5" customWidth="1"/>
    <col min="24" max="24" width="14.83203125" customWidth="1"/>
  </cols>
  <sheetData>
    <row r="1" spans="1:24" ht="34">
      <c r="A1" t="s">
        <v>4</v>
      </c>
      <c r="B1" t="s">
        <v>5</v>
      </c>
      <c r="C1" t="s">
        <v>0</v>
      </c>
      <c r="D1" t="s">
        <v>3</v>
      </c>
      <c r="E1" t="s">
        <v>1</v>
      </c>
      <c r="F1" s="38">
        <v>1.3302</v>
      </c>
      <c r="G1" s="31" t="s">
        <v>50</v>
      </c>
      <c r="H1" s="45" t="str">
        <f>"盈利"&amp;ROUND(SUM(H2:H19966),2)</f>
        <v>盈利2077.73</v>
      </c>
      <c r="I1" t="s">
        <v>6</v>
      </c>
      <c r="J1" t="s">
        <v>2</v>
      </c>
      <c r="K1" t="s">
        <v>10</v>
      </c>
      <c r="L1" t="s">
        <v>8</v>
      </c>
      <c r="M1" s="8" t="s">
        <v>39</v>
      </c>
      <c r="N1" s="20" t="s">
        <v>34</v>
      </c>
      <c r="O1" s="20" t="s">
        <v>33</v>
      </c>
      <c r="P1" s="17" t="s">
        <v>35</v>
      </c>
      <c r="Q1" s="17" t="s">
        <v>36</v>
      </c>
      <c r="R1" s="17" t="s">
        <v>37</v>
      </c>
      <c r="S1" s="17" t="s">
        <v>38</v>
      </c>
      <c r="T1" s="20" t="s">
        <v>28</v>
      </c>
      <c r="U1" s="20" t="s">
        <v>365</v>
      </c>
      <c r="V1" t="s">
        <v>364</v>
      </c>
      <c r="W1" s="17" t="s">
        <v>43</v>
      </c>
      <c r="X1" s="17" t="s">
        <v>32</v>
      </c>
    </row>
    <row r="2" spans="1:24">
      <c r="A2" s="10" t="s">
        <v>181</v>
      </c>
      <c r="B2" s="11">
        <v>150</v>
      </c>
      <c r="C2" s="12">
        <v>166.39</v>
      </c>
      <c r="D2" s="13">
        <v>0.90059999999999996</v>
      </c>
      <c r="E2" s="18">
        <v>0.23</v>
      </c>
      <c r="F2" s="37">
        <f t="shared" ref="F2:F33" si="0">IF(G2="",($F$1*C2-B2)/B2,H2/B2)</f>
        <v>0.23680000000000007</v>
      </c>
      <c r="G2" s="14">
        <v>185.52</v>
      </c>
      <c r="H2" s="42">
        <f t="shared" ref="H2:H33" si="1">IF(G2="",$F$1*C2-B2,G2-B2)</f>
        <v>35.52000000000001</v>
      </c>
      <c r="I2" s="11" t="s">
        <v>11</v>
      </c>
      <c r="J2" s="11" t="s">
        <v>12</v>
      </c>
      <c r="K2" s="2">
        <f t="shared" ref="K2:K33" si="2">D2*C2</f>
        <v>149.85083399999999</v>
      </c>
      <c r="L2" s="2">
        <f t="shared" ref="L2:L22" si="3">B2-K2</f>
        <v>0.14916600000000813</v>
      </c>
      <c r="M2" s="1">
        <f>K2/150</f>
        <v>0.99900555999999996</v>
      </c>
      <c r="N2" s="2">
        <v>166.39</v>
      </c>
      <c r="O2" s="2">
        <f t="shared" ref="O2:O22" si="4">N2*D2</f>
        <v>149.85083399999999</v>
      </c>
      <c r="P2" s="2"/>
      <c r="Q2" s="2"/>
      <c r="R2" s="6">
        <v>0</v>
      </c>
      <c r="S2" s="6">
        <f t="shared" ref="S2:S19" si="5">R2+O2</f>
        <v>149.85083399999999</v>
      </c>
      <c r="T2">
        <f>B2</f>
        <v>150</v>
      </c>
      <c r="U2" s="6">
        <f>S2-T2</f>
        <v>-0.14916600000000813</v>
      </c>
      <c r="V2" s="4">
        <f>S2/T2-1</f>
        <v>-9.9444000000004085E-4</v>
      </c>
      <c r="W2" s="4">
        <f>O2/(T2-R2)-1</f>
        <v>-9.9444000000004085E-4</v>
      </c>
      <c r="X2" s="1">
        <f>R2/S2</f>
        <v>0</v>
      </c>
    </row>
    <row r="3" spans="1:24">
      <c r="A3" s="10" t="s">
        <v>182</v>
      </c>
      <c r="B3" s="11">
        <v>150</v>
      </c>
      <c r="C3" s="12">
        <v>166.63</v>
      </c>
      <c r="D3" s="13">
        <v>0.89929999999999999</v>
      </c>
      <c r="E3" s="18">
        <v>0.23</v>
      </c>
      <c r="F3" s="37">
        <f t="shared" si="0"/>
        <v>0.23859999999999995</v>
      </c>
      <c r="G3" s="14">
        <v>185.79</v>
      </c>
      <c r="H3" s="42">
        <f t="shared" si="1"/>
        <v>35.789999999999992</v>
      </c>
      <c r="I3" s="11" t="s">
        <v>11</v>
      </c>
      <c r="J3" s="11" t="s">
        <v>13</v>
      </c>
      <c r="K3" s="2">
        <f t="shared" si="2"/>
        <v>149.850359</v>
      </c>
      <c r="L3" s="2">
        <f t="shared" si="3"/>
        <v>0.14964100000000258</v>
      </c>
      <c r="M3" s="1">
        <f t="shared" ref="M3:M19" si="6">K3/150</f>
        <v>0.99900239333333329</v>
      </c>
      <c r="N3" s="6">
        <f>N2+C3</f>
        <v>333.02</v>
      </c>
      <c r="O3" s="2">
        <f t="shared" si="4"/>
        <v>299.48488599999996</v>
      </c>
      <c r="P3" s="2"/>
      <c r="Q3" s="2"/>
      <c r="R3" s="6">
        <f t="shared" ref="R3:R19" si="7">R2+Q3</f>
        <v>0</v>
      </c>
      <c r="S3" s="6">
        <f t="shared" si="5"/>
        <v>299.48488599999996</v>
      </c>
      <c r="T3">
        <f t="shared" ref="T3:T22" si="8">T2+B3</f>
        <v>300</v>
      </c>
      <c r="U3" s="6">
        <f t="shared" ref="U3:U19" si="9">S3-T3</f>
        <v>-0.5151140000000396</v>
      </c>
      <c r="V3" s="4">
        <f t="shared" ref="V3:V19" si="10">S3/T3-1</f>
        <v>-1.7170466666668327E-3</v>
      </c>
      <c r="W3" s="4">
        <f t="shared" ref="W3:W19" si="11">O3/(T3-R3)-1</f>
        <v>-1.7170466666668327E-3</v>
      </c>
      <c r="X3" s="1">
        <f t="shared" ref="X3:X19" si="12">R3/S3</f>
        <v>0</v>
      </c>
    </row>
    <row r="4" spans="1:24">
      <c r="A4" s="21" t="s">
        <v>183</v>
      </c>
      <c r="B4" s="22">
        <v>150</v>
      </c>
      <c r="C4" s="23">
        <v>163</v>
      </c>
      <c r="D4" s="24">
        <v>0.91930000000000001</v>
      </c>
      <c r="E4" s="25">
        <v>0.23</v>
      </c>
      <c r="F4" s="37">
        <f t="shared" si="0"/>
        <v>0.23113333333333325</v>
      </c>
      <c r="G4" s="26">
        <v>184.67</v>
      </c>
      <c r="H4" s="43">
        <f t="shared" si="1"/>
        <v>34.669999999999987</v>
      </c>
      <c r="I4" s="11" t="s">
        <v>11</v>
      </c>
      <c r="J4" s="22" t="s">
        <v>40</v>
      </c>
      <c r="K4" s="2">
        <f t="shared" si="2"/>
        <v>149.8459</v>
      </c>
      <c r="L4" s="2">
        <f t="shared" si="3"/>
        <v>0.15409999999999968</v>
      </c>
      <c r="M4" s="1">
        <f t="shared" si="6"/>
        <v>0.99897266666666662</v>
      </c>
      <c r="N4" s="6">
        <f t="shared" ref="N4:N22" si="13">N3+C4-P4</f>
        <v>496.02</v>
      </c>
      <c r="O4" s="2">
        <f t="shared" si="4"/>
        <v>455.99118599999997</v>
      </c>
      <c r="P4" s="2"/>
      <c r="Q4" s="2"/>
      <c r="R4" s="6">
        <f t="shared" si="7"/>
        <v>0</v>
      </c>
      <c r="S4" s="6">
        <f t="shared" si="5"/>
        <v>455.99118599999997</v>
      </c>
      <c r="T4">
        <f t="shared" si="8"/>
        <v>450</v>
      </c>
      <c r="U4" s="6">
        <f t="shared" si="9"/>
        <v>5.9911859999999706</v>
      </c>
      <c r="V4" s="4">
        <f t="shared" si="10"/>
        <v>1.3313746666666626E-2</v>
      </c>
      <c r="W4" s="4">
        <v>0.01</v>
      </c>
      <c r="X4" s="1">
        <f t="shared" si="12"/>
        <v>0</v>
      </c>
    </row>
    <row r="5" spans="1:24">
      <c r="A5" s="21" t="s">
        <v>184</v>
      </c>
      <c r="B5" s="22">
        <v>150</v>
      </c>
      <c r="C5" s="23">
        <v>160.84</v>
      </c>
      <c r="D5" s="24">
        <v>0.93169999999999997</v>
      </c>
      <c r="E5" s="25">
        <v>0.23</v>
      </c>
      <c r="F5" s="37">
        <f t="shared" si="0"/>
        <v>0.23153333333333326</v>
      </c>
      <c r="G5" s="26">
        <v>184.73</v>
      </c>
      <c r="H5" s="43">
        <f t="shared" si="1"/>
        <v>34.72999999999999</v>
      </c>
      <c r="I5" s="22" t="s">
        <v>11</v>
      </c>
      <c r="J5" s="22" t="s">
        <v>46</v>
      </c>
      <c r="K5" s="2">
        <f t="shared" si="2"/>
        <v>149.85462799999999</v>
      </c>
      <c r="L5" s="2">
        <f t="shared" si="3"/>
        <v>0.14537200000000894</v>
      </c>
      <c r="M5" s="1">
        <f t="shared" si="6"/>
        <v>0.9990308533333333</v>
      </c>
      <c r="N5" s="6">
        <f t="shared" si="13"/>
        <v>656.86</v>
      </c>
      <c r="O5" s="2">
        <f t="shared" si="4"/>
        <v>611.99646199999995</v>
      </c>
      <c r="P5" s="2"/>
      <c r="Q5" s="2"/>
      <c r="R5" s="6">
        <f t="shared" si="7"/>
        <v>0</v>
      </c>
      <c r="S5" s="6">
        <f t="shared" si="5"/>
        <v>611.99646199999995</v>
      </c>
      <c r="T5">
        <f t="shared" si="8"/>
        <v>600</v>
      </c>
      <c r="U5" s="6">
        <f t="shared" si="9"/>
        <v>11.996461999999951</v>
      </c>
      <c r="V5" s="4">
        <f t="shared" si="10"/>
        <v>1.9994103333333291E-2</v>
      </c>
      <c r="W5" s="4">
        <f t="shared" si="11"/>
        <v>1.9994103333333291E-2</v>
      </c>
      <c r="X5" s="1">
        <f t="shared" si="12"/>
        <v>0</v>
      </c>
    </row>
    <row r="6" spans="1:24">
      <c r="A6" s="21" t="s">
        <v>185</v>
      </c>
      <c r="B6" s="22">
        <v>150</v>
      </c>
      <c r="C6" s="23">
        <v>162.41999999999999</v>
      </c>
      <c r="D6" s="24">
        <v>0.92259999999999998</v>
      </c>
      <c r="E6" s="25">
        <v>0.23</v>
      </c>
      <c r="F6" s="37">
        <f t="shared" si="0"/>
        <v>0.23359999999999995</v>
      </c>
      <c r="G6" s="26">
        <v>185.04</v>
      </c>
      <c r="H6" s="43">
        <f t="shared" si="1"/>
        <v>35.039999999999992</v>
      </c>
      <c r="I6" s="22" t="s">
        <v>11</v>
      </c>
      <c r="J6" s="29" t="s">
        <v>41</v>
      </c>
      <c r="K6" s="2">
        <f t="shared" si="2"/>
        <v>149.84869199999997</v>
      </c>
      <c r="L6" s="2">
        <f t="shared" si="3"/>
        <v>0.15130800000002864</v>
      </c>
      <c r="M6" s="1">
        <f t="shared" si="6"/>
        <v>0.99899127999999981</v>
      </c>
      <c r="N6" s="6">
        <f t="shared" si="13"/>
        <v>819.28</v>
      </c>
      <c r="O6" s="2">
        <f t="shared" si="4"/>
        <v>755.86772799999994</v>
      </c>
      <c r="P6" s="2"/>
      <c r="Q6" s="2"/>
      <c r="R6" s="6">
        <f t="shared" si="7"/>
        <v>0</v>
      </c>
      <c r="S6" s="6">
        <f t="shared" si="5"/>
        <v>755.86772799999994</v>
      </c>
      <c r="T6">
        <f t="shared" si="8"/>
        <v>750</v>
      </c>
      <c r="U6" s="6">
        <f t="shared" si="9"/>
        <v>5.8677279999999428</v>
      </c>
      <c r="V6" s="4">
        <f t="shared" si="10"/>
        <v>7.8236373333333553E-3</v>
      </c>
      <c r="W6" s="4">
        <f t="shared" si="11"/>
        <v>7.8236373333333553E-3</v>
      </c>
      <c r="X6" s="1">
        <f t="shared" si="12"/>
        <v>0</v>
      </c>
    </row>
    <row r="7" spans="1:24">
      <c r="A7" s="28" t="s">
        <v>186</v>
      </c>
      <c r="B7" s="22">
        <v>150</v>
      </c>
      <c r="C7" s="23">
        <v>162.09</v>
      </c>
      <c r="D7" s="24">
        <v>0.92449999999999999</v>
      </c>
      <c r="E7" s="25">
        <v>0.23</v>
      </c>
      <c r="F7" s="37">
        <f t="shared" si="0"/>
        <v>0.23106666666666664</v>
      </c>
      <c r="G7" s="26">
        <v>184.66</v>
      </c>
      <c r="H7" s="43">
        <f t="shared" si="1"/>
        <v>34.659999999999997</v>
      </c>
      <c r="I7" s="22" t="s">
        <v>11</v>
      </c>
      <c r="J7" s="22" t="s">
        <v>42</v>
      </c>
      <c r="K7" s="2">
        <f t="shared" si="2"/>
        <v>149.852205</v>
      </c>
      <c r="L7" s="2">
        <f t="shared" si="3"/>
        <v>0.14779500000000212</v>
      </c>
      <c r="M7" s="1">
        <f t="shared" si="6"/>
        <v>0.99901470000000003</v>
      </c>
      <c r="N7" s="6">
        <f t="shared" si="13"/>
        <v>981.37</v>
      </c>
      <c r="O7" s="2">
        <f t="shared" si="4"/>
        <v>907.27656500000001</v>
      </c>
      <c r="P7" s="2"/>
      <c r="Q7" s="2"/>
      <c r="R7" s="6">
        <f t="shared" si="7"/>
        <v>0</v>
      </c>
      <c r="S7" s="6">
        <f t="shared" si="5"/>
        <v>907.27656500000001</v>
      </c>
      <c r="T7">
        <f t="shared" si="8"/>
        <v>900</v>
      </c>
      <c r="U7" s="6">
        <f t="shared" si="9"/>
        <v>7.2765650000000051</v>
      </c>
      <c r="V7" s="4">
        <f t="shared" si="10"/>
        <v>8.0850722222223226E-3</v>
      </c>
      <c r="W7" s="4">
        <f t="shared" si="11"/>
        <v>8.0850722222223226E-3</v>
      </c>
      <c r="X7" s="1">
        <f t="shared" si="12"/>
        <v>0</v>
      </c>
    </row>
    <row r="8" spans="1:24">
      <c r="A8" s="21" t="s">
        <v>187</v>
      </c>
      <c r="B8" s="22">
        <v>150</v>
      </c>
      <c r="C8" s="23">
        <v>161.16</v>
      </c>
      <c r="D8" s="24">
        <v>0.92979999999999996</v>
      </c>
      <c r="E8" s="25">
        <v>0.23</v>
      </c>
      <c r="F8" s="37">
        <f t="shared" si="0"/>
        <v>0.23399999999999996</v>
      </c>
      <c r="G8" s="26">
        <v>185.1</v>
      </c>
      <c r="H8" s="43">
        <f t="shared" si="1"/>
        <v>35.099999999999994</v>
      </c>
      <c r="I8" s="22" t="s">
        <v>11</v>
      </c>
      <c r="J8" s="22" t="s">
        <v>44</v>
      </c>
      <c r="K8" s="2">
        <f t="shared" si="2"/>
        <v>149.84656799999999</v>
      </c>
      <c r="L8" s="2">
        <f t="shared" si="3"/>
        <v>0.15343200000000934</v>
      </c>
      <c r="M8" s="1">
        <f t="shared" si="6"/>
        <v>0.99897711999999994</v>
      </c>
      <c r="N8" s="6">
        <f t="shared" si="13"/>
        <v>1142.53</v>
      </c>
      <c r="O8" s="2">
        <f t="shared" si="4"/>
        <v>1062.324394</v>
      </c>
      <c r="P8" s="2"/>
      <c r="Q8" s="2"/>
      <c r="R8" s="6">
        <f t="shared" si="7"/>
        <v>0</v>
      </c>
      <c r="S8" s="6">
        <f t="shared" si="5"/>
        <v>1062.324394</v>
      </c>
      <c r="T8">
        <f t="shared" si="8"/>
        <v>1050</v>
      </c>
      <c r="U8" s="6">
        <f t="shared" si="9"/>
        <v>12.324393999999984</v>
      </c>
      <c r="V8" s="4">
        <f t="shared" si="10"/>
        <v>1.1737518095238153E-2</v>
      </c>
      <c r="W8" s="4">
        <f t="shared" si="11"/>
        <v>1.1737518095238153E-2</v>
      </c>
      <c r="X8" s="1">
        <f t="shared" si="12"/>
        <v>0</v>
      </c>
    </row>
    <row r="9" spans="1:24">
      <c r="A9" s="28" t="s">
        <v>188</v>
      </c>
      <c r="B9" s="22">
        <v>150</v>
      </c>
      <c r="C9" s="23">
        <v>160.08000000000001</v>
      </c>
      <c r="D9" s="24">
        <v>0.93610000000000004</v>
      </c>
      <c r="E9" s="25">
        <v>0.23</v>
      </c>
      <c r="F9" s="37">
        <f t="shared" si="0"/>
        <v>0.23299999999999993</v>
      </c>
      <c r="G9" s="26">
        <v>184.95</v>
      </c>
      <c r="H9" s="43">
        <f t="shared" si="1"/>
        <v>34.949999999999989</v>
      </c>
      <c r="I9" s="22" t="s">
        <v>11</v>
      </c>
      <c r="J9" s="22" t="s">
        <v>63</v>
      </c>
      <c r="K9" s="2">
        <f t="shared" si="2"/>
        <v>149.85088800000003</v>
      </c>
      <c r="L9" s="2">
        <f t="shared" si="3"/>
        <v>0.14911199999997393</v>
      </c>
      <c r="M9" s="1">
        <f t="shared" si="6"/>
        <v>0.99900592000000021</v>
      </c>
      <c r="N9" s="6">
        <f t="shared" si="13"/>
        <v>1302.6099999999999</v>
      </c>
      <c r="O9" s="2">
        <f t="shared" si="4"/>
        <v>1219.3732210000001</v>
      </c>
      <c r="P9" s="2"/>
      <c r="Q9" s="2"/>
      <c r="R9" s="6">
        <f t="shared" si="7"/>
        <v>0</v>
      </c>
      <c r="S9" s="6">
        <f t="shared" si="5"/>
        <v>1219.3732210000001</v>
      </c>
      <c r="T9">
        <f t="shared" si="8"/>
        <v>1200</v>
      </c>
      <c r="U9" s="6">
        <f t="shared" si="9"/>
        <v>19.373221000000058</v>
      </c>
      <c r="V9" s="4">
        <f t="shared" si="10"/>
        <v>1.6144350833333432E-2</v>
      </c>
      <c r="W9" s="4">
        <f t="shared" si="11"/>
        <v>1.6144350833333432E-2</v>
      </c>
      <c r="X9" s="1">
        <f t="shared" si="12"/>
        <v>0</v>
      </c>
    </row>
    <row r="10" spans="1:24">
      <c r="A10" s="21" t="s">
        <v>189</v>
      </c>
      <c r="B10" s="22">
        <v>150</v>
      </c>
      <c r="C10" s="23">
        <v>161.41999999999999</v>
      </c>
      <c r="D10" s="24">
        <v>0.92830000000000001</v>
      </c>
      <c r="E10" s="25">
        <v>0.23</v>
      </c>
      <c r="F10" s="37">
        <f t="shared" si="0"/>
        <v>0.23600000000000004</v>
      </c>
      <c r="G10" s="26">
        <v>185.4</v>
      </c>
      <c r="H10" s="43">
        <f t="shared" si="1"/>
        <v>35.400000000000006</v>
      </c>
      <c r="I10" s="22" t="s">
        <v>11</v>
      </c>
      <c r="J10" s="22" t="s">
        <v>45</v>
      </c>
      <c r="K10" s="2">
        <f t="shared" si="2"/>
        <v>149.84618599999999</v>
      </c>
      <c r="L10" s="2">
        <f t="shared" si="3"/>
        <v>0.15381400000001122</v>
      </c>
      <c r="M10" s="1">
        <f t="shared" si="6"/>
        <v>0.99897457333333328</v>
      </c>
      <c r="N10" s="6">
        <f t="shared" si="13"/>
        <v>1464.03</v>
      </c>
      <c r="O10" s="2">
        <f t="shared" si="4"/>
        <v>1359.059049</v>
      </c>
      <c r="P10" s="2"/>
      <c r="Q10" s="2"/>
      <c r="R10" s="6">
        <f t="shared" si="7"/>
        <v>0</v>
      </c>
      <c r="S10" s="6">
        <f t="shared" si="5"/>
        <v>1359.059049</v>
      </c>
      <c r="T10">
        <f t="shared" si="8"/>
        <v>1350</v>
      </c>
      <c r="U10" s="6">
        <f t="shared" si="9"/>
        <v>9.0590489999999591</v>
      </c>
      <c r="V10" s="4">
        <f t="shared" si="10"/>
        <v>6.7104066666665574E-3</v>
      </c>
      <c r="W10" s="4">
        <f t="shared" si="11"/>
        <v>6.7104066666665574E-3</v>
      </c>
      <c r="X10" s="1">
        <f t="shared" si="12"/>
        <v>0</v>
      </c>
    </row>
    <row r="11" spans="1:24">
      <c r="A11" s="28" t="s">
        <v>190</v>
      </c>
      <c r="B11" s="22">
        <v>150</v>
      </c>
      <c r="C11" s="23">
        <v>158.5</v>
      </c>
      <c r="D11" s="24">
        <v>0.94540000000000002</v>
      </c>
      <c r="E11" s="25">
        <v>0.23</v>
      </c>
      <c r="F11" s="37">
        <f t="shared" si="0"/>
        <v>0.25173333333333325</v>
      </c>
      <c r="G11" s="26">
        <v>187.76</v>
      </c>
      <c r="H11" s="43">
        <f t="shared" si="1"/>
        <v>37.759999999999991</v>
      </c>
      <c r="I11" s="22" t="s">
        <v>11</v>
      </c>
      <c r="J11" s="22" t="s">
        <v>70</v>
      </c>
      <c r="K11" s="2">
        <f t="shared" si="2"/>
        <v>149.8459</v>
      </c>
      <c r="L11" s="2">
        <f t="shared" si="3"/>
        <v>0.15409999999999968</v>
      </c>
      <c r="M11" s="1">
        <f t="shared" si="6"/>
        <v>0.99897266666666662</v>
      </c>
      <c r="N11" s="6">
        <f t="shared" si="13"/>
        <v>1622.53</v>
      </c>
      <c r="O11" s="2">
        <f t="shared" si="4"/>
        <v>1533.9398619999999</v>
      </c>
      <c r="P11" s="2"/>
      <c r="Q11" s="2"/>
      <c r="R11" s="6">
        <f t="shared" si="7"/>
        <v>0</v>
      </c>
      <c r="S11" s="6">
        <f t="shared" si="5"/>
        <v>1533.9398619999999</v>
      </c>
      <c r="T11">
        <f t="shared" si="8"/>
        <v>1500</v>
      </c>
      <c r="U11" s="6">
        <f t="shared" si="9"/>
        <v>33.939861999999948</v>
      </c>
      <c r="V11" s="4">
        <f t="shared" si="10"/>
        <v>2.2626574666666732E-2</v>
      </c>
      <c r="W11" s="4">
        <f t="shared" si="11"/>
        <v>2.2626574666666732E-2</v>
      </c>
      <c r="X11" s="1">
        <f t="shared" si="12"/>
        <v>0</v>
      </c>
    </row>
    <row r="12" spans="1:24">
      <c r="A12" s="28" t="s">
        <v>191</v>
      </c>
      <c r="B12" s="22">
        <v>150</v>
      </c>
      <c r="C12" s="23">
        <v>158.47</v>
      </c>
      <c r="D12" s="24">
        <v>0.9456</v>
      </c>
      <c r="E12" s="25">
        <v>0.23</v>
      </c>
      <c r="F12" s="37">
        <f t="shared" si="0"/>
        <v>0.25146666666666667</v>
      </c>
      <c r="G12" s="26">
        <v>187.72</v>
      </c>
      <c r="H12" s="43">
        <f t="shared" si="1"/>
        <v>37.72</v>
      </c>
      <c r="I12" s="22" t="s">
        <v>11</v>
      </c>
      <c r="J12" s="22" t="s">
        <v>71</v>
      </c>
      <c r="K12" s="2">
        <f t="shared" si="2"/>
        <v>149.849232</v>
      </c>
      <c r="L12" s="2">
        <f t="shared" si="3"/>
        <v>0.15076799999999935</v>
      </c>
      <c r="M12" s="1">
        <f t="shared" si="6"/>
        <v>0.99899488000000003</v>
      </c>
      <c r="N12" s="6">
        <f t="shared" si="13"/>
        <v>1781</v>
      </c>
      <c r="O12" s="2">
        <f t="shared" si="4"/>
        <v>1684.1135999999999</v>
      </c>
      <c r="P12" s="2"/>
      <c r="Q12" s="2"/>
      <c r="R12" s="6">
        <f t="shared" si="7"/>
        <v>0</v>
      </c>
      <c r="S12" s="6">
        <f t="shared" si="5"/>
        <v>1684.1135999999999</v>
      </c>
      <c r="T12">
        <f t="shared" si="8"/>
        <v>1650</v>
      </c>
      <c r="U12" s="6">
        <f t="shared" si="9"/>
        <v>34.113599999999906</v>
      </c>
      <c r="V12" s="4">
        <f t="shared" si="10"/>
        <v>2.0674909090909077E-2</v>
      </c>
      <c r="W12" s="4">
        <f t="shared" si="11"/>
        <v>2.0674909090909077E-2</v>
      </c>
      <c r="X12" s="1">
        <f t="shared" si="12"/>
        <v>0</v>
      </c>
    </row>
    <row r="13" spans="1:24">
      <c r="A13" s="28" t="s">
        <v>192</v>
      </c>
      <c r="B13" s="22">
        <v>150</v>
      </c>
      <c r="C13" s="23">
        <v>159.30000000000001</v>
      </c>
      <c r="D13" s="24">
        <v>0.94069999999999998</v>
      </c>
      <c r="E13" s="25">
        <v>0.23</v>
      </c>
      <c r="F13" s="37">
        <f t="shared" si="0"/>
        <v>0.25813333333333333</v>
      </c>
      <c r="G13" s="26">
        <v>188.72</v>
      </c>
      <c r="H13" s="43">
        <f t="shared" si="1"/>
        <v>38.72</v>
      </c>
      <c r="I13" s="22" t="s">
        <v>11</v>
      </c>
      <c r="J13" s="22" t="s">
        <v>72</v>
      </c>
      <c r="K13" s="2">
        <f t="shared" si="2"/>
        <v>149.85351</v>
      </c>
      <c r="L13" s="2">
        <f t="shared" si="3"/>
        <v>0.14649000000000001</v>
      </c>
      <c r="M13" s="1">
        <f t="shared" si="6"/>
        <v>0.99902340000000001</v>
      </c>
      <c r="N13" s="6">
        <f t="shared" si="13"/>
        <v>1940.3</v>
      </c>
      <c r="O13" s="2">
        <f t="shared" si="4"/>
        <v>1825.2402099999999</v>
      </c>
      <c r="P13" s="2"/>
      <c r="Q13" s="2"/>
      <c r="R13" s="6">
        <f t="shared" si="7"/>
        <v>0</v>
      </c>
      <c r="S13" s="6">
        <f t="shared" si="5"/>
        <v>1825.2402099999999</v>
      </c>
      <c r="T13">
        <f t="shared" si="8"/>
        <v>1800</v>
      </c>
      <c r="U13" s="6">
        <f t="shared" si="9"/>
        <v>25.240209999999934</v>
      </c>
      <c r="V13" s="4">
        <f t="shared" si="10"/>
        <v>1.402233888888893E-2</v>
      </c>
      <c r="W13" s="4">
        <f t="shared" si="11"/>
        <v>1.402233888888893E-2</v>
      </c>
      <c r="X13" s="1">
        <f t="shared" si="12"/>
        <v>0</v>
      </c>
    </row>
    <row r="14" spans="1:24">
      <c r="A14" s="28" t="s">
        <v>193</v>
      </c>
      <c r="B14" s="22">
        <v>150</v>
      </c>
      <c r="C14" s="23">
        <v>156.62</v>
      </c>
      <c r="D14" s="24">
        <v>0.95679999999999998</v>
      </c>
      <c r="E14" s="25">
        <v>0.23</v>
      </c>
      <c r="F14" s="37">
        <f t="shared" si="0"/>
        <v>0.23686666666666667</v>
      </c>
      <c r="G14" s="26">
        <v>185.53</v>
      </c>
      <c r="H14" s="43">
        <f t="shared" si="1"/>
        <v>35.53</v>
      </c>
      <c r="I14" s="22" t="s">
        <v>11</v>
      </c>
      <c r="J14" s="22" t="s">
        <v>73</v>
      </c>
      <c r="K14" s="2">
        <f t="shared" si="2"/>
        <v>149.854016</v>
      </c>
      <c r="L14" s="2">
        <f t="shared" si="3"/>
        <v>0.14598399999999856</v>
      </c>
      <c r="M14" s="1">
        <f t="shared" si="6"/>
        <v>0.99902677333333334</v>
      </c>
      <c r="N14" s="6">
        <f t="shared" si="13"/>
        <v>2096.92</v>
      </c>
      <c r="O14" s="2">
        <f t="shared" si="4"/>
        <v>2006.3330559999999</v>
      </c>
      <c r="P14" s="2"/>
      <c r="Q14" s="2"/>
      <c r="R14" s="6">
        <f t="shared" si="7"/>
        <v>0</v>
      </c>
      <c r="S14" s="6">
        <f t="shared" si="5"/>
        <v>2006.3330559999999</v>
      </c>
      <c r="T14">
        <f t="shared" si="8"/>
        <v>1950</v>
      </c>
      <c r="U14" s="6">
        <f t="shared" si="9"/>
        <v>56.333055999999942</v>
      </c>
      <c r="V14" s="4">
        <f t="shared" si="10"/>
        <v>2.8888746666666743E-2</v>
      </c>
      <c r="W14" s="4">
        <f t="shared" si="11"/>
        <v>2.8888746666666743E-2</v>
      </c>
      <c r="X14" s="1">
        <f t="shared" si="12"/>
        <v>0</v>
      </c>
    </row>
    <row r="15" spans="1:24">
      <c r="A15" s="28" t="s">
        <v>194</v>
      </c>
      <c r="B15" s="22">
        <v>150</v>
      </c>
      <c r="C15" s="23">
        <v>155.80000000000001</v>
      </c>
      <c r="D15" s="24">
        <v>0.96179999999999999</v>
      </c>
      <c r="E15" s="25">
        <v>0.23</v>
      </c>
      <c r="F15" s="37">
        <f t="shared" si="0"/>
        <v>0.23046666666666663</v>
      </c>
      <c r="G15" s="26">
        <v>184.57</v>
      </c>
      <c r="H15" s="43">
        <f t="shared" si="1"/>
        <v>34.569999999999993</v>
      </c>
      <c r="I15" s="22" t="s">
        <v>11</v>
      </c>
      <c r="J15" s="22" t="s">
        <v>74</v>
      </c>
      <c r="K15" s="2">
        <f t="shared" si="2"/>
        <v>149.84844000000001</v>
      </c>
      <c r="L15" s="2">
        <f t="shared" si="3"/>
        <v>0.15155999999998926</v>
      </c>
      <c r="M15" s="1">
        <f t="shared" si="6"/>
        <v>0.99898960000000003</v>
      </c>
      <c r="N15" s="6">
        <f t="shared" si="13"/>
        <v>2252.7200000000003</v>
      </c>
      <c r="O15" s="2">
        <f t="shared" si="4"/>
        <v>2166.6660960000004</v>
      </c>
      <c r="P15" s="2"/>
      <c r="Q15" s="2"/>
      <c r="R15" s="6">
        <f t="shared" si="7"/>
        <v>0</v>
      </c>
      <c r="S15" s="6">
        <f t="shared" si="5"/>
        <v>2166.6660960000004</v>
      </c>
      <c r="T15">
        <f t="shared" si="8"/>
        <v>2100</v>
      </c>
      <c r="U15" s="6">
        <f t="shared" si="9"/>
        <v>66.66609600000038</v>
      </c>
      <c r="V15" s="4">
        <f t="shared" si="10"/>
        <v>3.1745760000000178E-2</v>
      </c>
      <c r="W15" s="4">
        <f t="shared" si="11"/>
        <v>3.1745760000000178E-2</v>
      </c>
      <c r="X15" s="1">
        <f t="shared" si="12"/>
        <v>0</v>
      </c>
    </row>
    <row r="16" spans="1:24">
      <c r="A16" s="28" t="s">
        <v>195</v>
      </c>
      <c r="B16" s="22">
        <v>150</v>
      </c>
      <c r="C16" s="23">
        <v>157.77000000000001</v>
      </c>
      <c r="D16" s="24">
        <v>0.94979999999999998</v>
      </c>
      <c r="E16" s="25">
        <v>0.23</v>
      </c>
      <c r="F16" s="37">
        <f t="shared" si="0"/>
        <v>0.24593333333333325</v>
      </c>
      <c r="G16" s="26">
        <v>186.89</v>
      </c>
      <c r="H16" s="43">
        <f t="shared" si="1"/>
        <v>36.889999999999986</v>
      </c>
      <c r="I16" s="22" t="s">
        <v>11</v>
      </c>
      <c r="J16" s="22" t="s">
        <v>75</v>
      </c>
      <c r="K16" s="2">
        <f t="shared" si="2"/>
        <v>149.84994600000002</v>
      </c>
      <c r="L16" s="2">
        <f t="shared" si="3"/>
        <v>0.15005399999998303</v>
      </c>
      <c r="M16" s="1">
        <f t="shared" si="6"/>
        <v>0.99899964000000008</v>
      </c>
      <c r="N16" s="6">
        <f t="shared" si="13"/>
        <v>2410.4900000000002</v>
      </c>
      <c r="O16" s="2">
        <f t="shared" si="4"/>
        <v>2289.4834020000003</v>
      </c>
      <c r="P16" s="2"/>
      <c r="Q16" s="2"/>
      <c r="R16" s="6">
        <f t="shared" si="7"/>
        <v>0</v>
      </c>
      <c r="S16" s="6">
        <f t="shared" si="5"/>
        <v>2289.4834020000003</v>
      </c>
      <c r="T16">
        <f t="shared" si="8"/>
        <v>2250</v>
      </c>
      <c r="U16" s="6">
        <f t="shared" si="9"/>
        <v>39.483402000000297</v>
      </c>
      <c r="V16" s="4">
        <f t="shared" si="10"/>
        <v>1.7548178666666692E-2</v>
      </c>
      <c r="W16" s="4">
        <f t="shared" si="11"/>
        <v>1.7548178666666692E-2</v>
      </c>
      <c r="X16" s="1">
        <f t="shared" si="12"/>
        <v>0</v>
      </c>
    </row>
    <row r="17" spans="1:24">
      <c r="A17" s="28" t="s">
        <v>196</v>
      </c>
      <c r="B17" s="22">
        <v>150</v>
      </c>
      <c r="C17" s="23">
        <v>157.85</v>
      </c>
      <c r="D17" s="24">
        <v>0.94930000000000003</v>
      </c>
      <c r="E17" s="25">
        <v>0.23</v>
      </c>
      <c r="F17" s="37">
        <f t="shared" si="0"/>
        <v>0.24666666666666667</v>
      </c>
      <c r="G17" s="26">
        <v>187</v>
      </c>
      <c r="H17" s="43">
        <f t="shared" si="1"/>
        <v>37</v>
      </c>
      <c r="I17" s="22" t="s">
        <v>11</v>
      </c>
      <c r="J17" s="22" t="s">
        <v>76</v>
      </c>
      <c r="K17" s="2">
        <f t="shared" si="2"/>
        <v>149.847005</v>
      </c>
      <c r="L17" s="2">
        <f t="shared" si="3"/>
        <v>0.15299500000000421</v>
      </c>
      <c r="M17" s="1">
        <f t="shared" si="6"/>
        <v>0.99898003333333329</v>
      </c>
      <c r="N17" s="6">
        <f t="shared" si="13"/>
        <v>2568.34</v>
      </c>
      <c r="O17" s="2">
        <f t="shared" si="4"/>
        <v>2438.1251620000003</v>
      </c>
      <c r="P17" s="2"/>
      <c r="Q17" s="2"/>
      <c r="R17" s="6">
        <f t="shared" si="7"/>
        <v>0</v>
      </c>
      <c r="S17" s="6">
        <f t="shared" si="5"/>
        <v>2438.1251620000003</v>
      </c>
      <c r="T17">
        <f t="shared" si="8"/>
        <v>2400</v>
      </c>
      <c r="U17" s="6">
        <f t="shared" si="9"/>
        <v>38.125162000000273</v>
      </c>
      <c r="V17" s="4">
        <f t="shared" si="10"/>
        <v>1.5885484166666686E-2</v>
      </c>
      <c r="W17" s="4">
        <f t="shared" si="11"/>
        <v>1.5885484166666686E-2</v>
      </c>
      <c r="X17" s="1">
        <f t="shared" si="12"/>
        <v>0</v>
      </c>
    </row>
    <row r="18" spans="1:24">
      <c r="A18" s="28" t="s">
        <v>197</v>
      </c>
      <c r="B18" s="22">
        <v>150</v>
      </c>
      <c r="C18" s="23">
        <v>157.03</v>
      </c>
      <c r="D18" s="24">
        <v>0.95430000000000004</v>
      </c>
      <c r="E18" s="25">
        <v>0.23</v>
      </c>
      <c r="F18" s="37">
        <f t="shared" si="0"/>
        <v>0.24013333333333339</v>
      </c>
      <c r="G18" s="26">
        <v>186.02</v>
      </c>
      <c r="H18" s="43">
        <f t="shared" si="1"/>
        <v>36.02000000000001</v>
      </c>
      <c r="I18" s="22" t="s">
        <v>11</v>
      </c>
      <c r="J18" s="22" t="s">
        <v>77</v>
      </c>
      <c r="K18" s="2">
        <f t="shared" si="2"/>
        <v>149.85372900000002</v>
      </c>
      <c r="L18" s="2">
        <f t="shared" si="3"/>
        <v>0.1462709999999845</v>
      </c>
      <c r="M18" s="1">
        <f t="shared" si="6"/>
        <v>0.99902486000000013</v>
      </c>
      <c r="N18" s="6">
        <f t="shared" si="13"/>
        <v>2725.3700000000003</v>
      </c>
      <c r="O18" s="2">
        <f t="shared" si="4"/>
        <v>2600.8205910000006</v>
      </c>
      <c r="P18" s="2"/>
      <c r="Q18" s="2"/>
      <c r="R18" s="6">
        <f t="shared" si="7"/>
        <v>0</v>
      </c>
      <c r="S18" s="6">
        <f t="shared" si="5"/>
        <v>2600.8205910000006</v>
      </c>
      <c r="T18">
        <f t="shared" si="8"/>
        <v>2550</v>
      </c>
      <c r="U18" s="6">
        <f t="shared" si="9"/>
        <v>50.820591000000604</v>
      </c>
      <c r="V18" s="4">
        <f t="shared" si="10"/>
        <v>1.9929643529412067E-2</v>
      </c>
      <c r="W18" s="4">
        <f t="shared" si="11"/>
        <v>1.9929643529412067E-2</v>
      </c>
      <c r="X18" s="1">
        <f t="shared" si="12"/>
        <v>0</v>
      </c>
    </row>
    <row r="19" spans="1:24">
      <c r="A19" s="28" t="s">
        <v>198</v>
      </c>
      <c r="B19" s="22">
        <v>150</v>
      </c>
      <c r="C19" s="23">
        <v>155.83000000000001</v>
      </c>
      <c r="D19" s="24">
        <v>0.96160000000000001</v>
      </c>
      <c r="E19" s="25">
        <v>0.23</v>
      </c>
      <c r="F19" s="37">
        <f t="shared" si="0"/>
        <v>0.23066666666666663</v>
      </c>
      <c r="G19" s="26">
        <v>184.6</v>
      </c>
      <c r="H19" s="43">
        <f t="shared" si="1"/>
        <v>34.599999999999994</v>
      </c>
      <c r="I19" s="22" t="s">
        <v>11</v>
      </c>
      <c r="J19" s="22" t="s">
        <v>78</v>
      </c>
      <c r="K19" s="2">
        <f t="shared" si="2"/>
        <v>149.84612800000002</v>
      </c>
      <c r="L19" s="2">
        <f t="shared" si="3"/>
        <v>0.15387199999997847</v>
      </c>
      <c r="M19" s="1">
        <f t="shared" si="6"/>
        <v>0.99897418666666682</v>
      </c>
      <c r="N19" s="6">
        <f t="shared" si="13"/>
        <v>2881.2000000000003</v>
      </c>
      <c r="O19" s="2">
        <f t="shared" si="4"/>
        <v>2770.5619200000001</v>
      </c>
      <c r="P19" s="2"/>
      <c r="Q19" s="2"/>
      <c r="R19" s="6">
        <f t="shared" si="7"/>
        <v>0</v>
      </c>
      <c r="S19" s="6">
        <f t="shared" si="5"/>
        <v>2770.5619200000001</v>
      </c>
      <c r="T19">
        <f t="shared" si="8"/>
        <v>2700</v>
      </c>
      <c r="U19" s="6">
        <f t="shared" si="9"/>
        <v>70.5619200000001</v>
      </c>
      <c r="V19" s="4">
        <f t="shared" si="10"/>
        <v>2.6134044444444449E-2</v>
      </c>
      <c r="W19" s="4">
        <f t="shared" si="11"/>
        <v>2.6134044444444449E-2</v>
      </c>
      <c r="X19" s="1">
        <f t="shared" si="12"/>
        <v>0</v>
      </c>
    </row>
    <row r="20" spans="1:24">
      <c r="A20" s="28" t="s">
        <v>205</v>
      </c>
      <c r="B20" s="22">
        <v>105</v>
      </c>
      <c r="C20" s="23">
        <v>104.62</v>
      </c>
      <c r="D20" s="24">
        <v>1.0026999999999999</v>
      </c>
      <c r="E20" s="25">
        <f>10%*M20+13%</f>
        <v>0.19993498266666668</v>
      </c>
      <c r="F20" s="37">
        <f t="shared" si="0"/>
        <v>0.20447619047619048</v>
      </c>
      <c r="G20" s="26">
        <v>126.47</v>
      </c>
      <c r="H20" s="43">
        <f t="shared" si="1"/>
        <v>21.47</v>
      </c>
      <c r="I20" s="22" t="s">
        <v>11</v>
      </c>
      <c r="J20" s="22" t="s">
        <v>83</v>
      </c>
      <c r="K20" s="2">
        <f t="shared" si="2"/>
        <v>104.902474</v>
      </c>
      <c r="L20" s="2">
        <f t="shared" si="3"/>
        <v>9.7526000000002E-2</v>
      </c>
      <c r="M20" s="1">
        <f t="shared" ref="M20:M22" si="14">K20/150</f>
        <v>0.69934982666666667</v>
      </c>
      <c r="N20" s="6">
        <f t="shared" si="13"/>
        <v>2985.82</v>
      </c>
      <c r="O20" s="2">
        <f t="shared" si="4"/>
        <v>2993.8817140000001</v>
      </c>
      <c r="P20" s="2"/>
      <c r="Q20" s="2"/>
      <c r="R20" s="6">
        <f t="shared" ref="R20:R22" si="15">R19+Q20</f>
        <v>0</v>
      </c>
      <c r="S20" s="6">
        <f t="shared" ref="S20:S22" si="16">R20+O20</f>
        <v>2993.8817140000001</v>
      </c>
      <c r="T20">
        <f t="shared" si="8"/>
        <v>2805</v>
      </c>
      <c r="U20" s="6">
        <f t="shared" ref="U20:U22" si="17">S20-T20</f>
        <v>188.8817140000001</v>
      </c>
      <c r="V20" s="4">
        <f t="shared" ref="V20:V22" si="18">S20/T20-1</f>
        <v>6.7337509447415345E-2</v>
      </c>
      <c r="W20" s="4">
        <f t="shared" ref="W20:W22" si="19">O20/(T20-R20)-1</f>
        <v>6.7337509447415345E-2</v>
      </c>
      <c r="X20" s="1">
        <f t="shared" ref="X20:X22" si="20">R20/S20</f>
        <v>0</v>
      </c>
    </row>
    <row r="21" spans="1:24">
      <c r="A21" s="28" t="s">
        <v>207</v>
      </c>
      <c r="B21" s="22">
        <v>90</v>
      </c>
      <c r="C21" s="23">
        <v>87.89</v>
      </c>
      <c r="D21" s="24">
        <v>1.0229999999999999</v>
      </c>
      <c r="E21" s="25">
        <f>10%*M21+13%</f>
        <v>0.18994098000000001</v>
      </c>
      <c r="F21" s="37">
        <f t="shared" si="0"/>
        <v>0.19766666666666674</v>
      </c>
      <c r="G21" s="26">
        <v>107.79</v>
      </c>
      <c r="H21" s="43">
        <f t="shared" si="1"/>
        <v>17.790000000000006</v>
      </c>
      <c r="I21" s="22" t="s">
        <v>11</v>
      </c>
      <c r="J21" s="22" t="s">
        <v>94</v>
      </c>
      <c r="K21" s="2">
        <f t="shared" si="2"/>
        <v>89.911469999999994</v>
      </c>
      <c r="L21" s="2">
        <f t="shared" si="3"/>
        <v>8.8530000000005771E-2</v>
      </c>
      <c r="M21" s="1">
        <f t="shared" si="14"/>
        <v>0.59940979999999999</v>
      </c>
      <c r="N21" s="6">
        <f t="shared" si="13"/>
        <v>3073.71</v>
      </c>
      <c r="O21" s="2">
        <f t="shared" si="4"/>
        <v>3144.4053299999996</v>
      </c>
      <c r="P21" s="2"/>
      <c r="Q21" s="2"/>
      <c r="R21" s="6">
        <f t="shared" si="15"/>
        <v>0</v>
      </c>
      <c r="S21" s="6">
        <f t="shared" si="16"/>
        <v>3144.4053299999996</v>
      </c>
      <c r="T21">
        <f t="shared" si="8"/>
        <v>2895</v>
      </c>
      <c r="U21" s="6">
        <f t="shared" si="17"/>
        <v>249.40532999999959</v>
      </c>
      <c r="V21" s="4">
        <f t="shared" si="18"/>
        <v>8.6150373056994578E-2</v>
      </c>
      <c r="W21" s="4">
        <f t="shared" si="19"/>
        <v>8.6150373056994578E-2</v>
      </c>
      <c r="X21" s="1">
        <f t="shared" si="20"/>
        <v>0</v>
      </c>
    </row>
    <row r="22" spans="1:24">
      <c r="A22" s="28" t="s">
        <v>208</v>
      </c>
      <c r="B22" s="22">
        <v>90</v>
      </c>
      <c r="C22" s="23">
        <v>89.46</v>
      </c>
      <c r="D22" s="24">
        <v>1.0049999999999999</v>
      </c>
      <c r="E22" s="25">
        <f>10%*M22+13%</f>
        <v>0.1899382</v>
      </c>
      <c r="F22" s="37">
        <f t="shared" si="0"/>
        <v>0.19111111111111115</v>
      </c>
      <c r="G22" s="26">
        <v>107.2</v>
      </c>
      <c r="H22" s="43">
        <f t="shared" si="1"/>
        <v>17.200000000000003</v>
      </c>
      <c r="I22" s="22" t="s">
        <v>11</v>
      </c>
      <c r="J22" s="22" t="s">
        <v>82</v>
      </c>
      <c r="K22" s="2">
        <f t="shared" si="2"/>
        <v>89.907299999999978</v>
      </c>
      <c r="L22" s="2">
        <f t="shared" si="3"/>
        <v>9.2700000000021987E-2</v>
      </c>
      <c r="M22" s="1">
        <f t="shared" si="14"/>
        <v>0.59938199999999986</v>
      </c>
      <c r="N22" s="6">
        <f t="shared" si="13"/>
        <v>3163.17</v>
      </c>
      <c r="O22" s="2">
        <f t="shared" si="4"/>
        <v>3178.9858499999996</v>
      </c>
      <c r="P22" s="2"/>
      <c r="Q22" s="2"/>
      <c r="R22" s="6">
        <f t="shared" si="15"/>
        <v>0</v>
      </c>
      <c r="S22" s="6">
        <f t="shared" si="16"/>
        <v>3178.9858499999996</v>
      </c>
      <c r="T22">
        <f t="shared" si="8"/>
        <v>2985</v>
      </c>
      <c r="U22" s="6">
        <f t="shared" si="17"/>
        <v>193.98584999999957</v>
      </c>
      <c r="V22" s="4">
        <f t="shared" si="18"/>
        <v>6.4986884422110425E-2</v>
      </c>
      <c r="W22" s="4">
        <f t="shared" si="19"/>
        <v>6.4986884422110425E-2</v>
      </c>
      <c r="X22" s="1">
        <f t="shared" si="20"/>
        <v>0</v>
      </c>
    </row>
    <row r="23" spans="1:24">
      <c r="A23" s="5" t="s">
        <v>199</v>
      </c>
      <c r="B23">
        <v>270</v>
      </c>
      <c r="C23" s="2">
        <v>256.09168322299797</v>
      </c>
      <c r="D23" s="3">
        <v>1.0528605402430378</v>
      </c>
      <c r="E23" s="19">
        <f>10%*M23+13%</f>
        <v>0.30975255196660967</v>
      </c>
      <c r="F23" s="44">
        <f t="shared" si="0"/>
        <v>0.26167835934530342</v>
      </c>
      <c r="H23" s="41">
        <f t="shared" si="1"/>
        <v>70.653157023231927</v>
      </c>
      <c r="I23" t="s">
        <v>7</v>
      </c>
      <c r="J23" t="s">
        <v>14</v>
      </c>
      <c r="K23" s="2">
        <f t="shared" si="2"/>
        <v>269.62882794991452</v>
      </c>
      <c r="L23" s="2">
        <v>0.37117205008545218</v>
      </c>
      <c r="M23" s="1">
        <f t="shared" ref="M23:M86" si="21">K23/150</f>
        <v>1.7975255196660969</v>
      </c>
      <c r="N23" s="6">
        <f t="shared" ref="N23:N86" si="22">N22+C23-P23</f>
        <v>3419.2616832229978</v>
      </c>
      <c r="O23" s="2">
        <f t="shared" ref="O23:O86" si="23">N23*D23</f>
        <v>3600.0057030304843</v>
      </c>
      <c r="P23" s="2"/>
      <c r="Q23" s="2"/>
      <c r="R23" s="6">
        <f t="shared" ref="R23:R86" si="24">R22+Q23</f>
        <v>0</v>
      </c>
      <c r="S23" s="6">
        <f t="shared" ref="S23:S86" si="25">R23+O23</f>
        <v>3600.0057030304843</v>
      </c>
      <c r="T23">
        <f t="shared" ref="T23:T86" si="26">T22+B23</f>
        <v>3255</v>
      </c>
      <c r="U23" s="6">
        <f t="shared" ref="U23:U86" si="27">S23-T23</f>
        <v>345.00570303048426</v>
      </c>
      <c r="V23" s="4">
        <f t="shared" ref="V23:V86" si="28">S23/T23-1</f>
        <v>0.10599253549323628</v>
      </c>
      <c r="W23" s="4">
        <f t="shared" ref="W23:W86" si="29">O23/(T23-R23)-1</f>
        <v>0.10599253549323628</v>
      </c>
      <c r="X23" s="1">
        <f t="shared" ref="X23:X86" si="30">R23/S23</f>
        <v>0</v>
      </c>
    </row>
    <row r="24" spans="1:24">
      <c r="A24" s="5" t="s">
        <v>200</v>
      </c>
      <c r="B24">
        <v>270</v>
      </c>
      <c r="C24" s="2">
        <v>255.29755802908576</v>
      </c>
      <c r="D24" s="3">
        <v>1.0561400626551032</v>
      </c>
      <c r="E24" s="19">
        <f t="shared" ref="E24:E84" si="31">10%*M24+13%</f>
        <v>0.3097533192883557</v>
      </c>
      <c r="F24" s="37">
        <f t="shared" si="0"/>
        <v>0.25776596922329587</v>
      </c>
      <c r="H24" s="41">
        <f t="shared" si="1"/>
        <v>69.596811690289883</v>
      </c>
      <c r="I24" t="s">
        <v>7</v>
      </c>
      <c r="J24" t="s">
        <v>15</v>
      </c>
      <c r="K24" s="2">
        <f t="shared" si="2"/>
        <v>269.6299789325335</v>
      </c>
      <c r="L24" s="2">
        <v>0.37002106746649605</v>
      </c>
      <c r="M24" s="1">
        <f t="shared" si="21"/>
        <v>1.7975331928835567</v>
      </c>
      <c r="N24" s="6">
        <f t="shared" si="22"/>
        <v>3674.5592412520837</v>
      </c>
      <c r="O24" s="2">
        <f t="shared" si="23"/>
        <v>3880.8492272858639</v>
      </c>
      <c r="P24" s="2"/>
      <c r="Q24" s="2"/>
      <c r="R24" s="6">
        <f t="shared" si="24"/>
        <v>0</v>
      </c>
      <c r="S24" s="6">
        <f t="shared" si="25"/>
        <v>3880.8492272858639</v>
      </c>
      <c r="T24">
        <f t="shared" si="26"/>
        <v>3525</v>
      </c>
      <c r="U24" s="6">
        <f t="shared" si="27"/>
        <v>355.84922728586389</v>
      </c>
      <c r="V24" s="4">
        <f t="shared" si="28"/>
        <v>0.10095013540024511</v>
      </c>
      <c r="W24" s="4">
        <f t="shared" si="29"/>
        <v>0.10095013540024511</v>
      </c>
      <c r="X24" s="1">
        <f t="shared" si="30"/>
        <v>0</v>
      </c>
    </row>
    <row r="25" spans="1:24">
      <c r="A25" s="5" t="s">
        <v>201</v>
      </c>
      <c r="B25">
        <v>255</v>
      </c>
      <c r="C25" s="2">
        <v>242.92928633079794</v>
      </c>
      <c r="D25" s="3">
        <v>1.0482388064538517</v>
      </c>
      <c r="E25" s="19">
        <f t="shared" si="31"/>
        <v>0.2997652701040544</v>
      </c>
      <c r="F25" s="37">
        <f t="shared" si="0"/>
        <v>0.26723347716559787</v>
      </c>
      <c r="H25" s="41">
        <f t="shared" si="1"/>
        <v>68.14453667722745</v>
      </c>
      <c r="I25" t="s">
        <v>7</v>
      </c>
      <c r="J25" t="s">
        <v>16</v>
      </c>
      <c r="K25" s="2">
        <f t="shared" si="2"/>
        <v>254.64790515608161</v>
      </c>
      <c r="L25" s="2">
        <v>0.35209484391838547</v>
      </c>
      <c r="M25" s="1">
        <f t="shared" si="21"/>
        <v>1.697652701040544</v>
      </c>
      <c r="N25" s="6">
        <f t="shared" si="22"/>
        <v>3917.4885275828815</v>
      </c>
      <c r="O25" s="2">
        <f t="shared" si="23"/>
        <v>4106.4634984501363</v>
      </c>
      <c r="P25" s="2"/>
      <c r="Q25" s="2"/>
      <c r="R25" s="6">
        <f t="shared" si="24"/>
        <v>0</v>
      </c>
      <c r="S25" s="6">
        <f t="shared" si="25"/>
        <v>4106.4634984501363</v>
      </c>
      <c r="T25">
        <f t="shared" si="26"/>
        <v>3780</v>
      </c>
      <c r="U25" s="6">
        <f t="shared" si="27"/>
        <v>326.46349845013629</v>
      </c>
      <c r="V25" s="4">
        <f t="shared" si="28"/>
        <v>8.6366004880988445E-2</v>
      </c>
      <c r="W25" s="4">
        <f t="shared" si="29"/>
        <v>8.6366004880988445E-2</v>
      </c>
      <c r="X25" s="1">
        <f t="shared" si="30"/>
        <v>0</v>
      </c>
    </row>
    <row r="26" spans="1:24">
      <c r="A26" s="5" t="s">
        <v>202</v>
      </c>
      <c r="B26">
        <v>270</v>
      </c>
      <c r="C26" s="2">
        <v>254.71337397839173</v>
      </c>
      <c r="D26" s="3">
        <v>1.058565639569695</v>
      </c>
      <c r="E26" s="19">
        <f t="shared" si="31"/>
        <v>0.30975388375492741</v>
      </c>
      <c r="F26" s="37">
        <f t="shared" si="0"/>
        <v>0.25488788913354338</v>
      </c>
      <c r="H26" s="41">
        <f t="shared" si="1"/>
        <v>68.819730066056707</v>
      </c>
      <c r="I26" t="s">
        <v>7</v>
      </c>
      <c r="J26" t="s">
        <v>17</v>
      </c>
      <c r="K26" s="2">
        <f t="shared" si="2"/>
        <v>269.63082563239112</v>
      </c>
      <c r="L26" s="2">
        <v>0.36917436760887307</v>
      </c>
      <c r="M26" s="1">
        <f t="shared" si="21"/>
        <v>1.7975388375492742</v>
      </c>
      <c r="N26" s="6">
        <f t="shared" si="22"/>
        <v>4172.2019015612732</v>
      </c>
      <c r="O26" s="2">
        <f t="shared" si="23"/>
        <v>4416.549574340107</v>
      </c>
      <c r="P26" s="2"/>
      <c r="Q26" s="2"/>
      <c r="R26" s="6">
        <f t="shared" si="24"/>
        <v>0</v>
      </c>
      <c r="S26" s="6">
        <f t="shared" si="25"/>
        <v>4416.549574340107</v>
      </c>
      <c r="T26">
        <f t="shared" si="26"/>
        <v>4050</v>
      </c>
      <c r="U26" s="6">
        <f t="shared" si="27"/>
        <v>366.54957434010703</v>
      </c>
      <c r="V26" s="4">
        <f t="shared" si="28"/>
        <v>9.0506067738298057E-2</v>
      </c>
      <c r="W26" s="4">
        <f t="shared" si="29"/>
        <v>9.0506067738298057E-2</v>
      </c>
      <c r="X26" s="1">
        <f t="shared" si="30"/>
        <v>0</v>
      </c>
    </row>
    <row r="27" spans="1:24">
      <c r="A27" s="5" t="s">
        <v>203</v>
      </c>
      <c r="B27">
        <v>255</v>
      </c>
      <c r="C27" s="2">
        <v>237.42517722816513</v>
      </c>
      <c r="D27" s="3">
        <v>1.0725732023423062</v>
      </c>
      <c r="E27" s="19">
        <f t="shared" si="31"/>
        <v>0.29977058843753512</v>
      </c>
      <c r="F27" s="37">
        <f t="shared" si="0"/>
        <v>0.23852145391727558</v>
      </c>
      <c r="H27" s="41">
        <f t="shared" si="1"/>
        <v>60.822970748905277</v>
      </c>
      <c r="I27" t="s">
        <v>7</v>
      </c>
      <c r="J27" t="s">
        <v>18</v>
      </c>
      <c r="K27" s="2">
        <f t="shared" si="2"/>
        <v>254.65588265630268</v>
      </c>
      <c r="L27" s="2">
        <v>0.34411734369734454</v>
      </c>
      <c r="M27" s="1">
        <f t="shared" si="21"/>
        <v>1.6977058843753512</v>
      </c>
      <c r="N27" s="6">
        <f t="shared" si="22"/>
        <v>4409.6270787894382</v>
      </c>
      <c r="O27" s="2">
        <f t="shared" si="23"/>
        <v>4729.6478370325367</v>
      </c>
      <c r="P27" s="2"/>
      <c r="Q27" s="2"/>
      <c r="R27" s="6">
        <f t="shared" si="24"/>
        <v>0</v>
      </c>
      <c r="S27" s="6">
        <f t="shared" si="25"/>
        <v>4729.6478370325367</v>
      </c>
      <c r="T27">
        <f t="shared" si="26"/>
        <v>4305</v>
      </c>
      <c r="U27" s="6">
        <f t="shared" si="27"/>
        <v>424.6478370325367</v>
      </c>
      <c r="V27" s="4">
        <f t="shared" si="28"/>
        <v>9.8640612551111895E-2</v>
      </c>
      <c r="W27" s="4">
        <f t="shared" si="29"/>
        <v>9.8640612551111895E-2</v>
      </c>
      <c r="X27" s="1">
        <f t="shared" si="30"/>
        <v>0</v>
      </c>
    </row>
    <row r="28" spans="1:24">
      <c r="A28" s="5" t="s">
        <v>204</v>
      </c>
      <c r="B28">
        <v>255</v>
      </c>
      <c r="C28" s="2">
        <v>233.46367913439619</v>
      </c>
      <c r="D28" s="3">
        <v>1.0907976147892071</v>
      </c>
      <c r="E28" s="19">
        <f t="shared" si="31"/>
        <v>0.29977441622647477</v>
      </c>
      <c r="F28" s="37">
        <f t="shared" si="0"/>
        <v>0.2178564156257797</v>
      </c>
      <c r="H28" s="41">
        <f t="shared" si="1"/>
        <v>55.553385984573822</v>
      </c>
      <c r="I28" t="s">
        <v>7</v>
      </c>
      <c r="J28" t="s">
        <v>19</v>
      </c>
      <c r="K28" s="2">
        <f t="shared" si="2"/>
        <v>254.66162433971215</v>
      </c>
      <c r="L28" s="2">
        <v>0.338375660287839</v>
      </c>
      <c r="M28" s="1">
        <f t="shared" si="21"/>
        <v>1.6977441622647476</v>
      </c>
      <c r="N28" s="6">
        <f t="shared" si="22"/>
        <v>4643.0907579238346</v>
      </c>
      <c r="O28" s="2">
        <f t="shared" si="23"/>
        <v>5064.6723239931307</v>
      </c>
      <c r="P28" s="2"/>
      <c r="Q28" s="2"/>
      <c r="R28" s="6">
        <f t="shared" si="24"/>
        <v>0</v>
      </c>
      <c r="S28" s="6">
        <f t="shared" si="25"/>
        <v>5064.6723239931307</v>
      </c>
      <c r="T28">
        <f t="shared" si="26"/>
        <v>4560</v>
      </c>
      <c r="U28" s="6">
        <f t="shared" si="27"/>
        <v>504.6723239931307</v>
      </c>
      <c r="V28" s="4">
        <f t="shared" si="28"/>
        <v>0.11067375526165146</v>
      </c>
      <c r="W28" s="4">
        <f t="shared" si="29"/>
        <v>0.11067375526165146</v>
      </c>
      <c r="X28" s="1">
        <f t="shared" si="30"/>
        <v>0</v>
      </c>
    </row>
    <row r="29" spans="1:24">
      <c r="A29" s="5" t="s">
        <v>206</v>
      </c>
      <c r="B29">
        <v>105</v>
      </c>
      <c r="C29" s="2">
        <v>93.725028633224383</v>
      </c>
      <c r="D29" s="3">
        <v>1.1188490323322189</v>
      </c>
      <c r="E29" s="19">
        <f t="shared" si="31"/>
        <v>0.19990943839439507</v>
      </c>
      <c r="F29" s="37">
        <f t="shared" si="0"/>
        <v>0.18736221988490545</v>
      </c>
      <c r="H29" s="41">
        <f t="shared" si="1"/>
        <v>19.673033087915073</v>
      </c>
      <c r="I29" t="s">
        <v>7</v>
      </c>
      <c r="J29" t="s">
        <v>20</v>
      </c>
      <c r="K29" s="2">
        <f t="shared" si="2"/>
        <v>104.86415759159262</v>
      </c>
      <c r="L29" s="2">
        <v>0.13584240840737891</v>
      </c>
      <c r="M29" s="1">
        <f t="shared" si="21"/>
        <v>0.69909438394395074</v>
      </c>
      <c r="N29" s="6">
        <f t="shared" si="22"/>
        <v>4736.8157865570593</v>
      </c>
      <c r="O29" s="2">
        <f t="shared" si="23"/>
        <v>5299.7817591253443</v>
      </c>
      <c r="P29" s="2"/>
      <c r="Q29" s="2"/>
      <c r="R29" s="6">
        <f t="shared" si="24"/>
        <v>0</v>
      </c>
      <c r="S29" s="6">
        <f t="shared" si="25"/>
        <v>5299.7817591253443</v>
      </c>
      <c r="T29">
        <f t="shared" si="26"/>
        <v>4665</v>
      </c>
      <c r="U29" s="6">
        <f t="shared" si="27"/>
        <v>634.78175912534425</v>
      </c>
      <c r="V29" s="4">
        <f t="shared" si="28"/>
        <v>0.13607326026266753</v>
      </c>
      <c r="W29" s="4">
        <f t="shared" si="29"/>
        <v>0.13607326026266753</v>
      </c>
      <c r="X29" s="1">
        <f t="shared" si="30"/>
        <v>0</v>
      </c>
    </row>
    <row r="30" spans="1:24">
      <c r="A30" s="5" t="s">
        <v>209</v>
      </c>
      <c r="B30">
        <v>90</v>
      </c>
      <c r="C30" s="2">
        <v>79.284729130131183</v>
      </c>
      <c r="D30" s="3">
        <v>1.1336998680561616</v>
      </c>
      <c r="E30" s="19">
        <f t="shared" si="31"/>
        <v>0.18992339130246549</v>
      </c>
      <c r="F30" s="37">
        <f t="shared" si="0"/>
        <v>0.17182829654333887</v>
      </c>
      <c r="H30" s="41">
        <f t="shared" si="1"/>
        <v>15.464546688900498</v>
      </c>
      <c r="I30" t="s">
        <v>7</v>
      </c>
      <c r="J30" t="s">
        <v>21</v>
      </c>
      <c r="K30" s="2">
        <f t="shared" si="2"/>
        <v>89.885086953698234</v>
      </c>
      <c r="L30" s="2">
        <v>0.11491304630176212</v>
      </c>
      <c r="M30" s="1">
        <f t="shared" si="21"/>
        <v>0.5992339130246549</v>
      </c>
      <c r="N30" s="6">
        <f t="shared" si="22"/>
        <v>4816.1005156871906</v>
      </c>
      <c r="O30" s="2">
        <f t="shared" si="23"/>
        <v>5460.0125191797797</v>
      </c>
      <c r="P30" s="2"/>
      <c r="Q30" s="2"/>
      <c r="R30" s="6">
        <f t="shared" si="24"/>
        <v>0</v>
      </c>
      <c r="S30" s="6">
        <f t="shared" si="25"/>
        <v>5460.0125191797797</v>
      </c>
      <c r="T30">
        <f t="shared" si="26"/>
        <v>4755</v>
      </c>
      <c r="U30" s="6">
        <f t="shared" si="27"/>
        <v>705.0125191797797</v>
      </c>
      <c r="V30" s="4">
        <f t="shared" si="28"/>
        <v>0.14826761707250879</v>
      </c>
      <c r="W30" s="4">
        <f t="shared" si="29"/>
        <v>0.14826761707250879</v>
      </c>
      <c r="X30" s="1">
        <f t="shared" si="30"/>
        <v>0</v>
      </c>
    </row>
    <row r="31" spans="1:24">
      <c r="A31" s="5" t="s">
        <v>210</v>
      </c>
      <c r="B31">
        <v>90</v>
      </c>
      <c r="C31" s="2">
        <v>79.430775142804691</v>
      </c>
      <c r="D31" s="3">
        <v>1.1316127170751415</v>
      </c>
      <c r="E31" s="19">
        <f t="shared" si="31"/>
        <v>0.18992325018582257</v>
      </c>
      <c r="F31" s="37">
        <f t="shared" si="0"/>
        <v>0.17398685661065341</v>
      </c>
      <c r="H31" s="41">
        <f t="shared" si="1"/>
        <v>15.658817094958806</v>
      </c>
      <c r="I31" t="s">
        <v>7</v>
      </c>
      <c r="J31" t="s">
        <v>22</v>
      </c>
      <c r="K31" s="2">
        <f t="shared" si="2"/>
        <v>89.88487527873383</v>
      </c>
      <c r="L31" s="2">
        <v>0.11512472126616784</v>
      </c>
      <c r="M31" s="1">
        <f t="shared" si="21"/>
        <v>0.59923250185822552</v>
      </c>
      <c r="N31" s="6">
        <f t="shared" si="22"/>
        <v>4895.5312908299957</v>
      </c>
      <c r="O31" s="2">
        <f t="shared" si="23"/>
        <v>5539.8454655425066</v>
      </c>
      <c r="P31" s="2"/>
      <c r="Q31" s="2"/>
      <c r="R31" s="6">
        <f t="shared" si="24"/>
        <v>0</v>
      </c>
      <c r="S31" s="6">
        <f t="shared" si="25"/>
        <v>5539.8454655425066</v>
      </c>
      <c r="T31">
        <f t="shared" si="26"/>
        <v>4845</v>
      </c>
      <c r="U31" s="6">
        <f t="shared" si="27"/>
        <v>694.84546554250664</v>
      </c>
      <c r="V31" s="4">
        <f t="shared" si="28"/>
        <v>0.14341495676831917</v>
      </c>
      <c r="W31" s="4">
        <f t="shared" si="29"/>
        <v>0.14341495676831917</v>
      </c>
      <c r="X31" s="1">
        <f t="shared" si="30"/>
        <v>0</v>
      </c>
    </row>
    <row r="32" spans="1:24">
      <c r="A32" s="5" t="s">
        <v>211</v>
      </c>
      <c r="B32">
        <v>90</v>
      </c>
      <c r="C32" s="2">
        <v>79.175194620626044</v>
      </c>
      <c r="D32" s="3">
        <v>1.1352702843436449</v>
      </c>
      <c r="E32" s="19">
        <f t="shared" si="31"/>
        <v>0.18992349713994772</v>
      </c>
      <c r="F32" s="37">
        <f t="shared" si="0"/>
        <v>0.17020937649285298</v>
      </c>
      <c r="H32" s="41">
        <f t="shared" si="1"/>
        <v>15.318843884356767</v>
      </c>
      <c r="I32" t="s">
        <v>7</v>
      </c>
      <c r="J32" t="s">
        <v>23</v>
      </c>
      <c r="K32" s="2">
        <f t="shared" si="2"/>
        <v>89.885245709921548</v>
      </c>
      <c r="L32" s="2">
        <v>0.1147542900784578</v>
      </c>
      <c r="M32" s="1">
        <f t="shared" si="21"/>
        <v>0.59923497139947701</v>
      </c>
      <c r="N32" s="6">
        <f t="shared" si="22"/>
        <v>4974.7064854506216</v>
      </c>
      <c r="O32" s="2">
        <f t="shared" si="23"/>
        <v>5647.6364462637011</v>
      </c>
      <c r="P32" s="2"/>
      <c r="Q32" s="2"/>
      <c r="R32" s="6">
        <f t="shared" si="24"/>
        <v>0</v>
      </c>
      <c r="S32" s="6">
        <f t="shared" si="25"/>
        <v>5647.6364462637011</v>
      </c>
      <c r="T32">
        <f t="shared" si="26"/>
        <v>4935</v>
      </c>
      <c r="U32" s="6">
        <f t="shared" si="27"/>
        <v>712.63644626370115</v>
      </c>
      <c r="V32" s="4">
        <f t="shared" si="28"/>
        <v>0.14440454838170247</v>
      </c>
      <c r="W32" s="4">
        <f t="shared" si="29"/>
        <v>0.14440454838170247</v>
      </c>
      <c r="X32" s="1">
        <f t="shared" si="30"/>
        <v>0</v>
      </c>
    </row>
    <row r="33" spans="1:24">
      <c r="A33" s="5" t="s">
        <v>212</v>
      </c>
      <c r="B33">
        <v>90</v>
      </c>
      <c r="C33" s="2">
        <v>79.36688001226004</v>
      </c>
      <c r="D33" s="3">
        <v>1.1325249004703972</v>
      </c>
      <c r="E33" s="19">
        <f t="shared" si="31"/>
        <v>0.18992331192435385</v>
      </c>
      <c r="F33" s="37">
        <f t="shared" si="0"/>
        <v>0.17304248658120336</v>
      </c>
      <c r="H33" s="41">
        <f t="shared" si="1"/>
        <v>15.573823792308303</v>
      </c>
      <c r="I33" t="s">
        <v>7</v>
      </c>
      <c r="J33" t="s">
        <v>24</v>
      </c>
      <c r="K33" s="2">
        <f t="shared" si="2"/>
        <v>89.88496788653076</v>
      </c>
      <c r="L33" s="2">
        <v>0.11503211346924036</v>
      </c>
      <c r="M33" s="1">
        <f t="shared" si="21"/>
        <v>0.59923311924353839</v>
      </c>
      <c r="N33" s="6">
        <f t="shared" si="22"/>
        <v>5054.0733654628821</v>
      </c>
      <c r="O33" s="2">
        <f t="shared" si="23"/>
        <v>5723.863935190936</v>
      </c>
      <c r="P33" s="2"/>
      <c r="Q33" s="2"/>
      <c r="R33" s="6">
        <f t="shared" si="24"/>
        <v>0</v>
      </c>
      <c r="S33" s="6">
        <f t="shared" si="25"/>
        <v>5723.863935190936</v>
      </c>
      <c r="T33">
        <f t="shared" si="26"/>
        <v>5025</v>
      </c>
      <c r="U33" s="6">
        <f t="shared" si="27"/>
        <v>698.86393519093599</v>
      </c>
      <c r="V33" s="4">
        <f t="shared" si="28"/>
        <v>0.13907740003799729</v>
      </c>
      <c r="W33" s="4">
        <f t="shared" si="29"/>
        <v>0.13907740003799729</v>
      </c>
      <c r="X33" s="1">
        <f t="shared" si="30"/>
        <v>0</v>
      </c>
    </row>
    <row r="34" spans="1:24">
      <c r="A34" s="7" t="s">
        <v>213</v>
      </c>
      <c r="B34">
        <v>90</v>
      </c>
      <c r="C34" s="2">
        <v>77.723862369683062</v>
      </c>
      <c r="D34" s="3">
        <v>1.1564961710516042</v>
      </c>
      <c r="E34" s="19">
        <f t="shared" si="31"/>
        <v>0.18992489948658689</v>
      </c>
      <c r="F34" s="37">
        <f t="shared" ref="F34:F65" si="32">IF(G34="",($F$1*C34-B34)/B34,H34/B34)</f>
        <v>0.14875868582391563</v>
      </c>
      <c r="H34" s="41">
        <f t="shared" ref="H34:H65" si="33">IF(G34="",$F$1*C34-B34,G34-B34)</f>
        <v>13.388281724152407</v>
      </c>
      <c r="I34" t="s">
        <v>7</v>
      </c>
      <c r="J34" t="s">
        <v>25</v>
      </c>
      <c r="K34" s="2">
        <f t="shared" ref="K34:K65" si="34">D34*C34</f>
        <v>89.887349229880328</v>
      </c>
      <c r="L34" s="2">
        <v>0.11265077011967586</v>
      </c>
      <c r="M34" s="1">
        <f t="shared" si="21"/>
        <v>0.59924899486586891</v>
      </c>
      <c r="N34" s="6">
        <f t="shared" si="22"/>
        <v>5131.7972278325651</v>
      </c>
      <c r="O34" s="2">
        <f t="shared" si="23"/>
        <v>5934.9038446015984</v>
      </c>
      <c r="P34" s="2"/>
      <c r="Q34" s="2"/>
      <c r="R34" s="6">
        <f t="shared" si="24"/>
        <v>0</v>
      </c>
      <c r="S34" s="6">
        <f t="shared" si="25"/>
        <v>5934.9038446015984</v>
      </c>
      <c r="T34">
        <f t="shared" si="26"/>
        <v>5115</v>
      </c>
      <c r="U34" s="6">
        <f t="shared" si="27"/>
        <v>819.90384460159839</v>
      </c>
      <c r="V34" s="4">
        <f t="shared" si="28"/>
        <v>0.16029400676473093</v>
      </c>
      <c r="W34" s="4">
        <f t="shared" si="29"/>
        <v>0.16029400676473093</v>
      </c>
      <c r="X34" s="1">
        <f t="shared" si="30"/>
        <v>0</v>
      </c>
    </row>
    <row r="35" spans="1:24">
      <c r="A35" s="7" t="s">
        <v>214</v>
      </c>
      <c r="B35">
        <v>135</v>
      </c>
      <c r="C35" s="2">
        <v>110.3651462022123</v>
      </c>
      <c r="D35" s="3">
        <v>1.2217628890581103</v>
      </c>
      <c r="E35" s="19">
        <f t="shared" si="31"/>
        <v>0.21989335991689044</v>
      </c>
      <c r="F35" s="37">
        <f t="shared" si="32"/>
        <v>8.7464573912465246E-2</v>
      </c>
      <c r="H35" s="41">
        <f t="shared" si="33"/>
        <v>11.807717478182809</v>
      </c>
      <c r="I35" t="s">
        <v>7</v>
      </c>
      <c r="J35" t="s">
        <v>26</v>
      </c>
      <c r="K35" s="2">
        <f t="shared" si="34"/>
        <v>134.84003987533563</v>
      </c>
      <c r="L35" s="2">
        <v>0.15996012466435708</v>
      </c>
      <c r="M35" s="1">
        <f t="shared" si="21"/>
        <v>0.89893359916890425</v>
      </c>
      <c r="N35" s="6">
        <f t="shared" si="22"/>
        <v>4909.1423740347782</v>
      </c>
      <c r="O35" s="2">
        <f t="shared" si="23"/>
        <v>5997.8079696983204</v>
      </c>
      <c r="P35" s="2">
        <v>333.02</v>
      </c>
      <c r="Q35" s="2">
        <v>371.31</v>
      </c>
      <c r="R35" s="6">
        <f t="shared" si="24"/>
        <v>371.31</v>
      </c>
      <c r="S35" s="6">
        <f t="shared" si="25"/>
        <v>6369.1179696983208</v>
      </c>
      <c r="T35">
        <f t="shared" si="26"/>
        <v>5250</v>
      </c>
      <c r="U35" s="6">
        <f t="shared" si="27"/>
        <v>1119.1179696983208</v>
      </c>
      <c r="V35" s="4">
        <f t="shared" si="28"/>
        <v>0.21316532756158502</v>
      </c>
      <c r="W35" s="4">
        <f t="shared" si="29"/>
        <v>0.22938903060008342</v>
      </c>
      <c r="X35" s="1">
        <f t="shared" si="30"/>
        <v>5.8298496238653817E-2</v>
      </c>
    </row>
    <row r="36" spans="1:24">
      <c r="A36" s="7" t="s">
        <v>215</v>
      </c>
      <c r="B36">
        <v>135</v>
      </c>
      <c r="C36" s="2">
        <v>111.62479306152133</v>
      </c>
      <c r="D36" s="3">
        <v>1.2079593653038387</v>
      </c>
      <c r="E36" s="19">
        <f t="shared" si="31"/>
        <v>0.21989214278584512</v>
      </c>
      <c r="F36" s="37">
        <f t="shared" si="32"/>
        <v>9.9876294299523521E-2</v>
      </c>
      <c r="H36" s="41">
        <f t="shared" si="33"/>
        <v>13.483299730435675</v>
      </c>
      <c r="I36" t="s">
        <v>7</v>
      </c>
      <c r="J36" t="s">
        <v>27</v>
      </c>
      <c r="K36" s="2">
        <f t="shared" si="34"/>
        <v>134.83821417876766</v>
      </c>
      <c r="L36" s="2">
        <v>0.16178582123235652</v>
      </c>
      <c r="M36" s="1">
        <f t="shared" si="21"/>
        <v>0.89892142785845108</v>
      </c>
      <c r="N36" s="6">
        <f t="shared" si="22"/>
        <v>5020.7671670962991</v>
      </c>
      <c r="O36" s="2">
        <f t="shared" si="23"/>
        <v>6064.8827205039979</v>
      </c>
      <c r="P36" s="2"/>
      <c r="Q36" s="2"/>
      <c r="R36" s="6">
        <f t="shared" si="24"/>
        <v>371.31</v>
      </c>
      <c r="S36" s="6">
        <f t="shared" si="25"/>
        <v>6436.1927205039983</v>
      </c>
      <c r="T36">
        <f t="shared" si="26"/>
        <v>5385</v>
      </c>
      <c r="U36" s="6">
        <f t="shared" si="27"/>
        <v>1051.1927205039983</v>
      </c>
      <c r="V36" s="4">
        <f t="shared" si="28"/>
        <v>0.19520756183918264</v>
      </c>
      <c r="W36" s="4">
        <f t="shared" si="29"/>
        <v>0.20966448274703819</v>
      </c>
      <c r="X36" s="1">
        <f t="shared" si="30"/>
        <v>5.7690938746614143E-2</v>
      </c>
    </row>
    <row r="37" spans="1:24">
      <c r="A37" s="7" t="s">
        <v>216</v>
      </c>
      <c r="B37">
        <v>135</v>
      </c>
      <c r="C37" s="2">
        <v>111.82560632894742</v>
      </c>
      <c r="D37" s="3">
        <v>1.2057875432309384</v>
      </c>
      <c r="E37" s="19">
        <f t="shared" si="31"/>
        <v>0.21989194875046109</v>
      </c>
      <c r="F37" s="37">
        <f t="shared" si="32"/>
        <v>0.10185497436122862</v>
      </c>
      <c r="H37" s="41">
        <f t="shared" si="33"/>
        <v>13.750421538765863</v>
      </c>
      <c r="I37" t="s">
        <v>7</v>
      </c>
      <c r="J37" t="s">
        <v>29</v>
      </c>
      <c r="K37" s="2">
        <f t="shared" si="34"/>
        <v>134.83792312569159</v>
      </c>
      <c r="L37" s="2">
        <v>0.16207687430841441</v>
      </c>
      <c r="M37" s="1">
        <f t="shared" si="21"/>
        <v>0.89891948750461059</v>
      </c>
      <c r="N37" s="6">
        <f t="shared" si="22"/>
        <v>5132.5927734252464</v>
      </c>
      <c r="O37" s="2">
        <f t="shared" si="23"/>
        <v>6188.8164306732961</v>
      </c>
      <c r="P37" s="2"/>
      <c r="Q37" s="2"/>
      <c r="R37" s="6">
        <f t="shared" si="24"/>
        <v>371.31</v>
      </c>
      <c r="S37" s="6">
        <f t="shared" si="25"/>
        <v>6560.1264306732965</v>
      </c>
      <c r="T37">
        <f t="shared" si="26"/>
        <v>5520</v>
      </c>
      <c r="U37" s="6">
        <f t="shared" si="27"/>
        <v>1040.1264306732965</v>
      </c>
      <c r="V37" s="4">
        <f t="shared" si="28"/>
        <v>0.18842870120893052</v>
      </c>
      <c r="W37" s="4">
        <f t="shared" si="29"/>
        <v>0.20201768424070909</v>
      </c>
      <c r="X37" s="1">
        <f t="shared" si="30"/>
        <v>5.6601043276217886E-2</v>
      </c>
    </row>
    <row r="38" spans="1:24">
      <c r="A38" s="7" t="s">
        <v>217</v>
      </c>
      <c r="B38">
        <v>135</v>
      </c>
      <c r="C38" s="2">
        <v>112.09944260271023</v>
      </c>
      <c r="D38" s="3">
        <v>1.2028385075295047</v>
      </c>
      <c r="E38" s="19">
        <f t="shared" si="31"/>
        <v>0.21989168415675558</v>
      </c>
      <c r="F38" s="37">
        <f t="shared" si="32"/>
        <v>0.10455317444537147</v>
      </c>
      <c r="H38" s="41">
        <f t="shared" si="33"/>
        <v>14.114678550125149</v>
      </c>
      <c r="I38" t="s">
        <v>7</v>
      </c>
      <c r="J38" t="s">
        <v>30</v>
      </c>
      <c r="K38" s="2">
        <f t="shared" si="34"/>
        <v>134.83752623513334</v>
      </c>
      <c r="L38" s="2">
        <v>0.16247376486667517</v>
      </c>
      <c r="M38" s="1">
        <f t="shared" si="21"/>
        <v>0.89891684156755558</v>
      </c>
      <c r="N38" s="6">
        <f t="shared" si="22"/>
        <v>5244.6922160279564</v>
      </c>
      <c r="O38" s="2">
        <f t="shared" si="23"/>
        <v>6308.5177575786774</v>
      </c>
      <c r="P38" s="2"/>
      <c r="Q38" s="2"/>
      <c r="R38" s="6">
        <f t="shared" si="24"/>
        <v>371.31</v>
      </c>
      <c r="S38" s="6">
        <f t="shared" si="25"/>
        <v>6679.8277575786778</v>
      </c>
      <c r="T38">
        <f t="shared" si="26"/>
        <v>5655</v>
      </c>
      <c r="U38" s="6">
        <f t="shared" si="27"/>
        <v>1024.8277575786778</v>
      </c>
      <c r="V38" s="4">
        <f t="shared" si="28"/>
        <v>0.18122506765317037</v>
      </c>
      <c r="W38" s="4">
        <f t="shared" si="29"/>
        <v>0.19396061418794019</v>
      </c>
      <c r="X38" s="1">
        <f t="shared" si="30"/>
        <v>5.5586762634519407E-2</v>
      </c>
    </row>
    <row r="39" spans="1:24">
      <c r="A39" s="7" t="s">
        <v>218</v>
      </c>
      <c r="B39">
        <v>135</v>
      </c>
      <c r="C39" s="2">
        <v>109.81747365468667</v>
      </c>
      <c r="D39" s="3">
        <v>1.2278631912481406</v>
      </c>
      <c r="E39" s="19">
        <f t="shared" si="31"/>
        <v>0.21989388910430147</v>
      </c>
      <c r="F39" s="37">
        <f t="shared" si="32"/>
        <v>8.2068173744179337E-2</v>
      </c>
      <c r="H39" s="41">
        <f t="shared" si="33"/>
        <v>11.07920345546421</v>
      </c>
      <c r="I39" t="s">
        <v>7</v>
      </c>
      <c r="J39" t="s">
        <v>31</v>
      </c>
      <c r="K39" s="2">
        <f t="shared" si="34"/>
        <v>134.84083365645216</v>
      </c>
      <c r="L39" s="2">
        <v>0.15916634354783563</v>
      </c>
      <c r="M39" s="1">
        <f t="shared" si="21"/>
        <v>0.89893889104301439</v>
      </c>
      <c r="N39" s="6">
        <f t="shared" si="22"/>
        <v>5354.5096896826435</v>
      </c>
      <c r="O39" s="2">
        <f t="shared" si="23"/>
        <v>6574.6053551428213</v>
      </c>
      <c r="P39" s="2"/>
      <c r="Q39" s="2"/>
      <c r="R39" s="6">
        <f t="shared" si="24"/>
        <v>371.31</v>
      </c>
      <c r="S39" s="6">
        <f t="shared" si="25"/>
        <v>6945.9153551428217</v>
      </c>
      <c r="T39">
        <f t="shared" si="26"/>
        <v>5790</v>
      </c>
      <c r="U39" s="6">
        <f t="shared" si="27"/>
        <v>1155.9153551428217</v>
      </c>
      <c r="V39" s="4">
        <f t="shared" si="28"/>
        <v>0.19963995771033183</v>
      </c>
      <c r="W39" s="4">
        <f t="shared" si="29"/>
        <v>0.21332007462003211</v>
      </c>
      <c r="X39" s="1">
        <f t="shared" si="30"/>
        <v>5.345731714468397E-2</v>
      </c>
    </row>
    <row r="40" spans="1:24">
      <c r="A40" s="7" t="s">
        <v>219</v>
      </c>
      <c r="B40">
        <v>135</v>
      </c>
      <c r="C40" s="2">
        <v>108.61259405013018</v>
      </c>
      <c r="D40" s="3">
        <v>1.2415004093601878</v>
      </c>
      <c r="E40" s="19">
        <f t="shared" si="31"/>
        <v>0.21989505331660569</v>
      </c>
      <c r="F40" s="37">
        <f t="shared" si="32"/>
        <v>7.0196093373949386E-2</v>
      </c>
      <c r="H40" s="41">
        <f t="shared" si="33"/>
        <v>9.4764726054831669</v>
      </c>
      <c r="I40" t="s">
        <v>7</v>
      </c>
      <c r="J40" t="s">
        <v>47</v>
      </c>
      <c r="K40" s="2">
        <f t="shared" si="34"/>
        <v>134.84257997490852</v>
      </c>
      <c r="L40" s="2">
        <v>0.15742002509148828</v>
      </c>
      <c r="M40" s="1">
        <f t="shared" si="21"/>
        <v>0.89895053316605678</v>
      </c>
      <c r="N40" s="6">
        <f t="shared" si="22"/>
        <v>5300.1222837327741</v>
      </c>
      <c r="O40" s="2">
        <f t="shared" si="23"/>
        <v>6580.1039849132922</v>
      </c>
      <c r="P40" s="2">
        <v>163</v>
      </c>
      <c r="Q40" s="2">
        <v>184.67</v>
      </c>
      <c r="R40" s="6">
        <f t="shared" si="24"/>
        <v>555.98</v>
      </c>
      <c r="S40" s="6">
        <f t="shared" si="25"/>
        <v>7136.0839849132917</v>
      </c>
      <c r="T40">
        <f t="shared" si="26"/>
        <v>5925</v>
      </c>
      <c r="U40" s="6">
        <f t="shared" si="27"/>
        <v>1211.0839849132917</v>
      </c>
      <c r="V40" s="4">
        <f t="shared" si="28"/>
        <v>0.20440236032291836</v>
      </c>
      <c r="W40" s="4">
        <f t="shared" si="29"/>
        <v>0.2255689092075075</v>
      </c>
      <c r="X40" s="1">
        <f t="shared" si="30"/>
        <v>7.7911078565698177E-2</v>
      </c>
    </row>
    <row r="41" spans="1:24">
      <c r="A41" s="7" t="s">
        <v>220</v>
      </c>
      <c r="B41">
        <v>135</v>
      </c>
      <c r="C41" s="2">
        <v>108.01015424785197</v>
      </c>
      <c r="D41" s="3">
        <v>1.2484331132859054</v>
      </c>
      <c r="E41" s="19">
        <f t="shared" si="31"/>
        <v>0.21989563542275781</v>
      </c>
      <c r="F41" s="37">
        <f t="shared" si="32"/>
        <v>6.4260053188834723E-2</v>
      </c>
      <c r="H41" s="41">
        <f t="shared" si="33"/>
        <v>8.675107180492688</v>
      </c>
      <c r="I41" t="s">
        <v>7</v>
      </c>
      <c r="J41" t="s">
        <v>48</v>
      </c>
      <c r="K41" s="2">
        <f t="shared" si="34"/>
        <v>134.84345313413669</v>
      </c>
      <c r="L41" s="2">
        <v>0.15654686586331465</v>
      </c>
      <c r="M41" s="1">
        <f t="shared" si="21"/>
        <v>0.89895635422757791</v>
      </c>
      <c r="N41" s="6">
        <f t="shared" si="22"/>
        <v>5083.6224379806263</v>
      </c>
      <c r="O41" s="2">
        <f t="shared" si="23"/>
        <v>6346.5625870182384</v>
      </c>
      <c r="P41" s="2">
        <v>324.51</v>
      </c>
      <c r="Q41" s="2">
        <v>369.7</v>
      </c>
      <c r="R41" s="6">
        <f t="shared" si="24"/>
        <v>925.68000000000006</v>
      </c>
      <c r="S41" s="6">
        <f t="shared" si="25"/>
        <v>7272.2425870182387</v>
      </c>
      <c r="T41">
        <f t="shared" si="26"/>
        <v>6060</v>
      </c>
      <c r="U41" s="6">
        <f t="shared" si="27"/>
        <v>1212.2425870182387</v>
      </c>
      <c r="V41" s="4">
        <f t="shared" si="28"/>
        <v>0.20004003086109545</v>
      </c>
      <c r="W41" s="4">
        <f t="shared" si="29"/>
        <v>0.23610577194608795</v>
      </c>
      <c r="X41" s="1">
        <f t="shared" si="30"/>
        <v>0.12728948311658933</v>
      </c>
    </row>
    <row r="42" spans="1:24">
      <c r="A42" s="7" t="s">
        <v>221</v>
      </c>
      <c r="B42">
        <v>135</v>
      </c>
      <c r="C42" s="2">
        <v>107.13387817181092</v>
      </c>
      <c r="D42" s="3">
        <v>1.2586562298031649</v>
      </c>
      <c r="E42" s="19">
        <f t="shared" si="31"/>
        <v>0.21989648212261542</v>
      </c>
      <c r="F42" s="37">
        <f t="shared" si="32"/>
        <v>5.5625812919577002E-2</v>
      </c>
      <c r="H42" s="41">
        <f t="shared" si="33"/>
        <v>7.5094847441428954</v>
      </c>
      <c r="I42" t="s">
        <v>7</v>
      </c>
      <c r="J42" t="s">
        <v>49</v>
      </c>
      <c r="K42" s="2">
        <f t="shared" si="34"/>
        <v>134.84472318392312</v>
      </c>
      <c r="L42" s="2">
        <v>0.15527681607688024</v>
      </c>
      <c r="M42" s="1">
        <f t="shared" si="21"/>
        <v>0.89896482122615418</v>
      </c>
      <c r="N42" s="6">
        <f t="shared" si="22"/>
        <v>4707.3363161524376</v>
      </c>
      <c r="O42" s="2">
        <f t="shared" si="23"/>
        <v>5924.9181801039467</v>
      </c>
      <c r="P42" s="2">
        <v>483.42</v>
      </c>
      <c r="Q42" s="2">
        <v>555.23</v>
      </c>
      <c r="R42" s="6">
        <f t="shared" si="24"/>
        <v>1480.91</v>
      </c>
      <c r="S42" s="6">
        <f t="shared" si="25"/>
        <v>7405.8281801039466</v>
      </c>
      <c r="T42">
        <f t="shared" si="26"/>
        <v>6195</v>
      </c>
      <c r="U42" s="6">
        <f t="shared" si="27"/>
        <v>1210.8281801039466</v>
      </c>
      <c r="V42" s="4">
        <f t="shared" si="28"/>
        <v>0.19545249073510029</v>
      </c>
      <c r="W42" s="4">
        <f t="shared" si="29"/>
        <v>0.25685300452557058</v>
      </c>
      <c r="X42" s="1">
        <f t="shared" si="30"/>
        <v>0.19996548177805745</v>
      </c>
    </row>
    <row r="43" spans="1:24">
      <c r="A43" s="7" t="s">
        <v>222</v>
      </c>
      <c r="B43">
        <v>135</v>
      </c>
      <c r="C43" s="2">
        <v>108.17445601210969</v>
      </c>
      <c r="D43" s="3">
        <v>1.246534717814588</v>
      </c>
      <c r="E43" s="19">
        <f t="shared" si="31"/>
        <v>0.21989547666653447</v>
      </c>
      <c r="F43" s="37">
        <f t="shared" si="32"/>
        <v>6.5878973239320737E-2</v>
      </c>
      <c r="H43" s="41">
        <f t="shared" si="33"/>
        <v>8.893661387308299</v>
      </c>
      <c r="I43" t="s">
        <v>7</v>
      </c>
      <c r="J43" t="s">
        <v>51</v>
      </c>
      <c r="K43" s="2">
        <f t="shared" si="34"/>
        <v>134.84321499980172</v>
      </c>
      <c r="L43" s="2">
        <v>0.15678500019827113</v>
      </c>
      <c r="M43" s="1">
        <f t="shared" si="21"/>
        <v>0.8989547666653448</v>
      </c>
      <c r="N43" s="6">
        <f t="shared" si="22"/>
        <v>4815.5107721645472</v>
      </c>
      <c r="O43" s="2">
        <f t="shared" si="23"/>
        <v>6002.7013615132428</v>
      </c>
      <c r="P43" s="2"/>
      <c r="Q43" s="2"/>
      <c r="R43" s="6">
        <f t="shared" si="24"/>
        <v>1480.91</v>
      </c>
      <c r="S43" s="6">
        <f t="shared" si="25"/>
        <v>7483.6113615132426</v>
      </c>
      <c r="T43">
        <f t="shared" si="26"/>
        <v>6330</v>
      </c>
      <c r="U43" s="6">
        <f t="shared" si="27"/>
        <v>1153.6113615132426</v>
      </c>
      <c r="V43" s="4">
        <f t="shared" si="28"/>
        <v>0.18224508080777935</v>
      </c>
      <c r="W43" s="4">
        <f t="shared" si="29"/>
        <v>0.23790265008759226</v>
      </c>
      <c r="X43" s="1">
        <f t="shared" si="30"/>
        <v>0.19788707997532209</v>
      </c>
    </row>
    <row r="44" spans="1:24">
      <c r="A44" s="7" t="s">
        <v>223</v>
      </c>
      <c r="B44">
        <v>135</v>
      </c>
      <c r="C44" s="2">
        <v>112.44630188280981</v>
      </c>
      <c r="D44" s="3">
        <v>1.1991236816984732</v>
      </c>
      <c r="E44" s="19">
        <f t="shared" si="31"/>
        <v>0.21989134900472856</v>
      </c>
      <c r="F44" s="37">
        <f t="shared" si="32"/>
        <v>0.10797089455195272</v>
      </c>
      <c r="H44" s="41">
        <f t="shared" si="33"/>
        <v>14.576070764513616</v>
      </c>
      <c r="I44" t="s">
        <v>7</v>
      </c>
      <c r="J44" t="s">
        <v>52</v>
      </c>
      <c r="K44" s="2">
        <f t="shared" si="34"/>
        <v>134.83702350709285</v>
      </c>
      <c r="L44" s="2">
        <v>0.16297649290713875</v>
      </c>
      <c r="M44" s="1">
        <f t="shared" si="21"/>
        <v>0.89891349004728571</v>
      </c>
      <c r="N44" s="6">
        <f t="shared" si="22"/>
        <v>4927.9570740473573</v>
      </c>
      <c r="O44" s="2">
        <f t="shared" si="23"/>
        <v>5909.2300298837026</v>
      </c>
      <c r="P44" s="2"/>
      <c r="Q44" s="2"/>
      <c r="R44" s="6">
        <f t="shared" si="24"/>
        <v>1480.91</v>
      </c>
      <c r="S44" s="6">
        <f t="shared" si="25"/>
        <v>7390.1400298837025</v>
      </c>
      <c r="T44">
        <f t="shared" si="26"/>
        <v>6465</v>
      </c>
      <c r="U44" s="6">
        <f t="shared" si="27"/>
        <v>925.14002988370248</v>
      </c>
      <c r="V44" s="4">
        <f t="shared" si="28"/>
        <v>0.14309977260382101</v>
      </c>
      <c r="W44" s="4">
        <f t="shared" si="29"/>
        <v>0.18561864450355081</v>
      </c>
      <c r="X44" s="1">
        <f t="shared" si="30"/>
        <v>0.20038997826991176</v>
      </c>
    </row>
    <row r="45" spans="1:24">
      <c r="A45" s="7" t="s">
        <v>224</v>
      </c>
      <c r="B45">
        <v>135</v>
      </c>
      <c r="C45" s="2">
        <v>110.33776257483601</v>
      </c>
      <c r="D45" s="3">
        <v>1.2220664658931877</v>
      </c>
      <c r="E45" s="19">
        <f t="shared" si="31"/>
        <v>0.21989338637626099</v>
      </c>
      <c r="F45" s="37">
        <f t="shared" si="32"/>
        <v>8.7194753904050779E-2</v>
      </c>
      <c r="H45" s="41">
        <f t="shared" si="33"/>
        <v>11.771291777046855</v>
      </c>
      <c r="I45" t="s">
        <v>7</v>
      </c>
      <c r="J45" t="s">
        <v>53</v>
      </c>
      <c r="K45" s="2">
        <f t="shared" si="34"/>
        <v>134.84007956439146</v>
      </c>
      <c r="L45" s="2">
        <v>0.15992043560853098</v>
      </c>
      <c r="M45" s="1">
        <f t="shared" si="21"/>
        <v>0.89893386376260975</v>
      </c>
      <c r="N45" s="6">
        <f t="shared" si="22"/>
        <v>5038.2948366221935</v>
      </c>
      <c r="O45" s="2">
        <f t="shared" si="23"/>
        <v>6157.1311651187798</v>
      </c>
      <c r="P45" s="2"/>
      <c r="Q45" s="2"/>
      <c r="R45" s="6">
        <f t="shared" si="24"/>
        <v>1480.91</v>
      </c>
      <c r="S45" s="6">
        <f t="shared" si="25"/>
        <v>7638.0411651187796</v>
      </c>
      <c r="T45">
        <f t="shared" si="26"/>
        <v>6600</v>
      </c>
      <c r="U45" s="6">
        <f t="shared" si="27"/>
        <v>1038.0411651187796</v>
      </c>
      <c r="V45" s="4">
        <f t="shared" si="28"/>
        <v>0.15727896441193634</v>
      </c>
      <c r="W45" s="4">
        <f t="shared" si="29"/>
        <v>0.20277845576436038</v>
      </c>
      <c r="X45" s="1">
        <f t="shared" si="30"/>
        <v>0.19388609827909592</v>
      </c>
    </row>
    <row r="46" spans="1:24">
      <c r="A46" s="7" t="s">
        <v>225</v>
      </c>
      <c r="B46">
        <v>135</v>
      </c>
      <c r="C46" s="2">
        <v>109.63491613884476</v>
      </c>
      <c r="D46" s="3">
        <v>1.2299101691234122</v>
      </c>
      <c r="E46" s="19">
        <f t="shared" si="31"/>
        <v>0.21989406550010512</v>
      </c>
      <c r="F46" s="37">
        <f t="shared" si="32"/>
        <v>8.0269373688083678E-2</v>
      </c>
      <c r="H46" s="41">
        <f t="shared" si="33"/>
        <v>10.836365447891296</v>
      </c>
      <c r="I46" t="s">
        <v>7</v>
      </c>
      <c r="J46" t="s">
        <v>54</v>
      </c>
      <c r="K46" s="2">
        <f t="shared" si="34"/>
        <v>134.84109825015767</v>
      </c>
      <c r="L46" s="2">
        <v>0.15890174984232841</v>
      </c>
      <c r="M46" s="1">
        <f t="shared" si="21"/>
        <v>0.89894065500105114</v>
      </c>
      <c r="N46" s="6">
        <f t="shared" si="22"/>
        <v>5147.9297527610379</v>
      </c>
      <c r="O46" s="2">
        <f t="shared" si="23"/>
        <v>6331.4911528537741</v>
      </c>
      <c r="P46" s="2"/>
      <c r="Q46" s="2"/>
      <c r="R46" s="6">
        <f t="shared" si="24"/>
        <v>1480.91</v>
      </c>
      <c r="S46" s="6">
        <f t="shared" si="25"/>
        <v>7812.401152853774</v>
      </c>
      <c r="T46">
        <f t="shared" si="26"/>
        <v>6735</v>
      </c>
      <c r="U46" s="6">
        <f t="shared" si="27"/>
        <v>1077.401152853774</v>
      </c>
      <c r="V46" s="4">
        <f t="shared" si="28"/>
        <v>0.1599704755536413</v>
      </c>
      <c r="W46" s="4">
        <f t="shared" si="29"/>
        <v>0.20505951608247552</v>
      </c>
      <c r="X46" s="1">
        <f t="shared" si="30"/>
        <v>0.18955887838133376</v>
      </c>
    </row>
    <row r="47" spans="1:24">
      <c r="A47" s="7" t="s">
        <v>226</v>
      </c>
      <c r="B47">
        <v>135</v>
      </c>
      <c r="C47" s="2">
        <v>110.51119221488581</v>
      </c>
      <c r="D47" s="3">
        <v>1.2201463534858905</v>
      </c>
      <c r="E47" s="19">
        <f t="shared" si="31"/>
        <v>0.21989321880024751</v>
      </c>
      <c r="F47" s="37">
        <f t="shared" si="32"/>
        <v>8.8903613957341615E-2</v>
      </c>
      <c r="H47" s="41">
        <f t="shared" si="33"/>
        <v>12.001987884241117</v>
      </c>
      <c r="I47" t="s">
        <v>7</v>
      </c>
      <c r="J47" t="s">
        <v>55</v>
      </c>
      <c r="K47" s="2">
        <f t="shared" si="34"/>
        <v>134.83982820037124</v>
      </c>
      <c r="L47" s="2">
        <v>0.16017179962876282</v>
      </c>
      <c r="M47" s="1">
        <f t="shared" si="21"/>
        <v>0.89893218800247499</v>
      </c>
      <c r="N47" s="6">
        <f t="shared" si="22"/>
        <v>5258.4409449759241</v>
      </c>
      <c r="O47" s="2">
        <f t="shared" si="23"/>
        <v>6416.0675440332743</v>
      </c>
      <c r="P47" s="2"/>
      <c r="Q47" s="2"/>
      <c r="R47" s="6">
        <f t="shared" si="24"/>
        <v>1480.91</v>
      </c>
      <c r="S47" s="6">
        <f t="shared" si="25"/>
        <v>7896.9775440332742</v>
      </c>
      <c r="T47">
        <f t="shared" si="26"/>
        <v>6870</v>
      </c>
      <c r="U47" s="6">
        <f t="shared" si="27"/>
        <v>1026.9775440332742</v>
      </c>
      <c r="V47" s="4">
        <f t="shared" si="28"/>
        <v>0.14948726987383898</v>
      </c>
      <c r="W47" s="4">
        <f t="shared" si="29"/>
        <v>0.19056604065496674</v>
      </c>
      <c r="X47" s="1">
        <f t="shared" si="30"/>
        <v>0.1875287085144281</v>
      </c>
    </row>
    <row r="48" spans="1:24">
      <c r="A48" s="7" t="s">
        <v>227</v>
      </c>
      <c r="B48">
        <v>135</v>
      </c>
      <c r="C48" s="2">
        <v>111.24142227825337</v>
      </c>
      <c r="D48" s="3">
        <v>1.2121273448686289</v>
      </c>
      <c r="E48" s="19">
        <f t="shared" si="31"/>
        <v>0.21989251321703282</v>
      </c>
      <c r="F48" s="37">
        <f t="shared" si="32"/>
        <v>9.6098814181723183E-2</v>
      </c>
      <c r="H48" s="41">
        <f t="shared" si="33"/>
        <v>12.97333991453263</v>
      </c>
      <c r="I48" t="s">
        <v>7</v>
      </c>
      <c r="J48" t="s">
        <v>56</v>
      </c>
      <c r="K48" s="2">
        <f t="shared" si="34"/>
        <v>134.83876982554921</v>
      </c>
      <c r="L48" s="2">
        <v>0.16123017445079149</v>
      </c>
      <c r="M48" s="1">
        <f t="shared" si="21"/>
        <v>0.8989251321703281</v>
      </c>
      <c r="N48" s="6">
        <f t="shared" si="22"/>
        <v>5369.6823672541777</v>
      </c>
      <c r="O48" s="2">
        <f t="shared" si="23"/>
        <v>6508.7388306077009</v>
      </c>
      <c r="P48" s="2"/>
      <c r="Q48" s="2"/>
      <c r="R48" s="6">
        <f t="shared" si="24"/>
        <v>1480.91</v>
      </c>
      <c r="S48" s="6">
        <f t="shared" si="25"/>
        <v>7989.6488306077008</v>
      </c>
      <c r="T48">
        <f t="shared" si="26"/>
        <v>7005</v>
      </c>
      <c r="U48" s="6">
        <f t="shared" si="27"/>
        <v>984.6488306077008</v>
      </c>
      <c r="V48" s="4">
        <f t="shared" si="28"/>
        <v>0.14056371600395434</v>
      </c>
      <c r="W48" s="4">
        <f t="shared" si="29"/>
        <v>0.17824634113631399</v>
      </c>
      <c r="X48" s="1">
        <f t="shared" si="30"/>
        <v>0.18535357828578813</v>
      </c>
    </row>
    <row r="49" spans="1:25">
      <c r="A49" s="7" t="s">
        <v>228</v>
      </c>
      <c r="B49">
        <v>135</v>
      </c>
      <c r="C49" s="2">
        <v>109.91788028839969</v>
      </c>
      <c r="D49" s="3">
        <v>1.2267402516871926</v>
      </c>
      <c r="E49" s="19">
        <f t="shared" si="31"/>
        <v>0.21989379208660942</v>
      </c>
      <c r="F49" s="37">
        <f t="shared" si="32"/>
        <v>8.3057513775031566E-2</v>
      </c>
      <c r="H49" s="41">
        <f t="shared" si="33"/>
        <v>11.212764359629261</v>
      </c>
      <c r="I49" t="s">
        <v>7</v>
      </c>
      <c r="J49" t="s">
        <v>57</v>
      </c>
      <c r="K49" s="2">
        <f t="shared" si="34"/>
        <v>134.84068812991413</v>
      </c>
      <c r="L49" s="2">
        <v>0.1593118700858645</v>
      </c>
      <c r="M49" s="1">
        <f t="shared" si="21"/>
        <v>0.89893792086609414</v>
      </c>
      <c r="N49" s="6">
        <f t="shared" si="22"/>
        <v>5479.6002475425776</v>
      </c>
      <c r="O49" s="2">
        <f t="shared" si="23"/>
        <v>6722.0461868155844</v>
      </c>
      <c r="P49" s="2"/>
      <c r="Q49" s="2"/>
      <c r="R49" s="6">
        <f t="shared" si="24"/>
        <v>1480.91</v>
      </c>
      <c r="S49" s="6">
        <f t="shared" si="25"/>
        <v>8202.9561868155852</v>
      </c>
      <c r="T49">
        <f t="shared" si="26"/>
        <v>7140</v>
      </c>
      <c r="U49" s="6">
        <f t="shared" si="27"/>
        <v>1062.9561868155852</v>
      </c>
      <c r="V49" s="4">
        <f t="shared" si="28"/>
        <v>0.14887341552039013</v>
      </c>
      <c r="W49" s="4">
        <f t="shared" si="29"/>
        <v>0.18783164551466469</v>
      </c>
      <c r="X49" s="1">
        <f t="shared" si="30"/>
        <v>0.18053369617897402</v>
      </c>
    </row>
    <row r="50" spans="1:25">
      <c r="A50" s="7" t="s">
        <v>229</v>
      </c>
      <c r="B50">
        <v>135</v>
      </c>
      <c r="C50" s="2">
        <v>107.01521578651369</v>
      </c>
      <c r="D50" s="3">
        <v>1.2600534809819555</v>
      </c>
      <c r="E50" s="19">
        <f t="shared" si="31"/>
        <v>0.21989659677988782</v>
      </c>
      <c r="F50" s="37">
        <f t="shared" si="32"/>
        <v>5.4456592883114913E-2</v>
      </c>
      <c r="H50" s="41">
        <f t="shared" si="33"/>
        <v>7.3516400392205128</v>
      </c>
      <c r="I50" t="s">
        <v>7</v>
      </c>
      <c r="J50" t="s">
        <v>58</v>
      </c>
      <c r="K50" s="2">
        <f t="shared" si="34"/>
        <v>134.84489516983169</v>
      </c>
      <c r="L50" s="2">
        <v>0.15510483016830057</v>
      </c>
      <c r="M50" s="1">
        <f t="shared" si="21"/>
        <v>0.89896596779887794</v>
      </c>
      <c r="N50" s="6">
        <f t="shared" si="22"/>
        <v>5586.6154633290917</v>
      </c>
      <c r="O50" s="2">
        <f t="shared" si="23"/>
        <v>7039.4342614754423</v>
      </c>
      <c r="P50" s="2"/>
      <c r="Q50" s="2"/>
      <c r="R50" s="6">
        <f t="shared" si="24"/>
        <v>1480.91</v>
      </c>
      <c r="S50" s="6">
        <f t="shared" si="25"/>
        <v>8520.3442614754422</v>
      </c>
      <c r="T50">
        <f t="shared" si="26"/>
        <v>7275</v>
      </c>
      <c r="U50" s="6">
        <f t="shared" si="27"/>
        <v>1245.3442614754422</v>
      </c>
      <c r="V50" s="4">
        <f t="shared" si="28"/>
        <v>0.17118134178356592</v>
      </c>
      <c r="W50" s="4">
        <f t="shared" si="29"/>
        <v>0.21493353770401247</v>
      </c>
      <c r="X50" s="1">
        <f t="shared" si="30"/>
        <v>0.1738087047369557</v>
      </c>
    </row>
    <row r="51" spans="1:25">
      <c r="A51" s="7" t="s">
        <v>230</v>
      </c>
      <c r="B51">
        <v>135</v>
      </c>
      <c r="C51" s="2">
        <v>107.50812107928678</v>
      </c>
      <c r="D51" s="3">
        <v>1.2542697185394938</v>
      </c>
      <c r="E51" s="19">
        <f t="shared" si="31"/>
        <v>0.2198961205112179</v>
      </c>
      <c r="F51" s="37">
        <f t="shared" si="32"/>
        <v>5.9313353034572511E-2</v>
      </c>
      <c r="H51" s="41">
        <f t="shared" si="33"/>
        <v>8.0073026596672889</v>
      </c>
      <c r="I51" t="s">
        <v>7</v>
      </c>
      <c r="J51" t="s">
        <v>59</v>
      </c>
      <c r="K51" s="2">
        <f t="shared" si="34"/>
        <v>134.84418076682684</v>
      </c>
      <c r="L51" s="2">
        <v>0.15581923317316992</v>
      </c>
      <c r="M51" s="1">
        <f t="shared" si="21"/>
        <v>0.89896120511217892</v>
      </c>
      <c r="N51" s="6">
        <f t="shared" si="22"/>
        <v>5694.1235844083785</v>
      </c>
      <c r="O51" s="2">
        <f t="shared" si="23"/>
        <v>7141.9667855449907</v>
      </c>
      <c r="P51" s="2"/>
      <c r="Q51" s="2"/>
      <c r="R51" s="6">
        <f t="shared" si="24"/>
        <v>1480.91</v>
      </c>
      <c r="S51" s="6">
        <f t="shared" si="25"/>
        <v>8622.8767855449914</v>
      </c>
      <c r="T51">
        <f t="shared" si="26"/>
        <v>7410</v>
      </c>
      <c r="U51" s="6">
        <f t="shared" si="27"/>
        <v>1212.8767855449914</v>
      </c>
      <c r="V51" s="4">
        <f t="shared" si="28"/>
        <v>0.16368107767138884</v>
      </c>
      <c r="W51" s="4">
        <f t="shared" si="29"/>
        <v>0.20456373331236177</v>
      </c>
      <c r="X51" s="1">
        <f t="shared" si="30"/>
        <v>0.17174198783433064</v>
      </c>
    </row>
    <row r="52" spans="1:25">
      <c r="A52" s="7" t="s">
        <v>231</v>
      </c>
      <c r="B52">
        <v>135</v>
      </c>
      <c r="C52" s="2">
        <v>107.4716095761184</v>
      </c>
      <c r="D52" s="3">
        <v>1.2546963260102888</v>
      </c>
      <c r="E52" s="19">
        <f t="shared" si="31"/>
        <v>0.21989615579037863</v>
      </c>
      <c r="F52" s="37">
        <f t="shared" si="32"/>
        <v>5.8953593023353214E-2</v>
      </c>
      <c r="H52" s="41">
        <f t="shared" si="33"/>
        <v>7.9587350581526835</v>
      </c>
      <c r="I52" t="s">
        <v>7</v>
      </c>
      <c r="J52" t="s">
        <v>60</v>
      </c>
      <c r="K52" s="2">
        <f t="shared" si="34"/>
        <v>134.84423368556793</v>
      </c>
      <c r="L52" s="2">
        <v>0.15576631443206848</v>
      </c>
      <c r="M52" s="1">
        <f t="shared" si="21"/>
        <v>0.89896155790378618</v>
      </c>
      <c r="N52" s="6">
        <f t="shared" si="22"/>
        <v>5801.5951939844972</v>
      </c>
      <c r="O52" s="2">
        <f t="shared" si="23"/>
        <v>7279.2401748912971</v>
      </c>
      <c r="P52" s="2"/>
      <c r="Q52" s="2"/>
      <c r="R52" s="6">
        <f t="shared" si="24"/>
        <v>1480.91</v>
      </c>
      <c r="S52" s="6">
        <f t="shared" si="25"/>
        <v>8760.1501748912979</v>
      </c>
      <c r="T52">
        <f t="shared" si="26"/>
        <v>7545</v>
      </c>
      <c r="U52" s="6">
        <f t="shared" si="27"/>
        <v>1215.1501748912979</v>
      </c>
      <c r="V52" s="4">
        <f t="shared" si="28"/>
        <v>0.16105370111216666</v>
      </c>
      <c r="W52" s="4">
        <f t="shared" si="29"/>
        <v>0.20038458777678048</v>
      </c>
      <c r="X52" s="1">
        <f t="shared" si="30"/>
        <v>0.16905075488827179</v>
      </c>
    </row>
    <row r="53" spans="1:25">
      <c r="A53" s="7" t="s">
        <v>232</v>
      </c>
      <c r="B53">
        <v>135</v>
      </c>
      <c r="C53" s="2">
        <v>107.43509807295003</v>
      </c>
      <c r="D53" s="3">
        <v>1.2551232234436809</v>
      </c>
      <c r="E53" s="19">
        <f t="shared" si="31"/>
        <v>0.21989619106953934</v>
      </c>
      <c r="F53" s="37">
        <f t="shared" si="32"/>
        <v>5.8593833012134333E-2</v>
      </c>
      <c r="H53" s="41">
        <f t="shared" si="33"/>
        <v>7.9101674566381348</v>
      </c>
      <c r="I53" t="s">
        <v>7</v>
      </c>
      <c r="J53" t="s">
        <v>61</v>
      </c>
      <c r="K53" s="2">
        <f t="shared" si="34"/>
        <v>134.84428660430902</v>
      </c>
      <c r="L53" s="2">
        <v>0.15571339569096707</v>
      </c>
      <c r="M53" s="1">
        <f t="shared" si="21"/>
        <v>0.89896191069539344</v>
      </c>
      <c r="N53" s="6">
        <f t="shared" si="22"/>
        <v>5909.0302920574468</v>
      </c>
      <c r="O53" s="2">
        <f t="shared" si="23"/>
        <v>7416.5611475934975</v>
      </c>
      <c r="P53" s="2"/>
      <c r="Q53" s="2"/>
      <c r="R53" s="6">
        <f t="shared" si="24"/>
        <v>1480.91</v>
      </c>
      <c r="S53" s="6">
        <f t="shared" si="25"/>
        <v>8897.4711475934982</v>
      </c>
      <c r="T53">
        <f t="shared" si="26"/>
        <v>7680</v>
      </c>
      <c r="U53" s="6">
        <f t="shared" si="27"/>
        <v>1217.4711475934982</v>
      </c>
      <c r="V53" s="4">
        <f t="shared" si="28"/>
        <v>0.15852488900957007</v>
      </c>
      <c r="W53" s="4">
        <f t="shared" si="29"/>
        <v>0.19639513986625423</v>
      </c>
      <c r="X53" s="1">
        <f t="shared" si="30"/>
        <v>0.16644167487978226</v>
      </c>
    </row>
    <row r="54" spans="1:25">
      <c r="A54" s="7" t="s">
        <v>233</v>
      </c>
      <c r="B54">
        <v>135</v>
      </c>
      <c r="C54" s="2">
        <v>107.50812107928678</v>
      </c>
      <c r="D54" s="3">
        <v>1.2542697185394938</v>
      </c>
      <c r="E54" s="19">
        <f t="shared" si="31"/>
        <v>0.2198961205112179</v>
      </c>
      <c r="F54" s="37">
        <f t="shared" si="32"/>
        <v>5.9313353034572511E-2</v>
      </c>
      <c r="H54" s="41">
        <f t="shared" si="33"/>
        <v>8.0073026596672889</v>
      </c>
      <c r="I54" t="s">
        <v>7</v>
      </c>
      <c r="J54" t="s">
        <v>62</v>
      </c>
      <c r="K54" s="2">
        <f t="shared" si="34"/>
        <v>134.84418076682684</v>
      </c>
      <c r="L54" s="2">
        <v>0.15581923317316992</v>
      </c>
      <c r="M54" s="1">
        <f t="shared" si="21"/>
        <v>0.89896120511217892</v>
      </c>
      <c r="N54" s="6">
        <f t="shared" si="22"/>
        <v>6016.5384131367337</v>
      </c>
      <c r="O54" s="2">
        <f t="shared" si="23"/>
        <v>7546.3619420270634</v>
      </c>
      <c r="P54" s="2"/>
      <c r="Q54" s="2"/>
      <c r="R54" s="6">
        <f t="shared" si="24"/>
        <v>1480.91</v>
      </c>
      <c r="S54" s="6">
        <f t="shared" si="25"/>
        <v>9027.2719420270641</v>
      </c>
      <c r="T54">
        <f t="shared" si="26"/>
        <v>7815</v>
      </c>
      <c r="U54" s="6">
        <f t="shared" si="27"/>
        <v>1212.2719420270641</v>
      </c>
      <c r="V54" s="4">
        <f t="shared" si="28"/>
        <v>0.15512116980512647</v>
      </c>
      <c r="W54" s="4">
        <f t="shared" si="29"/>
        <v>0.19138849337901154</v>
      </c>
      <c r="X54" s="1">
        <f t="shared" si="30"/>
        <v>0.16404845334342097</v>
      </c>
      <c r="Y54" s="6"/>
    </row>
    <row r="55" spans="1:25">
      <c r="A55" s="7" t="s">
        <v>234</v>
      </c>
      <c r="B55">
        <v>135</v>
      </c>
      <c r="C55" s="2">
        <v>109.98177541894435</v>
      </c>
      <c r="D55" s="3">
        <v>1.2260267213225122</v>
      </c>
      <c r="E55" s="19">
        <f t="shared" si="31"/>
        <v>0.21989373034807813</v>
      </c>
      <c r="F55" s="37">
        <f t="shared" si="32"/>
        <v>8.3687093794665129E-2</v>
      </c>
      <c r="H55" s="41">
        <f t="shared" si="33"/>
        <v>11.297757662279793</v>
      </c>
      <c r="I55" t="s">
        <v>7</v>
      </c>
      <c r="J55" t="s">
        <v>64</v>
      </c>
      <c r="K55" s="2">
        <f t="shared" si="34"/>
        <v>134.84059552211721</v>
      </c>
      <c r="L55" s="2">
        <v>0.15940447788279202</v>
      </c>
      <c r="M55" s="1">
        <f t="shared" si="21"/>
        <v>0.89893730348078138</v>
      </c>
      <c r="N55" s="6">
        <f t="shared" si="22"/>
        <v>6126.520188555678</v>
      </c>
      <c r="O55" s="2">
        <f t="shared" si="23"/>
        <v>7511.2774598910974</v>
      </c>
      <c r="P55" s="2"/>
      <c r="Q55" s="2"/>
      <c r="R55" s="6">
        <f t="shared" si="24"/>
        <v>1480.91</v>
      </c>
      <c r="S55" s="6">
        <f t="shared" si="25"/>
        <v>8992.1874598910981</v>
      </c>
      <c r="T55">
        <f t="shared" si="26"/>
        <v>7950</v>
      </c>
      <c r="U55" s="6">
        <f t="shared" si="27"/>
        <v>1042.1874598910981</v>
      </c>
      <c r="V55" s="4">
        <f t="shared" si="28"/>
        <v>0.13109276225045252</v>
      </c>
      <c r="W55" s="4">
        <f t="shared" si="29"/>
        <v>0.1611026372938229</v>
      </c>
      <c r="X55" s="1">
        <f t="shared" si="30"/>
        <v>0.16468851506993995</v>
      </c>
    </row>
    <row r="56" spans="1:25">
      <c r="A56" s="7" t="s">
        <v>235</v>
      </c>
      <c r="B56">
        <v>135</v>
      </c>
      <c r="C56" s="2">
        <v>111.17752714770869</v>
      </c>
      <c r="D56" s="3">
        <v>1.212824802751741</v>
      </c>
      <c r="E56" s="19">
        <f t="shared" si="31"/>
        <v>0.21989257495556408</v>
      </c>
      <c r="F56" s="37">
        <f t="shared" si="32"/>
        <v>9.546923416208962E-2</v>
      </c>
      <c r="H56" s="41">
        <f t="shared" si="33"/>
        <v>12.888346611882099</v>
      </c>
      <c r="I56" t="s">
        <v>7</v>
      </c>
      <c r="J56" t="s">
        <v>65</v>
      </c>
      <c r="K56" s="2">
        <f t="shared" si="34"/>
        <v>134.83886243334612</v>
      </c>
      <c r="L56" s="2">
        <v>0.16113756665386395</v>
      </c>
      <c r="M56" s="1">
        <f t="shared" si="21"/>
        <v>0.89892574955564086</v>
      </c>
      <c r="N56" s="6">
        <f t="shared" si="22"/>
        <v>6237.6977157033871</v>
      </c>
      <c r="O56" s="2">
        <f t="shared" si="23"/>
        <v>7565.234501672946</v>
      </c>
      <c r="P56" s="2"/>
      <c r="Q56" s="2"/>
      <c r="R56" s="6">
        <f t="shared" si="24"/>
        <v>1480.91</v>
      </c>
      <c r="S56" s="6">
        <f t="shared" si="25"/>
        <v>9046.1445016729467</v>
      </c>
      <c r="T56">
        <f t="shared" si="26"/>
        <v>8085</v>
      </c>
      <c r="U56" s="6">
        <f t="shared" si="27"/>
        <v>961.14450167294672</v>
      </c>
      <c r="V56" s="4">
        <f t="shared" si="28"/>
        <v>0.11887996310116833</v>
      </c>
      <c r="W56" s="4">
        <f t="shared" si="29"/>
        <v>0.14553776548668251</v>
      </c>
      <c r="X56" s="1">
        <f t="shared" si="30"/>
        <v>0.16370620651992993</v>
      </c>
    </row>
    <row r="57" spans="1:25">
      <c r="A57" s="7" t="s">
        <v>236</v>
      </c>
      <c r="B57">
        <v>135</v>
      </c>
      <c r="C57" s="2">
        <v>110.00003117052854</v>
      </c>
      <c r="D57" s="3">
        <v>1.2258230077563237</v>
      </c>
      <c r="E57" s="19">
        <f t="shared" si="31"/>
        <v>0.21989371270849778</v>
      </c>
      <c r="F57" s="37">
        <f t="shared" si="32"/>
        <v>8.3866973800274566E-2</v>
      </c>
      <c r="H57" s="41">
        <f t="shared" si="33"/>
        <v>11.322041463037067</v>
      </c>
      <c r="I57" t="s">
        <v>7</v>
      </c>
      <c r="J57" t="s">
        <v>66</v>
      </c>
      <c r="K57" s="2">
        <f t="shared" si="34"/>
        <v>134.84056906274665</v>
      </c>
      <c r="L57" s="2">
        <v>0.15943093725334279</v>
      </c>
      <c r="M57" s="1">
        <f t="shared" si="21"/>
        <v>0.89893712708497764</v>
      </c>
      <c r="N57" s="6">
        <f t="shared" si="22"/>
        <v>6347.697746873916</v>
      </c>
      <c r="O57" s="2">
        <f t="shared" si="23"/>
        <v>7781.1539444010232</v>
      </c>
      <c r="P57" s="2"/>
      <c r="Q57" s="2"/>
      <c r="R57" s="6">
        <f t="shared" si="24"/>
        <v>1480.91</v>
      </c>
      <c r="S57" s="6">
        <f t="shared" si="25"/>
        <v>9262.063944401023</v>
      </c>
      <c r="T57">
        <f t="shared" si="26"/>
        <v>8220</v>
      </c>
      <c r="U57" s="6">
        <f t="shared" si="27"/>
        <v>1042.063944401023</v>
      </c>
      <c r="V57" s="4">
        <f t="shared" si="28"/>
        <v>0.12677176939185197</v>
      </c>
      <c r="W57" s="4">
        <f t="shared" si="29"/>
        <v>0.15462977114135934</v>
      </c>
      <c r="X57" s="1">
        <f t="shared" si="30"/>
        <v>0.15988984840632844</v>
      </c>
    </row>
    <row r="58" spans="1:25">
      <c r="A58" s="7" t="s">
        <v>237</v>
      </c>
      <c r="B58">
        <v>135</v>
      </c>
      <c r="C58" s="2">
        <v>110.39252982958858</v>
      </c>
      <c r="D58" s="3">
        <v>1.2214594628316831</v>
      </c>
      <c r="E58" s="19">
        <f t="shared" si="31"/>
        <v>0.21989333345751988</v>
      </c>
      <c r="F58" s="37">
        <f t="shared" si="32"/>
        <v>8.7734393920879519E-2</v>
      </c>
      <c r="H58" s="41">
        <f t="shared" si="33"/>
        <v>11.844143179318735</v>
      </c>
      <c r="I58" t="s">
        <v>7</v>
      </c>
      <c r="J58" t="s">
        <v>67</v>
      </c>
      <c r="K58" s="2">
        <f t="shared" si="34"/>
        <v>134.84000018627981</v>
      </c>
      <c r="L58" s="2">
        <v>0.15999981372018315</v>
      </c>
      <c r="M58" s="1">
        <f t="shared" si="21"/>
        <v>0.89893333457519875</v>
      </c>
      <c r="N58" s="6">
        <f t="shared" si="22"/>
        <v>6458.090276703505</v>
      </c>
      <c r="O58" s="2">
        <f t="shared" si="23"/>
        <v>7888.2954803007788</v>
      </c>
      <c r="P58" s="2"/>
      <c r="Q58" s="2"/>
      <c r="R58" s="6">
        <f t="shared" si="24"/>
        <v>1480.91</v>
      </c>
      <c r="S58" s="6">
        <f t="shared" si="25"/>
        <v>9369.2054803007795</v>
      </c>
      <c r="T58">
        <f t="shared" si="26"/>
        <v>8355</v>
      </c>
      <c r="U58" s="6">
        <f t="shared" si="27"/>
        <v>1014.2054803007795</v>
      </c>
      <c r="V58" s="4">
        <f t="shared" si="28"/>
        <v>0.1213890461161915</v>
      </c>
      <c r="W58" s="4">
        <f t="shared" si="29"/>
        <v>0.14754032610873269</v>
      </c>
      <c r="X58" s="1">
        <f t="shared" si="30"/>
        <v>0.15806142827304695</v>
      </c>
    </row>
    <row r="59" spans="1:25">
      <c r="A59" s="7" t="s">
        <v>238</v>
      </c>
      <c r="B59">
        <v>135</v>
      </c>
      <c r="C59" s="33">
        <v>106.50405474215641</v>
      </c>
      <c r="D59" s="34">
        <v>1.2661080027297078</v>
      </c>
      <c r="E59" s="19">
        <f t="shared" si="31"/>
        <v>0.21989709068813809</v>
      </c>
      <c r="F59" s="37">
        <f t="shared" si="32"/>
        <v>4.9419952726047871E-2</v>
      </c>
      <c r="H59" s="41">
        <f t="shared" si="33"/>
        <v>6.6716936180164623</v>
      </c>
      <c r="I59" t="s">
        <v>7</v>
      </c>
      <c r="J59" t="s">
        <v>68</v>
      </c>
      <c r="K59" s="2">
        <f t="shared" si="34"/>
        <v>134.84563603220712</v>
      </c>
      <c r="L59" s="2">
        <v>0.15436396779288053</v>
      </c>
      <c r="M59" s="1">
        <f t="shared" si="21"/>
        <v>0.89897090688138082</v>
      </c>
      <c r="N59" s="6">
        <f t="shared" si="22"/>
        <v>6404.5143314456618</v>
      </c>
      <c r="O59" s="2">
        <f t="shared" si="23"/>
        <v>8108.8068486404563</v>
      </c>
      <c r="P59" s="2">
        <v>160.08000000000001</v>
      </c>
      <c r="Q59" s="2">
        <v>184.95</v>
      </c>
      <c r="R59" s="6">
        <f t="shared" si="24"/>
        <v>1665.8600000000001</v>
      </c>
      <c r="S59" s="6">
        <f t="shared" si="25"/>
        <v>9774.666848640456</v>
      </c>
      <c r="T59">
        <f t="shared" si="26"/>
        <v>8490</v>
      </c>
      <c r="U59" s="6">
        <f t="shared" si="27"/>
        <v>1284.666848640456</v>
      </c>
      <c r="V59" s="4">
        <f t="shared" si="28"/>
        <v>0.15131529430394064</v>
      </c>
      <c r="W59" s="4">
        <f t="shared" si="29"/>
        <v>0.18825329618683928</v>
      </c>
      <c r="X59" s="1">
        <f t="shared" si="30"/>
        <v>0.17042626882282971</v>
      </c>
    </row>
    <row r="60" spans="1:25">
      <c r="A60" s="7" t="s">
        <v>239</v>
      </c>
      <c r="B60">
        <v>135</v>
      </c>
      <c r="C60" s="33">
        <v>103.87522651403324</v>
      </c>
      <c r="D60" s="34">
        <v>1.2981867833842813</v>
      </c>
      <c r="E60" s="19">
        <f t="shared" si="31"/>
        <v>0.21989963078771096</v>
      </c>
      <c r="F60" s="37">
        <f t="shared" si="32"/>
        <v>2.3517231918274279E-2</v>
      </c>
      <c r="H60" s="41">
        <f t="shared" si="33"/>
        <v>3.1748263089670274</v>
      </c>
      <c r="I60" t="s">
        <v>7</v>
      </c>
      <c r="J60" t="s">
        <v>69</v>
      </c>
      <c r="K60" s="2">
        <f t="shared" si="34"/>
        <v>134.84944618156644</v>
      </c>
      <c r="L60" s="2">
        <v>0.15055381843357732</v>
      </c>
      <c r="M60" s="1">
        <f t="shared" si="21"/>
        <v>0.8989963078771096</v>
      </c>
      <c r="N60" s="6">
        <f t="shared" si="22"/>
        <v>5091.2195579596946</v>
      </c>
      <c r="O60" s="2">
        <f t="shared" si="23"/>
        <v>6609.3539414508386</v>
      </c>
      <c r="P60" s="2">
        <v>1417.17</v>
      </c>
      <c r="Q60" s="2">
        <v>1678.81</v>
      </c>
      <c r="R60" s="6">
        <f t="shared" si="24"/>
        <v>3344.67</v>
      </c>
      <c r="S60" s="6">
        <f t="shared" si="25"/>
        <v>9954.0239414508396</v>
      </c>
      <c r="T60">
        <f t="shared" si="26"/>
        <v>8625</v>
      </c>
      <c r="U60" s="6">
        <f t="shared" si="27"/>
        <v>1329.0239414508396</v>
      </c>
      <c r="V60" s="4">
        <f t="shared" si="28"/>
        <v>0.15408973234212642</v>
      </c>
      <c r="W60" s="4">
        <f t="shared" si="29"/>
        <v>0.25169334898592299</v>
      </c>
      <c r="X60" s="1">
        <f t="shared" si="30"/>
        <v>0.33601185004910694</v>
      </c>
    </row>
    <row r="61" spans="1:25">
      <c r="A61" s="7" t="s">
        <v>240</v>
      </c>
      <c r="B61">
        <v>135</v>
      </c>
      <c r="C61" s="33">
        <v>103.92999376878581</v>
      </c>
      <c r="D61" s="34">
        <v>1.2975019232990201</v>
      </c>
      <c r="E61" s="19">
        <f t="shared" si="31"/>
        <v>0.21989957786896985</v>
      </c>
      <c r="F61" s="37">
        <f t="shared" si="32"/>
        <v>2.4056871935102805E-2</v>
      </c>
      <c r="H61" s="41">
        <f t="shared" si="33"/>
        <v>3.2476777112388788</v>
      </c>
      <c r="I61" t="s">
        <v>7</v>
      </c>
      <c r="J61" t="s">
        <v>79</v>
      </c>
      <c r="K61" s="2">
        <f t="shared" si="34"/>
        <v>134.84936680345476</v>
      </c>
      <c r="L61" s="2">
        <v>0.15063319654522947</v>
      </c>
      <c r="M61" s="1">
        <f t="shared" si="21"/>
        <v>0.89899577868969838</v>
      </c>
      <c r="N61" s="6">
        <f t="shared" si="22"/>
        <v>5195.1495517284802</v>
      </c>
      <c r="O61" s="2">
        <f t="shared" si="23"/>
        <v>6740.7165351937456</v>
      </c>
      <c r="P61" s="2"/>
      <c r="Q61" s="2"/>
      <c r="R61" s="6">
        <f t="shared" si="24"/>
        <v>3344.67</v>
      </c>
      <c r="S61" s="6">
        <f t="shared" si="25"/>
        <v>10085.386535193746</v>
      </c>
      <c r="T61">
        <f t="shared" si="26"/>
        <v>8760</v>
      </c>
      <c r="U61" s="6">
        <f t="shared" si="27"/>
        <v>1325.3865351937457</v>
      </c>
      <c r="V61" s="4">
        <f t="shared" si="28"/>
        <v>0.15129983278467418</v>
      </c>
      <c r="W61" s="4">
        <f t="shared" si="29"/>
        <v>0.24474714102256856</v>
      </c>
      <c r="X61" s="1">
        <f t="shared" si="30"/>
        <v>0.3316352812387024</v>
      </c>
    </row>
    <row r="62" spans="1:25">
      <c r="A62" s="7" t="s">
        <v>241</v>
      </c>
      <c r="B62">
        <v>135</v>
      </c>
      <c r="C62" s="33">
        <v>102.67947478526889</v>
      </c>
      <c r="D62" s="34">
        <v>1.3133216697139181</v>
      </c>
      <c r="E62" s="19">
        <f t="shared" si="31"/>
        <v>0.21990078618022502</v>
      </c>
      <c r="F62" s="37">
        <f t="shared" si="32"/>
        <v>1.1735091550849574E-2</v>
      </c>
      <c r="H62" s="41">
        <f t="shared" si="33"/>
        <v>1.5842373593646926</v>
      </c>
      <c r="I62" t="s">
        <v>7</v>
      </c>
      <c r="J62" t="s">
        <v>80</v>
      </c>
      <c r="K62" s="2">
        <f t="shared" si="34"/>
        <v>134.8511792703375</v>
      </c>
      <c r="L62" s="2">
        <v>0.1488207296625054</v>
      </c>
      <c r="M62" s="1">
        <f t="shared" si="21"/>
        <v>0.89900786180225001</v>
      </c>
      <c r="N62" s="6">
        <f t="shared" si="22"/>
        <v>5208.3690265137493</v>
      </c>
      <c r="O62" s="2">
        <f t="shared" si="23"/>
        <v>6840.2639063872912</v>
      </c>
      <c r="P62" s="2">
        <v>89.46</v>
      </c>
      <c r="Q62" s="2">
        <v>107.2</v>
      </c>
      <c r="R62" s="6">
        <f t="shared" si="24"/>
        <v>3451.87</v>
      </c>
      <c r="S62" s="6">
        <f t="shared" si="25"/>
        <v>10292.133906387291</v>
      </c>
      <c r="T62">
        <f t="shared" si="26"/>
        <v>8895</v>
      </c>
      <c r="U62" s="6">
        <f t="shared" si="27"/>
        <v>1397.1339063872911</v>
      </c>
      <c r="V62" s="4">
        <f t="shared" si="28"/>
        <v>0.15706957913291641</v>
      </c>
      <c r="W62" s="4">
        <f t="shared" si="29"/>
        <v>0.25667840128515973</v>
      </c>
      <c r="X62" s="1">
        <f t="shared" si="30"/>
        <v>0.33538914586583174</v>
      </c>
    </row>
    <row r="63" spans="1:25">
      <c r="A63" s="7" t="s">
        <v>242</v>
      </c>
      <c r="B63">
        <v>120</v>
      </c>
      <c r="C63" s="33">
        <v>90.402481844902056</v>
      </c>
      <c r="D63" s="34">
        <v>1.3259478141616139</v>
      </c>
      <c r="E63" s="19">
        <f t="shared" si="31"/>
        <v>0.20991264879802191</v>
      </c>
      <c r="F63" s="37">
        <f t="shared" si="32"/>
        <v>2.1115112507393025E-3</v>
      </c>
      <c r="H63" s="41">
        <f t="shared" si="33"/>
        <v>0.25338135008871632</v>
      </c>
      <c r="I63" t="s">
        <v>7</v>
      </c>
      <c r="J63" t="s">
        <v>81</v>
      </c>
      <c r="K63" s="2">
        <f t="shared" si="34"/>
        <v>119.86897319703286</v>
      </c>
      <c r="L63" s="2">
        <v>0.13102680296714853</v>
      </c>
      <c r="M63" s="1">
        <f t="shared" si="21"/>
        <v>0.79912648798021901</v>
      </c>
      <c r="N63" s="6">
        <f t="shared" si="22"/>
        <v>5298.7715083586518</v>
      </c>
      <c r="O63" s="2">
        <f t="shared" si="23"/>
        <v>7025.8944992499919</v>
      </c>
      <c r="P63" s="2"/>
      <c r="Q63" s="2"/>
      <c r="R63" s="6">
        <f t="shared" si="24"/>
        <v>3451.87</v>
      </c>
      <c r="S63" s="6">
        <f t="shared" si="25"/>
        <v>10477.764499249992</v>
      </c>
      <c r="T63">
        <f t="shared" si="26"/>
        <v>9015</v>
      </c>
      <c r="U63" s="6">
        <f t="shared" si="27"/>
        <v>1462.7644992499918</v>
      </c>
      <c r="V63" s="4">
        <f t="shared" si="28"/>
        <v>0.16225895721020422</v>
      </c>
      <c r="W63" s="4">
        <f t="shared" si="29"/>
        <v>0.26293911867060293</v>
      </c>
      <c r="X63" s="1">
        <f t="shared" si="30"/>
        <v>0.32944718315124261</v>
      </c>
    </row>
    <row r="64" spans="1:25">
      <c r="A64" s="7" t="s">
        <v>243</v>
      </c>
      <c r="B64">
        <v>120</v>
      </c>
      <c r="C64" s="33">
        <v>90.47550485123881</v>
      </c>
      <c r="D64" s="34">
        <v>1.3248764685716963</v>
      </c>
      <c r="E64" s="19">
        <f t="shared" si="31"/>
        <v>0.20991257823970044</v>
      </c>
      <c r="F64" s="37">
        <f t="shared" si="32"/>
        <v>2.9209712759822536E-3</v>
      </c>
      <c r="H64" s="41">
        <f t="shared" si="33"/>
        <v>0.35051655311787044</v>
      </c>
      <c r="I64" t="s">
        <v>7</v>
      </c>
      <c r="J64" t="s">
        <v>84</v>
      </c>
      <c r="K64" s="2">
        <f t="shared" si="34"/>
        <v>119.86886735955065</v>
      </c>
      <c r="L64" s="2">
        <v>0.13113264044935136</v>
      </c>
      <c r="M64" s="1">
        <f t="shared" si="21"/>
        <v>0.79912578239700427</v>
      </c>
      <c r="N64" s="6">
        <f t="shared" si="22"/>
        <v>5284.6270132098907</v>
      </c>
      <c r="O64" s="2">
        <f t="shared" si="23"/>
        <v>7001.477974980111</v>
      </c>
      <c r="P64" s="2">
        <v>104.62</v>
      </c>
      <c r="Q64" s="2">
        <v>126.47</v>
      </c>
      <c r="R64" s="6">
        <f t="shared" si="24"/>
        <v>3578.3399999999997</v>
      </c>
      <c r="S64" s="6">
        <f t="shared" si="25"/>
        <v>10579.817974980111</v>
      </c>
      <c r="T64">
        <f t="shared" si="26"/>
        <v>9135</v>
      </c>
      <c r="U64" s="6">
        <f t="shared" si="27"/>
        <v>1444.8179749801111</v>
      </c>
      <c r="V64" s="4">
        <f t="shared" si="28"/>
        <v>0.15816288724467564</v>
      </c>
      <c r="W64" s="4">
        <f t="shared" si="29"/>
        <v>0.26001554440619201</v>
      </c>
      <c r="X64" s="1">
        <f t="shared" si="30"/>
        <v>0.33822321031064118</v>
      </c>
    </row>
    <row r="65" spans="1:24">
      <c r="A65" s="7" t="s">
        <v>244</v>
      </c>
      <c r="B65">
        <v>120</v>
      </c>
      <c r="C65" s="33">
        <v>90.101261943762935</v>
      </c>
      <c r="D65" s="34">
        <v>1.3303854706437286</v>
      </c>
      <c r="E65" s="19">
        <f t="shared" si="31"/>
        <v>0.20991293985109793</v>
      </c>
      <c r="F65" s="37">
        <f t="shared" si="32"/>
        <v>-1.2275113533878113E-3</v>
      </c>
      <c r="H65" s="41">
        <f t="shared" si="33"/>
        <v>-0.14730136240653735</v>
      </c>
      <c r="I65" t="s">
        <v>7</v>
      </c>
      <c r="J65" t="s">
        <v>85</v>
      </c>
      <c r="K65" s="2">
        <f t="shared" si="34"/>
        <v>119.86940977664692</v>
      </c>
      <c r="L65" s="2">
        <v>0.13059022335306167</v>
      </c>
      <c r="M65" s="1">
        <f t="shared" si="21"/>
        <v>0.79912939851097942</v>
      </c>
      <c r="N65" s="6">
        <f t="shared" si="22"/>
        <v>5374.7282751536541</v>
      </c>
      <c r="O65" s="2">
        <f t="shared" si="23"/>
        <v>7150.4604059224494</v>
      </c>
      <c r="P65" s="2"/>
      <c r="Q65" s="2"/>
      <c r="R65" s="6">
        <f t="shared" si="24"/>
        <v>3578.3399999999997</v>
      </c>
      <c r="S65" s="6">
        <f t="shared" si="25"/>
        <v>10728.800405922449</v>
      </c>
      <c r="T65">
        <f t="shared" si="26"/>
        <v>9255</v>
      </c>
      <c r="U65" s="6">
        <f t="shared" si="27"/>
        <v>1473.8004059224495</v>
      </c>
      <c r="V65" s="4">
        <f t="shared" si="28"/>
        <v>0.15924369593975674</v>
      </c>
      <c r="W65" s="4">
        <f t="shared" si="29"/>
        <v>0.25962456901108211</v>
      </c>
      <c r="X65" s="1">
        <f t="shared" si="30"/>
        <v>0.33352657003710362</v>
      </c>
    </row>
    <row r="66" spans="1:24">
      <c r="A66" s="7" t="s">
        <v>245</v>
      </c>
      <c r="B66">
        <v>120</v>
      </c>
      <c r="C66" s="33">
        <v>89.882192924752673</v>
      </c>
      <c r="D66" s="34">
        <v>1.3336315391130449</v>
      </c>
      <c r="E66" s="19">
        <f t="shared" si="31"/>
        <v>0.20991315152606238</v>
      </c>
      <c r="F66" s="37">
        <f t="shared" ref="F66:F97" si="35">IF(G66="",($F$1*C66-B66)/B66,H66/B66)</f>
        <v>-3.6558914291165462E-3</v>
      </c>
      <c r="H66" s="41">
        <f t="shared" ref="H66:H97" si="36">IF(G66="",$F$1*C66-B66,G66-B66)</f>
        <v>-0.43870697149398552</v>
      </c>
      <c r="I66" t="s">
        <v>7</v>
      </c>
      <c r="J66" t="s">
        <v>86</v>
      </c>
      <c r="K66" s="2">
        <f t="shared" ref="K66:K97" si="37">D66*C66</f>
        <v>119.86972728909355</v>
      </c>
      <c r="L66" s="2">
        <v>0.13027271090645309</v>
      </c>
      <c r="M66" s="1">
        <f t="shared" si="21"/>
        <v>0.79913151526062365</v>
      </c>
      <c r="N66" s="6">
        <f t="shared" si="22"/>
        <v>5464.6104680784065</v>
      </c>
      <c r="O66" s="2">
        <f t="shared" si="23"/>
        <v>7287.7768691966621</v>
      </c>
      <c r="P66" s="2"/>
      <c r="Q66" s="2"/>
      <c r="R66" s="6">
        <f t="shared" si="24"/>
        <v>3578.3399999999997</v>
      </c>
      <c r="S66" s="6">
        <f t="shared" si="25"/>
        <v>10866.116869196661</v>
      </c>
      <c r="T66">
        <f t="shared" si="26"/>
        <v>9375</v>
      </c>
      <c r="U66" s="6">
        <f t="shared" si="27"/>
        <v>1491.1168691966614</v>
      </c>
      <c r="V66" s="4">
        <f t="shared" si="28"/>
        <v>0.15905246604764378</v>
      </c>
      <c r="W66" s="4">
        <f t="shared" si="29"/>
        <v>0.25723724855290153</v>
      </c>
      <c r="X66" s="1">
        <f t="shared" si="30"/>
        <v>0.3293117535063424</v>
      </c>
    </row>
    <row r="67" spans="1:24">
      <c r="A67" s="7" t="s">
        <v>246</v>
      </c>
      <c r="B67">
        <v>120</v>
      </c>
      <c r="C67" s="33">
        <v>91.753407462132003</v>
      </c>
      <c r="D67" s="34">
        <v>1.3064039638318936</v>
      </c>
      <c r="E67" s="19">
        <f t="shared" si="31"/>
        <v>0.20991134346907475</v>
      </c>
      <c r="F67" s="37">
        <f t="shared" si="35"/>
        <v>1.7086521717733304E-2</v>
      </c>
      <c r="H67" s="41">
        <f t="shared" si="36"/>
        <v>2.0503826061279966</v>
      </c>
      <c r="I67" t="s">
        <v>7</v>
      </c>
      <c r="J67" t="s">
        <v>87</v>
      </c>
      <c r="K67" s="2">
        <f t="shared" si="37"/>
        <v>119.8670152036121</v>
      </c>
      <c r="L67" s="2">
        <v>0.13298479638790153</v>
      </c>
      <c r="M67" s="1">
        <f t="shared" si="21"/>
        <v>0.79911343469074736</v>
      </c>
      <c r="N67" s="6">
        <f t="shared" si="22"/>
        <v>5556.3638755405382</v>
      </c>
      <c r="O67" s="2">
        <f t="shared" si="23"/>
        <v>7258.8557914985013</v>
      </c>
      <c r="P67" s="2"/>
      <c r="Q67" s="2"/>
      <c r="R67" s="6">
        <f t="shared" si="24"/>
        <v>3578.3399999999997</v>
      </c>
      <c r="S67" s="6">
        <f t="shared" si="25"/>
        <v>10837.195791498501</v>
      </c>
      <c r="T67">
        <f t="shared" si="26"/>
        <v>9495</v>
      </c>
      <c r="U67" s="6">
        <f t="shared" si="27"/>
        <v>1342.1957914985014</v>
      </c>
      <c r="V67" s="4">
        <f t="shared" si="28"/>
        <v>0.14135816656119027</v>
      </c>
      <c r="W67" s="4">
        <f t="shared" si="29"/>
        <v>0.22685024853523794</v>
      </c>
      <c r="X67" s="1">
        <f t="shared" si="30"/>
        <v>0.33019058332480389</v>
      </c>
    </row>
    <row r="68" spans="1:24">
      <c r="A68" s="7" t="s">
        <v>247</v>
      </c>
      <c r="B68">
        <v>120</v>
      </c>
      <c r="C68" s="33">
        <v>91.954220729558074</v>
      </c>
      <c r="D68" s="34">
        <v>1.3035478219435954</v>
      </c>
      <c r="E68" s="19">
        <f t="shared" si="31"/>
        <v>0.20991114943369071</v>
      </c>
      <c r="F68" s="37">
        <f t="shared" si="35"/>
        <v>1.9312536787151301E-2</v>
      </c>
      <c r="H68" s="41">
        <f t="shared" si="36"/>
        <v>2.3175044144581562</v>
      </c>
      <c r="I68" t="s">
        <v>7</v>
      </c>
      <c r="J68" t="s">
        <v>88</v>
      </c>
      <c r="K68" s="2">
        <f t="shared" si="37"/>
        <v>119.86672415053604</v>
      </c>
      <c r="L68" s="2">
        <v>0.1332758494639594</v>
      </c>
      <c r="M68" s="1">
        <f t="shared" si="21"/>
        <v>0.79911149433690698</v>
      </c>
      <c r="N68" s="6">
        <f t="shared" si="22"/>
        <v>5648.3180962700962</v>
      </c>
      <c r="O68" s="2">
        <f t="shared" si="23"/>
        <v>7362.8527520374791</v>
      </c>
      <c r="P68" s="2"/>
      <c r="Q68" s="2"/>
      <c r="R68" s="6">
        <f t="shared" si="24"/>
        <v>3578.3399999999997</v>
      </c>
      <c r="S68" s="6">
        <f t="shared" si="25"/>
        <v>10941.192752037479</v>
      </c>
      <c r="T68">
        <f t="shared" si="26"/>
        <v>9615</v>
      </c>
      <c r="U68" s="6">
        <f t="shared" si="27"/>
        <v>1326.1927520374793</v>
      </c>
      <c r="V68" s="4">
        <f t="shared" si="28"/>
        <v>0.13792956339443352</v>
      </c>
      <c r="W68" s="4">
        <f t="shared" si="29"/>
        <v>0.2196898205361042</v>
      </c>
      <c r="X68" s="1">
        <f t="shared" si="30"/>
        <v>0.3270520939623916</v>
      </c>
    </row>
    <row r="69" spans="1:24">
      <c r="A69" s="7" t="s">
        <v>248</v>
      </c>
      <c r="B69">
        <v>120</v>
      </c>
      <c r="C69" s="33">
        <v>92.237184879113002</v>
      </c>
      <c r="D69" s="34">
        <v>1.2995443669208955</v>
      </c>
      <c r="E69" s="19">
        <f t="shared" si="31"/>
        <v>0.20991087602019501</v>
      </c>
      <c r="F69" s="37">
        <f t="shared" si="35"/>
        <v>2.2449194384967678E-2</v>
      </c>
      <c r="H69" s="41">
        <f t="shared" si="36"/>
        <v>2.6939033261961214</v>
      </c>
      <c r="I69" t="s">
        <v>7</v>
      </c>
      <c r="J69" t="s">
        <v>89</v>
      </c>
      <c r="K69" s="2">
        <f t="shared" si="37"/>
        <v>119.8663140302925</v>
      </c>
      <c r="L69" s="2">
        <v>0.13368596970749552</v>
      </c>
      <c r="M69" s="1">
        <f t="shared" si="21"/>
        <v>0.79910876020194999</v>
      </c>
      <c r="N69" s="6">
        <f t="shared" si="22"/>
        <v>5740.5552811492089</v>
      </c>
      <c r="O69" s="2">
        <f t="shared" si="23"/>
        <v>7460.1062786154516</v>
      </c>
      <c r="P69" s="2"/>
      <c r="Q69" s="2"/>
      <c r="R69" s="6">
        <f t="shared" si="24"/>
        <v>3578.3399999999997</v>
      </c>
      <c r="S69" s="6">
        <f t="shared" si="25"/>
        <v>11038.446278615451</v>
      </c>
      <c r="T69">
        <f t="shared" si="26"/>
        <v>9735</v>
      </c>
      <c r="U69" s="6">
        <f t="shared" si="27"/>
        <v>1303.4462786154509</v>
      </c>
      <c r="V69" s="4">
        <f t="shared" si="28"/>
        <v>0.13389278670934268</v>
      </c>
      <c r="W69" s="4">
        <f t="shared" si="29"/>
        <v>0.21171321440772295</v>
      </c>
      <c r="X69" s="1">
        <f t="shared" si="30"/>
        <v>0.32417062235762673</v>
      </c>
    </row>
    <row r="70" spans="1:24">
      <c r="A70" s="7" t="s">
        <v>249</v>
      </c>
      <c r="B70">
        <v>135</v>
      </c>
      <c r="C70" s="33">
        <v>101.14599165219707</v>
      </c>
      <c r="D70" s="34">
        <v>1.3332550272597432</v>
      </c>
      <c r="E70" s="19">
        <f t="shared" si="31"/>
        <v>0.21990226790497586</v>
      </c>
      <c r="F70" s="37">
        <f t="shared" si="35"/>
        <v>-3.374828920351547E-3</v>
      </c>
      <c r="H70" s="41">
        <f t="shared" si="36"/>
        <v>-0.45560190424745883</v>
      </c>
      <c r="I70" t="s">
        <v>7</v>
      </c>
      <c r="J70" t="s">
        <v>90</v>
      </c>
      <c r="K70" s="2">
        <f t="shared" si="37"/>
        <v>134.85340185746375</v>
      </c>
      <c r="L70" s="2">
        <v>0.14659814253624523</v>
      </c>
      <c r="M70" s="1">
        <f t="shared" si="21"/>
        <v>0.8990226790497583</v>
      </c>
      <c r="N70" s="6">
        <f t="shared" si="22"/>
        <v>5841.701272801406</v>
      </c>
      <c r="O70" s="2">
        <f t="shared" si="23"/>
        <v>7788.4775897121153</v>
      </c>
      <c r="P70" s="2"/>
      <c r="Q70" s="2"/>
      <c r="R70" s="6">
        <f t="shared" si="24"/>
        <v>3578.3399999999997</v>
      </c>
      <c r="S70" s="6">
        <f t="shared" si="25"/>
        <v>11366.817589712115</v>
      </c>
      <c r="T70">
        <f t="shared" si="26"/>
        <v>9870</v>
      </c>
      <c r="U70" s="6">
        <f t="shared" si="27"/>
        <v>1496.8175897121146</v>
      </c>
      <c r="V70" s="4">
        <f t="shared" si="28"/>
        <v>0.15165325123729634</v>
      </c>
      <c r="W70" s="4">
        <f t="shared" si="29"/>
        <v>0.23790503455560463</v>
      </c>
      <c r="X70" s="1">
        <f t="shared" si="30"/>
        <v>0.31480579078164195</v>
      </c>
    </row>
    <row r="71" spans="1:24">
      <c r="A71" s="7" t="s">
        <v>250</v>
      </c>
      <c r="B71">
        <v>120</v>
      </c>
      <c r="C71" s="33">
        <v>89.873065048960569</v>
      </c>
      <c r="D71" s="34">
        <v>1.333767135386746</v>
      </c>
      <c r="E71" s="19">
        <f t="shared" si="31"/>
        <v>0.20991316034585256</v>
      </c>
      <c r="F71" s="37">
        <f t="shared" si="35"/>
        <v>-3.7570739322720925E-3</v>
      </c>
      <c r="H71" s="41">
        <f t="shared" si="36"/>
        <v>-0.4508488718726511</v>
      </c>
      <c r="I71" t="s">
        <v>7</v>
      </c>
      <c r="J71" t="s">
        <v>91</v>
      </c>
      <c r="K71" s="2">
        <f t="shared" si="37"/>
        <v>119.86974051877881</v>
      </c>
      <c r="L71" s="2">
        <v>0.1302594812211777</v>
      </c>
      <c r="M71" s="1">
        <f t="shared" si="21"/>
        <v>0.79913160345852541</v>
      </c>
      <c r="N71" s="6">
        <f t="shared" si="22"/>
        <v>5931.5743378503666</v>
      </c>
      <c r="O71" s="2">
        <f t="shared" si="23"/>
        <v>7911.3389129282177</v>
      </c>
      <c r="P71" s="2"/>
      <c r="Q71" s="2"/>
      <c r="R71" s="6">
        <f t="shared" si="24"/>
        <v>3578.3399999999997</v>
      </c>
      <c r="S71" s="6">
        <f t="shared" si="25"/>
        <v>11489.678912928217</v>
      </c>
      <c r="T71">
        <f t="shared" si="26"/>
        <v>9990</v>
      </c>
      <c r="U71" s="6">
        <f t="shared" si="27"/>
        <v>1499.678912928217</v>
      </c>
      <c r="V71" s="4">
        <f t="shared" si="28"/>
        <v>0.15011800930212371</v>
      </c>
      <c r="W71" s="4">
        <f t="shared" si="29"/>
        <v>0.2338986959583349</v>
      </c>
      <c r="X71" s="1">
        <f t="shared" si="30"/>
        <v>0.31143951255014118</v>
      </c>
    </row>
    <row r="72" spans="1:24">
      <c r="A72" s="7" t="s">
        <v>251</v>
      </c>
      <c r="B72">
        <v>120</v>
      </c>
      <c r="C72" s="33">
        <v>90.183412825891779</v>
      </c>
      <c r="D72" s="34">
        <v>1.329172260767058</v>
      </c>
      <c r="E72" s="19">
        <f t="shared" si="31"/>
        <v>0.20991286047298632</v>
      </c>
      <c r="F72" s="37">
        <f t="shared" si="35"/>
        <v>-3.1686882498955051E-4</v>
      </c>
      <c r="H72" s="41">
        <f t="shared" si="36"/>
        <v>-3.8024258998746063E-2</v>
      </c>
      <c r="I72" t="s">
        <v>7</v>
      </c>
      <c r="J72" t="s">
        <v>92</v>
      </c>
      <c r="K72" s="2">
        <f t="shared" si="37"/>
        <v>119.86929070947947</v>
      </c>
      <c r="L72" s="2">
        <v>0.13070929052053989</v>
      </c>
      <c r="M72" s="1">
        <f t="shared" si="21"/>
        <v>0.79912860472986313</v>
      </c>
      <c r="N72" s="6">
        <f t="shared" si="22"/>
        <v>6021.7577506762582</v>
      </c>
      <c r="O72" s="2">
        <f t="shared" si="23"/>
        <v>8003.953363257916</v>
      </c>
      <c r="P72" s="2"/>
      <c r="Q72" s="2"/>
      <c r="R72" s="6">
        <f t="shared" si="24"/>
        <v>3578.3399999999997</v>
      </c>
      <c r="S72" s="6">
        <f t="shared" si="25"/>
        <v>11582.293363257915</v>
      </c>
      <c r="T72">
        <f t="shared" si="26"/>
        <v>10110</v>
      </c>
      <c r="U72" s="6">
        <f t="shared" si="27"/>
        <v>1472.2933632579152</v>
      </c>
      <c r="V72" s="4">
        <f t="shared" si="28"/>
        <v>0.14562743454578775</v>
      </c>
      <c r="W72" s="4">
        <f t="shared" si="29"/>
        <v>0.2254087572313801</v>
      </c>
      <c r="X72" s="1">
        <f t="shared" si="30"/>
        <v>0.30894917679700951</v>
      </c>
    </row>
    <row r="73" spans="1:24">
      <c r="A73" s="7" t="s">
        <v>252</v>
      </c>
      <c r="B73">
        <v>120</v>
      </c>
      <c r="C73" s="33">
        <v>89.179346488761411</v>
      </c>
      <c r="D73" s="34">
        <v>1.3441536711638287</v>
      </c>
      <c r="E73" s="19">
        <f t="shared" si="31"/>
        <v>0.20991383064990649</v>
      </c>
      <c r="F73" s="37">
        <f t="shared" si="35"/>
        <v>-1.1446944172079773E-2</v>
      </c>
      <c r="H73" s="41">
        <f t="shared" si="36"/>
        <v>-1.3736333006495727</v>
      </c>
      <c r="I73" t="s">
        <v>7</v>
      </c>
      <c r="J73" t="s">
        <v>93</v>
      </c>
      <c r="K73" s="2">
        <f t="shared" si="37"/>
        <v>119.87074597485974</v>
      </c>
      <c r="L73" s="2">
        <v>0.12925402514025047</v>
      </c>
      <c r="M73" s="1">
        <f t="shared" si="21"/>
        <v>0.79913830649906492</v>
      </c>
      <c r="N73" s="6">
        <f t="shared" si="22"/>
        <v>6023.0470971650193</v>
      </c>
      <c r="O73" s="2">
        <f t="shared" si="23"/>
        <v>8095.9008672470018</v>
      </c>
      <c r="P73" s="2">
        <v>87.89</v>
      </c>
      <c r="Q73" s="2">
        <v>107.79</v>
      </c>
      <c r="R73" s="6">
        <f t="shared" si="24"/>
        <v>3686.1299999999997</v>
      </c>
      <c r="S73" s="6">
        <f t="shared" si="25"/>
        <v>11782.030867247002</v>
      </c>
      <c r="T73">
        <f t="shared" si="26"/>
        <v>10230</v>
      </c>
      <c r="U73" s="6">
        <f t="shared" si="27"/>
        <v>1552.0308672470019</v>
      </c>
      <c r="V73" s="4">
        <f t="shared" si="28"/>
        <v>0.15171367226265908</v>
      </c>
      <c r="W73" s="4">
        <f t="shared" si="29"/>
        <v>0.23717324262966732</v>
      </c>
      <c r="X73" s="1">
        <f t="shared" si="30"/>
        <v>0.31286032446639683</v>
      </c>
    </row>
    <row r="74" spans="1:24">
      <c r="A74" s="7" t="s">
        <v>253</v>
      </c>
      <c r="B74">
        <v>120</v>
      </c>
      <c r="C74" s="33">
        <v>91.169223411437969</v>
      </c>
      <c r="D74" s="34">
        <v>1.3147842815608677</v>
      </c>
      <c r="E74" s="19">
        <f t="shared" si="31"/>
        <v>0.20991190793564646</v>
      </c>
      <c r="F74" s="37">
        <f t="shared" si="35"/>
        <v>1.0610841515789933E-2</v>
      </c>
      <c r="H74" s="41">
        <f t="shared" si="36"/>
        <v>1.273300981894792</v>
      </c>
      <c r="I74" t="s">
        <v>7</v>
      </c>
      <c r="J74" t="s">
        <v>95</v>
      </c>
      <c r="K74" s="2">
        <f t="shared" si="37"/>
        <v>119.8678619034697</v>
      </c>
      <c r="L74" s="2">
        <v>0.13213809653027861</v>
      </c>
      <c r="M74" s="1">
        <f t="shared" si="21"/>
        <v>0.79911907935646465</v>
      </c>
      <c r="N74" s="6">
        <f t="shared" si="22"/>
        <v>6114.2163205764573</v>
      </c>
      <c r="O74" s="2">
        <f t="shared" si="23"/>
        <v>8038.875512356849</v>
      </c>
      <c r="P74" s="2"/>
      <c r="Q74" s="2"/>
      <c r="R74" s="6">
        <f t="shared" si="24"/>
        <v>3686.1299999999997</v>
      </c>
      <c r="S74" s="6">
        <f t="shared" si="25"/>
        <v>11725.005512356849</v>
      </c>
      <c r="T74">
        <f t="shared" si="26"/>
        <v>10350</v>
      </c>
      <c r="U74" s="6">
        <f t="shared" si="27"/>
        <v>1375.0055123568491</v>
      </c>
      <c r="V74" s="4">
        <f t="shared" si="28"/>
        <v>0.1328507741407583</v>
      </c>
      <c r="W74" s="4">
        <f t="shared" si="29"/>
        <v>0.20633738538669699</v>
      </c>
      <c r="X74" s="1">
        <f t="shared" si="30"/>
        <v>0.31438194174964179</v>
      </c>
    </row>
    <row r="75" spans="1:24">
      <c r="A75" s="7" t="s">
        <v>254</v>
      </c>
      <c r="B75">
        <v>120</v>
      </c>
      <c r="C75" s="33">
        <v>91.306141548319388</v>
      </c>
      <c r="D75" s="34">
        <v>1.3128105232084131</v>
      </c>
      <c r="E75" s="19">
        <f t="shared" si="31"/>
        <v>0.20991177563879376</v>
      </c>
      <c r="F75" s="37">
        <f t="shared" si="35"/>
        <v>1.2128579063120407E-2</v>
      </c>
      <c r="H75" s="41">
        <f t="shared" si="36"/>
        <v>1.4554294875744489</v>
      </c>
      <c r="I75" t="s">
        <v>7</v>
      </c>
      <c r="J75" t="s">
        <v>96</v>
      </c>
      <c r="K75" s="2">
        <f t="shared" si="37"/>
        <v>119.86766345819061</v>
      </c>
      <c r="L75" s="2">
        <v>0.13233654180940896</v>
      </c>
      <c r="M75" s="1">
        <f t="shared" si="21"/>
        <v>0.79911775638793736</v>
      </c>
      <c r="N75" s="6">
        <f t="shared" si="22"/>
        <v>6205.5224621247771</v>
      </c>
      <c r="O75" s="2">
        <f t="shared" si="23"/>
        <v>8146.6751902835886</v>
      </c>
      <c r="P75" s="2"/>
      <c r="Q75" s="2"/>
      <c r="R75" s="6">
        <f t="shared" si="24"/>
        <v>3686.1299999999997</v>
      </c>
      <c r="S75" s="6">
        <f t="shared" si="25"/>
        <v>11832.805190283589</v>
      </c>
      <c r="T75">
        <f t="shared" si="26"/>
        <v>10470</v>
      </c>
      <c r="U75" s="6">
        <f t="shared" si="27"/>
        <v>1362.8051902835887</v>
      </c>
      <c r="V75" s="4">
        <f t="shared" si="28"/>
        <v>0.13016286440148894</v>
      </c>
      <c r="W75" s="4">
        <f t="shared" si="29"/>
        <v>0.20088904862321777</v>
      </c>
      <c r="X75" s="1">
        <f t="shared" si="30"/>
        <v>0.31151784726641452</v>
      </c>
    </row>
    <row r="76" spans="1:24">
      <c r="A76" s="7" t="s">
        <v>255</v>
      </c>
      <c r="B76">
        <v>120</v>
      </c>
      <c r="C76" s="33">
        <v>91.077944653517036</v>
      </c>
      <c r="D76" s="34">
        <v>1.316103417312829</v>
      </c>
      <c r="E76" s="19">
        <f t="shared" si="31"/>
        <v>0.20991199613354833</v>
      </c>
      <c r="F76" s="37">
        <f t="shared" si="35"/>
        <v>9.599016484236363E-3</v>
      </c>
      <c r="H76" s="41">
        <f t="shared" si="36"/>
        <v>1.1518819781083636</v>
      </c>
      <c r="I76" t="s">
        <v>7</v>
      </c>
      <c r="J76" t="s">
        <v>97</v>
      </c>
      <c r="K76" s="2">
        <f t="shared" si="37"/>
        <v>119.86799420032247</v>
      </c>
      <c r="L76" s="2">
        <v>0.13200579967752502</v>
      </c>
      <c r="M76" s="1">
        <f t="shared" si="21"/>
        <v>0.79911996133548313</v>
      </c>
      <c r="N76" s="6">
        <f t="shared" si="22"/>
        <v>6296.6004067782942</v>
      </c>
      <c r="O76" s="2">
        <f t="shared" si="23"/>
        <v>8286.9773128142624</v>
      </c>
      <c r="P76" s="2"/>
      <c r="Q76" s="2"/>
      <c r="R76" s="6">
        <f t="shared" si="24"/>
        <v>3686.1299999999997</v>
      </c>
      <c r="S76" s="6">
        <f t="shared" si="25"/>
        <v>11973.107312814262</v>
      </c>
      <c r="T76">
        <f t="shared" si="26"/>
        <v>10590</v>
      </c>
      <c r="U76" s="6">
        <f t="shared" si="27"/>
        <v>1383.1073128142616</v>
      </c>
      <c r="V76" s="4">
        <f t="shared" si="28"/>
        <v>0.1306050342600813</v>
      </c>
      <c r="W76" s="4">
        <f t="shared" si="29"/>
        <v>0.20033797171937784</v>
      </c>
      <c r="X76" s="1">
        <f t="shared" si="30"/>
        <v>0.30786744858244991</v>
      </c>
    </row>
    <row r="77" spans="1:24">
      <c r="A77" s="7" t="s">
        <v>256</v>
      </c>
      <c r="B77">
        <v>120</v>
      </c>
      <c r="C77" s="33">
        <v>93.003926445648929</v>
      </c>
      <c r="D77" s="34">
        <v>1.2888187339786998</v>
      </c>
      <c r="E77" s="19">
        <f t="shared" si="31"/>
        <v>0.20991013515781959</v>
      </c>
      <c r="F77" s="37">
        <f t="shared" si="35"/>
        <v>3.0948524650018426E-2</v>
      </c>
      <c r="H77" s="41">
        <f t="shared" si="36"/>
        <v>3.7138229580022113</v>
      </c>
      <c r="I77" t="s">
        <v>7</v>
      </c>
      <c r="J77" t="s">
        <v>98</v>
      </c>
      <c r="K77" s="2">
        <f t="shared" si="37"/>
        <v>119.86520273672937</v>
      </c>
      <c r="L77" s="2">
        <v>0.13479726327062561</v>
      </c>
      <c r="M77" s="1">
        <f t="shared" si="21"/>
        <v>0.79910135157819584</v>
      </c>
      <c r="N77" s="6">
        <f t="shared" si="22"/>
        <v>6389.6043332239433</v>
      </c>
      <c r="O77" s="2">
        <f t="shared" si="23"/>
        <v>8235.0417673704978</v>
      </c>
      <c r="P77" s="2"/>
      <c r="Q77" s="2"/>
      <c r="R77" s="6">
        <f t="shared" si="24"/>
        <v>3686.1299999999997</v>
      </c>
      <c r="S77" s="6">
        <f t="shared" si="25"/>
        <v>11921.171767370497</v>
      </c>
      <c r="T77">
        <f t="shared" si="26"/>
        <v>10710</v>
      </c>
      <c r="U77" s="6">
        <f t="shared" si="27"/>
        <v>1211.171767370497</v>
      </c>
      <c r="V77" s="4">
        <f t="shared" si="28"/>
        <v>0.11308793346129753</v>
      </c>
      <c r="W77" s="4">
        <f t="shared" si="29"/>
        <v>0.17243652962974787</v>
      </c>
      <c r="X77" s="1">
        <f t="shared" si="30"/>
        <v>0.30920869793096395</v>
      </c>
    </row>
    <row r="78" spans="1:24">
      <c r="A78" s="7" t="s">
        <v>257</v>
      </c>
      <c r="B78">
        <v>135</v>
      </c>
      <c r="C78" s="33">
        <v>105.95638219463076</v>
      </c>
      <c r="D78" s="34">
        <v>1.2726598154854409</v>
      </c>
      <c r="E78" s="19">
        <f t="shared" si="31"/>
        <v>0.21989761987554912</v>
      </c>
      <c r="F78" s="37">
        <f t="shared" si="35"/>
        <v>4.402355255776174E-2</v>
      </c>
      <c r="H78" s="41">
        <f t="shared" si="36"/>
        <v>5.9431795952978348</v>
      </c>
      <c r="I78" t="s">
        <v>7</v>
      </c>
      <c r="J78" t="s">
        <v>99</v>
      </c>
      <c r="K78" s="2">
        <f t="shared" si="37"/>
        <v>134.84642981332365</v>
      </c>
      <c r="L78" s="2">
        <v>0.15357018667635902</v>
      </c>
      <c r="M78" s="1">
        <f t="shared" si="21"/>
        <v>0.89897619875549106</v>
      </c>
      <c r="N78" s="6">
        <f t="shared" si="22"/>
        <v>6495.5607154185736</v>
      </c>
      <c r="O78" s="2">
        <f t="shared" si="23"/>
        <v>8266.6391015590798</v>
      </c>
      <c r="P78" s="2"/>
      <c r="Q78" s="2"/>
      <c r="R78" s="6">
        <f t="shared" si="24"/>
        <v>3686.1299999999997</v>
      </c>
      <c r="S78" s="6">
        <f t="shared" si="25"/>
        <v>11952.769101559079</v>
      </c>
      <c r="T78">
        <f t="shared" si="26"/>
        <v>10845</v>
      </c>
      <c r="U78" s="6">
        <f t="shared" si="27"/>
        <v>1107.769101559079</v>
      </c>
      <c r="V78" s="4">
        <f t="shared" si="28"/>
        <v>0.10214560641393078</v>
      </c>
      <c r="W78" s="4">
        <f t="shared" si="29"/>
        <v>0.15474077634585881</v>
      </c>
      <c r="X78" s="1">
        <f t="shared" si="30"/>
        <v>0.30839129984692781</v>
      </c>
    </row>
    <row r="79" spans="1:24">
      <c r="A79" s="7" t="s">
        <v>258</v>
      </c>
      <c r="B79">
        <v>135</v>
      </c>
      <c r="C79" s="33">
        <v>105.67341804507582</v>
      </c>
      <c r="D79" s="34">
        <v>1.2760715270518381</v>
      </c>
      <c r="E79" s="19">
        <f t="shared" si="31"/>
        <v>0.2198978932890448</v>
      </c>
      <c r="F79" s="37">
        <f t="shared" si="35"/>
        <v>4.1235412470813852E-2</v>
      </c>
      <c r="H79" s="41">
        <f t="shared" si="36"/>
        <v>5.5667806835598697</v>
      </c>
      <c r="I79" t="s">
        <v>7</v>
      </c>
      <c r="J79" t="s">
        <v>100</v>
      </c>
      <c r="K79" s="2">
        <f t="shared" si="37"/>
        <v>134.84683993356717</v>
      </c>
      <c r="L79" s="2">
        <v>0.1531600664328229</v>
      </c>
      <c r="M79" s="1">
        <f t="shared" si="21"/>
        <v>0.89897893289044783</v>
      </c>
      <c r="N79" s="6">
        <f t="shared" si="22"/>
        <v>6601.2341334636494</v>
      </c>
      <c r="O79" s="2">
        <f t="shared" si="23"/>
        <v>8423.6469211156764</v>
      </c>
      <c r="P79" s="2"/>
      <c r="Q79" s="2"/>
      <c r="R79" s="6">
        <f t="shared" si="24"/>
        <v>3686.1299999999997</v>
      </c>
      <c r="S79" s="6">
        <f t="shared" si="25"/>
        <v>12109.776921115676</v>
      </c>
      <c r="T79">
        <f t="shared" si="26"/>
        <v>10980</v>
      </c>
      <c r="U79" s="6">
        <f t="shared" si="27"/>
        <v>1129.7769211156756</v>
      </c>
      <c r="V79" s="4">
        <f t="shared" si="28"/>
        <v>0.10289407296135478</v>
      </c>
      <c r="W79" s="4">
        <f t="shared" si="29"/>
        <v>0.15489403034543736</v>
      </c>
      <c r="X79" s="1">
        <f t="shared" si="30"/>
        <v>0.30439289047286561</v>
      </c>
    </row>
    <row r="80" spans="1:24">
      <c r="A80" s="7" t="s">
        <v>259</v>
      </c>
      <c r="B80">
        <v>135</v>
      </c>
      <c r="C80" s="33">
        <v>105.34481451656043</v>
      </c>
      <c r="D80" s="34">
        <v>1.2800565155586163</v>
      </c>
      <c r="E80" s="19">
        <f t="shared" si="31"/>
        <v>0.21989821080149141</v>
      </c>
      <c r="F80" s="37">
        <f t="shared" si="35"/>
        <v>3.7997572369842254E-2</v>
      </c>
      <c r="H80" s="41">
        <f t="shared" si="36"/>
        <v>5.1296722699287045</v>
      </c>
      <c r="I80" t="s">
        <v>7</v>
      </c>
      <c r="J80" t="s">
        <v>101</v>
      </c>
      <c r="K80" s="2">
        <f t="shared" si="37"/>
        <v>134.8473162022371</v>
      </c>
      <c r="L80" s="2">
        <v>0.15268379776291002</v>
      </c>
      <c r="M80" s="1">
        <f t="shared" si="21"/>
        <v>0.89898210801491396</v>
      </c>
      <c r="N80" s="6">
        <f t="shared" si="22"/>
        <v>6706.5789479802097</v>
      </c>
      <c r="O80" s="2">
        <f t="shared" si="23"/>
        <v>8584.8000794703185</v>
      </c>
      <c r="P80" s="2"/>
      <c r="Q80" s="2"/>
      <c r="R80" s="6">
        <f t="shared" si="24"/>
        <v>3686.1299999999997</v>
      </c>
      <c r="S80" s="6">
        <f t="shared" si="25"/>
        <v>12270.930079470318</v>
      </c>
      <c r="T80">
        <f t="shared" si="26"/>
        <v>11115</v>
      </c>
      <c r="U80" s="6">
        <f t="shared" si="27"/>
        <v>1155.9300794703177</v>
      </c>
      <c r="V80" s="4">
        <f t="shared" si="28"/>
        <v>0.10399730809449559</v>
      </c>
      <c r="W80" s="4">
        <f t="shared" si="29"/>
        <v>0.15559971832463315</v>
      </c>
      <c r="X80" s="1">
        <f t="shared" si="30"/>
        <v>0.30039532261429963</v>
      </c>
    </row>
    <row r="81" spans="1:24">
      <c r="A81" s="7" t="s">
        <v>265</v>
      </c>
      <c r="B81">
        <v>135</v>
      </c>
      <c r="C81" s="33">
        <v>111.47874704884782</v>
      </c>
      <c r="D81" s="34">
        <v>1.2095437868049277</v>
      </c>
      <c r="E81" s="19">
        <f t="shared" si="31"/>
        <v>0.21989228390248805</v>
      </c>
      <c r="F81" s="37">
        <f t="shared" si="35"/>
        <v>9.8437254254647166E-2</v>
      </c>
      <c r="H81" s="41">
        <f t="shared" si="36"/>
        <v>13.289029324377367</v>
      </c>
      <c r="I81" t="s">
        <v>7</v>
      </c>
      <c r="J81" t="s">
        <v>267</v>
      </c>
      <c r="K81" s="2">
        <f t="shared" si="37"/>
        <v>134.83842585373205</v>
      </c>
      <c r="L81" s="2">
        <v>0.16157414626795083</v>
      </c>
      <c r="M81" s="1">
        <f t="shared" si="21"/>
        <v>0.89892283902488035</v>
      </c>
      <c r="N81" s="6">
        <f t="shared" si="22"/>
        <v>6818.0576950290579</v>
      </c>
      <c r="O81" s="2">
        <f t="shared" si="23"/>
        <v>8246.7393230999241</v>
      </c>
      <c r="P81" s="2"/>
      <c r="Q81" s="2"/>
      <c r="R81" s="6">
        <f t="shared" si="24"/>
        <v>3686.1299999999997</v>
      </c>
      <c r="S81" s="6">
        <f t="shared" si="25"/>
        <v>11932.869323099923</v>
      </c>
      <c r="T81">
        <f t="shared" si="26"/>
        <v>11250</v>
      </c>
      <c r="U81" s="6">
        <f t="shared" si="27"/>
        <v>682.86932309992335</v>
      </c>
      <c r="V81" s="4">
        <f t="shared" si="28"/>
        <v>6.0699495386659752E-2</v>
      </c>
      <c r="W81" s="4">
        <f t="shared" si="29"/>
        <v>9.0280415065293829E-2</v>
      </c>
      <c r="X81" s="1">
        <f t="shared" si="30"/>
        <v>0.30890558676145929</v>
      </c>
    </row>
    <row r="82" spans="1:24">
      <c r="A82" s="7" t="s">
        <v>268</v>
      </c>
      <c r="B82">
        <v>135</v>
      </c>
      <c r="C82" s="33">
        <v>110.45642496013325</v>
      </c>
      <c r="D82" s="34">
        <v>1.2207520533744445</v>
      </c>
      <c r="E82" s="19">
        <f t="shared" si="31"/>
        <v>0.21989327171898859</v>
      </c>
      <c r="F82" s="37">
        <f t="shared" si="35"/>
        <v>8.8363973940512874E-2</v>
      </c>
      <c r="H82" s="41">
        <f t="shared" si="36"/>
        <v>11.929136481969238</v>
      </c>
      <c r="I82" t="s">
        <v>7</v>
      </c>
      <c r="J82" t="s">
        <v>269</v>
      </c>
      <c r="K82" s="2">
        <f t="shared" si="37"/>
        <v>134.83990757848289</v>
      </c>
      <c r="L82" s="2">
        <v>0.16009242151711067</v>
      </c>
      <c r="M82" s="1">
        <f t="shared" si="21"/>
        <v>0.89893271718988599</v>
      </c>
      <c r="N82" s="6">
        <f t="shared" si="22"/>
        <v>6928.5141199891914</v>
      </c>
      <c r="O82" s="2">
        <f t="shared" si="23"/>
        <v>8457.9978388106374</v>
      </c>
      <c r="P82" s="2"/>
      <c r="Q82" s="2"/>
      <c r="R82" s="6">
        <f t="shared" si="24"/>
        <v>3686.1299999999997</v>
      </c>
      <c r="S82" s="6">
        <f t="shared" si="25"/>
        <v>12144.127838810637</v>
      </c>
      <c r="T82">
        <f t="shared" si="26"/>
        <v>11385</v>
      </c>
      <c r="U82" s="6">
        <f t="shared" si="27"/>
        <v>759.1278388106366</v>
      </c>
      <c r="V82" s="4">
        <f t="shared" si="28"/>
        <v>6.6677895372036611E-2</v>
      </c>
      <c r="W82" s="4">
        <f t="shared" si="29"/>
        <v>9.8602501251565E-2</v>
      </c>
      <c r="X82" s="1">
        <f t="shared" si="30"/>
        <v>0.30353188379817064</v>
      </c>
    </row>
    <row r="83" spans="1:24">
      <c r="A83" s="7" t="s">
        <v>270</v>
      </c>
      <c r="B83">
        <v>135</v>
      </c>
      <c r="C83" s="33">
        <v>111.94426871424463</v>
      </c>
      <c r="D83" s="34">
        <v>1.2045078563510705</v>
      </c>
      <c r="E83" s="19">
        <f t="shared" si="31"/>
        <v>0.21989183409318869</v>
      </c>
      <c r="F83" s="37">
        <f t="shared" si="35"/>
        <v>0.10302419439769051</v>
      </c>
      <c r="H83" s="41">
        <f t="shared" si="36"/>
        <v>13.908266243688217</v>
      </c>
      <c r="I83" t="s">
        <v>7</v>
      </c>
      <c r="J83" t="s">
        <v>271</v>
      </c>
      <c r="K83" s="2">
        <f t="shared" si="37"/>
        <v>134.83775113978299</v>
      </c>
      <c r="L83" s="2">
        <v>0.16224886021699408</v>
      </c>
      <c r="M83" s="1">
        <f t="shared" si="21"/>
        <v>0.89891834093188661</v>
      </c>
      <c r="N83" s="6">
        <f t="shared" si="22"/>
        <v>7040.458388703436</v>
      </c>
      <c r="O83" s="2">
        <f t="shared" si="23"/>
        <v>8480.2874415060869</v>
      </c>
      <c r="P83" s="2"/>
      <c r="Q83" s="2"/>
      <c r="R83" s="6">
        <f t="shared" si="24"/>
        <v>3686.1299999999997</v>
      </c>
      <c r="S83" s="6">
        <f t="shared" si="25"/>
        <v>12166.417441506086</v>
      </c>
      <c r="T83">
        <f t="shared" si="26"/>
        <v>11520</v>
      </c>
      <c r="U83" s="6">
        <f t="shared" si="27"/>
        <v>646.41744150608611</v>
      </c>
      <c r="V83" s="4">
        <f t="shared" si="28"/>
        <v>5.6112625130736671E-2</v>
      </c>
      <c r="W83" s="4">
        <f t="shared" si="29"/>
        <v>8.2515722306610417E-2</v>
      </c>
      <c r="X83" s="1">
        <f t="shared" si="30"/>
        <v>0.30297579527599144</v>
      </c>
    </row>
    <row r="84" spans="1:24">
      <c r="A84" s="7" t="s">
        <v>272</v>
      </c>
      <c r="B84">
        <v>135</v>
      </c>
      <c r="C84" s="33">
        <v>113.9250177611291</v>
      </c>
      <c r="D84" s="34">
        <v>1.183540568593912</v>
      </c>
      <c r="E84" s="19">
        <f t="shared" si="31"/>
        <v>0.21988992019871884</v>
      </c>
      <c r="F84" s="37">
        <f t="shared" si="35"/>
        <v>0.12254117500632551</v>
      </c>
      <c r="H84" s="41">
        <f t="shared" si="36"/>
        <v>16.543058625853945</v>
      </c>
      <c r="I84" t="s">
        <v>7</v>
      </c>
      <c r="J84" t="s">
        <v>273</v>
      </c>
      <c r="K84" s="2">
        <f t="shared" si="37"/>
        <v>134.83488029807825</v>
      </c>
      <c r="L84" s="2">
        <v>0.16511970192174685</v>
      </c>
      <c r="M84" s="1">
        <f t="shared" si="21"/>
        <v>0.89889920198718831</v>
      </c>
      <c r="N84" s="6">
        <f t="shared" si="22"/>
        <v>7154.3834064645653</v>
      </c>
      <c r="O84" s="2">
        <f t="shared" si="23"/>
        <v>8467.5030048259214</v>
      </c>
      <c r="P84" s="2"/>
      <c r="Q84" s="2"/>
      <c r="R84" s="6">
        <f t="shared" si="24"/>
        <v>3686.1299999999997</v>
      </c>
      <c r="S84" s="6">
        <f t="shared" si="25"/>
        <v>12153.633004825921</v>
      </c>
      <c r="T84">
        <f t="shared" si="26"/>
        <v>11655</v>
      </c>
      <c r="U84" s="6">
        <f t="shared" si="27"/>
        <v>498.63300482592058</v>
      </c>
      <c r="V84" s="4">
        <f t="shared" si="28"/>
        <v>4.2782754596818684E-2</v>
      </c>
      <c r="W84" s="4">
        <f t="shared" si="29"/>
        <v>6.2572611276871193E-2</v>
      </c>
      <c r="X84" s="1">
        <f t="shared" si="30"/>
        <v>0.30329449626595806</v>
      </c>
    </row>
    <row r="85" spans="1:24">
      <c r="A85" s="7" t="s">
        <v>274</v>
      </c>
      <c r="B85">
        <v>135</v>
      </c>
      <c r="C85" s="33">
        <v>110.16433293478623</v>
      </c>
      <c r="D85" s="34">
        <v>1.2239926238942769</v>
      </c>
      <c r="E85" s="19">
        <f t="shared" ref="E85:E134" si="38">10%*M85+13%</f>
        <v>0.21989355395227447</v>
      </c>
      <c r="F85" s="37">
        <f t="shared" si="35"/>
        <v>8.5485893850760372E-2</v>
      </c>
      <c r="H85" s="41">
        <f t="shared" si="36"/>
        <v>11.54059566985265</v>
      </c>
      <c r="I85" t="s">
        <v>7</v>
      </c>
      <c r="J85" t="s">
        <v>275</v>
      </c>
      <c r="K85" s="2">
        <f t="shared" si="37"/>
        <v>134.8403309284117</v>
      </c>
      <c r="L85" s="2">
        <v>0.15966907158829918</v>
      </c>
      <c r="M85" s="1">
        <f t="shared" si="21"/>
        <v>0.89893553952274463</v>
      </c>
      <c r="N85" s="6">
        <f t="shared" si="22"/>
        <v>7264.5477393993515</v>
      </c>
      <c r="O85" s="2">
        <f t="shared" si="23"/>
        <v>8891.7528489526503</v>
      </c>
      <c r="P85" s="2"/>
      <c r="Q85" s="2"/>
      <c r="R85" s="6">
        <f t="shared" si="24"/>
        <v>3686.1299999999997</v>
      </c>
      <c r="S85" s="6">
        <f t="shared" si="25"/>
        <v>12577.88284895265</v>
      </c>
      <c r="T85">
        <f t="shared" si="26"/>
        <v>11790</v>
      </c>
      <c r="U85" s="6">
        <f t="shared" si="27"/>
        <v>787.88284895264951</v>
      </c>
      <c r="V85" s="4">
        <f t="shared" si="28"/>
        <v>6.6826365475203486E-2</v>
      </c>
      <c r="W85" s="4">
        <f t="shared" si="29"/>
        <v>9.7223036518681694E-2</v>
      </c>
      <c r="X85" s="1">
        <f t="shared" si="30"/>
        <v>0.29306442461474674</v>
      </c>
    </row>
    <row r="86" spans="1:24">
      <c r="A86" s="7" t="s">
        <v>325</v>
      </c>
      <c r="B86">
        <v>135</v>
      </c>
      <c r="C86" s="33">
        <v>111.90775721107623</v>
      </c>
      <c r="D86" s="34">
        <v>1.2049013171106457</v>
      </c>
      <c r="E86" s="19">
        <f t="shared" si="38"/>
        <v>0.21989186937234942</v>
      </c>
      <c r="F86" s="37">
        <f t="shared" si="35"/>
        <v>0.1026644343864712</v>
      </c>
      <c r="H86" s="41">
        <f t="shared" si="36"/>
        <v>13.859698642173612</v>
      </c>
      <c r="I86" t="s">
        <v>7</v>
      </c>
      <c r="J86" t="s">
        <v>316</v>
      </c>
      <c r="K86" s="2">
        <f t="shared" si="37"/>
        <v>134.83780405852411</v>
      </c>
      <c r="L86" s="2">
        <v>0.16219594147589261</v>
      </c>
      <c r="M86" s="1">
        <f t="shared" si="21"/>
        <v>0.89891869372349409</v>
      </c>
      <c r="N86" s="6">
        <f t="shared" si="22"/>
        <v>7376.4554966104279</v>
      </c>
      <c r="O86" s="2">
        <f t="shared" si="23"/>
        <v>8887.9009434739673</v>
      </c>
      <c r="P86" s="2"/>
      <c r="Q86" s="2"/>
      <c r="R86" s="6">
        <f t="shared" si="24"/>
        <v>3686.1299999999997</v>
      </c>
      <c r="S86" s="6">
        <f t="shared" si="25"/>
        <v>12574.030943473967</v>
      </c>
      <c r="T86">
        <f t="shared" si="26"/>
        <v>11925</v>
      </c>
      <c r="U86" s="6">
        <f t="shared" si="27"/>
        <v>649.03094347396654</v>
      </c>
      <c r="V86" s="4">
        <f t="shared" si="28"/>
        <v>5.4426074924441625E-2</v>
      </c>
      <c r="W86" s="4">
        <f t="shared" si="29"/>
        <v>7.8776694312929552E-2</v>
      </c>
      <c r="X86" s="1">
        <f t="shared" si="30"/>
        <v>0.29315420143077775</v>
      </c>
    </row>
    <row r="87" spans="1:24">
      <c r="A87" s="7" t="s">
        <v>326</v>
      </c>
      <c r="B87">
        <v>135</v>
      </c>
      <c r="C87" s="33">
        <v>112.57409214389914</v>
      </c>
      <c r="D87" s="34">
        <v>1.1977608322094415</v>
      </c>
      <c r="E87" s="19">
        <f t="shared" si="38"/>
        <v>0.21989122552766599</v>
      </c>
      <c r="F87" s="37">
        <f t="shared" si="35"/>
        <v>0.10923005459121964</v>
      </c>
      <c r="H87" s="41">
        <f t="shared" si="36"/>
        <v>14.74605736981465</v>
      </c>
      <c r="I87" t="s">
        <v>7</v>
      </c>
      <c r="J87" t="s">
        <v>318</v>
      </c>
      <c r="K87" s="2">
        <f t="shared" si="37"/>
        <v>134.83683829149899</v>
      </c>
      <c r="L87" s="2">
        <v>0.16316170850099379</v>
      </c>
      <c r="M87" s="1">
        <f t="shared" ref="M87:M134" si="39">K87/150</f>
        <v>0.89891225527665997</v>
      </c>
      <c r="N87" s="6">
        <f t="shared" ref="N87:N134" si="40">N86+C87-P87</f>
        <v>7489.0295887543271</v>
      </c>
      <c r="O87" s="2">
        <f t="shared" ref="O87:O134" si="41">N87*D87</f>
        <v>8970.0663126675136</v>
      </c>
      <c r="P87" s="2"/>
      <c r="Q87" s="2"/>
      <c r="R87" s="6">
        <f t="shared" ref="R87:R134" si="42">R86+Q87</f>
        <v>3686.1299999999997</v>
      </c>
      <c r="S87" s="6">
        <f t="shared" ref="S87:S134" si="43">R87+O87</f>
        <v>12656.196312667513</v>
      </c>
      <c r="T87">
        <f t="shared" ref="T87:T134" si="44">T86+B87</f>
        <v>12060</v>
      </c>
      <c r="U87" s="6">
        <f t="shared" ref="U87:U134" si="45">S87-T87</f>
        <v>596.19631266751276</v>
      </c>
      <c r="V87" s="4">
        <f t="shared" ref="V87:V134" si="46">S87/T87-1</f>
        <v>4.9435846821518581E-2</v>
      </c>
      <c r="W87" s="4">
        <f t="shared" ref="W87:W134" si="47">O87/(T87-R87)-1</f>
        <v>7.1197225735235126E-2</v>
      </c>
      <c r="X87" s="1">
        <f t="shared" ref="X87:X134" si="48">R87/S87</f>
        <v>0.2912510132535297</v>
      </c>
    </row>
    <row r="88" spans="1:24">
      <c r="A88" s="7" t="s">
        <v>327</v>
      </c>
      <c r="B88">
        <v>135</v>
      </c>
      <c r="C88" s="33">
        <v>110.2099723137467</v>
      </c>
      <c r="D88" s="34">
        <v>1.2234851524698771</v>
      </c>
      <c r="E88" s="19">
        <f t="shared" si="38"/>
        <v>0.21989350985332357</v>
      </c>
      <c r="F88" s="37">
        <f t="shared" si="35"/>
        <v>8.5935593864784277E-2</v>
      </c>
      <c r="H88" s="41">
        <f t="shared" si="36"/>
        <v>11.601305171745878</v>
      </c>
      <c r="I88" t="s">
        <v>7</v>
      </c>
      <c r="J88" t="s">
        <v>320</v>
      </c>
      <c r="K88" s="2">
        <f t="shared" si="37"/>
        <v>134.84026477998532</v>
      </c>
      <c r="L88" s="2">
        <v>0.15973522001467599</v>
      </c>
      <c r="M88" s="1">
        <f t="shared" si="39"/>
        <v>0.8989350985332355</v>
      </c>
      <c r="N88" s="6">
        <f t="shared" si="40"/>
        <v>7599.2395610680742</v>
      </c>
      <c r="O88" s="2">
        <f t="shared" si="41"/>
        <v>9297.5567730284947</v>
      </c>
      <c r="P88" s="2"/>
      <c r="Q88" s="2"/>
      <c r="R88" s="6">
        <f t="shared" si="42"/>
        <v>3686.1299999999997</v>
      </c>
      <c r="S88" s="6">
        <f t="shared" si="43"/>
        <v>12983.686773028494</v>
      </c>
      <c r="T88">
        <f t="shared" si="44"/>
        <v>12195</v>
      </c>
      <c r="U88" s="6">
        <f t="shared" si="45"/>
        <v>788.68677302849392</v>
      </c>
      <c r="V88" s="4">
        <f t="shared" si="46"/>
        <v>6.4672962117957589E-2</v>
      </c>
      <c r="W88" s="4">
        <f t="shared" si="47"/>
        <v>9.2689954486141479E-2</v>
      </c>
      <c r="X88" s="1">
        <f t="shared" si="48"/>
        <v>0.28390472324527555</v>
      </c>
    </row>
    <row r="89" spans="1:24">
      <c r="A89" s="7" t="s">
        <v>328</v>
      </c>
      <c r="B89">
        <v>135</v>
      </c>
      <c r="C89" s="33">
        <v>109.76270639993409</v>
      </c>
      <c r="D89" s="34">
        <v>1.2284765696579507</v>
      </c>
      <c r="E89" s="19">
        <f t="shared" si="38"/>
        <v>0.21989394202304255</v>
      </c>
      <c r="F89" s="37">
        <f t="shared" si="35"/>
        <v>8.1528533727350597E-2</v>
      </c>
      <c r="H89" s="41">
        <f t="shared" si="36"/>
        <v>11.00635205319233</v>
      </c>
      <c r="I89" t="s">
        <v>7</v>
      </c>
      <c r="J89" t="s">
        <v>322</v>
      </c>
      <c r="K89" s="2">
        <f t="shared" si="37"/>
        <v>134.84091303456381</v>
      </c>
      <c r="L89" s="2">
        <v>0.15908696543618345</v>
      </c>
      <c r="M89" s="1">
        <f t="shared" si="39"/>
        <v>0.89893942023042539</v>
      </c>
      <c r="N89" s="6">
        <f t="shared" si="40"/>
        <v>7709.0022674680085</v>
      </c>
      <c r="O89" s="2">
        <f t="shared" si="41"/>
        <v>9470.3286610244631</v>
      </c>
      <c r="P89" s="2"/>
      <c r="Q89" s="2"/>
      <c r="R89" s="6">
        <f t="shared" si="42"/>
        <v>3686.1299999999997</v>
      </c>
      <c r="S89" s="6">
        <f t="shared" si="43"/>
        <v>13156.458661024462</v>
      </c>
      <c r="T89">
        <f t="shared" si="44"/>
        <v>12330</v>
      </c>
      <c r="U89" s="6">
        <f t="shared" si="45"/>
        <v>826.45866102446234</v>
      </c>
      <c r="V89" s="4">
        <f t="shared" si="46"/>
        <v>6.7028277455349672E-2</v>
      </c>
      <c r="W89" s="4">
        <f t="shared" si="47"/>
        <v>9.561211136035852E-2</v>
      </c>
      <c r="X89" s="1">
        <f t="shared" si="48"/>
        <v>0.28017645895244042</v>
      </c>
    </row>
    <row r="90" spans="1:24">
      <c r="A90" s="7" t="s">
        <v>329</v>
      </c>
      <c r="B90">
        <v>135</v>
      </c>
      <c r="C90" s="33">
        <v>112.49194126177026</v>
      </c>
      <c r="D90" s="34">
        <v>1.1986365942863326</v>
      </c>
      <c r="E90" s="19">
        <f t="shared" si="38"/>
        <v>0.21989130490577768</v>
      </c>
      <c r="F90" s="37">
        <f t="shared" si="35"/>
        <v>0.10842059456597641</v>
      </c>
      <c r="H90" s="41">
        <f t="shared" si="36"/>
        <v>14.636780266406817</v>
      </c>
      <c r="I90" t="s">
        <v>7</v>
      </c>
      <c r="J90" t="s">
        <v>324</v>
      </c>
      <c r="K90" s="2">
        <f t="shared" si="37"/>
        <v>134.8369573586665</v>
      </c>
      <c r="L90" s="2">
        <v>0.16304264133351554</v>
      </c>
      <c r="M90" s="1">
        <f t="shared" si="39"/>
        <v>0.89891304905777669</v>
      </c>
      <c r="N90" s="6">
        <f t="shared" si="40"/>
        <v>7821.4942087297786</v>
      </c>
      <c r="O90" s="2">
        <f t="shared" si="41"/>
        <v>9375.1291805821365</v>
      </c>
      <c r="P90" s="2"/>
      <c r="Q90" s="2"/>
      <c r="R90" s="6">
        <f t="shared" si="42"/>
        <v>3686.1299999999997</v>
      </c>
      <c r="S90" s="6">
        <f t="shared" si="43"/>
        <v>13061.259180582136</v>
      </c>
      <c r="T90">
        <f t="shared" si="44"/>
        <v>12465</v>
      </c>
      <c r="U90" s="6">
        <f t="shared" si="45"/>
        <v>596.25918058213574</v>
      </c>
      <c r="V90" s="4">
        <f t="shared" si="46"/>
        <v>4.7834671526846062E-2</v>
      </c>
      <c r="W90" s="4">
        <f t="shared" si="47"/>
        <v>6.7919809791252783E-2</v>
      </c>
      <c r="X90" s="1">
        <f t="shared" si="48"/>
        <v>0.28221857854869625</v>
      </c>
    </row>
    <row r="91" spans="1:24">
      <c r="A91" s="7" t="s">
        <v>330</v>
      </c>
      <c r="B91">
        <v>135</v>
      </c>
      <c r="C91" s="33">
        <v>113.38647308939552</v>
      </c>
      <c r="D91" s="34">
        <v>1.1891688415354726</v>
      </c>
      <c r="E91" s="19">
        <f t="shared" si="38"/>
        <v>0.21989044056633966</v>
      </c>
      <c r="F91" s="37">
        <f t="shared" si="35"/>
        <v>0.11723471484084401</v>
      </c>
      <c r="H91" s="41">
        <f t="shared" si="36"/>
        <v>15.82668650351394</v>
      </c>
      <c r="I91" t="s">
        <v>7</v>
      </c>
      <c r="J91" t="s">
        <v>331</v>
      </c>
      <c r="K91" s="2">
        <f t="shared" si="37"/>
        <v>134.83566084950951</v>
      </c>
      <c r="L91" s="2">
        <v>0.16433915049050066</v>
      </c>
      <c r="M91" s="1">
        <f t="shared" si="39"/>
        <v>0.89890440566339669</v>
      </c>
      <c r="N91" s="6">
        <f t="shared" si="40"/>
        <v>7934.8806818191742</v>
      </c>
      <c r="O91" s="2">
        <f t="shared" si="41"/>
        <v>9435.9128681211096</v>
      </c>
      <c r="P91" s="2"/>
      <c r="Q91" s="2"/>
      <c r="R91" s="6">
        <f t="shared" si="42"/>
        <v>3686.1299999999997</v>
      </c>
      <c r="S91" s="6">
        <f t="shared" si="43"/>
        <v>13122.042868121109</v>
      </c>
      <c r="T91">
        <f t="shared" si="44"/>
        <v>12600</v>
      </c>
      <c r="U91" s="6">
        <f t="shared" si="45"/>
        <v>522.04286812110877</v>
      </c>
      <c r="V91" s="4">
        <f t="shared" si="46"/>
        <v>4.1431973660405408E-2</v>
      </c>
      <c r="W91" s="4">
        <f t="shared" si="47"/>
        <v>5.8565232398622546E-2</v>
      </c>
      <c r="X91" s="1">
        <f t="shared" si="48"/>
        <v>0.28091129079871702</v>
      </c>
    </row>
    <row r="92" spans="1:24">
      <c r="A92" s="7" t="s">
        <v>332</v>
      </c>
      <c r="B92">
        <v>135</v>
      </c>
      <c r="C92" s="33">
        <v>111.95339659003672</v>
      </c>
      <c r="D92" s="34">
        <v>1.204409531261132</v>
      </c>
      <c r="E92" s="19">
        <f t="shared" si="38"/>
        <v>0.21989182527339851</v>
      </c>
      <c r="F92" s="37">
        <f t="shared" si="35"/>
        <v>0.10311413440049512</v>
      </c>
      <c r="H92" s="41">
        <f t="shared" si="36"/>
        <v>13.92040814406684</v>
      </c>
      <c r="I92" t="s">
        <v>7</v>
      </c>
      <c r="J92" t="s">
        <v>333</v>
      </c>
      <c r="K92" s="2">
        <f t="shared" si="37"/>
        <v>134.83773791009773</v>
      </c>
      <c r="L92" s="2">
        <v>0.16226208990226942</v>
      </c>
      <c r="M92" s="1">
        <f t="shared" si="39"/>
        <v>0.89891825273398485</v>
      </c>
      <c r="N92" s="6">
        <f t="shared" si="40"/>
        <v>8046.8340784092106</v>
      </c>
      <c r="O92" s="2">
        <f t="shared" si="41"/>
        <v>9691.6836605129411</v>
      </c>
      <c r="P92" s="2"/>
      <c r="Q92" s="2"/>
      <c r="R92" s="6">
        <f t="shared" si="42"/>
        <v>3686.1299999999997</v>
      </c>
      <c r="S92" s="6">
        <f t="shared" si="43"/>
        <v>13377.81366051294</v>
      </c>
      <c r="T92">
        <f t="shared" si="44"/>
        <v>12735</v>
      </c>
      <c r="U92" s="6">
        <f t="shared" si="45"/>
        <v>642.81366051294026</v>
      </c>
      <c r="V92" s="4">
        <f t="shared" si="46"/>
        <v>5.0476141383034134E-2</v>
      </c>
      <c r="W92" s="4">
        <f t="shared" si="47"/>
        <v>7.103800369691915E-2</v>
      </c>
      <c r="X92" s="1">
        <f t="shared" si="48"/>
        <v>0.27554053999722583</v>
      </c>
    </row>
    <row r="93" spans="1:24">
      <c r="A93" s="7" t="s">
        <v>334</v>
      </c>
      <c r="B93">
        <v>135</v>
      </c>
      <c r="C93" s="33">
        <v>112.44630188280981</v>
      </c>
      <c r="D93" s="34">
        <v>1.1991236816984732</v>
      </c>
      <c r="E93" s="19">
        <f t="shared" si="38"/>
        <v>0.21989134900472856</v>
      </c>
      <c r="F93" s="37">
        <f t="shared" si="35"/>
        <v>0.10797089455195272</v>
      </c>
      <c r="H93" s="41">
        <f t="shared" si="36"/>
        <v>14.576070764513616</v>
      </c>
      <c r="I93" t="s">
        <v>7</v>
      </c>
      <c r="J93" t="s">
        <v>335</v>
      </c>
      <c r="K93" s="2">
        <f t="shared" si="37"/>
        <v>134.83702350709285</v>
      </c>
      <c r="L93" s="2">
        <v>0.16297649290713875</v>
      </c>
      <c r="M93" s="1">
        <f t="shared" si="39"/>
        <v>0.89891349004728571</v>
      </c>
      <c r="N93" s="6">
        <f t="shared" si="40"/>
        <v>8159.2803802920207</v>
      </c>
      <c r="O93" s="2">
        <f t="shared" si="41"/>
        <v>9783.9863296258864</v>
      </c>
      <c r="P93" s="2"/>
      <c r="Q93" s="2"/>
      <c r="R93" s="6">
        <f t="shared" si="42"/>
        <v>3686.1299999999997</v>
      </c>
      <c r="S93" s="6">
        <f t="shared" si="43"/>
        <v>13470.116329625886</v>
      </c>
      <c r="T93">
        <f t="shared" si="44"/>
        <v>12870</v>
      </c>
      <c r="U93" s="6">
        <f t="shared" si="45"/>
        <v>600.11632962588556</v>
      </c>
      <c r="V93" s="4">
        <f t="shared" si="46"/>
        <v>4.6629085441016738E-2</v>
      </c>
      <c r="W93" s="4">
        <f t="shared" si="47"/>
        <v>6.5344601962558757E-2</v>
      </c>
      <c r="X93" s="1">
        <f t="shared" si="48"/>
        <v>0.27365242510139309</v>
      </c>
    </row>
    <row r="94" spans="1:24">
      <c r="A94" s="7" t="s">
        <v>336</v>
      </c>
      <c r="B94">
        <v>135</v>
      </c>
      <c r="C94" s="33">
        <v>114.23536553806029</v>
      </c>
      <c r="D94" s="34">
        <v>1.1803212591275467</v>
      </c>
      <c r="E94" s="19">
        <f t="shared" si="38"/>
        <v>0.21988962032585258</v>
      </c>
      <c r="F94" s="37">
        <f t="shared" si="35"/>
        <v>0.12559913510168746</v>
      </c>
      <c r="H94" s="41">
        <f t="shared" si="36"/>
        <v>16.955883238727807</v>
      </c>
      <c r="I94" t="s">
        <v>7</v>
      </c>
      <c r="J94" t="s">
        <v>337</v>
      </c>
      <c r="K94" s="2">
        <f t="shared" si="37"/>
        <v>134.83443048877888</v>
      </c>
      <c r="L94" s="2">
        <v>0.16556951122110899</v>
      </c>
      <c r="M94" s="1">
        <f t="shared" si="39"/>
        <v>0.89889620325852582</v>
      </c>
      <c r="N94" s="6">
        <f t="shared" si="40"/>
        <v>8273.5157458300819</v>
      </c>
      <c r="O94" s="2">
        <f t="shared" si="41"/>
        <v>9765.4065225297454</v>
      </c>
      <c r="P94" s="2"/>
      <c r="Q94" s="2"/>
      <c r="R94" s="6">
        <f t="shared" si="42"/>
        <v>3686.1299999999997</v>
      </c>
      <c r="S94" s="6">
        <f t="shared" si="43"/>
        <v>13451.536522529745</v>
      </c>
      <c r="T94">
        <f t="shared" si="44"/>
        <v>13005</v>
      </c>
      <c r="U94" s="6">
        <f t="shared" si="45"/>
        <v>446.53652252974462</v>
      </c>
      <c r="V94" s="4">
        <f t="shared" si="46"/>
        <v>3.4335757211052975E-2</v>
      </c>
      <c r="W94" s="4">
        <f t="shared" si="47"/>
        <v>4.7917453782459152E-2</v>
      </c>
      <c r="X94" s="1">
        <f t="shared" si="48"/>
        <v>0.27403040491516822</v>
      </c>
    </row>
    <row r="95" spans="1:24">
      <c r="A95" s="7" t="s">
        <v>338</v>
      </c>
      <c r="B95">
        <v>135</v>
      </c>
      <c r="C95" s="33">
        <v>113.91588988533698</v>
      </c>
      <c r="D95" s="34">
        <v>1.1836355197109267</v>
      </c>
      <c r="E95" s="19">
        <f t="shared" si="38"/>
        <v>0.21988992901850904</v>
      </c>
      <c r="F95" s="37">
        <f t="shared" si="35"/>
        <v>0.12245123500352048</v>
      </c>
      <c r="H95" s="41">
        <f t="shared" si="36"/>
        <v>16.530916725475265</v>
      </c>
      <c r="I95" t="s">
        <v>7</v>
      </c>
      <c r="J95" t="s">
        <v>339</v>
      </c>
      <c r="K95" s="2">
        <f t="shared" si="37"/>
        <v>134.83489352776354</v>
      </c>
      <c r="L95" s="2">
        <v>0.16510647223647143</v>
      </c>
      <c r="M95" s="1">
        <f t="shared" si="39"/>
        <v>0.89889929018509029</v>
      </c>
      <c r="N95" s="6">
        <f t="shared" si="40"/>
        <v>8387.4316357154185</v>
      </c>
      <c r="O95" s="2">
        <f t="shared" si="41"/>
        <v>9927.6620031798884</v>
      </c>
      <c r="P95" s="2"/>
      <c r="Q95" s="2"/>
      <c r="R95" s="6">
        <f t="shared" si="42"/>
        <v>3686.1299999999997</v>
      </c>
      <c r="S95" s="6">
        <f t="shared" si="43"/>
        <v>13613.792003179888</v>
      </c>
      <c r="T95">
        <f t="shared" si="44"/>
        <v>13140</v>
      </c>
      <c r="U95" s="6">
        <f t="shared" si="45"/>
        <v>473.79200317988762</v>
      </c>
      <c r="V95" s="4">
        <f t="shared" si="46"/>
        <v>3.6057230074572955E-2</v>
      </c>
      <c r="W95" s="4">
        <f t="shared" si="47"/>
        <v>5.011619613765439E-2</v>
      </c>
      <c r="X95" s="1">
        <f t="shared" si="48"/>
        <v>0.27076438358533755</v>
      </c>
    </row>
    <row r="96" spans="1:24">
      <c r="A96" s="7" t="s">
        <v>340</v>
      </c>
      <c r="B96">
        <v>135</v>
      </c>
      <c r="C96" s="33">
        <v>112.58322001969123</v>
      </c>
      <c r="D96" s="34">
        <v>1.1976636042052293</v>
      </c>
      <c r="E96" s="19">
        <f t="shared" si="38"/>
        <v>0.21989121670787581</v>
      </c>
      <c r="F96" s="37">
        <f t="shared" si="35"/>
        <v>0.10931999459402425</v>
      </c>
      <c r="H96" s="41">
        <f t="shared" si="36"/>
        <v>14.758199270193273</v>
      </c>
      <c r="I96" t="s">
        <v>7</v>
      </c>
      <c r="J96" t="s">
        <v>341</v>
      </c>
      <c r="K96" s="2">
        <f t="shared" si="37"/>
        <v>134.83682506181373</v>
      </c>
      <c r="L96" s="2">
        <v>0.16317493818626913</v>
      </c>
      <c r="M96" s="1">
        <f t="shared" si="39"/>
        <v>0.89891216707875821</v>
      </c>
      <c r="N96" s="6">
        <f t="shared" si="40"/>
        <v>8500.0148557351094</v>
      </c>
      <c r="O96" s="2">
        <f t="shared" si="41"/>
        <v>10180.158427917704</v>
      </c>
      <c r="P96" s="2"/>
      <c r="Q96" s="2"/>
      <c r="R96" s="6">
        <f t="shared" si="42"/>
        <v>3686.1299999999997</v>
      </c>
      <c r="S96" s="6">
        <f t="shared" si="43"/>
        <v>13866.288427917703</v>
      </c>
      <c r="T96">
        <f t="shared" si="44"/>
        <v>13275</v>
      </c>
      <c r="U96" s="6">
        <f t="shared" si="45"/>
        <v>591.2884279177033</v>
      </c>
      <c r="V96" s="4">
        <f t="shared" si="46"/>
        <v>4.4541501161408981E-2</v>
      </c>
      <c r="W96" s="4">
        <f t="shared" si="47"/>
        <v>6.1664036316865678E-2</v>
      </c>
      <c r="X96" s="1">
        <f t="shared" si="48"/>
        <v>0.26583393380008791</v>
      </c>
    </row>
    <row r="97" spans="1:24">
      <c r="A97" s="7" t="s">
        <v>358</v>
      </c>
      <c r="B97">
        <v>135</v>
      </c>
      <c r="C97" s="33">
        <v>111.53351430360037</v>
      </c>
      <c r="D97" s="34">
        <v>1.2089491424845</v>
      </c>
      <c r="E97" s="19">
        <f t="shared" si="38"/>
        <v>0.21989223098374694</v>
      </c>
      <c r="F97" s="37">
        <f t="shared" si="35"/>
        <v>9.8976894271475685E-2</v>
      </c>
      <c r="H97" s="41">
        <f t="shared" si="36"/>
        <v>13.361880726649218</v>
      </c>
      <c r="I97" t="s">
        <v>7</v>
      </c>
      <c r="J97" t="s">
        <v>349</v>
      </c>
      <c r="K97" s="2">
        <f t="shared" si="37"/>
        <v>134.8383464756204</v>
      </c>
      <c r="L97" s="2">
        <v>0.16165352437960293</v>
      </c>
      <c r="M97" s="1">
        <f t="shared" si="39"/>
        <v>0.89892230983746935</v>
      </c>
      <c r="N97" s="6">
        <f t="shared" si="40"/>
        <v>8611.5483700387103</v>
      </c>
      <c r="O97" s="2">
        <f t="shared" si="41"/>
        <v>10410.924017422092</v>
      </c>
      <c r="P97" s="2"/>
      <c r="Q97" s="2"/>
      <c r="R97" s="6">
        <f t="shared" si="42"/>
        <v>3686.1299999999997</v>
      </c>
      <c r="S97" s="6">
        <f t="shared" si="43"/>
        <v>14097.054017422091</v>
      </c>
      <c r="T97">
        <f t="shared" si="44"/>
        <v>13410</v>
      </c>
      <c r="U97" s="6">
        <f t="shared" si="45"/>
        <v>687.05401742209142</v>
      </c>
      <c r="V97" s="4">
        <f t="shared" si="46"/>
        <v>5.1234453200752483E-2</v>
      </c>
      <c r="W97" s="4">
        <f t="shared" si="47"/>
        <v>7.0656437963700913E-2</v>
      </c>
      <c r="X97" s="1">
        <f t="shared" si="48"/>
        <v>0.26148229236012227</v>
      </c>
    </row>
    <row r="98" spans="1:24">
      <c r="A98" s="7" t="s">
        <v>359</v>
      </c>
      <c r="B98">
        <v>135</v>
      </c>
      <c r="C98" s="33">
        <v>111.75258332261066</v>
      </c>
      <c r="D98" s="34">
        <v>1.206576393620534</v>
      </c>
      <c r="E98" s="19">
        <f t="shared" si="38"/>
        <v>0.21989201930878255</v>
      </c>
      <c r="F98" s="37">
        <f t="shared" ref="F98:F129" si="49">IF(G98="",($F$1*C98-B98)/B98,H98/B98)</f>
        <v>0.10113545433879044</v>
      </c>
      <c r="H98" s="41">
        <f t="shared" ref="H98:H129" si="50">IF(G98="",$F$1*C98-B98,G98-B98)</f>
        <v>13.653286335736709</v>
      </c>
      <c r="I98" t="s">
        <v>7</v>
      </c>
      <c r="J98" t="s">
        <v>351</v>
      </c>
      <c r="K98" s="2">
        <f t="shared" ref="K98:K134" si="51">D98*C98</f>
        <v>134.8380289631738</v>
      </c>
      <c r="L98" s="2">
        <v>0.16197103682621156</v>
      </c>
      <c r="M98" s="1">
        <f t="shared" si="39"/>
        <v>0.89892019308782534</v>
      </c>
      <c r="N98" s="6">
        <f t="shared" si="40"/>
        <v>8723.3009533613204</v>
      </c>
      <c r="O98" s="2">
        <f t="shared" si="41"/>
        <v>10525.329004773268</v>
      </c>
      <c r="P98" s="2"/>
      <c r="Q98" s="2"/>
      <c r="R98" s="6">
        <f t="shared" si="42"/>
        <v>3686.1299999999997</v>
      </c>
      <c r="S98" s="6">
        <f t="shared" si="43"/>
        <v>14211.459004773267</v>
      </c>
      <c r="T98">
        <f t="shared" si="44"/>
        <v>13545</v>
      </c>
      <c r="U98" s="6">
        <f t="shared" si="45"/>
        <v>666.45900477326722</v>
      </c>
      <c r="V98" s="4">
        <f t="shared" si="46"/>
        <v>4.9203322611536926E-2</v>
      </c>
      <c r="W98" s="4">
        <f t="shared" si="47"/>
        <v>6.7599938408079874E-2</v>
      </c>
      <c r="X98" s="1">
        <f t="shared" si="48"/>
        <v>0.25937730944879922</v>
      </c>
    </row>
    <row r="99" spans="1:24">
      <c r="A99" s="7" t="s">
        <v>360</v>
      </c>
      <c r="B99">
        <v>135</v>
      </c>
      <c r="C99" s="33">
        <v>112.34589524909676</v>
      </c>
      <c r="D99" s="34">
        <v>1.2001966670403559</v>
      </c>
      <c r="E99" s="19">
        <f t="shared" si="38"/>
        <v>0.21989144602242061</v>
      </c>
      <c r="F99" s="37">
        <f t="shared" si="49"/>
        <v>0.10698155452110006</v>
      </c>
      <c r="H99" s="41">
        <f t="shared" si="50"/>
        <v>14.442509860348508</v>
      </c>
      <c r="I99" t="s">
        <v>7</v>
      </c>
      <c r="J99" t="s">
        <v>353</v>
      </c>
      <c r="K99" s="2">
        <f t="shared" si="51"/>
        <v>134.83716903363089</v>
      </c>
      <c r="L99" s="2">
        <v>0.16283096636910979</v>
      </c>
      <c r="M99" s="1">
        <f t="shared" si="39"/>
        <v>0.89891446022420596</v>
      </c>
      <c r="N99" s="6">
        <f t="shared" si="40"/>
        <v>8835.6468486104168</v>
      </c>
      <c r="O99" s="2">
        <f t="shared" si="41"/>
        <v>10604.513898847847</v>
      </c>
      <c r="P99" s="2"/>
      <c r="Q99" s="2"/>
      <c r="R99" s="6">
        <f t="shared" si="42"/>
        <v>3686.1299999999997</v>
      </c>
      <c r="S99" s="6">
        <f t="shared" si="43"/>
        <v>14290.643898847846</v>
      </c>
      <c r="T99">
        <f t="shared" si="44"/>
        <v>13680</v>
      </c>
      <c r="U99" s="6">
        <f t="shared" si="45"/>
        <v>610.64389884784578</v>
      </c>
      <c r="V99" s="4">
        <f t="shared" si="46"/>
        <v>4.4637711904082389E-2</v>
      </c>
      <c r="W99" s="4">
        <f t="shared" si="47"/>
        <v>6.1101845315963299E-2</v>
      </c>
      <c r="X99" s="1">
        <f t="shared" si="48"/>
        <v>0.2579400918594848</v>
      </c>
    </row>
    <row r="100" spans="1:24">
      <c r="A100" s="7" t="s">
        <v>361</v>
      </c>
      <c r="B100">
        <v>135</v>
      </c>
      <c r="C100" s="33">
        <v>112.61060364706751</v>
      </c>
      <c r="D100" s="34">
        <v>1.1973720147646965</v>
      </c>
      <c r="E100" s="19">
        <f t="shared" si="38"/>
        <v>0.21989119024850529</v>
      </c>
      <c r="F100" s="37">
        <f t="shared" si="49"/>
        <v>0.10958981460243851</v>
      </c>
      <c r="H100" s="41">
        <f t="shared" si="50"/>
        <v>14.794624971329199</v>
      </c>
      <c r="I100" t="s">
        <v>7</v>
      </c>
      <c r="J100" t="s">
        <v>355</v>
      </c>
      <c r="K100" s="2">
        <f t="shared" si="51"/>
        <v>134.8367853727579</v>
      </c>
      <c r="L100" s="2">
        <v>0.16321462724209521</v>
      </c>
      <c r="M100" s="1">
        <f t="shared" si="39"/>
        <v>0.89891190248505271</v>
      </c>
      <c r="N100" s="6">
        <f t="shared" si="40"/>
        <v>8948.2574522574851</v>
      </c>
      <c r="O100" s="2">
        <f t="shared" si="41"/>
        <v>10714.393054242755</v>
      </c>
      <c r="P100" s="2"/>
      <c r="Q100" s="2"/>
      <c r="R100" s="6">
        <f t="shared" si="42"/>
        <v>3686.1299999999997</v>
      </c>
      <c r="S100" s="6">
        <f t="shared" si="43"/>
        <v>14400.523054242754</v>
      </c>
      <c r="T100">
        <f t="shared" si="44"/>
        <v>13815</v>
      </c>
      <c r="U100" s="6">
        <f t="shared" si="45"/>
        <v>585.52305424275437</v>
      </c>
      <c r="V100" s="4">
        <f t="shared" si="46"/>
        <v>4.238313820070605E-2</v>
      </c>
      <c r="W100" s="4">
        <f t="shared" si="47"/>
        <v>5.7807342205276058E-2</v>
      </c>
      <c r="X100" s="1">
        <f t="shared" si="48"/>
        <v>0.25597195227668995</v>
      </c>
    </row>
    <row r="101" spans="1:24">
      <c r="A101" s="7" t="s">
        <v>362</v>
      </c>
      <c r="B101">
        <v>135</v>
      </c>
      <c r="C101" s="33">
        <v>112.50106913756238</v>
      </c>
      <c r="D101" s="34">
        <v>1.1985392242282364</v>
      </c>
      <c r="E101" s="19">
        <f t="shared" si="38"/>
        <v>0.21989129608598748</v>
      </c>
      <c r="F101" s="37">
        <f t="shared" si="49"/>
        <v>0.10851053456878146</v>
      </c>
      <c r="H101" s="41">
        <f t="shared" si="50"/>
        <v>14.648922166785496</v>
      </c>
      <c r="I101" t="s">
        <v>7</v>
      </c>
      <c r="J101" t="s">
        <v>357</v>
      </c>
      <c r="K101" s="2">
        <f t="shared" si="51"/>
        <v>134.8369441289812</v>
      </c>
      <c r="L101" s="2">
        <v>0.16305587101879093</v>
      </c>
      <c r="M101" s="1">
        <f t="shared" si="39"/>
        <v>0.89891296085987471</v>
      </c>
      <c r="N101" s="6">
        <f t="shared" si="40"/>
        <v>9060.7585213950479</v>
      </c>
      <c r="O101" s="2">
        <f t="shared" si="41"/>
        <v>10859.674489152203</v>
      </c>
      <c r="P101" s="2"/>
      <c r="Q101" s="2"/>
      <c r="R101" s="6">
        <f t="shared" si="42"/>
        <v>3686.1299999999997</v>
      </c>
      <c r="S101" s="6">
        <f t="shared" si="43"/>
        <v>14545.804489152202</v>
      </c>
      <c r="T101">
        <f t="shared" si="44"/>
        <v>13950</v>
      </c>
      <c r="U101" s="6">
        <f t="shared" si="45"/>
        <v>595.80448915220222</v>
      </c>
      <c r="V101" s="4">
        <f t="shared" si="46"/>
        <v>4.2709999222380057E-2</v>
      </c>
      <c r="W101" s="4">
        <f t="shared" si="47"/>
        <v>5.8048717408950345E-2</v>
      </c>
      <c r="X101" s="1">
        <f t="shared" si="48"/>
        <v>0.25341534067428156</v>
      </c>
    </row>
    <row r="102" spans="1:24">
      <c r="A102" s="7" t="s">
        <v>372</v>
      </c>
      <c r="B102">
        <v>135</v>
      </c>
      <c r="C102" s="33">
        <v>113.47775184731645</v>
      </c>
      <c r="D102" s="34">
        <v>1.1882111370524597</v>
      </c>
      <c r="E102" s="19">
        <f t="shared" si="38"/>
        <v>0.21989035236843785</v>
      </c>
      <c r="F102" s="37">
        <f t="shared" si="49"/>
        <v>0.11813411486889142</v>
      </c>
      <c r="H102" s="41">
        <f t="shared" si="50"/>
        <v>15.94810550730034</v>
      </c>
      <c r="I102" t="s">
        <v>7</v>
      </c>
      <c r="J102" t="s">
        <v>367</v>
      </c>
      <c r="K102" s="2">
        <f t="shared" si="51"/>
        <v>134.83552855265674</v>
      </c>
      <c r="L102" s="2">
        <v>0.16447144734325425</v>
      </c>
      <c r="M102" s="1">
        <f t="shared" si="39"/>
        <v>0.89890352368437831</v>
      </c>
      <c r="N102" s="6">
        <f t="shared" si="40"/>
        <v>9174.2362732423644</v>
      </c>
      <c r="O102" s="2">
        <f t="shared" si="41"/>
        <v>10900.92971381723</v>
      </c>
      <c r="P102" s="2"/>
      <c r="Q102" s="2"/>
      <c r="R102" s="6">
        <f t="shared" si="42"/>
        <v>3686.1299999999997</v>
      </c>
      <c r="S102" s="6">
        <f t="shared" si="43"/>
        <v>14587.059713817229</v>
      </c>
      <c r="T102">
        <f t="shared" si="44"/>
        <v>14085</v>
      </c>
      <c r="U102" s="6">
        <f t="shared" si="45"/>
        <v>502.05971381722884</v>
      </c>
      <c r="V102" s="4">
        <f t="shared" si="46"/>
        <v>3.5644992106299567E-2</v>
      </c>
      <c r="W102" s="4">
        <f t="shared" si="47"/>
        <v>4.8280218313838885E-2</v>
      </c>
      <c r="X102" s="1">
        <f t="shared" si="48"/>
        <v>0.25269862962913664</v>
      </c>
    </row>
    <row r="103" spans="1:24">
      <c r="A103" s="7" t="s">
        <v>373</v>
      </c>
      <c r="B103">
        <v>135</v>
      </c>
      <c r="C103" s="33">
        <v>113.48687972310857</v>
      </c>
      <c r="D103" s="34">
        <v>1.188115451336317</v>
      </c>
      <c r="E103" s="19">
        <f t="shared" si="38"/>
        <v>0.21989034354864767</v>
      </c>
      <c r="F103" s="37">
        <f t="shared" si="49"/>
        <v>0.11822405487169645</v>
      </c>
      <c r="H103" s="41">
        <f t="shared" si="50"/>
        <v>15.96024740767902</v>
      </c>
      <c r="I103" t="s">
        <v>7</v>
      </c>
      <c r="J103" t="s">
        <v>369</v>
      </c>
      <c r="K103" s="2">
        <f t="shared" si="51"/>
        <v>134.83551532297147</v>
      </c>
      <c r="L103" s="2">
        <v>0.16448467702852962</v>
      </c>
      <c r="M103" s="1">
        <f t="shared" si="39"/>
        <v>0.89890343548647644</v>
      </c>
      <c r="N103" s="6">
        <f t="shared" si="40"/>
        <v>9287.7231529654728</v>
      </c>
      <c r="O103" s="2">
        <f t="shared" si="41"/>
        <v>11034.887385772334</v>
      </c>
      <c r="P103" s="2"/>
      <c r="Q103" s="2"/>
      <c r="R103" s="6">
        <f t="shared" si="42"/>
        <v>3686.1299999999997</v>
      </c>
      <c r="S103" s="6">
        <f t="shared" si="43"/>
        <v>14721.017385772333</v>
      </c>
      <c r="T103">
        <f t="shared" si="44"/>
        <v>14220</v>
      </c>
      <c r="U103" s="6">
        <f t="shared" si="45"/>
        <v>501.017385772333</v>
      </c>
      <c r="V103" s="4">
        <f t="shared" si="46"/>
        <v>3.5233290138701356E-2</v>
      </c>
      <c r="W103" s="4">
        <f t="shared" si="47"/>
        <v>4.7562518407036736E-2</v>
      </c>
      <c r="X103" s="1">
        <f t="shared" si="48"/>
        <v>0.25039913366059841</v>
      </c>
    </row>
    <row r="104" spans="1:24">
      <c r="A104" s="7" t="s">
        <v>374</v>
      </c>
      <c r="B104">
        <v>135</v>
      </c>
      <c r="C104" s="33">
        <v>114.43617880548638</v>
      </c>
      <c r="D104" s="34">
        <v>1.1782474811998749</v>
      </c>
      <c r="E104" s="19">
        <f t="shared" si="38"/>
        <v>0.21988942629046856</v>
      </c>
      <c r="F104" s="37">
        <f t="shared" si="49"/>
        <v>0.12757781516339256</v>
      </c>
      <c r="H104" s="41">
        <f t="shared" si="50"/>
        <v>17.223005047057995</v>
      </c>
      <c r="I104" t="s">
        <v>7</v>
      </c>
      <c r="J104" t="s">
        <v>371</v>
      </c>
      <c r="K104" s="2">
        <f t="shared" si="51"/>
        <v>134.83413943570284</v>
      </c>
      <c r="L104" s="2">
        <v>0.16586056429716689</v>
      </c>
      <c r="M104" s="1">
        <f t="shared" si="39"/>
        <v>0.89889426290468555</v>
      </c>
      <c r="N104" s="6">
        <f t="shared" si="40"/>
        <v>9402.1593317709594</v>
      </c>
      <c r="O104" s="2">
        <f t="shared" si="41"/>
        <v>11078.070550499031</v>
      </c>
      <c r="P104" s="2"/>
      <c r="Q104" s="2"/>
      <c r="R104" s="6">
        <f t="shared" si="42"/>
        <v>3686.1299999999997</v>
      </c>
      <c r="S104" s="6">
        <f t="shared" si="43"/>
        <v>14764.20055049903</v>
      </c>
      <c r="T104">
        <f t="shared" si="44"/>
        <v>14355</v>
      </c>
      <c r="U104" s="6">
        <f t="shared" si="45"/>
        <v>409.20055049903021</v>
      </c>
      <c r="V104" s="4">
        <f t="shared" si="46"/>
        <v>2.8505785475376522E-2</v>
      </c>
      <c r="W104" s="4">
        <f t="shared" si="47"/>
        <v>3.8354628981235095E-2</v>
      </c>
      <c r="X104" s="1">
        <f t="shared" si="48"/>
        <v>0.24966675218154014</v>
      </c>
    </row>
    <row r="105" spans="1:24">
      <c r="A105" s="7" t="s">
        <v>385</v>
      </c>
      <c r="B105">
        <v>135</v>
      </c>
      <c r="C105" s="33">
        <v>113.0761253124643</v>
      </c>
      <c r="D105" s="34">
        <v>1.1924366022112536</v>
      </c>
      <c r="E105" s="19">
        <f t="shared" si="38"/>
        <v>0.21989074043920592</v>
      </c>
      <c r="F105" s="37">
        <f t="shared" si="49"/>
        <v>0.11417675474548164</v>
      </c>
      <c r="H105" s="41">
        <f t="shared" si="50"/>
        <v>15.413861890640021</v>
      </c>
      <c r="I105" t="s">
        <v>7</v>
      </c>
      <c r="J105" t="s">
        <v>376</v>
      </c>
      <c r="K105" s="2">
        <f t="shared" si="51"/>
        <v>134.83611065880885</v>
      </c>
      <c r="L105" s="2">
        <v>0.16388934119113846</v>
      </c>
      <c r="M105" s="1">
        <f t="shared" si="39"/>
        <v>0.89890740439205896</v>
      </c>
      <c r="N105" s="6">
        <f t="shared" si="40"/>
        <v>9515.2354570834232</v>
      </c>
      <c r="O105" s="2">
        <f t="shared" si="41"/>
        <v>11346.315037684602</v>
      </c>
      <c r="P105" s="2"/>
      <c r="Q105" s="2"/>
      <c r="R105" s="6">
        <f t="shared" si="42"/>
        <v>3686.1299999999997</v>
      </c>
      <c r="S105" s="6">
        <f t="shared" si="43"/>
        <v>15032.445037684602</v>
      </c>
      <c r="T105">
        <f t="shared" si="44"/>
        <v>14490</v>
      </c>
      <c r="U105" s="6">
        <f t="shared" si="45"/>
        <v>542.44503768460163</v>
      </c>
      <c r="V105" s="4">
        <f t="shared" si="46"/>
        <v>3.7435820406114706E-2</v>
      </c>
      <c r="W105" s="4">
        <f t="shared" si="47"/>
        <v>5.0208401034499861E-2</v>
      </c>
      <c r="X105" s="1">
        <f t="shared" si="48"/>
        <v>0.24521160667870714</v>
      </c>
    </row>
    <row r="106" spans="1:24">
      <c r="A106" s="7" t="s">
        <v>386</v>
      </c>
      <c r="B106">
        <v>135</v>
      </c>
      <c r="C106" s="33">
        <v>109.84485728206293</v>
      </c>
      <c r="D106" s="34">
        <v>1.227556731410266</v>
      </c>
      <c r="E106" s="19">
        <f t="shared" si="38"/>
        <v>0.21989386264493088</v>
      </c>
      <c r="F106" s="37">
        <f t="shared" si="49"/>
        <v>8.2337993752593389E-2</v>
      </c>
      <c r="H106" s="41">
        <f t="shared" si="50"/>
        <v>11.115629156600107</v>
      </c>
      <c r="I106" t="s">
        <v>7</v>
      </c>
      <c r="J106" t="s">
        <v>378</v>
      </c>
      <c r="K106" s="2">
        <f t="shared" si="51"/>
        <v>134.84079396739634</v>
      </c>
      <c r="L106" s="2">
        <v>0.15920603260366167</v>
      </c>
      <c r="M106" s="1">
        <f t="shared" si="39"/>
        <v>0.89893862644930889</v>
      </c>
      <c r="N106" s="6">
        <f t="shared" si="40"/>
        <v>9625.0803143654866</v>
      </c>
      <c r="O106" s="2">
        <f t="shared" si="41"/>
        <v>11815.332130263792</v>
      </c>
      <c r="P106" s="2"/>
      <c r="Q106" s="2"/>
      <c r="R106" s="6">
        <f t="shared" si="42"/>
        <v>3686.1299999999997</v>
      </c>
      <c r="S106" s="6">
        <f t="shared" si="43"/>
        <v>15501.462130263792</v>
      </c>
      <c r="T106">
        <f t="shared" si="44"/>
        <v>14625</v>
      </c>
      <c r="U106" s="6">
        <f t="shared" si="45"/>
        <v>876.46213026379155</v>
      </c>
      <c r="V106" s="4">
        <f t="shared" si="46"/>
        <v>5.992903454795151E-2</v>
      </c>
      <c r="W106" s="4">
        <f t="shared" si="47"/>
        <v>8.0123644422485318E-2</v>
      </c>
      <c r="X106" s="1">
        <f t="shared" si="48"/>
        <v>0.23779240751770761</v>
      </c>
    </row>
    <row r="107" spans="1:24">
      <c r="A107" s="7" t="s">
        <v>387</v>
      </c>
      <c r="B107">
        <v>135</v>
      </c>
      <c r="C107" s="33">
        <v>110.62072672439093</v>
      </c>
      <c r="D107" s="34">
        <v>1.2189367529658159</v>
      </c>
      <c r="E107" s="19">
        <f t="shared" si="38"/>
        <v>0.21989311296276531</v>
      </c>
      <c r="F107" s="37">
        <f t="shared" si="49"/>
        <v>8.9982893990998666E-2</v>
      </c>
      <c r="H107" s="41">
        <f t="shared" si="50"/>
        <v>12.14769068878482</v>
      </c>
      <c r="I107" t="s">
        <v>7</v>
      </c>
      <c r="J107" t="s">
        <v>380</v>
      </c>
      <c r="K107" s="2">
        <f t="shared" si="51"/>
        <v>134.83966944414794</v>
      </c>
      <c r="L107" s="2">
        <v>0.16033055585206707</v>
      </c>
      <c r="M107" s="1">
        <f t="shared" si="39"/>
        <v>0.89893112962765298</v>
      </c>
      <c r="N107" s="6">
        <f t="shared" si="40"/>
        <v>9735.7010410898783</v>
      </c>
      <c r="O107" s="2">
        <f t="shared" si="41"/>
        <v>11867.203814872009</v>
      </c>
      <c r="P107" s="2"/>
      <c r="Q107" s="2"/>
      <c r="R107" s="6">
        <f t="shared" si="42"/>
        <v>3686.1299999999997</v>
      </c>
      <c r="S107" s="6">
        <f t="shared" si="43"/>
        <v>15553.333814872009</v>
      </c>
      <c r="T107">
        <f t="shared" si="44"/>
        <v>14760</v>
      </c>
      <c r="U107" s="6">
        <f t="shared" si="45"/>
        <v>793.33381487200859</v>
      </c>
      <c r="V107" s="4">
        <f t="shared" si="46"/>
        <v>5.3748903446612983E-2</v>
      </c>
      <c r="W107" s="4">
        <f t="shared" si="47"/>
        <v>7.1640159661618519E-2</v>
      </c>
      <c r="X107" s="1">
        <f t="shared" si="48"/>
        <v>0.23699934971339348</v>
      </c>
    </row>
    <row r="108" spans="1:24">
      <c r="A108" s="7" t="s">
        <v>388</v>
      </c>
      <c r="B108">
        <v>135</v>
      </c>
      <c r="C108" s="33">
        <v>110.77590061285656</v>
      </c>
      <c r="D108" s="34">
        <v>1.2172272470231571</v>
      </c>
      <c r="E108" s="19">
        <f t="shared" si="38"/>
        <v>0.21989296302633218</v>
      </c>
      <c r="F108" s="37">
        <f t="shared" si="49"/>
        <v>9.1511874038680066E-2</v>
      </c>
      <c r="H108" s="41">
        <f t="shared" si="50"/>
        <v>12.354102995221808</v>
      </c>
      <c r="I108" t="s">
        <v>7</v>
      </c>
      <c r="J108" t="s">
        <v>382</v>
      </c>
      <c r="K108" s="2">
        <f t="shared" si="51"/>
        <v>134.83944453949826</v>
      </c>
      <c r="L108" s="2">
        <v>0.16055546050174824</v>
      </c>
      <c r="M108" s="1">
        <f t="shared" si="39"/>
        <v>0.89892963026332173</v>
      </c>
      <c r="N108" s="6">
        <f t="shared" si="40"/>
        <v>9846.4769417027346</v>
      </c>
      <c r="O108" s="2">
        <f t="shared" si="41"/>
        <v>11985.400020625815</v>
      </c>
      <c r="P108" s="2"/>
      <c r="Q108" s="2"/>
      <c r="R108" s="6">
        <f t="shared" si="42"/>
        <v>3686.1299999999997</v>
      </c>
      <c r="S108" s="6">
        <f t="shared" si="43"/>
        <v>15671.530020625814</v>
      </c>
      <c r="T108">
        <f t="shared" si="44"/>
        <v>14895</v>
      </c>
      <c r="U108" s="6">
        <f t="shared" si="45"/>
        <v>776.53002062581436</v>
      </c>
      <c r="V108" s="4">
        <f t="shared" si="46"/>
        <v>5.2133603264572947E-2</v>
      </c>
      <c r="W108" s="4">
        <f t="shared" si="47"/>
        <v>6.9278171718095916E-2</v>
      </c>
      <c r="X108" s="1">
        <f t="shared" si="48"/>
        <v>0.23521187753515854</v>
      </c>
    </row>
    <row r="109" spans="1:24">
      <c r="A109" s="7" t="s">
        <v>389</v>
      </c>
      <c r="B109">
        <v>135</v>
      </c>
      <c r="C109" s="33">
        <v>111.57002580676875</v>
      </c>
      <c r="D109" s="34">
        <v>1.2085530372683566</v>
      </c>
      <c r="E109" s="19">
        <f t="shared" si="38"/>
        <v>0.21989219570458624</v>
      </c>
      <c r="F109" s="37">
        <f t="shared" si="49"/>
        <v>9.9336654282694781E-2</v>
      </c>
      <c r="H109" s="41">
        <f t="shared" si="50"/>
        <v>13.410448328163795</v>
      </c>
      <c r="I109" t="s">
        <v>7</v>
      </c>
      <c r="J109" t="s">
        <v>384</v>
      </c>
      <c r="K109" s="2">
        <f t="shared" si="51"/>
        <v>134.83829355687931</v>
      </c>
      <c r="L109" s="2">
        <v>0.16170644312070437</v>
      </c>
      <c r="M109" s="1">
        <f t="shared" si="39"/>
        <v>0.89892195704586209</v>
      </c>
      <c r="N109" s="6">
        <f t="shared" si="40"/>
        <v>9958.0469675095028</v>
      </c>
      <c r="O109" s="2">
        <f t="shared" si="41"/>
        <v>12034.827907844558</v>
      </c>
      <c r="P109" s="2"/>
      <c r="Q109" s="2"/>
      <c r="R109" s="6">
        <f t="shared" si="42"/>
        <v>3686.1299999999997</v>
      </c>
      <c r="S109" s="6">
        <f t="shared" si="43"/>
        <v>15720.957907844557</v>
      </c>
      <c r="T109">
        <f t="shared" si="44"/>
        <v>15030</v>
      </c>
      <c r="U109" s="6">
        <f t="shared" si="45"/>
        <v>690.95790784455676</v>
      </c>
      <c r="V109" s="4">
        <f t="shared" si="46"/>
        <v>4.597191668959133E-2</v>
      </c>
      <c r="W109" s="4">
        <f t="shared" si="47"/>
        <v>6.0910245607941338E-2</v>
      </c>
      <c r="X109" s="1">
        <f t="shared" si="48"/>
        <v>0.23447235350465939</v>
      </c>
    </row>
    <row r="110" spans="1:24">
      <c r="A110" s="7" t="s">
        <v>400</v>
      </c>
      <c r="B110">
        <v>135</v>
      </c>
      <c r="C110" s="33">
        <v>111.58828155835295</v>
      </c>
      <c r="D110" s="34">
        <v>1.2083550818640187</v>
      </c>
      <c r="E110" s="19">
        <f t="shared" si="38"/>
        <v>0.21989217806500583</v>
      </c>
      <c r="F110" s="37">
        <f t="shared" si="49"/>
        <v>9.9516534288304426E-2</v>
      </c>
      <c r="H110" s="41">
        <f t="shared" si="50"/>
        <v>13.434732128921098</v>
      </c>
      <c r="I110" t="s">
        <v>7</v>
      </c>
      <c r="J110" t="s">
        <v>391</v>
      </c>
      <c r="K110" s="2">
        <f t="shared" si="51"/>
        <v>134.83826709750875</v>
      </c>
      <c r="L110" s="2">
        <v>0.16173290249125508</v>
      </c>
      <c r="M110" s="1">
        <f t="shared" si="39"/>
        <v>0.89892178065005834</v>
      </c>
      <c r="N110" s="6">
        <f t="shared" si="40"/>
        <v>10069.635249067856</v>
      </c>
      <c r="O110" s="2">
        <f t="shared" si="41"/>
        <v>12167.694925728198</v>
      </c>
      <c r="P110" s="2"/>
      <c r="Q110" s="2"/>
      <c r="R110" s="6">
        <f t="shared" si="42"/>
        <v>3686.1299999999997</v>
      </c>
      <c r="S110" s="6">
        <f t="shared" si="43"/>
        <v>15853.824925728197</v>
      </c>
      <c r="T110">
        <f t="shared" si="44"/>
        <v>15165</v>
      </c>
      <c r="U110" s="6">
        <f t="shared" si="45"/>
        <v>688.82492572819683</v>
      </c>
      <c r="V110" s="4">
        <f t="shared" si="46"/>
        <v>4.5422019500705346E-2</v>
      </c>
      <c r="W110" s="4">
        <f t="shared" si="47"/>
        <v>6.0008077949153193E-2</v>
      </c>
      <c r="X110" s="1">
        <f t="shared" si="48"/>
        <v>0.23250729822416583</v>
      </c>
    </row>
    <row r="111" spans="1:24">
      <c r="A111" s="7" t="s">
        <v>401</v>
      </c>
      <c r="B111">
        <v>135</v>
      </c>
      <c r="C111" s="33">
        <v>111.23229440246126</v>
      </c>
      <c r="D111" s="34">
        <v>1.2122269326510526</v>
      </c>
      <c r="E111" s="19">
        <f t="shared" si="38"/>
        <v>0.219892522036823</v>
      </c>
      <c r="F111" s="37">
        <f t="shared" si="49"/>
        <v>9.600887417891836E-2</v>
      </c>
      <c r="H111" s="41">
        <f t="shared" si="50"/>
        <v>12.961198014153979</v>
      </c>
      <c r="I111" t="s">
        <v>7</v>
      </c>
      <c r="J111" t="s">
        <v>393</v>
      </c>
      <c r="K111" s="2">
        <f t="shared" si="51"/>
        <v>134.83878305523447</v>
      </c>
      <c r="L111" s="2">
        <v>0.16121694476551612</v>
      </c>
      <c r="M111" s="1">
        <f t="shared" si="39"/>
        <v>0.89892522036822986</v>
      </c>
      <c r="N111" s="6">
        <f t="shared" si="40"/>
        <v>10180.867543470318</v>
      </c>
      <c r="O111" s="2">
        <f t="shared" si="41"/>
        <v>12341.521833947681</v>
      </c>
      <c r="P111" s="2"/>
      <c r="Q111" s="2"/>
      <c r="R111" s="6">
        <f t="shared" si="42"/>
        <v>3686.1299999999997</v>
      </c>
      <c r="S111" s="6">
        <f t="shared" si="43"/>
        <v>16027.651833947681</v>
      </c>
      <c r="T111">
        <f t="shared" si="44"/>
        <v>15300</v>
      </c>
      <c r="U111" s="6">
        <f t="shared" si="45"/>
        <v>727.65183394768064</v>
      </c>
      <c r="V111" s="4">
        <f t="shared" si="46"/>
        <v>4.7558943395273223E-2</v>
      </c>
      <c r="W111" s="4">
        <f t="shared" si="47"/>
        <v>6.2653692003413308E-2</v>
      </c>
      <c r="X111" s="1">
        <f t="shared" si="48"/>
        <v>0.22998565467915394</v>
      </c>
    </row>
    <row r="112" spans="1:24">
      <c r="A112" s="7" t="s">
        <v>402</v>
      </c>
      <c r="B112">
        <v>135</v>
      </c>
      <c r="C112" s="33">
        <v>109.67142764201316</v>
      </c>
      <c r="D112" s="34">
        <v>1.2295002283690653</v>
      </c>
      <c r="E112" s="19">
        <f t="shared" si="38"/>
        <v>0.21989403022094439</v>
      </c>
      <c r="F112" s="37">
        <f t="shared" si="49"/>
        <v>8.0629133699302982E-2</v>
      </c>
      <c r="H112" s="41">
        <f t="shared" si="50"/>
        <v>10.884933049405902</v>
      </c>
      <c r="I112" t="s">
        <v>7</v>
      </c>
      <c r="J112" t="s">
        <v>395</v>
      </c>
      <c r="K112" s="2">
        <f t="shared" si="51"/>
        <v>134.84104533141658</v>
      </c>
      <c r="L112" s="2">
        <v>0.15895466858342988</v>
      </c>
      <c r="M112" s="1">
        <f t="shared" si="39"/>
        <v>0.89894030220944388</v>
      </c>
      <c r="N112" s="6">
        <f t="shared" si="40"/>
        <v>10290.538971112332</v>
      </c>
      <c r="O112" s="2">
        <f t="shared" si="41"/>
        <v>12652.220015023377</v>
      </c>
      <c r="P112" s="2"/>
      <c r="Q112" s="2"/>
      <c r="R112" s="6">
        <f t="shared" si="42"/>
        <v>3686.1299999999997</v>
      </c>
      <c r="S112" s="6">
        <f t="shared" si="43"/>
        <v>16338.350015023376</v>
      </c>
      <c r="T112">
        <f t="shared" si="44"/>
        <v>15435</v>
      </c>
      <c r="U112" s="6">
        <f t="shared" si="45"/>
        <v>903.35001502337582</v>
      </c>
      <c r="V112" s="4">
        <f t="shared" si="46"/>
        <v>5.8526078070837428E-2</v>
      </c>
      <c r="W112" s="4">
        <f t="shared" si="47"/>
        <v>7.6888246701459328E-2</v>
      </c>
      <c r="X112" s="1">
        <f t="shared" si="48"/>
        <v>0.22561213320871101</v>
      </c>
    </row>
    <row r="113" spans="1:24">
      <c r="A113" s="7" t="s">
        <v>403</v>
      </c>
      <c r="B113">
        <v>135</v>
      </c>
      <c r="C113" s="33">
        <v>106.60446137586946</v>
      </c>
      <c r="D113" s="34">
        <v>1.2649141392894101</v>
      </c>
      <c r="E113" s="19">
        <f t="shared" si="38"/>
        <v>0.21989699367044607</v>
      </c>
      <c r="F113" s="37">
        <f t="shared" si="49"/>
        <v>5.0409292756900523E-2</v>
      </c>
      <c r="H113" s="41">
        <f t="shared" si="50"/>
        <v>6.8052545221815706</v>
      </c>
      <c r="I113" t="s">
        <v>7</v>
      </c>
      <c r="J113" t="s">
        <v>397</v>
      </c>
      <c r="K113" s="2">
        <f t="shared" si="51"/>
        <v>134.84549050566909</v>
      </c>
      <c r="L113" s="2">
        <v>0.15450949433090949</v>
      </c>
      <c r="M113" s="1">
        <f t="shared" si="39"/>
        <v>0.89896993670446057</v>
      </c>
      <c r="N113" s="6">
        <f t="shared" si="40"/>
        <v>10397.143432488201</v>
      </c>
      <c r="O113" s="2">
        <f t="shared" si="41"/>
        <v>13151.493735974356</v>
      </c>
      <c r="P113" s="2"/>
      <c r="Q113" s="2"/>
      <c r="R113" s="6">
        <f t="shared" si="42"/>
        <v>3686.1299999999997</v>
      </c>
      <c r="S113" s="6">
        <f t="shared" si="43"/>
        <v>16837.623735974357</v>
      </c>
      <c r="T113">
        <f t="shared" si="44"/>
        <v>15570</v>
      </c>
      <c r="U113" s="6">
        <f t="shared" si="45"/>
        <v>1267.6237359743573</v>
      </c>
      <c r="V113" s="4">
        <f t="shared" si="46"/>
        <v>8.1414498135796931E-2</v>
      </c>
      <c r="W113" s="4">
        <f t="shared" si="47"/>
        <v>0.10666758690345457</v>
      </c>
      <c r="X113" s="1">
        <f t="shared" si="48"/>
        <v>0.2189222219121344</v>
      </c>
    </row>
    <row r="114" spans="1:24">
      <c r="A114" s="7" t="s">
        <v>404</v>
      </c>
      <c r="B114">
        <v>135</v>
      </c>
      <c r="C114" s="33">
        <v>106.45841536319593</v>
      </c>
      <c r="D114" s="34">
        <v>1.2666514123903769</v>
      </c>
      <c r="E114" s="19">
        <f t="shared" si="38"/>
        <v>0.219897134787089</v>
      </c>
      <c r="F114" s="37">
        <f t="shared" si="49"/>
        <v>4.8970252712023953E-2</v>
      </c>
      <c r="H114" s="41">
        <f t="shared" si="50"/>
        <v>6.6109841161232339</v>
      </c>
      <c r="I114" t="s">
        <v>7</v>
      </c>
      <c r="J114" t="s">
        <v>399</v>
      </c>
      <c r="K114" s="2">
        <f t="shared" si="51"/>
        <v>134.84570218063351</v>
      </c>
      <c r="L114" s="2">
        <v>0.15429781936650372</v>
      </c>
      <c r="M114" s="1">
        <f t="shared" si="39"/>
        <v>0.89897134787089006</v>
      </c>
      <c r="N114" s="6">
        <f t="shared" si="40"/>
        <v>10503.601847851398</v>
      </c>
      <c r="O114" s="2">
        <f t="shared" si="41"/>
        <v>13304.402115767147</v>
      </c>
      <c r="P114" s="2"/>
      <c r="Q114" s="2"/>
      <c r="R114" s="6">
        <f t="shared" si="42"/>
        <v>3686.1299999999997</v>
      </c>
      <c r="S114" s="6">
        <f t="shared" si="43"/>
        <v>16990.532115767146</v>
      </c>
      <c r="T114">
        <f t="shared" si="44"/>
        <v>15705</v>
      </c>
      <c r="U114" s="6">
        <f t="shared" si="45"/>
        <v>1285.532115767146</v>
      </c>
      <c r="V114" s="4">
        <f t="shared" si="46"/>
        <v>8.1854958024014435E-2</v>
      </c>
      <c r="W114" s="4">
        <f t="shared" si="47"/>
        <v>0.10695948252765408</v>
      </c>
      <c r="X114" s="1">
        <f t="shared" si="48"/>
        <v>0.21695200449780414</v>
      </c>
    </row>
    <row r="115" spans="1:24">
      <c r="A115" s="7" t="s">
        <v>426</v>
      </c>
      <c r="B115">
        <v>135</v>
      </c>
      <c r="C115" s="33">
        <v>106.25760209576987</v>
      </c>
      <c r="D115" s="34">
        <v>1.269047960560723</v>
      </c>
      <c r="E115" s="19">
        <f t="shared" si="38"/>
        <v>0.21989732882247304</v>
      </c>
      <c r="F115" s="37">
        <f t="shared" si="49"/>
        <v>4.6991572650319072E-2</v>
      </c>
      <c r="H115" s="41">
        <f t="shared" si="50"/>
        <v>6.3438623077930743</v>
      </c>
      <c r="I115" t="s">
        <v>7</v>
      </c>
      <c r="J115" t="s">
        <v>427</v>
      </c>
      <c r="K115" s="2">
        <f t="shared" si="51"/>
        <v>134.84599323370955</v>
      </c>
      <c r="L115" s="2">
        <v>0.15400676629044585</v>
      </c>
      <c r="M115" s="1">
        <f t="shared" si="39"/>
        <v>0.89897328822473033</v>
      </c>
      <c r="N115" s="6">
        <f t="shared" si="40"/>
        <v>10609.859449947167</v>
      </c>
      <c r="O115" s="2">
        <f t="shared" si="41"/>
        <v>13464.420496791367</v>
      </c>
      <c r="P115" s="2"/>
      <c r="Q115" s="2"/>
      <c r="R115" s="6">
        <f t="shared" si="42"/>
        <v>3686.1299999999997</v>
      </c>
      <c r="S115" s="6">
        <f t="shared" si="43"/>
        <v>17150.550496791366</v>
      </c>
      <c r="T115">
        <f t="shared" si="44"/>
        <v>15840</v>
      </c>
      <c r="U115" s="6">
        <f t="shared" si="45"/>
        <v>1310.5504967913657</v>
      </c>
      <c r="V115" s="4">
        <f t="shared" si="46"/>
        <v>8.2736773787333684E-2</v>
      </c>
      <c r="W115" s="4">
        <f t="shared" si="47"/>
        <v>0.10782989260139897</v>
      </c>
      <c r="X115" s="1">
        <f t="shared" si="48"/>
        <v>0.21492779492352881</v>
      </c>
    </row>
    <row r="116" spans="1:24">
      <c r="A116" s="7" t="s">
        <v>428</v>
      </c>
      <c r="B116">
        <v>135</v>
      </c>
      <c r="C116" s="33">
        <v>107.30730781186071</v>
      </c>
      <c r="D116" s="34">
        <v>1.2566196521892283</v>
      </c>
      <c r="E116" s="19">
        <f t="shared" si="38"/>
        <v>0.21989631454660191</v>
      </c>
      <c r="F116" s="37">
        <f t="shared" si="49"/>
        <v>5.7334672972867623E-2</v>
      </c>
      <c r="H116" s="41">
        <f t="shared" si="50"/>
        <v>7.7401808513371293</v>
      </c>
      <c r="I116" t="s">
        <v>7</v>
      </c>
      <c r="J116" t="s">
        <v>429</v>
      </c>
      <c r="K116" s="2">
        <f t="shared" si="51"/>
        <v>134.84447181990288</v>
      </c>
      <c r="L116" s="2">
        <v>0.15552818009711206</v>
      </c>
      <c r="M116" s="1">
        <f t="shared" si="39"/>
        <v>0.89896314546601919</v>
      </c>
      <c r="N116" s="6">
        <f t="shared" si="40"/>
        <v>10717.166757759029</v>
      </c>
      <c r="O116" s="2">
        <f t="shared" si="41"/>
        <v>13467.40236358911</v>
      </c>
      <c r="P116" s="2"/>
      <c r="Q116" s="2"/>
      <c r="R116" s="6">
        <f t="shared" si="42"/>
        <v>3686.1299999999997</v>
      </c>
      <c r="S116" s="6">
        <f t="shared" si="43"/>
        <v>17153.532363589111</v>
      </c>
      <c r="T116">
        <f t="shared" si="44"/>
        <v>15975</v>
      </c>
      <c r="U116" s="6">
        <f t="shared" si="45"/>
        <v>1178.5323635891109</v>
      </c>
      <c r="V116" s="4">
        <f t="shared" si="46"/>
        <v>7.3773543886642257E-2</v>
      </c>
      <c r="W116" s="4">
        <f t="shared" si="47"/>
        <v>9.5902419310246456E-2</v>
      </c>
      <c r="X116" s="1">
        <f t="shared" si="48"/>
        <v>0.21489043316957571</v>
      </c>
    </row>
    <row r="117" spans="1:24">
      <c r="A117" s="7" t="s">
        <v>430</v>
      </c>
      <c r="B117">
        <v>135</v>
      </c>
      <c r="C117" s="33">
        <v>107.46248170032631</v>
      </c>
      <c r="D117" s="34">
        <v>1.2548030231730982</v>
      </c>
      <c r="E117" s="19">
        <f t="shared" si="38"/>
        <v>0.21989616461016881</v>
      </c>
      <c r="F117" s="37">
        <f t="shared" si="49"/>
        <v>5.8863653020548599E-2</v>
      </c>
      <c r="H117" s="41">
        <f t="shared" si="50"/>
        <v>7.9465931577740605</v>
      </c>
      <c r="I117" t="s">
        <v>7</v>
      </c>
      <c r="J117" t="s">
        <v>431</v>
      </c>
      <c r="K117" s="2">
        <f t="shared" si="51"/>
        <v>134.84424691525319</v>
      </c>
      <c r="L117" s="2">
        <v>0.15575308474679314</v>
      </c>
      <c r="M117" s="1">
        <f t="shared" si="39"/>
        <v>0.89896164610168794</v>
      </c>
      <c r="N117" s="6">
        <f t="shared" si="40"/>
        <v>10824.629239459355</v>
      </c>
      <c r="O117" s="2">
        <f t="shared" si="41"/>
        <v>13582.777494401513</v>
      </c>
      <c r="P117" s="2"/>
      <c r="Q117" s="2"/>
      <c r="R117" s="6">
        <f t="shared" si="42"/>
        <v>3686.1299999999997</v>
      </c>
      <c r="S117" s="6">
        <f t="shared" si="43"/>
        <v>17268.907494401512</v>
      </c>
      <c r="T117">
        <f t="shared" si="44"/>
        <v>16110</v>
      </c>
      <c r="U117" s="6">
        <f t="shared" si="45"/>
        <v>1158.9074944015119</v>
      </c>
      <c r="V117" s="4">
        <f t="shared" si="46"/>
        <v>7.1937150490472446E-2</v>
      </c>
      <c r="W117" s="4">
        <f t="shared" si="47"/>
        <v>9.3280716427450727E-2</v>
      </c>
      <c r="X117" s="1">
        <f t="shared" si="48"/>
        <v>0.21345473077524002</v>
      </c>
    </row>
    <row r="118" spans="1:24">
      <c r="A118" s="7" t="s">
        <v>432</v>
      </c>
      <c r="B118">
        <v>135</v>
      </c>
      <c r="C118" s="33">
        <v>106.33975297789871</v>
      </c>
      <c r="D118" s="34">
        <v>1.2680664604756791</v>
      </c>
      <c r="E118" s="19">
        <f t="shared" si="38"/>
        <v>0.2198972494443614</v>
      </c>
      <c r="F118" s="37">
        <f t="shared" si="49"/>
        <v>4.7801032675562072E-2</v>
      </c>
      <c r="H118" s="41">
        <f t="shared" si="50"/>
        <v>6.4531394112008797</v>
      </c>
      <c r="I118" t="s">
        <v>7</v>
      </c>
      <c r="J118" t="s">
        <v>433</v>
      </c>
      <c r="K118" s="2">
        <f t="shared" si="51"/>
        <v>134.84587416654207</v>
      </c>
      <c r="L118" s="2">
        <v>0.15412583345792408</v>
      </c>
      <c r="M118" s="1">
        <f t="shared" si="39"/>
        <v>0.89897249444361382</v>
      </c>
      <c r="N118" s="6">
        <f t="shared" si="40"/>
        <v>10930.968992437254</v>
      </c>
      <c r="O118" s="2">
        <f t="shared" si="41"/>
        <v>13861.195159809309</v>
      </c>
      <c r="P118" s="2"/>
      <c r="Q118" s="2"/>
      <c r="R118" s="6">
        <f t="shared" si="42"/>
        <v>3686.1299999999997</v>
      </c>
      <c r="S118" s="6">
        <f t="shared" si="43"/>
        <v>17547.325159809308</v>
      </c>
      <c r="T118">
        <f t="shared" si="44"/>
        <v>16245</v>
      </c>
      <c r="U118" s="6">
        <f t="shared" si="45"/>
        <v>1302.3251598093084</v>
      </c>
      <c r="V118" s="4">
        <f t="shared" si="46"/>
        <v>8.0167753758652482E-2</v>
      </c>
      <c r="W118" s="4">
        <f t="shared" si="47"/>
        <v>0.10369763838699719</v>
      </c>
      <c r="X118" s="1">
        <f t="shared" si="48"/>
        <v>0.21006791442166778</v>
      </c>
    </row>
    <row r="119" spans="1:24">
      <c r="A119" s="7" t="s">
        <v>434</v>
      </c>
      <c r="B119">
        <v>135</v>
      </c>
      <c r="C119" s="33">
        <v>106.49492686636432</v>
      </c>
      <c r="D119" s="34">
        <v>1.2662166474005294</v>
      </c>
      <c r="E119" s="19">
        <f t="shared" si="38"/>
        <v>0.21989709950792827</v>
      </c>
      <c r="F119" s="37">
        <f t="shared" si="49"/>
        <v>4.9330012723243256E-2</v>
      </c>
      <c r="H119" s="41">
        <f t="shared" si="50"/>
        <v>6.6595517176378394</v>
      </c>
      <c r="I119" t="s">
        <v>7</v>
      </c>
      <c r="J119" t="s">
        <v>435</v>
      </c>
      <c r="K119" s="2">
        <f t="shared" si="51"/>
        <v>134.84564926189239</v>
      </c>
      <c r="L119" s="2">
        <v>0.15435073810760516</v>
      </c>
      <c r="M119" s="1">
        <f t="shared" si="39"/>
        <v>0.89897099507928258</v>
      </c>
      <c r="N119" s="6">
        <f t="shared" si="40"/>
        <v>11037.463919303618</v>
      </c>
      <c r="O119" s="2">
        <f t="shared" si="41"/>
        <v>13975.820559704935</v>
      </c>
      <c r="P119" s="2"/>
      <c r="Q119" s="2"/>
      <c r="R119" s="6">
        <f t="shared" si="42"/>
        <v>3686.1299999999997</v>
      </c>
      <c r="S119" s="6">
        <f t="shared" si="43"/>
        <v>17661.950559704936</v>
      </c>
      <c r="T119">
        <f t="shared" si="44"/>
        <v>16380</v>
      </c>
      <c r="U119" s="6">
        <f t="shared" si="45"/>
        <v>1281.9505597049356</v>
      </c>
      <c r="V119" s="4">
        <f t="shared" si="46"/>
        <v>7.8263159933146254E-2</v>
      </c>
      <c r="W119" s="4">
        <f t="shared" si="47"/>
        <v>0.10098973439187064</v>
      </c>
      <c r="X119" s="1">
        <f t="shared" si="48"/>
        <v>0.20870458149791021</v>
      </c>
    </row>
    <row r="120" spans="1:24">
      <c r="A120" s="7" t="s">
        <v>454</v>
      </c>
      <c r="B120">
        <v>135</v>
      </c>
      <c r="C120" s="33">
        <v>103.67441324660716</v>
      </c>
      <c r="D120" s="34">
        <v>1.3007041275833366</v>
      </c>
      <c r="E120" s="19">
        <f t="shared" si="38"/>
        <v>0.219899824823095</v>
      </c>
      <c r="F120" s="37">
        <f t="shared" si="49"/>
        <v>2.153855185656918E-2</v>
      </c>
      <c r="H120" s="41">
        <f t="shared" si="50"/>
        <v>2.9077045006368394</v>
      </c>
      <c r="I120" t="s">
        <v>7</v>
      </c>
      <c r="J120" t="s">
        <v>455</v>
      </c>
      <c r="K120" s="2">
        <f t="shared" si="51"/>
        <v>134.84973723464248</v>
      </c>
      <c r="L120" s="2">
        <v>0.15026276535751945</v>
      </c>
      <c r="M120" s="1">
        <f t="shared" si="39"/>
        <v>0.89899824823094987</v>
      </c>
      <c r="N120" s="6">
        <f t="shared" si="40"/>
        <v>11141.138332550225</v>
      </c>
      <c r="O120" s="2">
        <f t="shared" si="41"/>
        <v>14491.32461512501</v>
      </c>
      <c r="P120" s="2"/>
      <c r="Q120" s="2"/>
      <c r="R120" s="6">
        <f t="shared" si="42"/>
        <v>3686.1299999999997</v>
      </c>
      <c r="S120" s="6">
        <f t="shared" si="43"/>
        <v>18177.454615125011</v>
      </c>
      <c r="T120">
        <f t="shared" si="44"/>
        <v>16515</v>
      </c>
      <c r="U120" s="6">
        <f t="shared" si="45"/>
        <v>1662.4546151250106</v>
      </c>
      <c r="V120" s="4">
        <f t="shared" si="46"/>
        <v>0.10066331305631304</v>
      </c>
      <c r="W120" s="4">
        <f t="shared" si="47"/>
        <v>0.12958698740614016</v>
      </c>
      <c r="X120" s="1">
        <f t="shared" si="48"/>
        <v>0.20278581781922658</v>
      </c>
    </row>
    <row r="121" spans="1:24">
      <c r="A121" s="7" t="s">
        <v>456</v>
      </c>
      <c r="B121">
        <v>135</v>
      </c>
      <c r="C121" s="33">
        <v>103.64702961923089</v>
      </c>
      <c r="D121" s="34">
        <v>1.3010481575699491</v>
      </c>
      <c r="E121" s="19">
        <f t="shared" si="38"/>
        <v>0.21989985128246553</v>
      </c>
      <c r="F121" s="37">
        <f t="shared" si="49"/>
        <v>2.1268731848155125E-2</v>
      </c>
      <c r="H121" s="41">
        <f t="shared" si="50"/>
        <v>2.8712787995009421</v>
      </c>
      <c r="I121" t="s">
        <v>7</v>
      </c>
      <c r="J121" t="s">
        <v>457</v>
      </c>
      <c r="K121" s="2">
        <f t="shared" si="51"/>
        <v>134.8497769236983</v>
      </c>
      <c r="L121" s="2">
        <v>0.15022307630169338</v>
      </c>
      <c r="M121" s="1">
        <f t="shared" si="39"/>
        <v>0.89899851282465537</v>
      </c>
      <c r="N121" s="6">
        <f t="shared" si="40"/>
        <v>11244.785362169456</v>
      </c>
      <c r="O121" s="2">
        <f t="shared" si="41"/>
        <v>14630.007277720102</v>
      </c>
      <c r="P121" s="2"/>
      <c r="Q121" s="2"/>
      <c r="R121" s="6">
        <f t="shared" si="42"/>
        <v>3686.1299999999997</v>
      </c>
      <c r="S121" s="6">
        <f t="shared" si="43"/>
        <v>18316.137277720103</v>
      </c>
      <c r="T121">
        <f t="shared" si="44"/>
        <v>16650</v>
      </c>
      <c r="U121" s="6">
        <f t="shared" si="45"/>
        <v>1666.1372777201032</v>
      </c>
      <c r="V121" s="4">
        <f t="shared" si="46"/>
        <v>0.10006830496817432</v>
      </c>
      <c r="W121" s="4">
        <f t="shared" si="47"/>
        <v>0.12852159715579536</v>
      </c>
      <c r="X121" s="1">
        <f t="shared" si="48"/>
        <v>0.20125040253349913</v>
      </c>
    </row>
    <row r="122" spans="1:24">
      <c r="A122" s="7" t="s">
        <v>458</v>
      </c>
      <c r="B122">
        <v>135</v>
      </c>
      <c r="C122" s="33">
        <v>104.69673533532175</v>
      </c>
      <c r="D122" s="34">
        <v>1.2879891152097616</v>
      </c>
      <c r="E122" s="19">
        <f t="shared" si="38"/>
        <v>0.21989883700659443</v>
      </c>
      <c r="F122" s="37">
        <f t="shared" si="49"/>
        <v>3.161183217070368E-2</v>
      </c>
      <c r="H122" s="41">
        <f t="shared" si="50"/>
        <v>4.2675973430449972</v>
      </c>
      <c r="I122" t="s">
        <v>7</v>
      </c>
      <c r="J122" t="s">
        <v>459</v>
      </c>
      <c r="K122" s="2">
        <f t="shared" si="51"/>
        <v>134.84825550989163</v>
      </c>
      <c r="L122" s="2">
        <v>0.15174449010835958</v>
      </c>
      <c r="M122" s="1">
        <f t="shared" si="39"/>
        <v>0.89898837006594423</v>
      </c>
      <c r="N122" s="6">
        <f t="shared" si="40"/>
        <v>11349.482097504777</v>
      </c>
      <c r="O122" s="2">
        <f t="shared" si="41"/>
        <v>14618.009404854207</v>
      </c>
      <c r="P122" s="2"/>
      <c r="Q122" s="2"/>
      <c r="R122" s="6">
        <f t="shared" si="42"/>
        <v>3686.1299999999997</v>
      </c>
      <c r="S122" s="6">
        <f t="shared" si="43"/>
        <v>18304.139404854206</v>
      </c>
      <c r="T122">
        <f t="shared" si="44"/>
        <v>16785</v>
      </c>
      <c r="U122" s="6">
        <f t="shared" si="45"/>
        <v>1519.1394048542061</v>
      </c>
      <c r="V122" s="4">
        <f t="shared" si="46"/>
        <v>9.050577330081655E-2</v>
      </c>
      <c r="W122" s="4">
        <f t="shared" si="47"/>
        <v>0.11597484400213198</v>
      </c>
      <c r="X122" s="1">
        <f t="shared" si="48"/>
        <v>0.20138231677925533</v>
      </c>
    </row>
    <row r="123" spans="1:24">
      <c r="A123" s="7" t="s">
        <v>460</v>
      </c>
      <c r="B123">
        <v>135</v>
      </c>
      <c r="C123" s="33">
        <v>105.20789637967903</v>
      </c>
      <c r="D123" s="34">
        <v>1.2817242743916522</v>
      </c>
      <c r="E123" s="19">
        <f t="shared" si="38"/>
        <v>0.21989834309834416</v>
      </c>
      <c r="F123" s="37">
        <f t="shared" si="49"/>
        <v>3.6648472327770722E-2</v>
      </c>
      <c r="H123" s="41">
        <f t="shared" si="50"/>
        <v>4.9475437642490476</v>
      </c>
      <c r="I123" t="s">
        <v>7</v>
      </c>
      <c r="J123" t="s">
        <v>461</v>
      </c>
      <c r="K123" s="2">
        <f t="shared" si="51"/>
        <v>134.84751464751622</v>
      </c>
      <c r="L123" s="2">
        <v>0.15248535248377965</v>
      </c>
      <c r="M123" s="1">
        <f t="shared" si="39"/>
        <v>0.89898343098344147</v>
      </c>
      <c r="N123" s="6">
        <f t="shared" si="40"/>
        <v>11454.689993884456</v>
      </c>
      <c r="O123" s="2">
        <f t="shared" si="41"/>
        <v>14681.754220792873</v>
      </c>
      <c r="P123" s="2"/>
      <c r="Q123" s="2"/>
      <c r="R123" s="6">
        <f t="shared" si="42"/>
        <v>3686.1299999999997</v>
      </c>
      <c r="S123" s="6">
        <f t="shared" si="43"/>
        <v>18367.884220792872</v>
      </c>
      <c r="T123">
        <f t="shared" si="44"/>
        <v>16920</v>
      </c>
      <c r="U123" s="6">
        <f t="shared" si="45"/>
        <v>1447.8842207928719</v>
      </c>
      <c r="V123" s="4">
        <f t="shared" si="46"/>
        <v>8.5572353474756113E-2</v>
      </c>
      <c r="W123" s="4">
        <f t="shared" si="47"/>
        <v>0.10940746892578446</v>
      </c>
      <c r="X123" s="1">
        <f t="shared" si="48"/>
        <v>0.20068342960411384</v>
      </c>
    </row>
    <row r="124" spans="1:24">
      <c r="A124" s="7" t="s">
        <v>462</v>
      </c>
      <c r="B124">
        <v>135</v>
      </c>
      <c r="C124" s="33">
        <v>104.66935170794547</v>
      </c>
      <c r="D124" s="34">
        <v>1.2883264584957881</v>
      </c>
      <c r="E124" s="19">
        <f t="shared" si="38"/>
        <v>0.21989886346596499</v>
      </c>
      <c r="F124" s="37">
        <f t="shared" si="49"/>
        <v>3.134201216228942E-2</v>
      </c>
      <c r="H124" s="41">
        <f t="shared" si="50"/>
        <v>4.2311716419090715</v>
      </c>
      <c r="I124" t="s">
        <v>7</v>
      </c>
      <c r="J124" t="s">
        <v>463</v>
      </c>
      <c r="K124" s="2">
        <f t="shared" si="51"/>
        <v>134.84829519894745</v>
      </c>
      <c r="L124" s="2">
        <v>0.15170480105253351</v>
      </c>
      <c r="M124" s="1">
        <f t="shared" si="39"/>
        <v>0.89898863465964973</v>
      </c>
      <c r="N124" s="6">
        <f t="shared" si="40"/>
        <v>11559.359345592402</v>
      </c>
      <c r="O124" s="2">
        <f t="shared" si="41"/>
        <v>14892.228488187249</v>
      </c>
      <c r="P124" s="2"/>
      <c r="Q124" s="2"/>
      <c r="R124" s="6">
        <f t="shared" si="42"/>
        <v>3686.1299999999997</v>
      </c>
      <c r="S124" s="6">
        <f t="shared" si="43"/>
        <v>18578.358488187248</v>
      </c>
      <c r="T124">
        <f t="shared" si="44"/>
        <v>17055</v>
      </c>
      <c r="U124" s="6">
        <f t="shared" si="45"/>
        <v>1523.3584881872484</v>
      </c>
      <c r="V124" s="4">
        <f t="shared" si="46"/>
        <v>8.9320345246980182E-2</v>
      </c>
      <c r="W124" s="4">
        <f t="shared" si="47"/>
        <v>0.11394818621074543</v>
      </c>
      <c r="X124" s="1">
        <f t="shared" si="48"/>
        <v>0.19840988655395828</v>
      </c>
    </row>
    <row r="125" spans="1:24">
      <c r="A125" s="7" t="s">
        <v>480</v>
      </c>
      <c r="B125">
        <v>135</v>
      </c>
      <c r="C125" s="33">
        <v>106.96957640755321</v>
      </c>
      <c r="D125" s="34">
        <v>1.2605917107168854</v>
      </c>
      <c r="E125" s="19">
        <f t="shared" si="38"/>
        <v>0.21989664087883873</v>
      </c>
      <c r="F125" s="37">
        <f t="shared" si="49"/>
        <v>5.4006892869090994E-2</v>
      </c>
      <c r="H125" s="41">
        <f t="shared" si="50"/>
        <v>7.2909305373272844</v>
      </c>
      <c r="I125" t="s">
        <v>7</v>
      </c>
      <c r="J125" t="s">
        <v>471</v>
      </c>
      <c r="K125" s="2">
        <f t="shared" si="51"/>
        <v>134.84496131825807</v>
      </c>
      <c r="L125" s="2">
        <v>0.15503868174192376</v>
      </c>
      <c r="M125" s="1">
        <f t="shared" si="39"/>
        <v>0.89896640878838718</v>
      </c>
      <c r="N125" s="6">
        <f t="shared" si="40"/>
        <v>11666.328921999955</v>
      </c>
      <c r="O125" s="2">
        <f t="shared" si="41"/>
        <v>14706.477533569801</v>
      </c>
      <c r="P125" s="2"/>
      <c r="Q125" s="2"/>
      <c r="R125" s="6">
        <f t="shared" si="42"/>
        <v>3686.1299999999997</v>
      </c>
      <c r="S125" s="6">
        <f t="shared" si="43"/>
        <v>18392.607533569801</v>
      </c>
      <c r="T125">
        <f t="shared" si="44"/>
        <v>17190</v>
      </c>
      <c r="U125" s="6">
        <f t="shared" si="45"/>
        <v>1202.6075335698006</v>
      </c>
      <c r="V125" s="4">
        <f t="shared" si="46"/>
        <v>6.9959716903420732E-2</v>
      </c>
      <c r="W125" s="4">
        <f t="shared" si="47"/>
        <v>8.9056509990824928E-2</v>
      </c>
      <c r="X125" s="1">
        <f t="shared" si="48"/>
        <v>0.20041367126831541</v>
      </c>
    </row>
    <row r="126" spans="1:24">
      <c r="A126" s="7" t="s">
        <v>481</v>
      </c>
      <c r="B126">
        <v>135</v>
      </c>
      <c r="C126" s="33">
        <v>107.13387817181092</v>
      </c>
      <c r="D126" s="34">
        <v>1.2586562298031649</v>
      </c>
      <c r="E126" s="19">
        <f t="shared" si="38"/>
        <v>0.21989648212261542</v>
      </c>
      <c r="F126" s="37">
        <f t="shared" si="49"/>
        <v>5.5625812919577002E-2</v>
      </c>
      <c r="H126" s="41">
        <f t="shared" si="50"/>
        <v>7.5094847441428954</v>
      </c>
      <c r="I126" t="s">
        <v>7</v>
      </c>
      <c r="J126" t="s">
        <v>473</v>
      </c>
      <c r="K126" s="2">
        <f t="shared" si="51"/>
        <v>134.84472318392312</v>
      </c>
      <c r="L126" s="2">
        <v>0.15527681607688024</v>
      </c>
      <c r="M126" s="1">
        <f t="shared" si="39"/>
        <v>0.89896482122615418</v>
      </c>
      <c r="N126" s="6">
        <f t="shared" si="40"/>
        <v>11773.462800171767</v>
      </c>
      <c r="O126" s="2">
        <f t="shared" si="41"/>
        <v>14818.742299792009</v>
      </c>
      <c r="P126" s="2"/>
      <c r="Q126" s="2"/>
      <c r="R126" s="6">
        <f t="shared" si="42"/>
        <v>3686.1299999999997</v>
      </c>
      <c r="S126" s="6">
        <f t="shared" si="43"/>
        <v>18504.872299792009</v>
      </c>
      <c r="T126">
        <f t="shared" si="44"/>
        <v>17325</v>
      </c>
      <c r="U126" s="6">
        <f t="shared" si="45"/>
        <v>1179.8722997920086</v>
      </c>
      <c r="V126" s="4">
        <f t="shared" si="46"/>
        <v>6.810229724629191E-2</v>
      </c>
      <c r="W126" s="4">
        <f t="shared" si="47"/>
        <v>8.65080684684294E-2</v>
      </c>
      <c r="X126" s="1">
        <f t="shared" si="48"/>
        <v>0.19919780803034404</v>
      </c>
    </row>
    <row r="127" spans="1:24">
      <c r="A127" s="7" t="s">
        <v>482</v>
      </c>
      <c r="B127">
        <v>135</v>
      </c>
      <c r="C127" s="33">
        <v>107.26166843290025</v>
      </c>
      <c r="D127" s="34">
        <v>1.2571549551523529</v>
      </c>
      <c r="E127" s="19">
        <f t="shared" si="38"/>
        <v>0.21989635864555285</v>
      </c>
      <c r="F127" s="37">
        <f t="shared" si="49"/>
        <v>5.688497295884392E-2</v>
      </c>
      <c r="H127" s="41">
        <f t="shared" si="50"/>
        <v>7.6794713494439293</v>
      </c>
      <c r="I127" t="s">
        <v>7</v>
      </c>
      <c r="J127" t="s">
        <v>475</v>
      </c>
      <c r="K127" s="2">
        <f t="shared" si="51"/>
        <v>134.84453796832926</v>
      </c>
      <c r="L127" s="2">
        <v>0.15546203167073527</v>
      </c>
      <c r="M127" s="1">
        <f t="shared" si="39"/>
        <v>0.89896358645552843</v>
      </c>
      <c r="N127" s="6">
        <f t="shared" si="40"/>
        <v>11880.724468604667</v>
      </c>
      <c r="O127" s="2">
        <f t="shared" si="41"/>
        <v>14935.911636506162</v>
      </c>
      <c r="P127" s="2"/>
      <c r="Q127" s="2"/>
      <c r="R127" s="6">
        <f t="shared" si="42"/>
        <v>3686.1299999999997</v>
      </c>
      <c r="S127" s="6">
        <f t="shared" si="43"/>
        <v>18622.041636506161</v>
      </c>
      <c r="T127">
        <f t="shared" si="44"/>
        <v>17460</v>
      </c>
      <c r="U127" s="6">
        <f t="shared" si="45"/>
        <v>1162.041636506161</v>
      </c>
      <c r="V127" s="4">
        <f t="shared" si="46"/>
        <v>6.6554503809058474E-2</v>
      </c>
      <c r="W127" s="4">
        <f t="shared" si="47"/>
        <v>8.4365660232466277E-2</v>
      </c>
      <c r="X127" s="1">
        <f t="shared" si="48"/>
        <v>0.19794446129761664</v>
      </c>
    </row>
    <row r="128" spans="1:24">
      <c r="A128" s="7" t="s">
        <v>483</v>
      </c>
      <c r="B128">
        <v>135</v>
      </c>
      <c r="C128" s="33">
        <v>107.20690117814767</v>
      </c>
      <c r="D128" s="34">
        <v>1.2577979203257366</v>
      </c>
      <c r="E128" s="19">
        <f t="shared" si="38"/>
        <v>0.21989641156429396</v>
      </c>
      <c r="F128" s="37">
        <f t="shared" si="49"/>
        <v>5.6345332942015179E-2</v>
      </c>
      <c r="H128" s="41">
        <f t="shared" si="50"/>
        <v>7.6066199471720495</v>
      </c>
      <c r="I128" t="s">
        <v>7</v>
      </c>
      <c r="J128" t="s">
        <v>477</v>
      </c>
      <c r="K128" s="2">
        <f t="shared" si="51"/>
        <v>134.84461734644091</v>
      </c>
      <c r="L128" s="2">
        <v>0.15538265355908312</v>
      </c>
      <c r="M128" s="1">
        <f t="shared" si="39"/>
        <v>0.89896411564293943</v>
      </c>
      <c r="N128" s="6">
        <f t="shared" si="40"/>
        <v>11987.931369782815</v>
      </c>
      <c r="O128" s="2">
        <f t="shared" si="41"/>
        <v>15078.395145920484</v>
      </c>
      <c r="P128" s="2"/>
      <c r="Q128" s="2"/>
      <c r="R128" s="6">
        <f t="shared" si="42"/>
        <v>3686.1299999999997</v>
      </c>
      <c r="S128" s="6">
        <f t="shared" si="43"/>
        <v>18764.525145920485</v>
      </c>
      <c r="T128">
        <f t="shared" si="44"/>
        <v>17595</v>
      </c>
      <c r="U128" s="6">
        <f t="shared" si="45"/>
        <v>1169.5251459204846</v>
      </c>
      <c r="V128" s="4">
        <f t="shared" si="46"/>
        <v>6.6469175670388347E-2</v>
      </c>
      <c r="W128" s="4">
        <f t="shared" si="47"/>
        <v>8.408484268818972E-2</v>
      </c>
      <c r="X128" s="1">
        <f t="shared" si="48"/>
        <v>0.19644142184974958</v>
      </c>
    </row>
    <row r="129" spans="1:24">
      <c r="A129" s="7" t="s">
        <v>484</v>
      </c>
      <c r="B129">
        <v>135</v>
      </c>
      <c r="C129" s="33">
        <v>106.42190386002757</v>
      </c>
      <c r="D129" s="34">
        <v>1.2670864757008273</v>
      </c>
      <c r="E129" s="19">
        <f t="shared" si="38"/>
        <v>0.21989717006624976</v>
      </c>
      <c r="F129" s="37">
        <f t="shared" si="49"/>
        <v>4.8610492700805079E-2</v>
      </c>
      <c r="H129" s="41">
        <f t="shared" si="50"/>
        <v>6.5624165146086852</v>
      </c>
      <c r="I129" t="s">
        <v>7</v>
      </c>
      <c r="J129" t="s">
        <v>479</v>
      </c>
      <c r="K129" s="2">
        <f t="shared" si="51"/>
        <v>134.8457550993746</v>
      </c>
      <c r="L129" s="2">
        <v>0.1542449006254023</v>
      </c>
      <c r="M129" s="1">
        <f t="shared" si="39"/>
        <v>0.89897170066249732</v>
      </c>
      <c r="N129" s="6">
        <f t="shared" si="40"/>
        <v>12094.353273642842</v>
      </c>
      <c r="O129" s="2">
        <f t="shared" si="41"/>
        <v>15324.591465380872</v>
      </c>
      <c r="P129" s="2"/>
      <c r="Q129" s="2"/>
      <c r="R129" s="6">
        <f t="shared" si="42"/>
        <v>3686.1299999999997</v>
      </c>
      <c r="S129" s="6">
        <f t="shared" si="43"/>
        <v>19010.721465380873</v>
      </c>
      <c r="T129">
        <f t="shared" si="44"/>
        <v>17730</v>
      </c>
      <c r="U129" s="6">
        <f t="shared" si="45"/>
        <v>1280.7214653808733</v>
      </c>
      <c r="V129" s="4">
        <f t="shared" si="46"/>
        <v>7.2234713219451407E-2</v>
      </c>
      <c r="W129" s="4">
        <f t="shared" si="47"/>
        <v>9.1194340689629838E-2</v>
      </c>
      <c r="X129" s="1">
        <f t="shared" si="48"/>
        <v>0.19389742818085887</v>
      </c>
    </row>
    <row r="130" spans="1:24">
      <c r="A130" s="7" t="s">
        <v>492</v>
      </c>
      <c r="B130">
        <v>135</v>
      </c>
      <c r="C130" s="33">
        <v>106.02027732517543</v>
      </c>
      <c r="D130" s="34">
        <v>1.2718919494233984</v>
      </c>
      <c r="E130" s="19">
        <f t="shared" si="38"/>
        <v>0.21989755813701783</v>
      </c>
      <c r="F130" s="37">
        <f t="shared" ref="F130:F134" si="52">IF(G130="",($F$1*C130-B130)/B130,H130/B130)</f>
        <v>4.4653132577395303E-2</v>
      </c>
      <c r="H130" s="41">
        <f t="shared" ref="H130:H134" si="53">IF(G130="",$F$1*C130-B130,G130-B130)</f>
        <v>6.028172897948366</v>
      </c>
      <c r="I130" t="s">
        <v>7</v>
      </c>
      <c r="J130" t="s">
        <v>493</v>
      </c>
      <c r="K130" s="2">
        <f t="shared" si="51"/>
        <v>134.84633720552671</v>
      </c>
      <c r="L130" s="2">
        <v>0.15366279447328654</v>
      </c>
      <c r="M130" s="1">
        <f t="shared" si="39"/>
        <v>0.89897558137017808</v>
      </c>
      <c r="N130" s="6">
        <f t="shared" si="40"/>
        <v>12200.373550968017</v>
      </c>
      <c r="O130" s="2">
        <f t="shared" si="41"/>
        <v>15517.556899434381</v>
      </c>
      <c r="P130" s="2"/>
      <c r="Q130" s="2"/>
      <c r="R130" s="6">
        <f t="shared" si="42"/>
        <v>3686.1299999999997</v>
      </c>
      <c r="S130" s="6">
        <f t="shared" si="43"/>
        <v>19203.686899434382</v>
      </c>
      <c r="T130">
        <f t="shared" si="44"/>
        <v>17865</v>
      </c>
      <c r="U130" s="6">
        <f t="shared" si="45"/>
        <v>1338.6868994343822</v>
      </c>
      <c r="V130" s="4">
        <f t="shared" si="46"/>
        <v>7.4933495630248093E-2</v>
      </c>
      <c r="W130" s="4">
        <f t="shared" si="47"/>
        <v>9.4414216325728439E-2</v>
      </c>
      <c r="X130" s="1">
        <f t="shared" si="48"/>
        <v>0.19194907828395022</v>
      </c>
    </row>
    <row r="131" spans="1:24">
      <c r="A131" s="7" t="s">
        <v>494</v>
      </c>
      <c r="B131">
        <v>135</v>
      </c>
      <c r="C131" s="33">
        <v>106.46754323898804</v>
      </c>
      <c r="D131" s="34">
        <v>1.2665426931873469</v>
      </c>
      <c r="E131" s="19">
        <f t="shared" si="38"/>
        <v>0.21989712596729882</v>
      </c>
      <c r="F131" s="37">
        <f t="shared" si="52"/>
        <v>4.906019271482899E-2</v>
      </c>
      <c r="H131" s="41">
        <f t="shared" si="53"/>
        <v>6.6231260165019137</v>
      </c>
      <c r="I131" t="s">
        <v>7</v>
      </c>
      <c r="J131" t="s">
        <v>495</v>
      </c>
      <c r="K131" s="2">
        <f t="shared" si="51"/>
        <v>134.84568895094822</v>
      </c>
      <c r="L131" s="2">
        <v>0.15431104905177911</v>
      </c>
      <c r="M131" s="1">
        <f t="shared" si="39"/>
        <v>0.89897125967298808</v>
      </c>
      <c r="N131" s="6">
        <f t="shared" si="40"/>
        <v>12306.841094207006</v>
      </c>
      <c r="O131" s="2">
        <f t="shared" si="41"/>
        <v>15587.139664085656</v>
      </c>
      <c r="P131" s="2"/>
      <c r="Q131" s="2"/>
      <c r="R131" s="6">
        <f t="shared" si="42"/>
        <v>3686.1299999999997</v>
      </c>
      <c r="S131" s="6">
        <f t="shared" si="43"/>
        <v>19273.269664085656</v>
      </c>
      <c r="T131">
        <f t="shared" si="44"/>
        <v>18000</v>
      </c>
      <c r="U131" s="6">
        <f t="shared" si="45"/>
        <v>1273.2696640856557</v>
      </c>
      <c r="V131" s="4">
        <f t="shared" si="46"/>
        <v>7.073720356031421E-2</v>
      </c>
      <c r="W131" s="4">
        <f t="shared" si="47"/>
        <v>8.8953557918693971E-2</v>
      </c>
      <c r="X131" s="1">
        <f t="shared" si="48"/>
        <v>0.19125607975427419</v>
      </c>
    </row>
    <row r="132" spans="1:24">
      <c r="A132" s="7" t="s">
        <v>496</v>
      </c>
      <c r="B132">
        <v>135</v>
      </c>
      <c r="C132" s="33">
        <v>106.50405474215641</v>
      </c>
      <c r="D132" s="34">
        <v>1.2661080027297078</v>
      </c>
      <c r="E132" s="19">
        <f t="shared" si="38"/>
        <v>0.21989709068813809</v>
      </c>
      <c r="F132" s="37">
        <f t="shared" si="52"/>
        <v>4.9419952726047871E-2</v>
      </c>
      <c r="H132" s="41">
        <f t="shared" si="53"/>
        <v>6.6716936180164623</v>
      </c>
      <c r="I132" t="s">
        <v>7</v>
      </c>
      <c r="J132" t="s">
        <v>497</v>
      </c>
      <c r="K132" s="2">
        <f t="shared" si="51"/>
        <v>134.84563603220712</v>
      </c>
      <c r="L132" s="2">
        <v>0.15436396779288053</v>
      </c>
      <c r="M132" s="1">
        <f t="shared" si="39"/>
        <v>0.89897090688138082</v>
      </c>
      <c r="N132" s="6">
        <f t="shared" si="40"/>
        <v>12413.345148949162</v>
      </c>
      <c r="O132" s="2">
        <f t="shared" si="41"/>
        <v>15716.63563373053</v>
      </c>
      <c r="P132" s="2"/>
      <c r="Q132" s="2"/>
      <c r="R132" s="6">
        <f t="shared" si="42"/>
        <v>3686.1299999999997</v>
      </c>
      <c r="S132" s="6">
        <f t="shared" si="43"/>
        <v>19402.765633730531</v>
      </c>
      <c r="T132">
        <f t="shared" si="44"/>
        <v>18135</v>
      </c>
      <c r="U132" s="6">
        <f t="shared" si="45"/>
        <v>1267.7656337305307</v>
      </c>
      <c r="V132" s="4">
        <f t="shared" si="46"/>
        <v>6.9907120690958502E-2</v>
      </c>
      <c r="W132" s="4">
        <f t="shared" si="47"/>
        <v>8.7741507379506478E-2</v>
      </c>
      <c r="X132" s="1">
        <f t="shared" si="48"/>
        <v>0.1899796178330313</v>
      </c>
    </row>
    <row r="133" spans="1:24">
      <c r="A133" s="7" t="s">
        <v>498</v>
      </c>
      <c r="B133">
        <v>135</v>
      </c>
      <c r="C133" s="33">
        <v>107.42597019715794</v>
      </c>
      <c r="D133" s="34">
        <v>1.2552299931433317</v>
      </c>
      <c r="E133" s="19">
        <f t="shared" si="38"/>
        <v>0.21989619988932957</v>
      </c>
      <c r="F133" s="37">
        <f t="shared" si="52"/>
        <v>5.8503893009329504E-2</v>
      </c>
      <c r="H133" s="41">
        <f t="shared" si="53"/>
        <v>7.8980255562594834</v>
      </c>
      <c r="I133" t="s">
        <v>7</v>
      </c>
      <c r="J133" t="s">
        <v>499</v>
      </c>
      <c r="K133" s="2">
        <f t="shared" si="51"/>
        <v>134.84429983399431</v>
      </c>
      <c r="L133" s="2">
        <v>0.15570016600569173</v>
      </c>
      <c r="M133" s="1">
        <f t="shared" si="39"/>
        <v>0.89896199889329542</v>
      </c>
      <c r="N133" s="6">
        <f t="shared" si="40"/>
        <v>12520.77111914632</v>
      </c>
      <c r="O133" s="2">
        <f t="shared" si="41"/>
        <v>15716.447446035261</v>
      </c>
      <c r="P133" s="2"/>
      <c r="Q133" s="2"/>
      <c r="R133" s="6">
        <f t="shared" si="42"/>
        <v>3686.1299999999997</v>
      </c>
      <c r="S133" s="6">
        <f t="shared" si="43"/>
        <v>19402.577446035262</v>
      </c>
      <c r="T133">
        <f t="shared" si="44"/>
        <v>18270</v>
      </c>
      <c r="U133" s="6">
        <f t="shared" si="45"/>
        <v>1132.5774460352623</v>
      </c>
      <c r="V133" s="4">
        <f t="shared" si="46"/>
        <v>6.1991102683922383E-2</v>
      </c>
      <c r="W133" s="4">
        <f t="shared" si="47"/>
        <v>7.765959556930091E-2</v>
      </c>
      <c r="X133" s="1">
        <f t="shared" si="48"/>
        <v>0.18998146046587364</v>
      </c>
    </row>
    <row r="134" spans="1:24">
      <c r="A134" s="7" t="s">
        <v>500</v>
      </c>
      <c r="B134">
        <v>135</v>
      </c>
      <c r="C134" s="33">
        <v>106.34888085369082</v>
      </c>
      <c r="D134" s="34">
        <v>1.2679574985125668</v>
      </c>
      <c r="E134" s="19">
        <f t="shared" si="38"/>
        <v>0.21989724062457122</v>
      </c>
      <c r="F134" s="37">
        <f t="shared" si="52"/>
        <v>4.7890972678366894E-2</v>
      </c>
      <c r="H134" s="41">
        <f t="shared" si="53"/>
        <v>6.4652813115795311</v>
      </c>
      <c r="I134" t="s">
        <v>7</v>
      </c>
      <c r="J134" t="s">
        <v>501</v>
      </c>
      <c r="K134" s="2">
        <f t="shared" si="51"/>
        <v>134.84586093685681</v>
      </c>
      <c r="L134" s="2">
        <v>0.15413906314319945</v>
      </c>
      <c r="M134" s="1">
        <f t="shared" si="39"/>
        <v>0.89897240624571206</v>
      </c>
      <c r="N134" s="6">
        <f t="shared" si="40"/>
        <v>12627.120000000012</v>
      </c>
      <c r="O134" s="2">
        <f t="shared" si="41"/>
        <v>16010.651488618018</v>
      </c>
      <c r="P134" s="2"/>
      <c r="Q134" s="2"/>
      <c r="R134" s="6">
        <f t="shared" si="42"/>
        <v>3686.1299999999997</v>
      </c>
      <c r="S134" s="6">
        <f t="shared" si="43"/>
        <v>19696.781488618017</v>
      </c>
      <c r="T134">
        <f t="shared" si="44"/>
        <v>18405</v>
      </c>
      <c r="U134" s="6">
        <f t="shared" si="45"/>
        <v>1291.7814886180167</v>
      </c>
      <c r="V134" s="4">
        <f t="shared" si="46"/>
        <v>7.0186443282695743E-2</v>
      </c>
      <c r="W134" s="4">
        <f t="shared" si="47"/>
        <v>8.776363189687908E-2</v>
      </c>
      <c r="X134" s="1">
        <f t="shared" si="48"/>
        <v>0.18714377281029732</v>
      </c>
    </row>
  </sheetData>
  <autoFilter ref="A1:X1" xr:uid="{97C2E941-0B08-D04E-A558-71A6284C31B0}"/>
  <phoneticPr fontId="2" type="noConversion"/>
  <conditionalFormatting sqref="L1:L1048576">
    <cfRule type="cellIs" dxfId="23" priority="7" operator="between">
      <formula>-0.45</formula>
      <formula>0.45</formula>
    </cfRule>
  </conditionalFormatting>
  <conditionalFormatting sqref="V1:V1048576">
    <cfRule type="dataBar" priority="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{452D5EF1-A47D-C540-9753-A668E2F5826A}</x14:id>
        </ext>
      </extLst>
    </cfRule>
    <cfRule type="dataBar" priority="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{BF23C21B-32B8-2745-8489-C0D56AB0EF75}</x14:id>
        </ext>
      </extLst>
    </cfRule>
  </conditionalFormatting>
  <conditionalFormatting sqref="W1:W1048576">
    <cfRule type="dataBar" priority="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{DE2EDBCA-408E-ED4E-82B7-F73F8AB1C1D4}</x14:id>
        </ext>
      </extLst>
    </cfRule>
  </conditionalFormatting>
  <conditionalFormatting sqref="F2:F134">
    <cfRule type="cellIs" dxfId="22" priority="1" operator="lessThan">
      <formula>0</formula>
    </cfRule>
    <cfRule type="cellIs" dxfId="21" priority="2" operator="greaterThan">
      <formula>0</formula>
    </cfRule>
  </conditionalFormatting>
  <conditionalFormatting sqref="F2:F1048576">
    <cfRule type="dataBar" priority="15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{17158AD2-28A3-6A4A-B36A-995876FD50FF}</x14:id>
        </ext>
      </extLst>
    </cfRule>
  </conditionalFormatting>
  <pageMargins left="0.7" right="0.7" top="0.75" bottom="0.75" header="0.3" footer="0.3"/>
  <pageSetup paperSize="9" orientation="portrait" horizontalDpi="0" verticalDpi="0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52D5EF1-A47D-C540-9753-A668E2F5826A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BF23C21B-32B8-2745-8489-C0D56AB0EF75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V1:V1048576</xm:sqref>
        </x14:conditionalFormatting>
        <x14:conditionalFormatting xmlns:xm="http://schemas.microsoft.com/office/excel/2006/main">
          <x14:cfRule type="dataBar" id="{DE2EDBCA-408E-ED4E-82B7-F73F8AB1C1D4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W1:W1048576</xm:sqref>
        </x14:conditionalFormatting>
        <x14:conditionalFormatting xmlns:xm="http://schemas.microsoft.com/office/excel/2006/main">
          <x14:cfRule type="dataBar" id="{17158AD2-28A3-6A4A-B36A-995876FD50FF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F2:F1048576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36"/>
  <sheetViews>
    <sheetView workbookViewId="0">
      <pane xSplit="1" ySplit="1" topLeftCell="B111" activePane="bottomRight" state="frozen"/>
      <selection activeCell="D23" sqref="D23"/>
      <selection pane="topRight" activeCell="D23" sqref="D23"/>
      <selection pane="bottomLeft" activeCell="D23" sqref="D23"/>
      <selection pane="bottomRight" activeCell="F36" sqref="F36:F136"/>
    </sheetView>
  </sheetViews>
  <sheetFormatPr baseColWidth="10" defaultRowHeight="16"/>
  <cols>
    <col min="1" max="1" width="18.33203125" customWidth="1"/>
    <col min="2" max="2" width="6" bestFit="1" customWidth="1"/>
    <col min="3" max="4" width="8.5" bestFit="1" customWidth="1"/>
    <col min="5" max="5" width="6" bestFit="1" customWidth="1"/>
    <col min="6" max="6" width="11.5" style="35" customWidth="1"/>
    <col min="7" max="7" width="9.1640625" style="32" customWidth="1"/>
    <col min="8" max="8" width="8.33203125" style="41" customWidth="1"/>
    <col min="9" max="9" width="6" bestFit="1" customWidth="1"/>
    <col min="10" max="10" width="17" customWidth="1"/>
    <col min="11" max="11" width="7.5" bestFit="1" customWidth="1"/>
    <col min="12" max="12" width="6" bestFit="1" customWidth="1"/>
    <col min="13" max="13" width="7.5" customWidth="1"/>
    <col min="14" max="14" width="9.1640625" customWidth="1"/>
    <col min="15" max="15" width="10" bestFit="1" customWidth="1"/>
    <col min="16" max="16" width="10" customWidth="1"/>
    <col min="17" max="17" width="10" style="16" customWidth="1"/>
    <col min="18" max="20" width="10" bestFit="1" customWidth="1"/>
    <col min="21" max="21" width="10" customWidth="1"/>
    <col min="22" max="23" width="19" customWidth="1"/>
  </cols>
  <sheetData>
    <row r="1" spans="1:24" ht="34">
      <c r="A1" t="s">
        <v>4</v>
      </c>
      <c r="B1" t="s">
        <v>5</v>
      </c>
      <c r="C1" t="s">
        <v>0</v>
      </c>
      <c r="D1" t="s">
        <v>3</v>
      </c>
      <c r="E1" t="s">
        <v>1</v>
      </c>
      <c r="F1" s="38">
        <v>0.85250000000000004</v>
      </c>
      <c r="G1" s="31" t="s">
        <v>50</v>
      </c>
      <c r="H1" s="46" t="str">
        <f>"盈利"&amp;ROUND(SUM(H2:H19969),2)</f>
        <v>盈利773.57</v>
      </c>
      <c r="I1" t="s">
        <v>6</v>
      </c>
      <c r="J1" t="s">
        <v>2</v>
      </c>
      <c r="K1" t="s">
        <v>10</v>
      </c>
      <c r="L1" t="s">
        <v>8</v>
      </c>
      <c r="M1" s="8" t="s">
        <v>39</v>
      </c>
      <c r="N1" s="20" t="s">
        <v>34</v>
      </c>
      <c r="O1" s="20" t="s">
        <v>33</v>
      </c>
      <c r="P1" s="17" t="s">
        <v>35</v>
      </c>
      <c r="Q1" s="17" t="s">
        <v>36</v>
      </c>
      <c r="R1" s="17" t="s">
        <v>37</v>
      </c>
      <c r="S1" s="17" t="s">
        <v>38</v>
      </c>
      <c r="T1" t="s">
        <v>9</v>
      </c>
      <c r="U1" s="20" t="s">
        <v>363</v>
      </c>
      <c r="V1" t="s">
        <v>364</v>
      </c>
      <c r="W1" s="17" t="s">
        <v>43</v>
      </c>
      <c r="X1" t="s">
        <v>32</v>
      </c>
    </row>
    <row r="2" spans="1:24">
      <c r="A2" s="21" t="s">
        <v>102</v>
      </c>
      <c r="B2" s="22">
        <v>150</v>
      </c>
      <c r="C2" s="23">
        <v>206.73</v>
      </c>
      <c r="D2" s="24">
        <v>0.72560000000000002</v>
      </c>
      <c r="E2" s="27">
        <v>0.23</v>
      </c>
      <c r="F2" s="36">
        <f>IF(G2="",($F$1*C2-B2)/B2,H2/B2)</f>
        <v>0.26273333333333332</v>
      </c>
      <c r="G2" s="26">
        <v>189.41</v>
      </c>
      <c r="H2" s="39">
        <f>IF(G2="",$F$1*C2-B2,G2-B2)</f>
        <v>39.409999999999997</v>
      </c>
      <c r="I2" s="22" t="s">
        <v>11</v>
      </c>
      <c r="J2" s="22" t="s">
        <v>276</v>
      </c>
      <c r="K2" s="2">
        <f>D2*C2</f>
        <v>150.003288</v>
      </c>
      <c r="L2" s="2">
        <f>K2-B2</f>
        <v>3.2879999999977372E-3</v>
      </c>
      <c r="M2" s="1">
        <f>K2/150</f>
        <v>1.00002192</v>
      </c>
      <c r="N2">
        <v>206.73</v>
      </c>
      <c r="O2" s="2">
        <f t="shared" ref="O2:O34" si="0">N2*D2</f>
        <v>150.003288</v>
      </c>
      <c r="P2" s="2"/>
      <c r="Q2" s="15"/>
      <c r="R2">
        <v>0</v>
      </c>
      <c r="S2" s="6">
        <f>O2+R2</f>
        <v>150.003288</v>
      </c>
      <c r="T2">
        <f>B2</f>
        <v>150</v>
      </c>
      <c r="U2" s="6">
        <f>S2-T2</f>
        <v>3.2879999999977372E-3</v>
      </c>
      <c r="V2" s="4">
        <f>S2/T2-1</f>
        <v>2.1920000000008599E-5</v>
      </c>
      <c r="W2" s="4">
        <f>O2/(T2-R2)-1</f>
        <v>2.1920000000008599E-5</v>
      </c>
      <c r="X2" s="1">
        <f>R2/S2</f>
        <v>0</v>
      </c>
    </row>
    <row r="3" spans="1:24">
      <c r="A3" s="21" t="s">
        <v>103</v>
      </c>
      <c r="B3" s="22">
        <v>150</v>
      </c>
      <c r="C3" s="23">
        <v>207.61</v>
      </c>
      <c r="D3" s="24">
        <v>0.72250000000000003</v>
      </c>
      <c r="E3" s="27">
        <v>0.23</v>
      </c>
      <c r="F3" s="36">
        <f t="shared" ref="F3:F61" si="1">IF(G3="",($F$1*C3-B3)/B3,H3/B3)</f>
        <v>0.26806666666666673</v>
      </c>
      <c r="G3" s="26">
        <v>190.21</v>
      </c>
      <c r="H3" s="39">
        <f t="shared" ref="H3:H40" si="2">IF(G3="",$F$1*C3-B3,G3-B3)</f>
        <v>40.210000000000008</v>
      </c>
      <c r="I3" s="22" t="s">
        <v>11</v>
      </c>
      <c r="J3" s="22" t="s">
        <v>277</v>
      </c>
      <c r="K3" s="2">
        <f t="shared" ref="K3:K7" si="3">D3*C3</f>
        <v>149.99822500000002</v>
      </c>
      <c r="L3" s="2">
        <f t="shared" ref="L3:L24" si="4">K3-B3</f>
        <v>-1.7749999999807642E-3</v>
      </c>
      <c r="M3" s="1">
        <f t="shared" ref="M3:M23" si="5">K3/150</f>
        <v>0.99998816666666679</v>
      </c>
      <c r="N3">
        <f>N2+C3</f>
        <v>414.34000000000003</v>
      </c>
      <c r="O3" s="2">
        <f t="shared" si="0"/>
        <v>299.36065000000002</v>
      </c>
      <c r="P3" s="2"/>
      <c r="Q3" s="15"/>
      <c r="R3">
        <v>0</v>
      </c>
      <c r="S3" s="6">
        <f t="shared" ref="S3:S24" si="6">O3+R3</f>
        <v>299.36065000000002</v>
      </c>
      <c r="T3">
        <f t="shared" ref="T3:T34" si="7">T2+B3</f>
        <v>300</v>
      </c>
      <c r="U3" s="6">
        <f t="shared" ref="U3:U34" si="8">S3-T3</f>
        <v>-0.63934999999997899</v>
      </c>
      <c r="V3" s="4">
        <f>S3/T3-1</f>
        <v>-2.131166666666573E-3</v>
      </c>
      <c r="W3" s="4">
        <f t="shared" ref="W3:W34" si="9">O3/(T3-R3)-1</f>
        <v>-2.131166666666573E-3</v>
      </c>
      <c r="X3" s="1">
        <f t="shared" ref="X3:X34" si="10">R3/S3</f>
        <v>0</v>
      </c>
    </row>
    <row r="4" spans="1:24">
      <c r="A4" s="21" t="s">
        <v>104</v>
      </c>
      <c r="B4" s="22">
        <v>150</v>
      </c>
      <c r="C4" s="23">
        <v>203.09</v>
      </c>
      <c r="D4" s="24">
        <v>0.73860000000000003</v>
      </c>
      <c r="E4" s="27">
        <v>0.23</v>
      </c>
      <c r="F4" s="36">
        <f t="shared" si="1"/>
        <v>0.24046666666666663</v>
      </c>
      <c r="G4" s="26">
        <v>186.07</v>
      </c>
      <c r="H4" s="39">
        <f t="shared" si="2"/>
        <v>36.069999999999993</v>
      </c>
      <c r="I4" s="22" t="s">
        <v>11</v>
      </c>
      <c r="J4" s="22" t="s">
        <v>278</v>
      </c>
      <c r="K4" s="2">
        <f t="shared" si="3"/>
        <v>150.002274</v>
      </c>
      <c r="L4" s="2">
        <f t="shared" si="4"/>
        <v>2.2739999999998872E-3</v>
      </c>
      <c r="M4" s="1">
        <f t="shared" si="5"/>
        <v>1.00001516</v>
      </c>
      <c r="N4">
        <f t="shared" ref="N4:N10" si="11">N3+C4</f>
        <v>617.43000000000006</v>
      </c>
      <c r="O4" s="2">
        <f t="shared" si="0"/>
        <v>456.03379800000005</v>
      </c>
      <c r="P4" s="2"/>
      <c r="Q4" s="15"/>
      <c r="R4">
        <v>0</v>
      </c>
      <c r="S4" s="6">
        <f t="shared" si="6"/>
        <v>456.03379800000005</v>
      </c>
      <c r="T4">
        <f t="shared" si="7"/>
        <v>450</v>
      </c>
      <c r="U4" s="6">
        <f t="shared" si="8"/>
        <v>6.0337980000000471</v>
      </c>
      <c r="V4" s="4">
        <f t="shared" ref="V4:V34" si="12">S4/T4-1</f>
        <v>1.3408440000000077E-2</v>
      </c>
      <c r="W4" s="4">
        <f t="shared" si="9"/>
        <v>1.3408440000000077E-2</v>
      </c>
      <c r="X4" s="1">
        <f t="shared" si="10"/>
        <v>0</v>
      </c>
    </row>
    <row r="5" spans="1:24">
      <c r="A5" s="21" t="s">
        <v>105</v>
      </c>
      <c r="B5" s="22">
        <v>150</v>
      </c>
      <c r="C5" s="23">
        <v>199.68</v>
      </c>
      <c r="D5" s="24">
        <v>0.75119999999999998</v>
      </c>
      <c r="E5" s="27">
        <v>0.23</v>
      </c>
      <c r="F5" s="36">
        <f t="shared" si="1"/>
        <v>0.23953333333333338</v>
      </c>
      <c r="G5" s="26">
        <v>185.93</v>
      </c>
      <c r="H5" s="39">
        <f t="shared" si="2"/>
        <v>35.930000000000007</v>
      </c>
      <c r="I5" s="22" t="s">
        <v>11</v>
      </c>
      <c r="J5" s="22" t="s">
        <v>279</v>
      </c>
      <c r="K5" s="2">
        <f t="shared" si="3"/>
        <v>149.999616</v>
      </c>
      <c r="L5" s="2">
        <f t="shared" si="4"/>
        <v>-3.8399999999683132E-4</v>
      </c>
      <c r="M5" s="1">
        <f t="shared" si="5"/>
        <v>0.99999744000000002</v>
      </c>
      <c r="N5">
        <f t="shared" si="11"/>
        <v>817.11000000000013</v>
      </c>
      <c r="O5" s="2">
        <f t="shared" si="0"/>
        <v>613.81303200000013</v>
      </c>
      <c r="P5" s="2"/>
      <c r="Q5" s="15"/>
      <c r="R5">
        <v>0</v>
      </c>
      <c r="S5" s="6">
        <f t="shared" si="6"/>
        <v>613.81303200000013</v>
      </c>
      <c r="T5">
        <f t="shared" si="7"/>
        <v>600</v>
      </c>
      <c r="U5" s="6">
        <f t="shared" si="8"/>
        <v>13.813032000000135</v>
      </c>
      <c r="V5" s="4">
        <f t="shared" si="12"/>
        <v>2.3021720000000245E-2</v>
      </c>
      <c r="W5" s="4">
        <f t="shared" si="9"/>
        <v>2.3021720000000245E-2</v>
      </c>
      <c r="X5" s="1">
        <f t="shared" si="10"/>
        <v>0</v>
      </c>
    </row>
    <row r="6" spans="1:24">
      <c r="A6" s="21" t="s">
        <v>106</v>
      </c>
      <c r="B6" s="22">
        <v>150</v>
      </c>
      <c r="C6" s="23">
        <v>200.16</v>
      </c>
      <c r="D6" s="24">
        <v>0.74939999999999996</v>
      </c>
      <c r="E6" s="27">
        <v>0.23</v>
      </c>
      <c r="F6" s="36">
        <f t="shared" si="1"/>
        <v>0.2425333333333333</v>
      </c>
      <c r="G6" s="26">
        <v>186.38</v>
      </c>
      <c r="H6" s="39">
        <f t="shared" si="2"/>
        <v>36.379999999999995</v>
      </c>
      <c r="I6" s="22" t="s">
        <v>11</v>
      </c>
      <c r="J6" s="22" t="s">
        <v>280</v>
      </c>
      <c r="K6" s="2">
        <f t="shared" si="3"/>
        <v>149.99990399999999</v>
      </c>
      <c r="L6" s="2">
        <f t="shared" si="4"/>
        <v>-9.6000000013418685E-5</v>
      </c>
      <c r="M6" s="1">
        <f t="shared" si="5"/>
        <v>0.99999935999999989</v>
      </c>
      <c r="N6">
        <f t="shared" si="11"/>
        <v>1017.2700000000001</v>
      </c>
      <c r="O6" s="2">
        <f t="shared" si="0"/>
        <v>762.34213799999998</v>
      </c>
      <c r="P6" s="2"/>
      <c r="Q6" s="15"/>
      <c r="R6">
        <v>0</v>
      </c>
      <c r="S6" s="6">
        <f t="shared" si="6"/>
        <v>762.34213799999998</v>
      </c>
      <c r="T6">
        <f t="shared" si="7"/>
        <v>750</v>
      </c>
      <c r="U6" s="6">
        <f t="shared" si="8"/>
        <v>12.342137999999977</v>
      </c>
      <c r="V6" s="4">
        <f t="shared" si="12"/>
        <v>1.6456183999999929E-2</v>
      </c>
      <c r="W6" s="4">
        <f t="shared" si="9"/>
        <v>1.6456183999999929E-2</v>
      </c>
      <c r="X6" s="1">
        <f t="shared" si="10"/>
        <v>0</v>
      </c>
    </row>
    <row r="7" spans="1:24">
      <c r="A7" s="21" t="s">
        <v>107</v>
      </c>
      <c r="B7" s="22">
        <v>150</v>
      </c>
      <c r="C7" s="23">
        <v>199.63</v>
      </c>
      <c r="D7" s="24">
        <v>0.75139999999999996</v>
      </c>
      <c r="E7" s="27">
        <v>0.23</v>
      </c>
      <c r="F7" s="36">
        <f t="shared" si="1"/>
        <v>0.23919999999999997</v>
      </c>
      <c r="G7" s="26">
        <v>185.88</v>
      </c>
      <c r="H7" s="39">
        <f t="shared" si="2"/>
        <v>35.879999999999995</v>
      </c>
      <c r="I7" s="22" t="s">
        <v>11</v>
      </c>
      <c r="J7" s="22" t="s">
        <v>281</v>
      </c>
      <c r="K7" s="2">
        <f t="shared" si="3"/>
        <v>150.001982</v>
      </c>
      <c r="L7" s="2">
        <f t="shared" si="4"/>
        <v>1.9819999999981519E-3</v>
      </c>
      <c r="M7" s="1">
        <f t="shared" si="5"/>
        <v>1.0000132133333333</v>
      </c>
      <c r="N7">
        <f t="shared" si="11"/>
        <v>1216.9000000000001</v>
      </c>
      <c r="O7" s="2">
        <f t="shared" si="0"/>
        <v>914.37865999999997</v>
      </c>
      <c r="P7" s="2"/>
      <c r="Q7" s="15"/>
      <c r="R7">
        <v>0</v>
      </c>
      <c r="S7" s="6">
        <f t="shared" si="6"/>
        <v>914.37865999999997</v>
      </c>
      <c r="T7">
        <f t="shared" si="7"/>
        <v>900</v>
      </c>
      <c r="U7" s="6">
        <f t="shared" si="8"/>
        <v>14.378659999999968</v>
      </c>
      <c r="V7" s="4">
        <f t="shared" si="12"/>
        <v>1.5976288888888801E-2</v>
      </c>
      <c r="W7" s="4">
        <f t="shared" si="9"/>
        <v>1.5976288888888801E-2</v>
      </c>
      <c r="X7" s="1">
        <f t="shared" si="10"/>
        <v>0</v>
      </c>
    </row>
    <row r="8" spans="1:24">
      <c r="A8" s="21" t="s">
        <v>108</v>
      </c>
      <c r="B8" s="22">
        <v>150</v>
      </c>
      <c r="C8" s="23">
        <v>199.95</v>
      </c>
      <c r="D8" s="24">
        <v>0.75019999999999998</v>
      </c>
      <c r="E8" s="27">
        <v>0.23</v>
      </c>
      <c r="F8" s="36">
        <f t="shared" si="1"/>
        <v>0.24186666666666667</v>
      </c>
      <c r="G8" s="26">
        <v>186.28</v>
      </c>
      <c r="H8" s="39">
        <f t="shared" si="2"/>
        <v>36.28</v>
      </c>
      <c r="I8" s="22" t="s">
        <v>11</v>
      </c>
      <c r="J8" s="22" t="s">
        <v>282</v>
      </c>
      <c r="K8" s="2">
        <f t="shared" ref="K8:K9" si="13">D8*C8</f>
        <v>150.00248999999999</v>
      </c>
      <c r="L8" s="2">
        <f t="shared" si="4"/>
        <v>2.4899999999945521E-3</v>
      </c>
      <c r="M8" s="1">
        <f t="shared" si="5"/>
        <v>1.0000165999999999</v>
      </c>
      <c r="N8">
        <f t="shared" si="11"/>
        <v>1416.8500000000001</v>
      </c>
      <c r="O8" s="2">
        <f t="shared" si="0"/>
        <v>1062.9208700000001</v>
      </c>
      <c r="P8" s="2"/>
      <c r="Q8" s="15"/>
      <c r="R8">
        <v>0</v>
      </c>
      <c r="S8" s="6">
        <f t="shared" si="6"/>
        <v>1062.9208700000001</v>
      </c>
      <c r="T8">
        <f t="shared" si="7"/>
        <v>1050</v>
      </c>
      <c r="U8" s="6">
        <f t="shared" si="8"/>
        <v>12.92087000000015</v>
      </c>
      <c r="V8" s="4">
        <f t="shared" si="12"/>
        <v>1.230559047619062E-2</v>
      </c>
      <c r="W8" s="4">
        <f t="shared" si="9"/>
        <v>1.230559047619062E-2</v>
      </c>
      <c r="X8" s="1">
        <f t="shared" si="10"/>
        <v>0</v>
      </c>
    </row>
    <row r="9" spans="1:24">
      <c r="A9" s="21" t="s">
        <v>109</v>
      </c>
      <c r="B9" s="22">
        <v>150</v>
      </c>
      <c r="C9" s="23">
        <v>198.49</v>
      </c>
      <c r="D9" s="24">
        <v>0.75570000000000004</v>
      </c>
      <c r="E9" s="27">
        <v>0.23</v>
      </c>
      <c r="F9" s="36">
        <f t="shared" si="1"/>
        <v>0.23213333333333327</v>
      </c>
      <c r="G9" s="26">
        <v>184.82</v>
      </c>
      <c r="H9" s="39">
        <f t="shared" si="2"/>
        <v>34.819999999999993</v>
      </c>
      <c r="I9" s="22" t="s">
        <v>11</v>
      </c>
      <c r="J9" s="22" t="s">
        <v>283</v>
      </c>
      <c r="K9" s="2">
        <f t="shared" si="13"/>
        <v>149.99889300000001</v>
      </c>
      <c r="L9" s="2">
        <f t="shared" si="4"/>
        <v>-1.1069999999904212E-3</v>
      </c>
      <c r="M9" s="1">
        <f t="shared" si="5"/>
        <v>0.99999262000000011</v>
      </c>
      <c r="N9">
        <f t="shared" si="11"/>
        <v>1615.3400000000001</v>
      </c>
      <c r="O9" s="2">
        <f t="shared" si="0"/>
        <v>1220.7124380000002</v>
      </c>
      <c r="P9" s="2"/>
      <c r="Q9" s="15"/>
      <c r="R9">
        <v>0</v>
      </c>
      <c r="S9" s="6">
        <f t="shared" si="6"/>
        <v>1220.7124380000002</v>
      </c>
      <c r="T9">
        <f t="shared" si="7"/>
        <v>1200</v>
      </c>
      <c r="U9" s="6">
        <f t="shared" si="8"/>
        <v>20.712438000000247</v>
      </c>
      <c r="V9" s="4">
        <f t="shared" si="12"/>
        <v>1.7260365000000277E-2</v>
      </c>
      <c r="W9" s="4">
        <f t="shared" si="9"/>
        <v>1.7260365000000277E-2</v>
      </c>
      <c r="X9" s="1">
        <f t="shared" si="10"/>
        <v>0</v>
      </c>
    </row>
    <row r="10" spans="1:24">
      <c r="A10" s="21" t="s">
        <v>110</v>
      </c>
      <c r="B10" s="22">
        <v>150</v>
      </c>
      <c r="C10" s="23">
        <v>199.76</v>
      </c>
      <c r="D10" s="24">
        <v>0.75090000000000001</v>
      </c>
      <c r="E10" s="27">
        <v>0.23</v>
      </c>
      <c r="F10" s="36">
        <f t="shared" si="1"/>
        <v>0.24006666666666659</v>
      </c>
      <c r="G10" s="26">
        <v>186.01</v>
      </c>
      <c r="H10" s="39">
        <f t="shared" si="2"/>
        <v>36.009999999999991</v>
      </c>
      <c r="I10" s="22" t="s">
        <v>11</v>
      </c>
      <c r="J10" s="22" t="s">
        <v>284</v>
      </c>
      <c r="K10" s="2">
        <f t="shared" ref="K10:K13" si="14">D10*C10</f>
        <v>149.99978400000001</v>
      </c>
      <c r="L10" s="2">
        <f t="shared" si="4"/>
        <v>-2.159999999946649E-4</v>
      </c>
      <c r="M10" s="1">
        <f t="shared" si="5"/>
        <v>0.99999855999999998</v>
      </c>
      <c r="N10">
        <f t="shared" si="11"/>
        <v>1815.1000000000001</v>
      </c>
      <c r="O10" s="2">
        <f t="shared" si="0"/>
        <v>1362.9585900000002</v>
      </c>
      <c r="P10" s="2"/>
      <c r="Q10" s="15"/>
      <c r="R10">
        <v>0</v>
      </c>
      <c r="S10" s="6">
        <f t="shared" si="6"/>
        <v>1362.9585900000002</v>
      </c>
      <c r="T10">
        <f t="shared" si="7"/>
        <v>1350</v>
      </c>
      <c r="U10" s="6">
        <f t="shared" si="8"/>
        <v>12.958590000000186</v>
      </c>
      <c r="V10" s="4">
        <f t="shared" si="12"/>
        <v>9.5989555555557882E-3</v>
      </c>
      <c r="W10" s="4">
        <f t="shared" si="9"/>
        <v>9.5989555555557882E-3</v>
      </c>
      <c r="X10" s="1">
        <f t="shared" si="10"/>
        <v>0</v>
      </c>
    </row>
    <row r="11" spans="1:24">
      <c r="A11" s="28" t="s">
        <v>111</v>
      </c>
      <c r="B11" s="22">
        <v>150</v>
      </c>
      <c r="C11" s="23">
        <v>197.11</v>
      </c>
      <c r="D11" s="24">
        <v>0.76100000000000001</v>
      </c>
      <c r="E11" s="27">
        <v>0.23</v>
      </c>
      <c r="F11" s="36">
        <f t="shared" si="1"/>
        <v>0.23879999999999996</v>
      </c>
      <c r="G11" s="26">
        <v>185.82</v>
      </c>
      <c r="H11" s="39">
        <f t="shared" si="2"/>
        <v>35.819999999999993</v>
      </c>
      <c r="I11" s="22" t="s">
        <v>11</v>
      </c>
      <c r="J11" s="22" t="s">
        <v>285</v>
      </c>
      <c r="K11" s="2">
        <f t="shared" si="14"/>
        <v>150.00071000000003</v>
      </c>
      <c r="L11" s="2">
        <f t="shared" si="4"/>
        <v>7.1000000002641173E-4</v>
      </c>
      <c r="M11" s="1">
        <f t="shared" si="5"/>
        <v>1.0000047333333335</v>
      </c>
      <c r="N11" s="6">
        <f t="shared" ref="N11:N33" si="15">N10+C11-P11</f>
        <v>2012.21</v>
      </c>
      <c r="O11" s="2">
        <f t="shared" si="0"/>
        <v>1531.2918099999999</v>
      </c>
      <c r="P11" s="2"/>
      <c r="Q11" s="15"/>
      <c r="R11">
        <v>0</v>
      </c>
      <c r="S11" s="6">
        <f t="shared" si="6"/>
        <v>1531.2918099999999</v>
      </c>
      <c r="T11">
        <f t="shared" si="7"/>
        <v>1500</v>
      </c>
      <c r="U11" s="6">
        <f t="shared" si="8"/>
        <v>31.291809999999941</v>
      </c>
      <c r="V11" s="4">
        <f t="shared" si="12"/>
        <v>2.0861206666666687E-2</v>
      </c>
      <c r="W11" s="4">
        <f t="shared" si="9"/>
        <v>2.0861206666666687E-2</v>
      </c>
      <c r="X11" s="1">
        <f t="shared" si="10"/>
        <v>0</v>
      </c>
    </row>
    <row r="12" spans="1:24">
      <c r="A12" s="28" t="s">
        <v>112</v>
      </c>
      <c r="B12" s="22">
        <v>150</v>
      </c>
      <c r="C12" s="23">
        <v>197.58</v>
      </c>
      <c r="D12" s="24">
        <v>0.75919999999999999</v>
      </c>
      <c r="E12" s="27">
        <v>0.23</v>
      </c>
      <c r="F12" s="36">
        <f t="shared" si="1"/>
        <v>0.24173333333333327</v>
      </c>
      <c r="G12" s="26">
        <v>186.26</v>
      </c>
      <c r="H12" s="39">
        <f t="shared" si="2"/>
        <v>36.259999999999991</v>
      </c>
      <c r="I12" s="22" t="s">
        <v>11</v>
      </c>
      <c r="J12" s="22" t="s">
        <v>286</v>
      </c>
      <c r="K12" s="2">
        <f t="shared" si="14"/>
        <v>150.002736</v>
      </c>
      <c r="L12" s="2">
        <f t="shared" si="4"/>
        <v>2.7359999999987394E-3</v>
      </c>
      <c r="M12" s="1">
        <f t="shared" si="5"/>
        <v>1.0000182399999999</v>
      </c>
      <c r="N12" s="6">
        <f t="shared" si="15"/>
        <v>2209.79</v>
      </c>
      <c r="O12" s="2">
        <f t="shared" si="0"/>
        <v>1677.672568</v>
      </c>
      <c r="P12" s="2"/>
      <c r="Q12" s="15"/>
      <c r="R12">
        <v>0</v>
      </c>
      <c r="S12" s="6">
        <f t="shared" si="6"/>
        <v>1677.672568</v>
      </c>
      <c r="T12">
        <f t="shared" si="7"/>
        <v>1650</v>
      </c>
      <c r="U12" s="6">
        <f t="shared" si="8"/>
        <v>27.672567999999956</v>
      </c>
      <c r="V12" s="4">
        <f t="shared" si="12"/>
        <v>1.6771253333333291E-2</v>
      </c>
      <c r="W12" s="4">
        <f t="shared" si="9"/>
        <v>1.6771253333333291E-2</v>
      </c>
      <c r="X12" s="1">
        <f t="shared" si="10"/>
        <v>0</v>
      </c>
    </row>
    <row r="13" spans="1:24">
      <c r="A13" s="21" t="s">
        <v>113</v>
      </c>
      <c r="B13" s="22">
        <v>150</v>
      </c>
      <c r="C13" s="23">
        <v>198.99</v>
      </c>
      <c r="D13" s="24">
        <v>0.75380000000000003</v>
      </c>
      <c r="E13" s="27">
        <v>0.23</v>
      </c>
      <c r="F13" s="36">
        <f t="shared" si="1"/>
        <v>0.23526666666666662</v>
      </c>
      <c r="G13" s="26">
        <v>185.29</v>
      </c>
      <c r="H13" s="39">
        <f t="shared" si="2"/>
        <v>35.289999999999992</v>
      </c>
      <c r="I13" s="22" t="s">
        <v>11</v>
      </c>
      <c r="J13" s="22" t="s">
        <v>287</v>
      </c>
      <c r="K13" s="2">
        <f t="shared" si="14"/>
        <v>149.99866200000002</v>
      </c>
      <c r="L13" s="2">
        <f t="shared" si="4"/>
        <v>-1.3379999999756365E-3</v>
      </c>
      <c r="M13" s="1">
        <f t="shared" si="5"/>
        <v>0.99999108000000014</v>
      </c>
      <c r="N13" s="6">
        <f t="shared" si="15"/>
        <v>2408.7799999999997</v>
      </c>
      <c r="O13" s="2">
        <f t="shared" si="0"/>
        <v>1815.7383639999998</v>
      </c>
      <c r="P13" s="2"/>
      <c r="Q13" s="15"/>
      <c r="R13">
        <v>0</v>
      </c>
      <c r="S13" s="6">
        <f t="shared" si="6"/>
        <v>1815.7383639999998</v>
      </c>
      <c r="T13">
        <f t="shared" si="7"/>
        <v>1800</v>
      </c>
      <c r="U13" s="6">
        <f t="shared" si="8"/>
        <v>15.738363999999819</v>
      </c>
      <c r="V13" s="4">
        <f t="shared" si="12"/>
        <v>8.743535555555404E-3</v>
      </c>
      <c r="W13" s="4">
        <f t="shared" si="9"/>
        <v>8.743535555555404E-3</v>
      </c>
      <c r="X13" s="1">
        <f t="shared" si="10"/>
        <v>0</v>
      </c>
    </row>
    <row r="14" spans="1:24">
      <c r="A14" s="28" t="s">
        <v>114</v>
      </c>
      <c r="B14" s="22">
        <v>150</v>
      </c>
      <c r="C14" s="23">
        <v>197.08</v>
      </c>
      <c r="D14" s="24">
        <v>0.7611</v>
      </c>
      <c r="E14" s="27">
        <v>0.23</v>
      </c>
      <c r="F14" s="36">
        <f t="shared" si="1"/>
        <v>0.23853333333333335</v>
      </c>
      <c r="G14" s="26">
        <v>185.78</v>
      </c>
      <c r="H14" s="39">
        <f t="shared" si="2"/>
        <v>35.78</v>
      </c>
      <c r="I14" s="22" t="s">
        <v>11</v>
      </c>
      <c r="J14" s="22" t="s">
        <v>288</v>
      </c>
      <c r="K14" s="2">
        <f t="shared" ref="K14" si="16">D14*C14</f>
        <v>149.99758800000001</v>
      </c>
      <c r="L14" s="2">
        <f t="shared" si="4"/>
        <v>-2.4119999999925312E-3</v>
      </c>
      <c r="M14" s="1">
        <f t="shared" si="5"/>
        <v>0.99998392000000003</v>
      </c>
      <c r="N14" s="6">
        <f t="shared" si="15"/>
        <v>2605.8599999999997</v>
      </c>
      <c r="O14" s="2">
        <f t="shared" si="0"/>
        <v>1983.3200459999998</v>
      </c>
      <c r="P14" s="2"/>
      <c r="Q14" s="15"/>
      <c r="R14">
        <v>0</v>
      </c>
      <c r="S14" s="6">
        <f t="shared" si="6"/>
        <v>1983.3200459999998</v>
      </c>
      <c r="T14">
        <f t="shared" si="7"/>
        <v>1950</v>
      </c>
      <c r="U14" s="6">
        <f t="shared" si="8"/>
        <v>33.32004599999982</v>
      </c>
      <c r="V14" s="4">
        <f t="shared" si="12"/>
        <v>1.7087203076922908E-2</v>
      </c>
      <c r="W14" s="4">
        <f t="shared" si="9"/>
        <v>1.7087203076922908E-2</v>
      </c>
      <c r="X14" s="1">
        <f t="shared" si="10"/>
        <v>0</v>
      </c>
    </row>
    <row r="15" spans="1:24">
      <c r="A15" s="28" t="s">
        <v>115</v>
      </c>
      <c r="B15" s="22">
        <v>150</v>
      </c>
      <c r="C15" s="23">
        <v>195.98</v>
      </c>
      <c r="D15" s="24">
        <v>0.76539999999999997</v>
      </c>
      <c r="E15" s="27">
        <v>0.23</v>
      </c>
      <c r="F15" s="36">
        <f t="shared" si="1"/>
        <v>0.23166666666666666</v>
      </c>
      <c r="G15" s="26">
        <v>184.75</v>
      </c>
      <c r="H15" s="39">
        <f t="shared" si="2"/>
        <v>34.75</v>
      </c>
      <c r="I15" s="22" t="s">
        <v>11</v>
      </c>
      <c r="J15" s="22" t="s">
        <v>289</v>
      </c>
      <c r="K15" s="2">
        <f t="shared" ref="K15:K19" si="17">D15*C15</f>
        <v>150.00309199999998</v>
      </c>
      <c r="L15" s="2">
        <f t="shared" si="4"/>
        <v>3.0919999999809988E-3</v>
      </c>
      <c r="M15" s="1">
        <f t="shared" si="5"/>
        <v>1.0000206133333331</v>
      </c>
      <c r="N15" s="6">
        <f t="shared" si="15"/>
        <v>2801.8399999999997</v>
      </c>
      <c r="O15" s="2">
        <f t="shared" si="0"/>
        <v>2144.5283359999999</v>
      </c>
      <c r="P15" s="2"/>
      <c r="Q15" s="15"/>
      <c r="R15">
        <v>0</v>
      </c>
      <c r="S15" s="6">
        <f t="shared" si="6"/>
        <v>2144.5283359999999</v>
      </c>
      <c r="T15">
        <f t="shared" si="7"/>
        <v>2100</v>
      </c>
      <c r="U15" s="6">
        <f t="shared" si="8"/>
        <v>44.528335999999854</v>
      </c>
      <c r="V15" s="4">
        <f t="shared" si="12"/>
        <v>2.120396952380954E-2</v>
      </c>
      <c r="W15" s="4">
        <f t="shared" si="9"/>
        <v>2.120396952380954E-2</v>
      </c>
      <c r="X15" s="1">
        <f t="shared" si="10"/>
        <v>0</v>
      </c>
    </row>
    <row r="16" spans="1:24">
      <c r="A16" s="21" t="s">
        <v>116</v>
      </c>
      <c r="B16" s="22">
        <v>150</v>
      </c>
      <c r="C16" s="23">
        <v>198.78</v>
      </c>
      <c r="D16" s="24">
        <v>0.75460000000000005</v>
      </c>
      <c r="E16" s="27">
        <v>0.23</v>
      </c>
      <c r="F16" s="36">
        <f t="shared" si="1"/>
        <v>0.23393333333333335</v>
      </c>
      <c r="G16" s="26">
        <v>185.09</v>
      </c>
      <c r="H16" s="39">
        <f t="shared" si="2"/>
        <v>35.090000000000003</v>
      </c>
      <c r="I16" s="22" t="s">
        <v>11</v>
      </c>
      <c r="J16" s="22" t="s">
        <v>290</v>
      </c>
      <c r="K16" s="2">
        <f t="shared" si="17"/>
        <v>149.99938800000001</v>
      </c>
      <c r="L16" s="2">
        <f t="shared" si="4"/>
        <v>-6.1199999998962085E-4</v>
      </c>
      <c r="M16" s="1">
        <f t="shared" si="5"/>
        <v>0.99999592000000004</v>
      </c>
      <c r="N16" s="6">
        <f t="shared" si="15"/>
        <v>3000.62</v>
      </c>
      <c r="O16" s="2">
        <f t="shared" si="0"/>
        <v>2264.2678519999999</v>
      </c>
      <c r="P16" s="2"/>
      <c r="Q16" s="15"/>
      <c r="R16">
        <v>0</v>
      </c>
      <c r="S16" s="6">
        <f t="shared" si="6"/>
        <v>2264.2678519999999</v>
      </c>
      <c r="T16">
        <f t="shared" si="7"/>
        <v>2250</v>
      </c>
      <c r="U16" s="6">
        <f t="shared" si="8"/>
        <v>14.267851999999948</v>
      </c>
      <c r="V16" s="4">
        <f t="shared" si="12"/>
        <v>6.3412675555556408E-3</v>
      </c>
      <c r="W16" s="4">
        <f t="shared" si="9"/>
        <v>6.3412675555556408E-3</v>
      </c>
      <c r="X16" s="1">
        <f t="shared" si="10"/>
        <v>0</v>
      </c>
    </row>
    <row r="17" spans="1:24">
      <c r="A17" s="21" t="s">
        <v>117</v>
      </c>
      <c r="B17" s="22">
        <v>150</v>
      </c>
      <c r="C17" s="23">
        <v>198.44</v>
      </c>
      <c r="D17" s="24">
        <v>0.75590000000000002</v>
      </c>
      <c r="E17" s="27">
        <v>0.23</v>
      </c>
      <c r="F17" s="36">
        <f t="shared" si="1"/>
        <v>0.23193333333333327</v>
      </c>
      <c r="G17" s="26">
        <v>184.79</v>
      </c>
      <c r="H17" s="39">
        <f t="shared" si="2"/>
        <v>34.789999999999992</v>
      </c>
      <c r="I17" s="22" t="s">
        <v>11</v>
      </c>
      <c r="J17" s="22" t="s">
        <v>291</v>
      </c>
      <c r="K17" s="2">
        <f t="shared" si="17"/>
        <v>150.00079600000001</v>
      </c>
      <c r="L17" s="2">
        <f t="shared" si="4"/>
        <v>7.9600000000823457E-4</v>
      </c>
      <c r="M17" s="1">
        <f t="shared" si="5"/>
        <v>1.0000053066666668</v>
      </c>
      <c r="N17" s="6">
        <f t="shared" si="15"/>
        <v>3199.06</v>
      </c>
      <c r="O17" s="2">
        <f t="shared" si="0"/>
        <v>2418.1694539999999</v>
      </c>
      <c r="P17" s="2"/>
      <c r="Q17" s="15"/>
      <c r="R17">
        <v>0</v>
      </c>
      <c r="S17" s="6">
        <f t="shared" si="6"/>
        <v>2418.1694539999999</v>
      </c>
      <c r="T17">
        <f t="shared" si="7"/>
        <v>2400</v>
      </c>
      <c r="U17" s="6">
        <f t="shared" si="8"/>
        <v>18.16945399999986</v>
      </c>
      <c r="V17" s="4">
        <f t="shared" si="12"/>
        <v>7.5706058333333548E-3</v>
      </c>
      <c r="W17" s="4">
        <f t="shared" si="9"/>
        <v>7.5706058333333548E-3</v>
      </c>
      <c r="X17" s="1">
        <f t="shared" si="10"/>
        <v>0</v>
      </c>
    </row>
    <row r="18" spans="1:24">
      <c r="A18" s="28" t="s">
        <v>118</v>
      </c>
      <c r="B18" s="22">
        <v>150</v>
      </c>
      <c r="C18" s="23">
        <v>197.45</v>
      </c>
      <c r="D18" s="24">
        <v>0.75970000000000004</v>
      </c>
      <c r="E18" s="27">
        <v>0.23</v>
      </c>
      <c r="F18" s="36">
        <f t="shared" si="1"/>
        <v>0.24093333333333325</v>
      </c>
      <c r="G18" s="26">
        <v>186.14</v>
      </c>
      <c r="H18" s="39">
        <f t="shared" si="2"/>
        <v>36.139999999999986</v>
      </c>
      <c r="I18" s="22" t="s">
        <v>11</v>
      </c>
      <c r="J18" s="22" t="s">
        <v>292</v>
      </c>
      <c r="K18" s="2">
        <f t="shared" si="17"/>
        <v>150.00276500000001</v>
      </c>
      <c r="L18" s="2">
        <f t="shared" si="4"/>
        <v>2.7650000000107866E-3</v>
      </c>
      <c r="M18" s="1">
        <f t="shared" si="5"/>
        <v>1.0000184333333335</v>
      </c>
      <c r="N18" s="6">
        <f t="shared" si="15"/>
        <v>3396.5099999999998</v>
      </c>
      <c r="O18" s="2">
        <f t="shared" si="0"/>
        <v>2580.3286469999998</v>
      </c>
      <c r="P18" s="2"/>
      <c r="Q18" s="15"/>
      <c r="R18">
        <v>0</v>
      </c>
      <c r="S18" s="6">
        <f t="shared" si="6"/>
        <v>2580.3286469999998</v>
      </c>
      <c r="T18">
        <f t="shared" si="7"/>
        <v>2550</v>
      </c>
      <c r="U18" s="6">
        <f t="shared" si="8"/>
        <v>30.328646999999819</v>
      </c>
      <c r="V18" s="4">
        <f t="shared" si="12"/>
        <v>1.1893587058823485E-2</v>
      </c>
      <c r="W18" s="4">
        <f t="shared" si="9"/>
        <v>1.1893587058823485E-2</v>
      </c>
      <c r="X18" s="1">
        <f t="shared" si="10"/>
        <v>0</v>
      </c>
    </row>
    <row r="19" spans="1:24">
      <c r="A19" s="21" t="s">
        <v>119</v>
      </c>
      <c r="B19" s="22">
        <v>150</v>
      </c>
      <c r="C19" s="23">
        <v>198.26</v>
      </c>
      <c r="D19" s="24">
        <v>0.75660000000000005</v>
      </c>
      <c r="E19" s="27">
        <v>0.23</v>
      </c>
      <c r="F19" s="36">
        <f t="shared" si="1"/>
        <v>0.23073333333333343</v>
      </c>
      <c r="G19" s="26">
        <v>184.61</v>
      </c>
      <c r="H19" s="39">
        <f t="shared" si="2"/>
        <v>34.610000000000014</v>
      </c>
      <c r="I19" s="22" t="s">
        <v>11</v>
      </c>
      <c r="J19" s="22" t="s">
        <v>293</v>
      </c>
      <c r="K19" s="2">
        <f t="shared" si="17"/>
        <v>150.00351599999999</v>
      </c>
      <c r="L19" s="2">
        <f t="shared" si="4"/>
        <v>3.5159999999905267E-3</v>
      </c>
      <c r="M19" s="1">
        <f t="shared" si="5"/>
        <v>1.0000234399999999</v>
      </c>
      <c r="N19" s="6">
        <f t="shared" si="15"/>
        <v>3594.7699999999995</v>
      </c>
      <c r="O19" s="2">
        <f t="shared" si="0"/>
        <v>2719.8029819999997</v>
      </c>
      <c r="P19" s="2"/>
      <c r="Q19" s="15"/>
      <c r="R19">
        <v>0</v>
      </c>
      <c r="S19" s="6">
        <f t="shared" si="6"/>
        <v>2719.8029819999997</v>
      </c>
      <c r="T19">
        <f t="shared" si="7"/>
        <v>2700</v>
      </c>
      <c r="U19" s="6">
        <f t="shared" si="8"/>
        <v>19.802981999999702</v>
      </c>
      <c r="V19" s="4">
        <f t="shared" si="12"/>
        <v>7.3344377777777581E-3</v>
      </c>
      <c r="W19" s="4">
        <f t="shared" si="9"/>
        <v>7.3344377777777581E-3</v>
      </c>
      <c r="X19" s="1">
        <f t="shared" si="10"/>
        <v>0</v>
      </c>
    </row>
    <row r="20" spans="1:24">
      <c r="A20" s="28" t="s">
        <v>120</v>
      </c>
      <c r="B20" s="22">
        <v>270</v>
      </c>
      <c r="C20" s="23">
        <v>357.76</v>
      </c>
      <c r="D20" s="24">
        <v>0.75470000000000004</v>
      </c>
      <c r="E20" s="27">
        <f>10%*M20+13%</f>
        <v>0.31000098133333331</v>
      </c>
      <c r="F20" s="36">
        <f t="shared" si="1"/>
        <v>0.3153703703703703</v>
      </c>
      <c r="G20" s="26">
        <v>355.15</v>
      </c>
      <c r="H20" s="39">
        <f t="shared" si="2"/>
        <v>85.149999999999977</v>
      </c>
      <c r="I20" s="22" t="s">
        <v>11</v>
      </c>
      <c r="J20" s="22" t="s">
        <v>294</v>
      </c>
      <c r="K20" s="2">
        <f t="shared" ref="K20:K23" si="18">D20*C20</f>
        <v>270.00147199999998</v>
      </c>
      <c r="L20" s="2">
        <f t="shared" si="4"/>
        <v>1.4719999999783795E-3</v>
      </c>
      <c r="M20" s="1">
        <f t="shared" si="5"/>
        <v>1.8000098133333331</v>
      </c>
      <c r="N20" s="6">
        <f t="shared" si="15"/>
        <v>3952.5299999999997</v>
      </c>
      <c r="O20" s="2">
        <f t="shared" si="0"/>
        <v>2982.9743909999997</v>
      </c>
      <c r="P20" s="2"/>
      <c r="Q20" s="15"/>
      <c r="R20">
        <v>0</v>
      </c>
      <c r="S20" s="6">
        <f t="shared" si="6"/>
        <v>2982.9743909999997</v>
      </c>
      <c r="T20">
        <f t="shared" si="7"/>
        <v>2970</v>
      </c>
      <c r="U20" s="6">
        <f t="shared" si="8"/>
        <v>12.974390999999741</v>
      </c>
      <c r="V20" s="4">
        <f t="shared" si="12"/>
        <v>4.3684818181817242E-3</v>
      </c>
      <c r="W20" s="4">
        <f t="shared" si="9"/>
        <v>4.3684818181817242E-3</v>
      </c>
      <c r="X20" s="1">
        <f t="shared" si="10"/>
        <v>0</v>
      </c>
    </row>
    <row r="21" spans="1:24">
      <c r="A21" s="28" t="s">
        <v>121</v>
      </c>
      <c r="B21" s="22">
        <v>270</v>
      </c>
      <c r="C21" s="23">
        <v>361.93</v>
      </c>
      <c r="D21" s="24">
        <v>0.746</v>
      </c>
      <c r="E21" s="27">
        <f>10%*M21+13%</f>
        <v>0.30999985333333335</v>
      </c>
      <c r="F21" s="36">
        <f t="shared" si="1"/>
        <v>0.33070370370370378</v>
      </c>
      <c r="G21" s="26">
        <v>359.29</v>
      </c>
      <c r="H21" s="39">
        <f t="shared" si="2"/>
        <v>89.29000000000002</v>
      </c>
      <c r="I21" s="22" t="s">
        <v>11</v>
      </c>
      <c r="J21" s="22" t="s">
        <v>295</v>
      </c>
      <c r="K21" s="2">
        <f t="shared" si="18"/>
        <v>269.99977999999999</v>
      </c>
      <c r="L21" s="2">
        <f t="shared" si="4"/>
        <v>-2.2000000001298758E-4</v>
      </c>
      <c r="M21" s="1">
        <f t="shared" si="5"/>
        <v>1.7999985333333333</v>
      </c>
      <c r="N21" s="6">
        <f t="shared" si="15"/>
        <v>4314.46</v>
      </c>
      <c r="O21" s="2">
        <f t="shared" si="0"/>
        <v>3218.58716</v>
      </c>
      <c r="P21" s="2"/>
      <c r="Q21" s="15"/>
      <c r="R21">
        <v>0</v>
      </c>
      <c r="S21" s="6">
        <f t="shared" si="6"/>
        <v>3218.58716</v>
      </c>
      <c r="T21">
        <f t="shared" si="7"/>
        <v>3240</v>
      </c>
      <c r="U21" s="6">
        <f t="shared" si="8"/>
        <v>-21.41283999999996</v>
      </c>
      <c r="V21" s="4">
        <f t="shared" si="12"/>
        <v>-6.608901234567921E-3</v>
      </c>
      <c r="W21" s="4">
        <f t="shared" si="9"/>
        <v>-6.608901234567921E-3</v>
      </c>
      <c r="X21" s="1">
        <f t="shared" si="10"/>
        <v>0</v>
      </c>
    </row>
    <row r="22" spans="1:24">
      <c r="A22" s="28" t="s">
        <v>122</v>
      </c>
      <c r="B22" s="22">
        <v>270</v>
      </c>
      <c r="C22" s="23">
        <v>365.31</v>
      </c>
      <c r="D22" s="24">
        <v>0.73909999999999998</v>
      </c>
      <c r="E22" s="27">
        <f t="shared" ref="E22:E34" si="19">10%*M22+13%</f>
        <v>0.310000414</v>
      </c>
      <c r="F22" s="36">
        <f t="shared" si="1"/>
        <v>0.34311111111111103</v>
      </c>
      <c r="G22" s="26">
        <v>362.64</v>
      </c>
      <c r="H22" s="39">
        <f t="shared" si="2"/>
        <v>92.639999999999986</v>
      </c>
      <c r="I22" s="22" t="s">
        <v>11</v>
      </c>
      <c r="J22" s="22" t="s">
        <v>296</v>
      </c>
      <c r="K22" s="2">
        <f t="shared" si="18"/>
        <v>270.00062099999997</v>
      </c>
      <c r="L22" s="2">
        <f t="shared" si="4"/>
        <v>6.2099999996689803E-4</v>
      </c>
      <c r="M22" s="1">
        <f t="shared" si="5"/>
        <v>1.8000041399999998</v>
      </c>
      <c r="N22" s="6">
        <f t="shared" si="15"/>
        <v>4679.7700000000004</v>
      </c>
      <c r="O22" s="2">
        <f t="shared" si="0"/>
        <v>3458.8180070000003</v>
      </c>
      <c r="P22" s="2"/>
      <c r="Q22" s="15"/>
      <c r="R22">
        <v>0</v>
      </c>
      <c r="S22" s="6">
        <f t="shared" si="6"/>
        <v>3458.8180070000003</v>
      </c>
      <c r="T22">
        <f t="shared" si="7"/>
        <v>3510</v>
      </c>
      <c r="U22" s="6">
        <f t="shared" si="8"/>
        <v>-51.181992999999693</v>
      </c>
      <c r="V22" s="4">
        <f t="shared" si="12"/>
        <v>-1.458176438746428E-2</v>
      </c>
      <c r="W22" s="4">
        <f t="shared" si="9"/>
        <v>-1.458176438746428E-2</v>
      </c>
      <c r="X22" s="1">
        <f t="shared" si="10"/>
        <v>0</v>
      </c>
    </row>
    <row r="23" spans="1:24">
      <c r="A23" s="28" t="s">
        <v>123</v>
      </c>
      <c r="B23" s="22">
        <v>270</v>
      </c>
      <c r="C23" s="23">
        <v>368.2</v>
      </c>
      <c r="D23" s="24">
        <v>0.73329999999999995</v>
      </c>
      <c r="E23" s="27">
        <f t="shared" si="19"/>
        <v>0.31000070666666668</v>
      </c>
      <c r="F23" s="36">
        <f t="shared" si="1"/>
        <v>0.31607407407407401</v>
      </c>
      <c r="G23" s="26">
        <v>355.34</v>
      </c>
      <c r="H23" s="39">
        <f t="shared" si="2"/>
        <v>85.339999999999975</v>
      </c>
      <c r="I23" s="22" t="s">
        <v>11</v>
      </c>
      <c r="J23" s="22" t="s">
        <v>297</v>
      </c>
      <c r="K23" s="2">
        <f t="shared" si="18"/>
        <v>270.00106</v>
      </c>
      <c r="L23" s="2">
        <f t="shared" si="4"/>
        <v>1.059999999995398E-3</v>
      </c>
      <c r="M23" s="1">
        <f t="shared" si="5"/>
        <v>1.8000070666666665</v>
      </c>
      <c r="N23" s="6">
        <f t="shared" si="15"/>
        <v>5047.97</v>
      </c>
      <c r="O23" s="2">
        <f t="shared" si="0"/>
        <v>3701.6764010000002</v>
      </c>
      <c r="P23" s="2"/>
      <c r="Q23" s="15"/>
      <c r="R23">
        <v>0</v>
      </c>
      <c r="S23" s="6">
        <f t="shared" si="6"/>
        <v>3701.6764010000002</v>
      </c>
      <c r="T23">
        <f t="shared" si="7"/>
        <v>3780</v>
      </c>
      <c r="U23" s="6">
        <f t="shared" si="8"/>
        <v>-78.323598999999831</v>
      </c>
      <c r="V23" s="4">
        <f t="shared" si="12"/>
        <v>-2.0720528835978747E-2</v>
      </c>
      <c r="W23" s="4">
        <f t="shared" si="9"/>
        <v>-2.0720528835978747E-2</v>
      </c>
      <c r="X23" s="1">
        <f t="shared" si="10"/>
        <v>0</v>
      </c>
    </row>
    <row r="24" spans="1:24">
      <c r="A24" s="28" t="s">
        <v>124</v>
      </c>
      <c r="B24" s="22">
        <v>270</v>
      </c>
      <c r="C24" s="23">
        <v>358.76</v>
      </c>
      <c r="D24" s="24">
        <v>0.75260000000000005</v>
      </c>
      <c r="E24" s="27">
        <f t="shared" si="19"/>
        <v>0.31000185066666663</v>
      </c>
      <c r="F24" s="36">
        <f t="shared" si="1"/>
        <v>0.31903703703703701</v>
      </c>
      <c r="G24" s="26">
        <v>356.14</v>
      </c>
      <c r="H24" s="39">
        <f t="shared" si="2"/>
        <v>86.139999999999986</v>
      </c>
      <c r="I24" s="22" t="s">
        <v>11</v>
      </c>
      <c r="J24" s="22" t="s">
        <v>298</v>
      </c>
      <c r="K24" s="2">
        <f t="shared" ref="K24" si="20">D24*C24</f>
        <v>270.00277599999998</v>
      </c>
      <c r="L24" s="2">
        <f t="shared" si="4"/>
        <v>2.7759999999830143E-3</v>
      </c>
      <c r="M24" s="1">
        <f t="shared" ref="M24" si="21">K24/150</f>
        <v>1.8000185066666665</v>
      </c>
      <c r="N24" s="6">
        <f t="shared" si="15"/>
        <v>5406.7300000000005</v>
      </c>
      <c r="O24" s="2">
        <f t="shared" si="0"/>
        <v>4069.1049980000007</v>
      </c>
      <c r="P24" s="2"/>
      <c r="Q24" s="15"/>
      <c r="R24">
        <v>0</v>
      </c>
      <c r="S24" s="6">
        <f t="shared" si="6"/>
        <v>4069.1049980000007</v>
      </c>
      <c r="T24">
        <f t="shared" si="7"/>
        <v>4050</v>
      </c>
      <c r="U24" s="6">
        <f t="shared" si="8"/>
        <v>19.104998000000705</v>
      </c>
      <c r="V24" s="4">
        <f t="shared" si="12"/>
        <v>4.7172834567903443E-3</v>
      </c>
      <c r="W24" s="4">
        <f t="shared" si="9"/>
        <v>4.7172834567903443E-3</v>
      </c>
      <c r="X24" s="1">
        <f t="shared" si="10"/>
        <v>0</v>
      </c>
    </row>
    <row r="25" spans="1:24">
      <c r="A25" s="28" t="s">
        <v>125</v>
      </c>
      <c r="B25" s="22">
        <v>270</v>
      </c>
      <c r="C25" s="23">
        <v>350.56</v>
      </c>
      <c r="D25" s="24">
        <v>0.7702</v>
      </c>
      <c r="E25" s="27">
        <f t="shared" si="19"/>
        <v>0.3100008746666667</v>
      </c>
      <c r="F25" s="36">
        <f t="shared" si="1"/>
        <v>0.31329629629629618</v>
      </c>
      <c r="G25" s="26">
        <v>354.59</v>
      </c>
      <c r="H25" s="39">
        <f t="shared" si="2"/>
        <v>84.589999999999975</v>
      </c>
      <c r="I25" s="22" t="s">
        <v>11</v>
      </c>
      <c r="J25" s="22" t="s">
        <v>299</v>
      </c>
      <c r="K25" s="2">
        <f t="shared" ref="K25" si="22">D25*C25</f>
        <v>270.00131199999998</v>
      </c>
      <c r="L25" s="2">
        <f t="shared" ref="L25" si="23">K25-B25</f>
        <v>1.3119999999844367E-3</v>
      </c>
      <c r="M25" s="1">
        <f t="shared" ref="M25" si="24">K25/150</f>
        <v>1.8000087466666665</v>
      </c>
      <c r="N25" s="6">
        <f t="shared" si="15"/>
        <v>5757.2900000000009</v>
      </c>
      <c r="O25" s="2">
        <f t="shared" si="0"/>
        <v>4434.2647580000003</v>
      </c>
      <c r="P25" s="2"/>
      <c r="Q25" s="15"/>
      <c r="R25">
        <v>0</v>
      </c>
      <c r="S25" s="6">
        <f t="shared" ref="S25" si="25">O25+R25</f>
        <v>4434.2647580000003</v>
      </c>
      <c r="T25">
        <f t="shared" si="7"/>
        <v>4320</v>
      </c>
      <c r="U25" s="6">
        <f t="shared" si="8"/>
        <v>114.26475800000026</v>
      </c>
      <c r="V25" s="4">
        <f t="shared" si="12"/>
        <v>2.6450175462963132E-2</v>
      </c>
      <c r="W25" s="4">
        <f t="shared" si="9"/>
        <v>2.6450175462963132E-2</v>
      </c>
      <c r="X25" s="1">
        <f t="shared" si="10"/>
        <v>0</v>
      </c>
    </row>
    <row r="26" spans="1:24">
      <c r="A26" s="28" t="s">
        <v>126</v>
      </c>
      <c r="B26" s="22">
        <v>120</v>
      </c>
      <c r="C26" s="23">
        <v>154.58000000000001</v>
      </c>
      <c r="D26" s="24">
        <v>0.77629999999999999</v>
      </c>
      <c r="E26" s="27">
        <f t="shared" si="19"/>
        <v>0.21000030266666669</v>
      </c>
      <c r="F26" s="36">
        <f t="shared" si="1"/>
        <v>0.21433333333333332</v>
      </c>
      <c r="G26" s="26">
        <v>145.72</v>
      </c>
      <c r="H26" s="39">
        <f t="shared" si="2"/>
        <v>25.72</v>
      </c>
      <c r="I26" s="22" t="s">
        <v>11</v>
      </c>
      <c r="J26" s="22" t="s">
        <v>300</v>
      </c>
      <c r="K26" s="2">
        <f t="shared" ref="K26:K29" si="26">D26*C26</f>
        <v>120.000454</v>
      </c>
      <c r="L26" s="2">
        <f t="shared" ref="L26:L29" si="27">K26-B26</f>
        <v>4.5400000000483942E-4</v>
      </c>
      <c r="M26" s="1">
        <f t="shared" ref="M26:M29" si="28">K26/150</f>
        <v>0.80000302666666667</v>
      </c>
      <c r="N26" s="6">
        <f t="shared" si="15"/>
        <v>5911.8700000000008</v>
      </c>
      <c r="O26" s="2">
        <f t="shared" si="0"/>
        <v>4589.3846810000005</v>
      </c>
      <c r="P26" s="2"/>
      <c r="Q26" s="15"/>
      <c r="R26">
        <v>0</v>
      </c>
      <c r="S26" s="6">
        <f t="shared" ref="S26:S29" si="29">O26+R26</f>
        <v>4589.3846810000005</v>
      </c>
      <c r="T26">
        <f t="shared" si="7"/>
        <v>4440</v>
      </c>
      <c r="U26" s="6">
        <f t="shared" si="8"/>
        <v>149.38468100000046</v>
      </c>
      <c r="V26" s="4">
        <f t="shared" si="12"/>
        <v>3.3645198423423617E-2</v>
      </c>
      <c r="W26" s="4">
        <f t="shared" si="9"/>
        <v>3.3645198423423617E-2</v>
      </c>
      <c r="X26" s="1">
        <f t="shared" si="10"/>
        <v>0</v>
      </c>
    </row>
    <row r="27" spans="1:24">
      <c r="A27" s="28" t="s">
        <v>127</v>
      </c>
      <c r="B27" s="22">
        <v>120</v>
      </c>
      <c r="C27" s="23">
        <v>152.22999999999999</v>
      </c>
      <c r="D27" s="24">
        <v>0.7883</v>
      </c>
      <c r="E27" s="27">
        <f t="shared" si="19"/>
        <v>0.21000193933333333</v>
      </c>
      <c r="F27" s="36">
        <f t="shared" si="1"/>
        <v>0.21024999999999991</v>
      </c>
      <c r="G27" s="26">
        <v>145.22999999999999</v>
      </c>
      <c r="H27" s="39">
        <f t="shared" si="2"/>
        <v>25.22999999999999</v>
      </c>
      <c r="I27" s="22" t="s">
        <v>11</v>
      </c>
      <c r="J27" s="22" t="s">
        <v>301</v>
      </c>
      <c r="K27" s="2">
        <f t="shared" si="26"/>
        <v>120.00290899999999</v>
      </c>
      <c r="L27" s="2">
        <f t="shared" si="27"/>
        <v>2.9089999999882821E-3</v>
      </c>
      <c r="M27" s="1">
        <f t="shared" si="28"/>
        <v>0.80001939333333327</v>
      </c>
      <c r="N27" s="6">
        <f t="shared" si="15"/>
        <v>6064.1</v>
      </c>
      <c r="O27" s="2">
        <f t="shared" si="0"/>
        <v>4780.3300300000001</v>
      </c>
      <c r="P27" s="2"/>
      <c r="Q27" s="15"/>
      <c r="R27">
        <v>0</v>
      </c>
      <c r="S27" s="6">
        <f t="shared" si="29"/>
        <v>4780.3300300000001</v>
      </c>
      <c r="T27">
        <f t="shared" si="7"/>
        <v>4560</v>
      </c>
      <c r="U27" s="6">
        <f t="shared" si="8"/>
        <v>220.33003000000008</v>
      </c>
      <c r="V27" s="4">
        <f t="shared" si="12"/>
        <v>4.8317989035087772E-2</v>
      </c>
      <c r="W27" s="4">
        <f t="shared" si="9"/>
        <v>4.8317989035087772E-2</v>
      </c>
      <c r="X27" s="1">
        <f t="shared" si="10"/>
        <v>0</v>
      </c>
    </row>
    <row r="28" spans="1:24">
      <c r="A28" s="28" t="s">
        <v>128</v>
      </c>
      <c r="B28" s="22">
        <v>120</v>
      </c>
      <c r="C28" s="23">
        <v>151.59</v>
      </c>
      <c r="D28" s="24">
        <v>0.79159999999999997</v>
      </c>
      <c r="E28" s="27">
        <f t="shared" si="19"/>
        <v>0.209999096</v>
      </c>
      <c r="F28" s="36">
        <f t="shared" si="1"/>
        <v>0.21916666666666676</v>
      </c>
      <c r="G28" s="26">
        <v>146.30000000000001</v>
      </c>
      <c r="H28" s="39">
        <f t="shared" si="2"/>
        <v>26.300000000000011</v>
      </c>
      <c r="I28" s="22" t="s">
        <v>11</v>
      </c>
      <c r="J28" s="22" t="s">
        <v>302</v>
      </c>
      <c r="K28" s="2">
        <f t="shared" si="26"/>
        <v>119.998644</v>
      </c>
      <c r="L28" s="2">
        <f t="shared" si="27"/>
        <v>-1.3560000000012451E-3</v>
      </c>
      <c r="M28" s="1">
        <f t="shared" si="28"/>
        <v>0.79999096000000003</v>
      </c>
      <c r="N28" s="6">
        <f t="shared" si="15"/>
        <v>6215.6900000000005</v>
      </c>
      <c r="O28" s="2">
        <f t="shared" si="0"/>
        <v>4920.3402040000001</v>
      </c>
      <c r="P28" s="2"/>
      <c r="Q28" s="15"/>
      <c r="R28">
        <v>0</v>
      </c>
      <c r="S28" s="6">
        <f t="shared" si="29"/>
        <v>4920.3402040000001</v>
      </c>
      <c r="T28">
        <f t="shared" si="7"/>
        <v>4680</v>
      </c>
      <c r="U28" s="6">
        <f t="shared" si="8"/>
        <v>240.34020400000009</v>
      </c>
      <c r="V28" s="4">
        <f t="shared" si="12"/>
        <v>5.1354744444444433E-2</v>
      </c>
      <c r="W28" s="4">
        <f t="shared" si="9"/>
        <v>5.1354744444444433E-2</v>
      </c>
      <c r="X28" s="1">
        <f t="shared" si="10"/>
        <v>0</v>
      </c>
    </row>
    <row r="29" spans="1:24">
      <c r="A29" s="28" t="s">
        <v>129</v>
      </c>
      <c r="B29" s="22">
        <v>120</v>
      </c>
      <c r="C29" s="23">
        <v>152.56</v>
      </c>
      <c r="D29" s="24">
        <v>0.78659999999999997</v>
      </c>
      <c r="E29" s="27">
        <f t="shared" si="19"/>
        <v>0.210002464</v>
      </c>
      <c r="F29" s="36">
        <f t="shared" si="1"/>
        <v>0.21283333333333326</v>
      </c>
      <c r="G29" s="26">
        <v>145.54</v>
      </c>
      <c r="H29" s="39">
        <f t="shared" si="2"/>
        <v>25.539999999999992</v>
      </c>
      <c r="I29" s="22" t="s">
        <v>11</v>
      </c>
      <c r="J29" s="22" t="s">
        <v>303</v>
      </c>
      <c r="K29" s="2">
        <f t="shared" si="26"/>
        <v>120.00369599999999</v>
      </c>
      <c r="L29" s="2">
        <f t="shared" si="27"/>
        <v>3.6959999999908177E-3</v>
      </c>
      <c r="M29" s="1">
        <f t="shared" si="28"/>
        <v>0.80002463999999995</v>
      </c>
      <c r="N29" s="6">
        <f t="shared" si="15"/>
        <v>6368.2500000000009</v>
      </c>
      <c r="O29" s="2">
        <f t="shared" si="0"/>
        <v>5009.2654500000008</v>
      </c>
      <c r="P29" s="2"/>
      <c r="Q29" s="15"/>
      <c r="R29">
        <v>0</v>
      </c>
      <c r="S29" s="6">
        <f t="shared" si="29"/>
        <v>5009.2654500000008</v>
      </c>
      <c r="T29">
        <f t="shared" si="7"/>
        <v>4800</v>
      </c>
      <c r="U29" s="6">
        <f t="shared" si="8"/>
        <v>209.26545000000078</v>
      </c>
      <c r="V29" s="4">
        <f t="shared" si="12"/>
        <v>4.3596968750000187E-2</v>
      </c>
      <c r="W29" s="4">
        <f t="shared" si="9"/>
        <v>4.3596968750000187E-2</v>
      </c>
      <c r="X29" s="1">
        <f t="shared" si="10"/>
        <v>0</v>
      </c>
    </row>
    <row r="30" spans="1:24">
      <c r="A30" s="28" t="s">
        <v>130</v>
      </c>
      <c r="B30" s="22">
        <v>120</v>
      </c>
      <c r="C30" s="23">
        <v>147.63999999999999</v>
      </c>
      <c r="D30" s="24">
        <v>0.81279999999999997</v>
      </c>
      <c r="E30" s="27">
        <f t="shared" si="19"/>
        <v>0.21000119466666667</v>
      </c>
      <c r="F30" s="36">
        <f t="shared" si="1"/>
        <v>0.22125000000000009</v>
      </c>
      <c r="G30" s="26">
        <v>146.55000000000001</v>
      </c>
      <c r="H30" s="39">
        <f t="shared" si="2"/>
        <v>26.550000000000011</v>
      </c>
      <c r="I30" s="22" t="s">
        <v>11</v>
      </c>
      <c r="J30" s="22" t="s">
        <v>304</v>
      </c>
      <c r="K30" s="2">
        <f t="shared" ref="K30" si="30">D30*C30</f>
        <v>120.00179199999998</v>
      </c>
      <c r="L30" s="2">
        <f t="shared" ref="L30" si="31">K30-B30</f>
        <v>1.7919999999804759E-3</v>
      </c>
      <c r="M30" s="1">
        <f t="shared" ref="M30" si="32">K30/150</f>
        <v>0.80001194666666653</v>
      </c>
      <c r="N30" s="6">
        <f t="shared" si="15"/>
        <v>6515.8900000000012</v>
      </c>
      <c r="O30" s="2">
        <f t="shared" si="0"/>
        <v>5296.1153920000006</v>
      </c>
      <c r="P30" s="2"/>
      <c r="Q30" s="15"/>
      <c r="R30">
        <v>0</v>
      </c>
      <c r="S30" s="6">
        <f t="shared" ref="S30" si="33">O30+R30</f>
        <v>5296.1153920000006</v>
      </c>
      <c r="T30">
        <f t="shared" si="7"/>
        <v>4920</v>
      </c>
      <c r="U30" s="6">
        <f t="shared" si="8"/>
        <v>376.11539200000061</v>
      </c>
      <c r="V30" s="4">
        <f t="shared" si="12"/>
        <v>7.6446217886178891E-2</v>
      </c>
      <c r="W30" s="4">
        <f t="shared" si="9"/>
        <v>7.6446217886178891E-2</v>
      </c>
      <c r="X30" s="1">
        <f t="shared" si="10"/>
        <v>0</v>
      </c>
    </row>
    <row r="31" spans="1:24">
      <c r="A31" s="28" t="s">
        <v>131</v>
      </c>
      <c r="B31" s="22">
        <v>105</v>
      </c>
      <c r="C31" s="23">
        <v>129.06</v>
      </c>
      <c r="D31" s="24">
        <v>0.81359999999999999</v>
      </c>
      <c r="E31" s="27">
        <f t="shared" si="19"/>
        <v>0.20000214399999999</v>
      </c>
      <c r="F31" s="36">
        <f t="shared" si="1"/>
        <v>0.22019047619047624</v>
      </c>
      <c r="G31" s="26">
        <v>128.12</v>
      </c>
      <c r="H31" s="39">
        <f t="shared" si="2"/>
        <v>23.120000000000005</v>
      </c>
      <c r="I31" s="22" t="s">
        <v>11</v>
      </c>
      <c r="J31" s="22" t="s">
        <v>305</v>
      </c>
      <c r="K31" s="2">
        <f t="shared" ref="K31:K34" si="34">D31*C31</f>
        <v>105.00321599999999</v>
      </c>
      <c r="L31" s="2">
        <f t="shared" ref="L31:L34" si="35">K31-B31</f>
        <v>3.2159999999947786E-3</v>
      </c>
      <c r="M31" s="1">
        <f t="shared" ref="M31:M34" si="36">K31/150</f>
        <v>0.70002143999999999</v>
      </c>
      <c r="N31" s="6">
        <f t="shared" si="15"/>
        <v>6644.9500000000016</v>
      </c>
      <c r="O31" s="2">
        <f t="shared" si="0"/>
        <v>5406.3313200000011</v>
      </c>
      <c r="P31" s="2"/>
      <c r="Q31" s="15"/>
      <c r="R31">
        <v>0</v>
      </c>
      <c r="S31" s="6">
        <f t="shared" ref="S31:S34" si="37">O31+R31</f>
        <v>5406.3313200000011</v>
      </c>
      <c r="T31">
        <f t="shared" si="7"/>
        <v>5025</v>
      </c>
      <c r="U31" s="6">
        <f t="shared" si="8"/>
        <v>381.33132000000114</v>
      </c>
      <c r="V31" s="4">
        <f t="shared" si="12"/>
        <v>7.5886829850746462E-2</v>
      </c>
      <c r="W31" s="4">
        <f t="shared" si="9"/>
        <v>7.5886829850746462E-2</v>
      </c>
      <c r="X31" s="1">
        <f t="shared" si="10"/>
        <v>0</v>
      </c>
    </row>
    <row r="32" spans="1:24">
      <c r="A32" s="28" t="s">
        <v>132</v>
      </c>
      <c r="B32" s="22">
        <v>105</v>
      </c>
      <c r="C32" s="23">
        <v>129.04</v>
      </c>
      <c r="D32" s="24">
        <v>0.81369999999999998</v>
      </c>
      <c r="E32" s="27">
        <f t="shared" si="19"/>
        <v>0.19999989866666668</v>
      </c>
      <c r="F32" s="36">
        <f t="shared" si="1"/>
        <v>0.21999999999999995</v>
      </c>
      <c r="G32" s="26">
        <v>128.1</v>
      </c>
      <c r="H32" s="39">
        <f t="shared" si="2"/>
        <v>23.099999999999994</v>
      </c>
      <c r="I32" s="22" t="s">
        <v>11</v>
      </c>
      <c r="J32" s="22" t="s">
        <v>306</v>
      </c>
      <c r="K32" s="2">
        <f t="shared" si="34"/>
        <v>104.99984799999999</v>
      </c>
      <c r="L32" s="2">
        <f t="shared" si="35"/>
        <v>-1.5200000001414082E-4</v>
      </c>
      <c r="M32" s="1">
        <f t="shared" si="36"/>
        <v>0.6999989866666666</v>
      </c>
      <c r="N32" s="6">
        <f t="shared" si="15"/>
        <v>6773.9900000000016</v>
      </c>
      <c r="O32" s="2">
        <f t="shared" si="0"/>
        <v>5511.9956630000015</v>
      </c>
      <c r="P32" s="2"/>
      <c r="Q32" s="15"/>
      <c r="R32">
        <v>0</v>
      </c>
      <c r="S32" s="6">
        <f t="shared" si="37"/>
        <v>5511.9956630000015</v>
      </c>
      <c r="T32">
        <f t="shared" si="7"/>
        <v>5130</v>
      </c>
      <c r="U32" s="6">
        <f t="shared" si="8"/>
        <v>381.99566300000151</v>
      </c>
      <c r="V32" s="4">
        <f t="shared" si="12"/>
        <v>7.4463092202729397E-2</v>
      </c>
      <c r="W32" s="4">
        <f t="shared" si="9"/>
        <v>7.4463092202729397E-2</v>
      </c>
      <c r="X32" s="1">
        <f t="shared" si="10"/>
        <v>0</v>
      </c>
    </row>
    <row r="33" spans="1:24">
      <c r="A33" s="28" t="s">
        <v>133</v>
      </c>
      <c r="B33" s="22">
        <v>105</v>
      </c>
      <c r="C33" s="23">
        <v>129.26</v>
      </c>
      <c r="D33" s="24">
        <v>0.81230000000000002</v>
      </c>
      <c r="E33" s="27">
        <f t="shared" si="19"/>
        <v>0.19999859866666667</v>
      </c>
      <c r="F33" s="36">
        <f t="shared" si="1"/>
        <v>0.22209523809523804</v>
      </c>
      <c r="G33" s="26">
        <v>128.32</v>
      </c>
      <c r="H33" s="39">
        <f t="shared" si="2"/>
        <v>23.319999999999993</v>
      </c>
      <c r="I33" s="22" t="s">
        <v>11</v>
      </c>
      <c r="J33" s="22" t="s">
        <v>307</v>
      </c>
      <c r="K33" s="2">
        <f t="shared" si="34"/>
        <v>104.99789799999999</v>
      </c>
      <c r="L33" s="2">
        <f t="shared" si="35"/>
        <v>-2.1020000000078198E-3</v>
      </c>
      <c r="M33" s="1">
        <f t="shared" si="36"/>
        <v>0.69998598666666656</v>
      </c>
      <c r="N33" s="6">
        <f t="shared" si="15"/>
        <v>6903.2500000000018</v>
      </c>
      <c r="O33" s="2">
        <f t="shared" si="0"/>
        <v>5607.5099750000018</v>
      </c>
      <c r="P33" s="2"/>
      <c r="Q33" s="15"/>
      <c r="R33">
        <v>0</v>
      </c>
      <c r="S33" s="6">
        <f t="shared" si="37"/>
        <v>5607.5099750000018</v>
      </c>
      <c r="T33">
        <f t="shared" si="7"/>
        <v>5235</v>
      </c>
      <c r="U33" s="6">
        <f t="shared" si="8"/>
        <v>372.50997500000176</v>
      </c>
      <c r="V33" s="4">
        <f t="shared" si="12"/>
        <v>7.1157588347660283E-2</v>
      </c>
      <c r="W33" s="4">
        <f t="shared" si="9"/>
        <v>7.1157588347660283E-2</v>
      </c>
      <c r="X33" s="1">
        <f t="shared" si="10"/>
        <v>0</v>
      </c>
    </row>
    <row r="34" spans="1:24">
      <c r="A34" s="10" t="s">
        <v>134</v>
      </c>
      <c r="B34" s="22">
        <v>105</v>
      </c>
      <c r="C34" s="23">
        <v>126.26</v>
      </c>
      <c r="D34" s="24">
        <v>0.83160000000000001</v>
      </c>
      <c r="E34" s="27">
        <f t="shared" si="19"/>
        <v>0.199998544</v>
      </c>
      <c r="F34" s="36">
        <f t="shared" si="1"/>
        <v>0.20923809523809522</v>
      </c>
      <c r="G34" s="26">
        <v>126.97</v>
      </c>
      <c r="H34" s="39">
        <f t="shared" si="2"/>
        <v>21.97</v>
      </c>
      <c r="I34" s="22" t="s">
        <v>11</v>
      </c>
      <c r="J34" s="22" t="s">
        <v>308</v>
      </c>
      <c r="K34" s="2">
        <f t="shared" si="34"/>
        <v>104.997816</v>
      </c>
      <c r="L34" s="2">
        <f t="shared" si="35"/>
        <v>-2.1839999999997417E-3</v>
      </c>
      <c r="M34" s="1">
        <f t="shared" si="36"/>
        <v>0.69998543999999996</v>
      </c>
      <c r="N34" s="6">
        <f>N33+C34-P34</f>
        <v>7029.510000000002</v>
      </c>
      <c r="O34" s="2">
        <f t="shared" si="0"/>
        <v>5845.7405160000017</v>
      </c>
      <c r="P34" s="2"/>
      <c r="Q34" s="15"/>
      <c r="R34" s="6">
        <f>Q34+R33</f>
        <v>0</v>
      </c>
      <c r="S34" s="6">
        <f t="shared" si="37"/>
        <v>5845.7405160000017</v>
      </c>
      <c r="T34">
        <f t="shared" si="7"/>
        <v>5340</v>
      </c>
      <c r="U34" s="6">
        <f t="shared" si="8"/>
        <v>505.74051600000166</v>
      </c>
      <c r="V34" s="4">
        <f t="shared" si="12"/>
        <v>9.4707961797753093E-2</v>
      </c>
      <c r="W34" s="4">
        <f t="shared" si="9"/>
        <v>9.4707961797753093E-2</v>
      </c>
      <c r="X34" s="1">
        <f t="shared" si="10"/>
        <v>0</v>
      </c>
    </row>
    <row r="35" spans="1:24">
      <c r="A35" s="10" t="s">
        <v>314</v>
      </c>
      <c r="B35" s="22">
        <v>500</v>
      </c>
      <c r="C35" s="23">
        <v>587.89</v>
      </c>
      <c r="D35" s="24">
        <v>0.85050000000000003</v>
      </c>
      <c r="E35" s="27">
        <v>0.03</v>
      </c>
      <c r="F35" s="36">
        <f>IF(G35="",($F$1*C35-B35)/B35,H35/B35)</f>
        <v>3.4599999999999909E-2</v>
      </c>
      <c r="G35" s="26">
        <v>517.29999999999995</v>
      </c>
      <c r="H35" s="39">
        <f>IF(G35="",$F$1*C35-B35,G35-B35)</f>
        <v>17.299999999999955</v>
      </c>
      <c r="I35" s="22" t="s">
        <v>11</v>
      </c>
      <c r="J35" s="22" t="s">
        <v>313</v>
      </c>
      <c r="K35" s="2">
        <f>D35*C35</f>
        <v>500.00044500000001</v>
      </c>
      <c r="L35" s="2">
        <f>K35-B35</f>
        <v>4.4500000001335138E-4</v>
      </c>
      <c r="M35" s="1">
        <v>0</v>
      </c>
      <c r="N35" s="6">
        <f t="shared" ref="N35:N98" si="38">N34+C35-P35</f>
        <v>7029.510000000002</v>
      </c>
      <c r="O35" s="2">
        <f t="shared" ref="O35:O98" si="39">N35*D35</f>
        <v>5978.5982550000017</v>
      </c>
      <c r="P35" s="2">
        <v>587.89</v>
      </c>
      <c r="Q35" s="15">
        <v>517.29999999999995</v>
      </c>
      <c r="R35" s="6">
        <f t="shared" ref="R35:R98" si="40">Q35+R34</f>
        <v>517.29999999999995</v>
      </c>
      <c r="S35" s="6">
        <f t="shared" ref="S35:S98" si="41">O35+R35</f>
        <v>6495.8982550000019</v>
      </c>
      <c r="T35">
        <f t="shared" ref="T35:T98" si="42">T34+B35</f>
        <v>5840</v>
      </c>
      <c r="U35" s="6">
        <f t="shared" ref="U35:U98" si="43">S35-T35</f>
        <v>655.89825500000188</v>
      </c>
      <c r="V35" s="4">
        <f t="shared" ref="V35:V98" si="44">S35/T35-1</f>
        <v>0.112311345034247</v>
      </c>
      <c r="W35" s="4">
        <f t="shared" ref="W35:W98" si="45">O35/(T35-R35)-1</f>
        <v>0.12322660585792966</v>
      </c>
      <c r="X35" s="1">
        <f t="shared" ref="X35:X98" si="46">R35/S35</f>
        <v>7.9634867987937688E-2</v>
      </c>
    </row>
    <row r="36" spans="1:24">
      <c r="A36" s="7" t="s">
        <v>135</v>
      </c>
      <c r="B36">
        <v>105</v>
      </c>
      <c r="C36" s="2">
        <v>119.93</v>
      </c>
      <c r="D36" s="3">
        <v>0.87549999999999994</v>
      </c>
      <c r="E36" s="1">
        <f t="shared" ref="E36:E37" si="47">10%*M36+13%</f>
        <v>0.19999914333333335</v>
      </c>
      <c r="F36" s="36">
        <f t="shared" si="1"/>
        <v>-2.6282619047618926E-2</v>
      </c>
      <c r="G36" s="9"/>
      <c r="H36" s="40">
        <f t="shared" si="2"/>
        <v>-2.7596749999999872</v>
      </c>
      <c r="I36" t="s">
        <v>7</v>
      </c>
      <c r="J36" t="s">
        <v>309</v>
      </c>
      <c r="K36" s="2">
        <f t="shared" ref="K36:K37" si="48">D36*C36</f>
        <v>104.998715</v>
      </c>
      <c r="L36" s="2">
        <f t="shared" ref="L36:L37" si="49">K36-B36</f>
        <v>-1.2849999999957618E-3</v>
      </c>
      <c r="M36" s="1">
        <f t="shared" ref="M36:M37" si="50">K36/150</f>
        <v>0.69999143333333336</v>
      </c>
      <c r="N36" s="6">
        <f t="shared" si="38"/>
        <v>7149.4400000000023</v>
      </c>
      <c r="O36" s="2">
        <f t="shared" si="39"/>
        <v>6259.3347200000017</v>
      </c>
      <c r="P36" s="2"/>
      <c r="Q36" s="15"/>
      <c r="R36" s="6">
        <f t="shared" si="40"/>
        <v>517.29999999999995</v>
      </c>
      <c r="S36" s="6">
        <f t="shared" si="41"/>
        <v>6776.6347200000018</v>
      </c>
      <c r="T36">
        <f t="shared" si="42"/>
        <v>5945</v>
      </c>
      <c r="U36" s="6">
        <f t="shared" si="43"/>
        <v>831.63472000000183</v>
      </c>
      <c r="V36" s="4">
        <f t="shared" si="44"/>
        <v>0.13988809419680437</v>
      </c>
      <c r="W36" s="4">
        <f t="shared" si="45"/>
        <v>0.15322046539049716</v>
      </c>
      <c r="X36" s="1">
        <f t="shared" si="46"/>
        <v>7.6335824693823814E-2</v>
      </c>
    </row>
    <row r="37" spans="1:24">
      <c r="A37" s="7" t="s">
        <v>136</v>
      </c>
      <c r="B37">
        <v>90</v>
      </c>
      <c r="C37" s="2">
        <v>102.92</v>
      </c>
      <c r="D37" s="3">
        <v>0.87450000000000006</v>
      </c>
      <c r="E37" s="1">
        <f t="shared" si="47"/>
        <v>0.19000236000000001</v>
      </c>
      <c r="F37" s="36">
        <f t="shared" si="1"/>
        <v>-2.5118888888888889E-2</v>
      </c>
      <c r="G37" s="9"/>
      <c r="H37" s="40">
        <f t="shared" si="2"/>
        <v>-2.2606999999999999</v>
      </c>
      <c r="I37" t="s">
        <v>7</v>
      </c>
      <c r="J37" t="s">
        <v>27</v>
      </c>
      <c r="K37" s="2">
        <f t="shared" si="48"/>
        <v>90.003540000000001</v>
      </c>
      <c r="L37" s="2">
        <f t="shared" si="49"/>
        <v>3.5400000000009868E-3</v>
      </c>
      <c r="M37" s="1">
        <f t="shared" si="50"/>
        <v>0.60002359999999999</v>
      </c>
      <c r="N37" s="6">
        <f t="shared" si="38"/>
        <v>7252.3600000000024</v>
      </c>
      <c r="O37" s="2">
        <f t="shared" si="39"/>
        <v>6342.1888200000021</v>
      </c>
      <c r="P37" s="2"/>
      <c r="Q37" s="15"/>
      <c r="R37" s="6">
        <f t="shared" si="40"/>
        <v>517.29999999999995</v>
      </c>
      <c r="S37" s="6">
        <f t="shared" si="41"/>
        <v>6859.4888200000023</v>
      </c>
      <c r="T37">
        <f t="shared" si="42"/>
        <v>6035</v>
      </c>
      <c r="U37" s="6">
        <f t="shared" si="43"/>
        <v>824.48882000000231</v>
      </c>
      <c r="V37" s="4">
        <f t="shared" si="44"/>
        <v>0.13661786578293333</v>
      </c>
      <c r="W37" s="4">
        <f t="shared" si="45"/>
        <v>0.14942617757398957</v>
      </c>
      <c r="X37" s="1">
        <f t="shared" si="46"/>
        <v>7.5413782801383708E-2</v>
      </c>
    </row>
    <row r="38" spans="1:24">
      <c r="A38" s="7" t="s">
        <v>137</v>
      </c>
      <c r="B38">
        <v>90</v>
      </c>
      <c r="C38" s="2">
        <v>103.33</v>
      </c>
      <c r="D38" s="3">
        <v>0.871</v>
      </c>
      <c r="E38" s="1">
        <f t="shared" ref="E38:E40" si="51">10%*M38+13%</f>
        <v>0.19000028666666666</v>
      </c>
      <c r="F38" s="36">
        <f t="shared" si="1"/>
        <v>-2.123527777777778E-2</v>
      </c>
      <c r="G38" s="9"/>
      <c r="H38" s="40">
        <f t="shared" si="2"/>
        <v>-1.9111750000000001</v>
      </c>
      <c r="I38" t="s">
        <v>7</v>
      </c>
      <c r="J38" t="s">
        <v>29</v>
      </c>
      <c r="K38" s="2">
        <f t="shared" ref="K38:K40" si="52">D38*C38</f>
        <v>90.000429999999994</v>
      </c>
      <c r="L38" s="2">
        <f t="shared" ref="L38:L40" si="53">K38-B38</f>
        <v>4.2999999999437932E-4</v>
      </c>
      <c r="M38" s="1">
        <f t="shared" ref="M38:M40" si="54">K38/150</f>
        <v>0.60000286666666658</v>
      </c>
      <c r="N38" s="6">
        <f t="shared" si="38"/>
        <v>7355.6900000000023</v>
      </c>
      <c r="O38" s="2">
        <f t="shared" si="39"/>
        <v>6406.8059900000017</v>
      </c>
      <c r="P38" s="2"/>
      <c r="Q38" s="15"/>
      <c r="R38" s="6">
        <f t="shared" si="40"/>
        <v>517.29999999999995</v>
      </c>
      <c r="S38" s="6">
        <f t="shared" si="41"/>
        <v>6924.1059900000018</v>
      </c>
      <c r="T38">
        <f t="shared" si="42"/>
        <v>6125</v>
      </c>
      <c r="U38" s="6">
        <f t="shared" si="43"/>
        <v>799.10599000000184</v>
      </c>
      <c r="V38" s="4">
        <f t="shared" si="44"/>
        <v>0.13046628408163286</v>
      </c>
      <c r="W38" s="4">
        <f t="shared" si="45"/>
        <v>0.14250155857125058</v>
      </c>
      <c r="X38" s="1">
        <f t="shared" si="46"/>
        <v>7.4710005991690462E-2</v>
      </c>
    </row>
    <row r="39" spans="1:24">
      <c r="A39" s="7" t="s">
        <v>138</v>
      </c>
      <c r="B39">
        <v>90</v>
      </c>
      <c r="C39" s="2">
        <v>103.2</v>
      </c>
      <c r="D39" s="3">
        <v>0.87209999999999999</v>
      </c>
      <c r="E39" s="1">
        <f t="shared" si="51"/>
        <v>0.19000048</v>
      </c>
      <c r="F39" s="36">
        <f t="shared" si="1"/>
        <v>-2.2466666666666572E-2</v>
      </c>
      <c r="G39" s="9"/>
      <c r="H39" s="40">
        <f t="shared" si="2"/>
        <v>-2.0219999999999914</v>
      </c>
      <c r="I39" t="s">
        <v>7</v>
      </c>
      <c r="J39" t="s">
        <v>30</v>
      </c>
      <c r="K39" s="2">
        <f t="shared" si="52"/>
        <v>90.000720000000001</v>
      </c>
      <c r="L39" s="2">
        <f t="shared" si="53"/>
        <v>7.2000000000116415E-4</v>
      </c>
      <c r="M39" s="1">
        <f t="shared" si="54"/>
        <v>0.6000048</v>
      </c>
      <c r="N39" s="6">
        <f t="shared" si="38"/>
        <v>7458.8900000000021</v>
      </c>
      <c r="O39" s="2">
        <f t="shared" si="39"/>
        <v>6504.8979690000015</v>
      </c>
      <c r="P39" s="2"/>
      <c r="Q39" s="15"/>
      <c r="R39" s="6">
        <f t="shared" si="40"/>
        <v>517.29999999999995</v>
      </c>
      <c r="S39" s="6">
        <f t="shared" si="41"/>
        <v>7022.1979690000016</v>
      </c>
      <c r="T39">
        <f t="shared" si="42"/>
        <v>6215</v>
      </c>
      <c r="U39" s="6">
        <f t="shared" si="43"/>
        <v>807.19796900000165</v>
      </c>
      <c r="V39" s="4">
        <f t="shared" si="44"/>
        <v>0.12987899742558362</v>
      </c>
      <c r="W39" s="4">
        <f t="shared" si="45"/>
        <v>0.14167084420029163</v>
      </c>
      <c r="X39" s="1">
        <f t="shared" si="46"/>
        <v>7.3666393668144647E-2</v>
      </c>
    </row>
    <row r="40" spans="1:24">
      <c r="A40" s="7" t="s">
        <v>139</v>
      </c>
      <c r="B40">
        <v>90</v>
      </c>
      <c r="C40" s="2">
        <v>102.4</v>
      </c>
      <c r="D40" s="3">
        <v>0.87890000000000001</v>
      </c>
      <c r="E40" s="1">
        <f t="shared" si="51"/>
        <v>0.18999957333333334</v>
      </c>
      <c r="F40" s="36">
        <f t="shared" si="1"/>
        <v>-3.0044444444444374E-2</v>
      </c>
      <c r="G40" s="9"/>
      <c r="H40" s="40">
        <f t="shared" si="2"/>
        <v>-2.7039999999999935</v>
      </c>
      <c r="I40" t="s">
        <v>7</v>
      </c>
      <c r="J40" t="s">
        <v>310</v>
      </c>
      <c r="K40" s="2">
        <f t="shared" si="52"/>
        <v>89.99936000000001</v>
      </c>
      <c r="L40" s="2">
        <f t="shared" si="53"/>
        <v>-6.3999999998998192E-4</v>
      </c>
      <c r="M40" s="1">
        <f t="shared" si="54"/>
        <v>0.59999573333333345</v>
      </c>
      <c r="N40" s="6">
        <f t="shared" si="38"/>
        <v>7561.2900000000018</v>
      </c>
      <c r="O40" s="2">
        <f t="shared" si="39"/>
        <v>6645.6177810000017</v>
      </c>
      <c r="P40" s="2"/>
      <c r="Q40" s="15"/>
      <c r="R40" s="6">
        <f t="shared" si="40"/>
        <v>517.29999999999995</v>
      </c>
      <c r="S40" s="6">
        <f t="shared" si="41"/>
        <v>7162.9177810000019</v>
      </c>
      <c r="T40">
        <f t="shared" si="42"/>
        <v>6305</v>
      </c>
      <c r="U40" s="6">
        <f t="shared" si="43"/>
        <v>857.91778100000192</v>
      </c>
      <c r="V40" s="4">
        <f t="shared" si="44"/>
        <v>0.13606943394131665</v>
      </c>
      <c r="W40" s="4">
        <f t="shared" si="45"/>
        <v>0.14823121118924654</v>
      </c>
      <c r="X40" s="1">
        <f t="shared" si="46"/>
        <v>7.2219173221862762E-2</v>
      </c>
    </row>
    <row r="41" spans="1:24">
      <c r="A41" s="7" t="s">
        <v>140</v>
      </c>
      <c r="B41">
        <v>135</v>
      </c>
      <c r="C41" s="2">
        <v>151.04</v>
      </c>
      <c r="D41" s="3">
        <v>0.89380000000000004</v>
      </c>
      <c r="E41" s="1">
        <f t="shared" ref="E41" si="55">10%*M41+13%</f>
        <v>0.21999970133333335</v>
      </c>
      <c r="F41" s="36">
        <f t="shared" si="1"/>
        <v>-4.6210370370370464E-2</v>
      </c>
      <c r="G41" s="9"/>
      <c r="H41" s="40">
        <f t="shared" ref="H41" si="56">IF(G41="",$F$1*C41-B41,G41-B41)</f>
        <v>-6.2384000000000128</v>
      </c>
      <c r="I41" t="s">
        <v>7</v>
      </c>
      <c r="J41" t="s">
        <v>311</v>
      </c>
      <c r="K41" s="2">
        <f t="shared" ref="K41" si="57">D41*C41</f>
        <v>134.99955199999999</v>
      </c>
      <c r="L41" s="2">
        <f t="shared" ref="L41" si="58">K41-B41</f>
        <v>-4.4800000000577711E-4</v>
      </c>
      <c r="M41" s="1">
        <f t="shared" ref="M41" si="59">K41/150</f>
        <v>0.89999701333333326</v>
      </c>
      <c r="N41" s="6">
        <f t="shared" si="38"/>
        <v>7712.3300000000017</v>
      </c>
      <c r="O41" s="2">
        <f t="shared" si="39"/>
        <v>6893.2805540000018</v>
      </c>
      <c r="P41" s="2"/>
      <c r="Q41" s="15"/>
      <c r="R41" s="6">
        <f t="shared" si="40"/>
        <v>517.29999999999995</v>
      </c>
      <c r="S41" s="6">
        <f t="shared" si="41"/>
        <v>7410.5805540000019</v>
      </c>
      <c r="T41">
        <f t="shared" si="42"/>
        <v>6440</v>
      </c>
      <c r="U41" s="6">
        <f t="shared" si="43"/>
        <v>970.58055400000194</v>
      </c>
      <c r="V41" s="4">
        <f t="shared" si="44"/>
        <v>0.1507112661490686</v>
      </c>
      <c r="W41" s="4">
        <f t="shared" si="45"/>
        <v>0.1638746777652087</v>
      </c>
      <c r="X41" s="1">
        <f t="shared" si="46"/>
        <v>6.9805597042026268E-2</v>
      </c>
    </row>
    <row r="42" spans="1:24">
      <c r="A42" s="7" t="s">
        <v>141</v>
      </c>
      <c r="B42">
        <v>135</v>
      </c>
      <c r="C42" s="2">
        <v>147.35</v>
      </c>
      <c r="D42" s="3">
        <v>0.91620000000000001</v>
      </c>
      <c r="E42" s="1">
        <f t="shared" ref="E42" si="60">10%*M42+13%</f>
        <v>0.22000138000000002</v>
      </c>
      <c r="F42" s="36">
        <f t="shared" si="1"/>
        <v>-6.9512037037037011E-2</v>
      </c>
      <c r="G42" s="9"/>
      <c r="H42" s="40">
        <f t="shared" ref="H42" si="61">IF(G42="",$F$1*C42-B42,G42-B42)</f>
        <v>-9.3841249999999974</v>
      </c>
      <c r="I42" t="s">
        <v>7</v>
      </c>
      <c r="J42" t="s">
        <v>48</v>
      </c>
      <c r="K42" s="2">
        <f t="shared" ref="K42" si="62">D42*C42</f>
        <v>135.00207</v>
      </c>
      <c r="L42" s="2">
        <f t="shared" ref="L42" si="63">K42-B42</f>
        <v>2.0700000000033469E-3</v>
      </c>
      <c r="M42" s="1">
        <f t="shared" ref="M42" si="64">K42/150</f>
        <v>0.90001379999999997</v>
      </c>
      <c r="N42" s="6">
        <f t="shared" si="38"/>
        <v>7242.2500000000018</v>
      </c>
      <c r="O42" s="2">
        <f t="shared" si="39"/>
        <v>6635.3494500000015</v>
      </c>
      <c r="P42" s="2">
        <v>617.42999999999995</v>
      </c>
      <c r="Q42" s="15">
        <v>565.69000000000005</v>
      </c>
      <c r="R42" s="6">
        <f t="shared" si="40"/>
        <v>1082.99</v>
      </c>
      <c r="S42" s="6">
        <f t="shared" si="41"/>
        <v>7718.3394500000013</v>
      </c>
      <c r="T42">
        <f t="shared" si="42"/>
        <v>6575</v>
      </c>
      <c r="U42" s="6">
        <f t="shared" si="43"/>
        <v>1143.3394500000013</v>
      </c>
      <c r="V42" s="4">
        <f t="shared" si="44"/>
        <v>0.17389193155893556</v>
      </c>
      <c r="W42" s="4">
        <f t="shared" si="45"/>
        <v>0.20818233215161674</v>
      </c>
      <c r="X42" s="1">
        <f t="shared" si="46"/>
        <v>0.14031385986787609</v>
      </c>
    </row>
    <row r="43" spans="1:24">
      <c r="A43" s="30" t="s">
        <v>142</v>
      </c>
      <c r="B43">
        <v>135</v>
      </c>
      <c r="C43" s="2">
        <v>144.97</v>
      </c>
      <c r="D43" s="3">
        <v>0.93120000000000003</v>
      </c>
      <c r="E43" s="1">
        <f t="shared" ref="E43" si="65">10%*M43+13%</f>
        <v>0.21999737600000002</v>
      </c>
      <c r="F43" s="36">
        <f t="shared" si="1"/>
        <v>-8.4541296296296239E-2</v>
      </c>
      <c r="G43" s="9"/>
      <c r="H43" s="40">
        <f t="shared" ref="H43" si="66">IF(G43="",$F$1*C43-B43,G43-B43)</f>
        <v>-11.413074999999992</v>
      </c>
      <c r="I43" t="s">
        <v>7</v>
      </c>
      <c r="J43" t="s">
        <v>49</v>
      </c>
      <c r="K43" s="2">
        <f t="shared" ref="K43" si="67">D43*C43</f>
        <v>134.99606399999999</v>
      </c>
      <c r="L43" s="2">
        <f t="shared" ref="L43" si="68">K43-B43</f>
        <v>-3.9360000000101536E-3</v>
      </c>
      <c r="M43" s="1">
        <f t="shared" ref="M43" si="69">K43/150</f>
        <v>0.89997375999999996</v>
      </c>
      <c r="N43" s="6">
        <f t="shared" si="38"/>
        <v>5395.0800000000017</v>
      </c>
      <c r="O43" s="2">
        <f t="shared" si="39"/>
        <v>5023.8984960000016</v>
      </c>
      <c r="P43" s="2">
        <v>1992.14</v>
      </c>
      <c r="Q43" s="15">
        <v>1855.08</v>
      </c>
      <c r="R43" s="6">
        <f t="shared" si="40"/>
        <v>2938.0699999999997</v>
      </c>
      <c r="S43" s="6">
        <f t="shared" si="41"/>
        <v>7961.9684960000013</v>
      </c>
      <c r="T43">
        <f t="shared" si="42"/>
        <v>6710</v>
      </c>
      <c r="U43" s="6">
        <f t="shared" si="43"/>
        <v>1251.9684960000013</v>
      </c>
      <c r="V43" s="4">
        <f t="shared" si="44"/>
        <v>0.18658248822652768</v>
      </c>
      <c r="W43" s="4">
        <f t="shared" si="45"/>
        <v>0.33191721373408334</v>
      </c>
      <c r="X43" s="1">
        <f t="shared" si="46"/>
        <v>0.3690130149944767</v>
      </c>
    </row>
    <row r="44" spans="1:24">
      <c r="A44" s="30" t="s">
        <v>143</v>
      </c>
      <c r="B44">
        <v>135</v>
      </c>
      <c r="C44" s="2">
        <v>143.21</v>
      </c>
      <c r="D44" s="3">
        <v>0.94269999999999998</v>
      </c>
      <c r="E44" s="1">
        <f t="shared" ref="E44" si="70">10%*M44+13%</f>
        <v>0.22000271133333332</v>
      </c>
      <c r="F44" s="36">
        <f t="shared" si="1"/>
        <v>-9.5655370370370307E-2</v>
      </c>
      <c r="G44" s="9"/>
      <c r="H44" s="40">
        <f t="shared" ref="H44" si="71">IF(G44="",$F$1*C44-B44,G44-B44)</f>
        <v>-12.913474999999991</v>
      </c>
      <c r="I44" t="s">
        <v>7</v>
      </c>
      <c r="J44" t="s">
        <v>51</v>
      </c>
      <c r="K44" s="2">
        <f t="shared" ref="K44" si="72">D44*C44</f>
        <v>135.00406699999999</v>
      </c>
      <c r="L44" s="2">
        <f t="shared" ref="L44" si="73">K44-B44</f>
        <v>4.0669999999920492E-3</v>
      </c>
      <c r="M44" s="1">
        <f t="shared" ref="M44" si="74">K44/150</f>
        <v>0.9000271133333333</v>
      </c>
      <c r="N44" s="6">
        <f t="shared" si="38"/>
        <v>4398.510000000002</v>
      </c>
      <c r="O44" s="2">
        <f t="shared" si="39"/>
        <v>4146.4753770000016</v>
      </c>
      <c r="P44" s="2">
        <v>1139.78</v>
      </c>
      <c r="Q44" s="15">
        <v>1074.47</v>
      </c>
      <c r="R44" s="6">
        <f t="shared" si="40"/>
        <v>4012.54</v>
      </c>
      <c r="S44" s="6">
        <f t="shared" si="41"/>
        <v>8159.0153770000015</v>
      </c>
      <c r="T44">
        <f t="shared" si="42"/>
        <v>6845</v>
      </c>
      <c r="U44" s="6">
        <f t="shared" si="43"/>
        <v>1314.0153770000015</v>
      </c>
      <c r="V44" s="4">
        <f t="shared" si="44"/>
        <v>0.19196718436815208</v>
      </c>
      <c r="W44" s="4">
        <f t="shared" si="45"/>
        <v>0.4639131274581112</v>
      </c>
      <c r="X44" s="1">
        <f t="shared" si="46"/>
        <v>0.49179218503634881</v>
      </c>
    </row>
    <row r="45" spans="1:24">
      <c r="A45" s="30" t="s">
        <v>144</v>
      </c>
      <c r="B45">
        <v>135</v>
      </c>
      <c r="C45" s="2">
        <v>148.30000000000001</v>
      </c>
      <c r="D45" s="3">
        <v>0.9103</v>
      </c>
      <c r="E45" s="1">
        <f t="shared" ref="E45" si="75">10%*M45+13%</f>
        <v>0.21999832666666669</v>
      </c>
      <c r="F45" s="36">
        <f t="shared" si="1"/>
        <v>-6.3512962962962799E-2</v>
      </c>
      <c r="G45" s="9"/>
      <c r="H45" s="40">
        <f t="shared" ref="H45" si="76">IF(G45="",$F$1*C45-B45,G45-B45)</f>
        <v>-8.5742499999999779</v>
      </c>
      <c r="I45" t="s">
        <v>7</v>
      </c>
      <c r="J45" t="s">
        <v>52</v>
      </c>
      <c r="K45" s="2">
        <f t="shared" ref="K45" si="77">D45*C45</f>
        <v>134.99749</v>
      </c>
      <c r="L45" s="2">
        <f t="shared" ref="L45" si="78">K45-B45</f>
        <v>-2.5100000000009004E-3</v>
      </c>
      <c r="M45" s="1">
        <f t="shared" ref="M45" si="79">K45/150</f>
        <v>0.89998326666666661</v>
      </c>
      <c r="N45" s="6">
        <f t="shared" si="38"/>
        <v>4546.8100000000022</v>
      </c>
      <c r="O45" s="2">
        <f t="shared" si="39"/>
        <v>4138.9611430000023</v>
      </c>
      <c r="P45" s="2"/>
      <c r="Q45" s="15"/>
      <c r="R45" s="6">
        <f t="shared" si="40"/>
        <v>4012.54</v>
      </c>
      <c r="S45" s="6">
        <f t="shared" si="41"/>
        <v>8151.5011430000022</v>
      </c>
      <c r="T45">
        <f t="shared" si="42"/>
        <v>6980</v>
      </c>
      <c r="U45" s="6">
        <f t="shared" si="43"/>
        <v>1171.5011430000022</v>
      </c>
      <c r="V45" s="4">
        <f t="shared" si="44"/>
        <v>0.16783683997134702</v>
      </c>
      <c r="W45" s="4">
        <f t="shared" si="45"/>
        <v>0.3947824546918921</v>
      </c>
      <c r="X45" s="1">
        <f t="shared" si="46"/>
        <v>0.49224552994704757</v>
      </c>
    </row>
    <row r="46" spans="1:24">
      <c r="A46" s="30" t="s">
        <v>145</v>
      </c>
      <c r="B46">
        <v>135</v>
      </c>
      <c r="C46" s="2">
        <v>143.05000000000001</v>
      </c>
      <c r="D46" s="3">
        <v>0.94369999999999998</v>
      </c>
      <c r="E46" s="1">
        <f t="shared" ref="E46:E50" si="80">10%*M46+13%</f>
        <v>0.21999752333333333</v>
      </c>
      <c r="F46" s="36">
        <f t="shared" si="1"/>
        <v>-9.6665740740740635E-2</v>
      </c>
      <c r="G46" s="9"/>
      <c r="H46" s="40">
        <f t="shared" ref="H46:H50" si="81">IF(G46="",$F$1*C46-B46,G46-B46)</f>
        <v>-13.049874999999986</v>
      </c>
      <c r="I46" t="s">
        <v>7</v>
      </c>
      <c r="J46" t="s">
        <v>53</v>
      </c>
      <c r="K46" s="2">
        <f t="shared" ref="K46:K50" si="82">D46*C46</f>
        <v>134.996285</v>
      </c>
      <c r="L46" s="2">
        <f t="shared" ref="L46:L50" si="83">K46-B46</f>
        <v>-3.7149999999996908E-3</v>
      </c>
      <c r="M46" s="1">
        <f t="shared" ref="M46:M50" si="84">K46/150</f>
        <v>0.89997523333333329</v>
      </c>
      <c r="N46" s="6">
        <f t="shared" si="38"/>
        <v>4689.8600000000024</v>
      </c>
      <c r="O46" s="2">
        <f t="shared" si="39"/>
        <v>4425.8208820000018</v>
      </c>
      <c r="P46" s="2"/>
      <c r="Q46" s="15"/>
      <c r="R46" s="6">
        <f t="shared" si="40"/>
        <v>4012.54</v>
      </c>
      <c r="S46" s="6">
        <f t="shared" si="41"/>
        <v>8438.3608820000009</v>
      </c>
      <c r="T46">
        <f t="shared" si="42"/>
        <v>7115</v>
      </c>
      <c r="U46" s="6">
        <f t="shared" si="43"/>
        <v>1323.3608820000009</v>
      </c>
      <c r="V46" s="4">
        <f t="shared" si="44"/>
        <v>0.1859959075193256</v>
      </c>
      <c r="W46" s="4">
        <f t="shared" si="45"/>
        <v>0.42655211735203724</v>
      </c>
      <c r="X46" s="1">
        <f t="shared" si="46"/>
        <v>0.47551177961103935</v>
      </c>
    </row>
    <row r="47" spans="1:24">
      <c r="A47" s="30" t="s">
        <v>146</v>
      </c>
      <c r="B47">
        <v>135</v>
      </c>
      <c r="C47" s="2">
        <v>140.77000000000001</v>
      </c>
      <c r="D47" s="3">
        <v>0.95899999999999996</v>
      </c>
      <c r="E47" s="1">
        <f t="shared" si="80"/>
        <v>0.21999895333333336</v>
      </c>
      <c r="F47" s="36">
        <f t="shared" si="1"/>
        <v>-0.11106351851851846</v>
      </c>
      <c r="G47" s="9"/>
      <c r="H47" s="40">
        <f t="shared" si="81"/>
        <v>-14.993574999999993</v>
      </c>
      <c r="I47" t="s">
        <v>7</v>
      </c>
      <c r="J47" t="s">
        <v>54</v>
      </c>
      <c r="K47" s="2">
        <f t="shared" si="82"/>
        <v>134.99843000000001</v>
      </c>
      <c r="L47" s="2">
        <f t="shared" si="83"/>
        <v>-1.5699999999867487E-3</v>
      </c>
      <c r="M47" s="1">
        <f t="shared" si="84"/>
        <v>0.89998953333333342</v>
      </c>
      <c r="N47" s="6">
        <f t="shared" si="38"/>
        <v>4830.6300000000028</v>
      </c>
      <c r="O47" s="2">
        <f t="shared" si="39"/>
        <v>4632.5741700000026</v>
      </c>
      <c r="P47" s="2"/>
      <c r="Q47" s="15"/>
      <c r="R47" s="6">
        <f t="shared" si="40"/>
        <v>4012.54</v>
      </c>
      <c r="S47" s="6">
        <f t="shared" si="41"/>
        <v>8645.1141700000026</v>
      </c>
      <c r="T47">
        <f t="shared" si="42"/>
        <v>7250</v>
      </c>
      <c r="U47" s="6">
        <f t="shared" si="43"/>
        <v>1395.1141700000026</v>
      </c>
      <c r="V47" s="4">
        <f t="shared" si="44"/>
        <v>0.19242954068965545</v>
      </c>
      <c r="W47" s="4">
        <f t="shared" si="45"/>
        <v>0.4309286199675062</v>
      </c>
      <c r="X47" s="1">
        <f t="shared" si="46"/>
        <v>0.46413961933830639</v>
      </c>
    </row>
    <row r="48" spans="1:24">
      <c r="A48" s="30" t="s">
        <v>147</v>
      </c>
      <c r="B48">
        <v>135</v>
      </c>
      <c r="C48" s="2">
        <v>143.88999999999999</v>
      </c>
      <c r="D48" s="3">
        <v>0.93820000000000003</v>
      </c>
      <c r="E48" s="1">
        <f t="shared" si="80"/>
        <v>0.21999839866666665</v>
      </c>
      <c r="F48" s="36">
        <f t="shared" si="1"/>
        <v>-9.1361296296296315E-2</v>
      </c>
      <c r="G48" s="9"/>
      <c r="H48" s="40">
        <f t="shared" si="81"/>
        <v>-12.333775000000003</v>
      </c>
      <c r="I48" t="s">
        <v>7</v>
      </c>
      <c r="J48" t="s">
        <v>55</v>
      </c>
      <c r="K48" s="2">
        <f t="shared" si="82"/>
        <v>134.99759799999998</v>
      </c>
      <c r="L48" s="2">
        <f t="shared" si="83"/>
        <v>-2.4020000000177788E-3</v>
      </c>
      <c r="M48" s="1">
        <f t="shared" si="84"/>
        <v>0.89998398666666657</v>
      </c>
      <c r="N48" s="6">
        <f t="shared" si="38"/>
        <v>4974.5200000000032</v>
      </c>
      <c r="O48" s="2">
        <f t="shared" si="39"/>
        <v>4667.0946640000029</v>
      </c>
      <c r="P48" s="2"/>
      <c r="Q48" s="15"/>
      <c r="R48" s="6">
        <f t="shared" si="40"/>
        <v>4012.54</v>
      </c>
      <c r="S48" s="6">
        <f t="shared" si="41"/>
        <v>8679.6346640000029</v>
      </c>
      <c r="T48">
        <f t="shared" si="42"/>
        <v>7385</v>
      </c>
      <c r="U48" s="6">
        <f t="shared" si="43"/>
        <v>1294.6346640000029</v>
      </c>
      <c r="V48" s="4">
        <f t="shared" si="44"/>
        <v>0.17530598023019683</v>
      </c>
      <c r="W48" s="4">
        <f t="shared" si="45"/>
        <v>0.38388436452915764</v>
      </c>
      <c r="X48" s="1">
        <f t="shared" si="46"/>
        <v>0.46229365121121629</v>
      </c>
    </row>
    <row r="49" spans="1:25">
      <c r="A49" s="30" t="s">
        <v>148</v>
      </c>
      <c r="B49">
        <v>135</v>
      </c>
      <c r="C49" s="2">
        <v>147.12</v>
      </c>
      <c r="D49" s="3">
        <v>0.91759999999999997</v>
      </c>
      <c r="E49" s="1">
        <f t="shared" si="80"/>
        <v>0.219998208</v>
      </c>
      <c r="F49" s="36">
        <f t="shared" si="1"/>
        <v>-7.0964444444444372E-2</v>
      </c>
      <c r="G49" s="9"/>
      <c r="H49" s="40">
        <f t="shared" si="81"/>
        <v>-9.5801999999999907</v>
      </c>
      <c r="I49" t="s">
        <v>7</v>
      </c>
      <c r="J49" t="s">
        <v>56</v>
      </c>
      <c r="K49" s="2">
        <f t="shared" si="82"/>
        <v>134.99731199999999</v>
      </c>
      <c r="L49" s="2">
        <f t="shared" si="83"/>
        <v>-2.688000000006241E-3</v>
      </c>
      <c r="M49" s="1">
        <f t="shared" si="84"/>
        <v>0.89998207999999991</v>
      </c>
      <c r="N49" s="6">
        <f t="shared" si="38"/>
        <v>5121.6400000000031</v>
      </c>
      <c r="O49" s="2">
        <f t="shared" si="39"/>
        <v>4699.6168640000024</v>
      </c>
      <c r="P49" s="2"/>
      <c r="Q49" s="15"/>
      <c r="R49" s="6">
        <f t="shared" si="40"/>
        <v>4012.54</v>
      </c>
      <c r="S49" s="6">
        <f t="shared" si="41"/>
        <v>8712.1568640000023</v>
      </c>
      <c r="T49">
        <f t="shared" si="42"/>
        <v>7520</v>
      </c>
      <c r="U49" s="6">
        <f t="shared" si="43"/>
        <v>1192.1568640000023</v>
      </c>
      <c r="V49" s="4">
        <f t="shared" si="44"/>
        <v>0.15853149787234067</v>
      </c>
      <c r="W49" s="4">
        <f t="shared" si="45"/>
        <v>0.33989179178094764</v>
      </c>
      <c r="X49" s="1">
        <f t="shared" si="46"/>
        <v>0.46056792395238477</v>
      </c>
    </row>
    <row r="50" spans="1:25">
      <c r="A50" s="30" t="s">
        <v>149</v>
      </c>
      <c r="B50">
        <v>135</v>
      </c>
      <c r="C50" s="2">
        <v>145.58000000000001</v>
      </c>
      <c r="D50" s="3">
        <v>0.92730000000000001</v>
      </c>
      <c r="E50" s="1">
        <f t="shared" si="80"/>
        <v>0.21999755600000004</v>
      </c>
      <c r="F50" s="36">
        <f t="shared" si="1"/>
        <v>-8.0689259259259169E-2</v>
      </c>
      <c r="G50" s="9"/>
      <c r="H50" s="40">
        <f t="shared" si="81"/>
        <v>-10.893049999999988</v>
      </c>
      <c r="I50" t="s">
        <v>7</v>
      </c>
      <c r="J50" t="s">
        <v>57</v>
      </c>
      <c r="K50" s="2">
        <f t="shared" si="82"/>
        <v>134.99633400000002</v>
      </c>
      <c r="L50" s="2">
        <f t="shared" si="83"/>
        <v>-3.6659999999812953E-3</v>
      </c>
      <c r="M50" s="1">
        <f t="shared" si="84"/>
        <v>0.89997556000000012</v>
      </c>
      <c r="N50" s="6">
        <f t="shared" si="38"/>
        <v>5267.220000000003</v>
      </c>
      <c r="O50" s="2">
        <f t="shared" si="39"/>
        <v>4884.2931060000028</v>
      </c>
      <c r="P50" s="2"/>
      <c r="Q50" s="15"/>
      <c r="R50" s="6">
        <f t="shared" si="40"/>
        <v>4012.54</v>
      </c>
      <c r="S50" s="6">
        <f t="shared" si="41"/>
        <v>8896.8331060000019</v>
      </c>
      <c r="T50">
        <f t="shared" si="42"/>
        <v>7655</v>
      </c>
      <c r="U50" s="6">
        <f t="shared" si="43"/>
        <v>1241.8331060000019</v>
      </c>
      <c r="V50" s="4">
        <f t="shared" si="44"/>
        <v>0.1622250954931419</v>
      </c>
      <c r="W50" s="4">
        <f t="shared" si="45"/>
        <v>0.340932530762178</v>
      </c>
      <c r="X50" s="1">
        <f t="shared" si="46"/>
        <v>0.4510076734263963</v>
      </c>
    </row>
    <row r="51" spans="1:25">
      <c r="A51" s="30" t="s">
        <v>150</v>
      </c>
      <c r="B51">
        <v>135</v>
      </c>
      <c r="C51" s="2">
        <v>142.02000000000001</v>
      </c>
      <c r="D51" s="3">
        <v>0.9506</v>
      </c>
      <c r="E51" s="1">
        <f t="shared" ref="E51:E55" si="85">10%*M51+13%</f>
        <v>0.22000280800000002</v>
      </c>
      <c r="F51" s="36">
        <f t="shared" si="1"/>
        <v>-0.10316999999999986</v>
      </c>
      <c r="G51" s="9"/>
      <c r="H51" s="40">
        <f t="shared" ref="H51:H55" si="86">IF(G51="",$F$1*C51-B51,G51-B51)</f>
        <v>-13.927949999999981</v>
      </c>
      <c r="I51" t="s">
        <v>7</v>
      </c>
      <c r="J51" t="s">
        <v>58</v>
      </c>
      <c r="K51" s="2">
        <f t="shared" ref="K51:K55" si="87">D51*C51</f>
        <v>135.00421200000002</v>
      </c>
      <c r="L51" s="2">
        <f t="shared" ref="L51:L55" si="88">K51-B51</f>
        <v>4.2120000000238633E-3</v>
      </c>
      <c r="M51" s="1">
        <f t="shared" ref="M51:M55" si="89">K51/150</f>
        <v>0.90002808000000012</v>
      </c>
      <c r="N51" s="6">
        <f t="shared" si="38"/>
        <v>5409.2400000000034</v>
      </c>
      <c r="O51" s="2">
        <f t="shared" si="39"/>
        <v>5142.0235440000033</v>
      </c>
      <c r="P51" s="2"/>
      <c r="Q51" s="15"/>
      <c r="R51" s="6">
        <f t="shared" si="40"/>
        <v>4012.54</v>
      </c>
      <c r="S51" s="6">
        <f t="shared" si="41"/>
        <v>9154.5635440000042</v>
      </c>
      <c r="T51">
        <f t="shared" si="42"/>
        <v>7790</v>
      </c>
      <c r="U51" s="6">
        <f t="shared" si="43"/>
        <v>1364.5635440000042</v>
      </c>
      <c r="V51" s="4">
        <f t="shared" si="44"/>
        <v>0.17516861925545624</v>
      </c>
      <c r="W51" s="4">
        <f t="shared" si="45"/>
        <v>0.3612383834640216</v>
      </c>
      <c r="X51" s="1">
        <f t="shared" si="46"/>
        <v>0.43831035534510659</v>
      </c>
    </row>
    <row r="52" spans="1:25">
      <c r="A52" s="30" t="s">
        <v>151</v>
      </c>
      <c r="B52">
        <v>135</v>
      </c>
      <c r="C52" s="2">
        <v>141.51</v>
      </c>
      <c r="D52" s="3">
        <v>0.95399999999999996</v>
      </c>
      <c r="E52" s="1">
        <f t="shared" si="85"/>
        <v>0.22000036000000001</v>
      </c>
      <c r="F52" s="36">
        <f t="shared" si="1"/>
        <v>-0.10639055555555554</v>
      </c>
      <c r="G52" s="9"/>
      <c r="H52" s="40">
        <f t="shared" si="86"/>
        <v>-14.362724999999998</v>
      </c>
      <c r="I52" t="s">
        <v>7</v>
      </c>
      <c r="J52" t="s">
        <v>59</v>
      </c>
      <c r="K52" s="2">
        <f t="shared" si="87"/>
        <v>135.00053999999997</v>
      </c>
      <c r="L52" s="2">
        <f t="shared" si="88"/>
        <v>5.3999999997245141E-4</v>
      </c>
      <c r="M52" s="1">
        <f t="shared" si="89"/>
        <v>0.90000359999999979</v>
      </c>
      <c r="N52" s="6">
        <f t="shared" si="38"/>
        <v>5245.9600000000037</v>
      </c>
      <c r="O52" s="2">
        <f t="shared" si="39"/>
        <v>5004.6458400000029</v>
      </c>
      <c r="P52" s="2">
        <v>304.79000000000002</v>
      </c>
      <c r="Q52" s="15">
        <v>290.77</v>
      </c>
      <c r="R52" s="6">
        <f t="shared" si="40"/>
        <v>4303.3099999999995</v>
      </c>
      <c r="S52" s="6">
        <f t="shared" si="41"/>
        <v>9307.9558400000024</v>
      </c>
      <c r="T52">
        <f t="shared" si="42"/>
        <v>7925</v>
      </c>
      <c r="U52" s="6">
        <f t="shared" si="43"/>
        <v>1382.9558400000024</v>
      </c>
      <c r="V52" s="4">
        <f t="shared" si="44"/>
        <v>0.17450546876971629</v>
      </c>
      <c r="W52" s="4">
        <f t="shared" si="45"/>
        <v>0.38185373126910416</v>
      </c>
      <c r="X52" s="1">
        <f t="shared" si="46"/>
        <v>0.46232600089344628</v>
      </c>
    </row>
    <row r="53" spans="1:25">
      <c r="A53" s="30" t="s">
        <v>152</v>
      </c>
      <c r="B53">
        <v>135</v>
      </c>
      <c r="C53" s="2">
        <v>141.69999999999999</v>
      </c>
      <c r="D53" s="3">
        <v>0.95269999999999999</v>
      </c>
      <c r="E53" s="1">
        <f t="shared" si="85"/>
        <v>0.21999839333333332</v>
      </c>
      <c r="F53" s="36">
        <f t="shared" si="1"/>
        <v>-0.10519074074074074</v>
      </c>
      <c r="G53" s="9"/>
      <c r="H53" s="40">
        <f t="shared" si="86"/>
        <v>-14.200749999999999</v>
      </c>
      <c r="I53" t="s">
        <v>7</v>
      </c>
      <c r="J53" t="s">
        <v>60</v>
      </c>
      <c r="K53" s="2">
        <f t="shared" si="87"/>
        <v>134.99758999999997</v>
      </c>
      <c r="L53" s="2">
        <f t="shared" si="88"/>
        <v>-2.4100000000260025E-3</v>
      </c>
      <c r="M53" s="1">
        <f t="shared" si="89"/>
        <v>0.89998393333333315</v>
      </c>
      <c r="N53" s="6">
        <f t="shared" si="38"/>
        <v>5387.6600000000035</v>
      </c>
      <c r="O53" s="2">
        <f t="shared" si="39"/>
        <v>5132.8236820000029</v>
      </c>
      <c r="P53" s="2"/>
      <c r="Q53" s="15"/>
      <c r="R53" s="6">
        <f t="shared" si="40"/>
        <v>4303.3099999999995</v>
      </c>
      <c r="S53" s="6">
        <f t="shared" si="41"/>
        <v>9436.1336820000033</v>
      </c>
      <c r="T53">
        <f t="shared" si="42"/>
        <v>8060</v>
      </c>
      <c r="U53" s="6">
        <f t="shared" si="43"/>
        <v>1376.1336820000033</v>
      </c>
      <c r="V53" s="4">
        <f t="shared" si="44"/>
        <v>0.1707361888337473</v>
      </c>
      <c r="W53" s="4">
        <f t="shared" si="45"/>
        <v>0.36631547505916173</v>
      </c>
      <c r="X53" s="1">
        <f t="shared" si="46"/>
        <v>0.45604589178392246</v>
      </c>
    </row>
    <row r="54" spans="1:25">
      <c r="A54" s="30" t="s">
        <v>153</v>
      </c>
      <c r="B54">
        <v>135</v>
      </c>
      <c r="C54" s="2">
        <v>139.88</v>
      </c>
      <c r="D54" s="3">
        <v>0.96509999999999996</v>
      </c>
      <c r="E54" s="1">
        <f t="shared" si="85"/>
        <v>0.219998792</v>
      </c>
      <c r="F54" s="36">
        <f t="shared" si="1"/>
        <v>-0.11668370370370375</v>
      </c>
      <c r="G54" s="9"/>
      <c r="H54" s="40">
        <f t="shared" si="86"/>
        <v>-15.752300000000005</v>
      </c>
      <c r="I54" t="s">
        <v>7</v>
      </c>
      <c r="J54" t="s">
        <v>61</v>
      </c>
      <c r="K54" s="2">
        <f t="shared" si="87"/>
        <v>134.998188</v>
      </c>
      <c r="L54" s="2">
        <f t="shared" si="88"/>
        <v>-1.812000000001035E-3</v>
      </c>
      <c r="M54" s="1">
        <f t="shared" si="89"/>
        <v>0.89998791999999994</v>
      </c>
      <c r="N54" s="6">
        <f t="shared" si="38"/>
        <v>5007.7500000000036</v>
      </c>
      <c r="O54" s="2">
        <f t="shared" si="39"/>
        <v>4832.9795250000034</v>
      </c>
      <c r="P54" s="2">
        <v>519.79</v>
      </c>
      <c r="Q54" s="15">
        <v>501.64</v>
      </c>
      <c r="R54" s="6">
        <f t="shared" si="40"/>
        <v>4804.95</v>
      </c>
      <c r="S54" s="6">
        <f t="shared" si="41"/>
        <v>9637.9295250000032</v>
      </c>
      <c r="T54">
        <f t="shared" si="42"/>
        <v>8195</v>
      </c>
      <c r="U54" s="6">
        <f t="shared" si="43"/>
        <v>1442.9295250000032</v>
      </c>
      <c r="V54" s="4">
        <f t="shared" si="44"/>
        <v>0.176074377669311</v>
      </c>
      <c r="W54" s="4">
        <f t="shared" si="45"/>
        <v>0.42563664990191974</v>
      </c>
      <c r="X54" s="1">
        <f t="shared" si="46"/>
        <v>0.49854587414613805</v>
      </c>
    </row>
    <row r="55" spans="1:25">
      <c r="A55" s="30" t="s">
        <v>154</v>
      </c>
      <c r="B55">
        <v>135</v>
      </c>
      <c r="C55" s="2">
        <v>139.12</v>
      </c>
      <c r="D55" s="3">
        <v>0.97040000000000004</v>
      </c>
      <c r="E55" s="1">
        <f t="shared" si="85"/>
        <v>0.22000136533333337</v>
      </c>
      <c r="F55" s="36">
        <f t="shared" si="1"/>
        <v>-0.12148296296296295</v>
      </c>
      <c r="G55" s="9"/>
      <c r="H55" s="40">
        <f t="shared" si="86"/>
        <v>-16.400199999999998</v>
      </c>
      <c r="I55" t="s">
        <v>7</v>
      </c>
      <c r="J55" t="s">
        <v>62</v>
      </c>
      <c r="K55" s="2">
        <f t="shared" si="87"/>
        <v>135.002048</v>
      </c>
      <c r="L55" s="2">
        <f t="shared" si="88"/>
        <v>2.0480000000020482E-3</v>
      </c>
      <c r="M55" s="1">
        <f t="shared" si="89"/>
        <v>0.90001365333333339</v>
      </c>
      <c r="N55" s="6">
        <f t="shared" si="38"/>
        <v>5146.8700000000035</v>
      </c>
      <c r="O55" s="2">
        <f t="shared" si="39"/>
        <v>4994.5226480000038</v>
      </c>
      <c r="P55" s="2"/>
      <c r="Q55" s="15"/>
      <c r="R55" s="6">
        <f t="shared" si="40"/>
        <v>4804.95</v>
      </c>
      <c r="S55" s="6">
        <f t="shared" si="41"/>
        <v>9799.4726480000027</v>
      </c>
      <c r="T55">
        <f t="shared" si="42"/>
        <v>8330</v>
      </c>
      <c r="U55" s="6">
        <f t="shared" si="43"/>
        <v>1469.4726480000027</v>
      </c>
      <c r="V55" s="4">
        <f t="shared" si="44"/>
        <v>0.17640728067226918</v>
      </c>
      <c r="W55" s="4">
        <f t="shared" si="45"/>
        <v>0.41686576020198385</v>
      </c>
      <c r="X55" s="1">
        <f t="shared" si="46"/>
        <v>0.49032740562632759</v>
      </c>
      <c r="Y55" s="6"/>
    </row>
    <row r="56" spans="1:25">
      <c r="A56" s="30" t="s">
        <v>155</v>
      </c>
      <c r="B56">
        <v>135</v>
      </c>
      <c r="C56" s="2">
        <v>140.82</v>
      </c>
      <c r="D56" s="3">
        <v>0.9587</v>
      </c>
      <c r="E56" s="1">
        <f t="shared" ref="E56:E60" si="90">10%*M56+13%</f>
        <v>0.22000275600000002</v>
      </c>
      <c r="F56" s="36">
        <f t="shared" si="1"/>
        <v>-0.11074777777777782</v>
      </c>
      <c r="G56" s="9"/>
      <c r="H56" s="40">
        <f t="shared" ref="H56:H60" si="91">IF(G56="",$F$1*C56-B56,G56-B56)</f>
        <v>-14.950950000000006</v>
      </c>
      <c r="I56" t="s">
        <v>7</v>
      </c>
      <c r="J56" t="s">
        <v>64</v>
      </c>
      <c r="K56" s="2">
        <f t="shared" ref="K56:K60" si="92">D56*C56</f>
        <v>135.00413399999999</v>
      </c>
      <c r="L56" s="2">
        <f t="shared" ref="L56:L60" si="93">K56-B56</f>
        <v>4.1339999999934207E-3</v>
      </c>
      <c r="M56" s="1">
        <f t="shared" ref="M56:M60" si="94">K56/150</f>
        <v>0.90002755999999995</v>
      </c>
      <c r="N56" s="6">
        <f t="shared" si="38"/>
        <v>5287.6900000000032</v>
      </c>
      <c r="O56" s="2">
        <f t="shared" si="39"/>
        <v>5069.3084030000027</v>
      </c>
      <c r="P56" s="2"/>
      <c r="Q56" s="15"/>
      <c r="R56" s="6">
        <f t="shared" si="40"/>
        <v>4804.95</v>
      </c>
      <c r="S56" s="6">
        <f t="shared" si="41"/>
        <v>9874.2584030000035</v>
      </c>
      <c r="T56">
        <f t="shared" si="42"/>
        <v>8465</v>
      </c>
      <c r="U56" s="6">
        <f t="shared" si="43"/>
        <v>1409.2584030000035</v>
      </c>
      <c r="V56" s="4">
        <f t="shared" si="44"/>
        <v>0.16648061464855335</v>
      </c>
      <c r="W56" s="4">
        <f t="shared" si="45"/>
        <v>0.38503801942596483</v>
      </c>
      <c r="X56" s="1">
        <f t="shared" si="46"/>
        <v>0.48661375911938426</v>
      </c>
    </row>
    <row r="57" spans="1:25">
      <c r="A57" s="30" t="s">
        <v>156</v>
      </c>
      <c r="B57">
        <v>135</v>
      </c>
      <c r="C57" s="2">
        <v>144.65</v>
      </c>
      <c r="D57" s="3">
        <v>0.93330000000000002</v>
      </c>
      <c r="E57" s="1">
        <f t="shared" si="90"/>
        <v>0.22000122999999999</v>
      </c>
      <c r="F57" s="36">
        <f t="shared" si="1"/>
        <v>-8.6562037037037007E-2</v>
      </c>
      <c r="G57" s="9"/>
      <c r="H57" s="40">
        <f t="shared" si="91"/>
        <v>-11.685874999999996</v>
      </c>
      <c r="I57" t="s">
        <v>7</v>
      </c>
      <c r="J57" t="s">
        <v>65</v>
      </c>
      <c r="K57" s="2">
        <f t="shared" si="92"/>
        <v>135.001845</v>
      </c>
      <c r="L57" s="2">
        <f t="shared" si="93"/>
        <v>1.8450000000029831E-3</v>
      </c>
      <c r="M57" s="1">
        <f t="shared" si="94"/>
        <v>0.90001229999999999</v>
      </c>
      <c r="N57" s="6">
        <f t="shared" si="38"/>
        <v>5432.3400000000029</v>
      </c>
      <c r="O57" s="2">
        <f t="shared" si="39"/>
        <v>5070.0029220000024</v>
      </c>
      <c r="P57" s="2"/>
      <c r="Q57" s="15"/>
      <c r="R57" s="6">
        <f t="shared" si="40"/>
        <v>4804.95</v>
      </c>
      <c r="S57" s="6">
        <f t="shared" si="41"/>
        <v>9874.9529220000022</v>
      </c>
      <c r="T57">
        <f t="shared" si="42"/>
        <v>8600</v>
      </c>
      <c r="U57" s="6">
        <f t="shared" si="43"/>
        <v>1274.9529220000022</v>
      </c>
      <c r="V57" s="4">
        <f t="shared" si="44"/>
        <v>0.14825033976744217</v>
      </c>
      <c r="W57" s="4">
        <f t="shared" si="45"/>
        <v>0.33595154793744531</v>
      </c>
      <c r="X57" s="1">
        <f t="shared" si="46"/>
        <v>0.48657953490545247</v>
      </c>
    </row>
    <row r="58" spans="1:25">
      <c r="A58" s="30" t="s">
        <v>157</v>
      </c>
      <c r="B58">
        <v>135</v>
      </c>
      <c r="C58" s="2">
        <v>143.36000000000001</v>
      </c>
      <c r="D58" s="3">
        <v>0.94169999999999998</v>
      </c>
      <c r="E58" s="1">
        <f t="shared" si="90"/>
        <v>0.22000140800000001</v>
      </c>
      <c r="F58" s="36">
        <f t="shared" si="1"/>
        <v>-9.4708148148148055E-2</v>
      </c>
      <c r="G58" s="9"/>
      <c r="H58" s="40">
        <f t="shared" si="91"/>
        <v>-12.785599999999988</v>
      </c>
      <c r="I58" t="s">
        <v>7</v>
      </c>
      <c r="J58" t="s">
        <v>66</v>
      </c>
      <c r="K58" s="2">
        <f t="shared" si="92"/>
        <v>135.00211200000001</v>
      </c>
      <c r="L58" s="2">
        <f t="shared" si="93"/>
        <v>2.112000000010994E-3</v>
      </c>
      <c r="M58" s="1">
        <f t="shared" si="94"/>
        <v>0.90001408000000005</v>
      </c>
      <c r="N58" s="6">
        <f t="shared" si="38"/>
        <v>5575.7000000000025</v>
      </c>
      <c r="O58" s="2">
        <f t="shared" si="39"/>
        <v>5250.6366900000021</v>
      </c>
      <c r="P58" s="2"/>
      <c r="Q58" s="15"/>
      <c r="R58" s="6">
        <f t="shared" si="40"/>
        <v>4804.95</v>
      </c>
      <c r="S58" s="6">
        <f t="shared" si="41"/>
        <v>10055.586690000002</v>
      </c>
      <c r="T58">
        <f t="shared" si="42"/>
        <v>8735</v>
      </c>
      <c r="U58" s="6">
        <f t="shared" si="43"/>
        <v>1320.5866900000019</v>
      </c>
      <c r="V58" s="4">
        <f t="shared" si="44"/>
        <v>0.15118336462507176</v>
      </c>
      <c r="W58" s="4">
        <f t="shared" si="45"/>
        <v>0.33602287248253893</v>
      </c>
      <c r="X58" s="1">
        <f t="shared" si="46"/>
        <v>0.47783885198646714</v>
      </c>
    </row>
    <row r="59" spans="1:25">
      <c r="A59" s="30" t="s">
        <v>158</v>
      </c>
      <c r="B59">
        <v>135</v>
      </c>
      <c r="C59" s="2">
        <v>145.29</v>
      </c>
      <c r="D59" s="3">
        <v>0.92920000000000003</v>
      </c>
      <c r="E59" s="1">
        <f t="shared" si="90"/>
        <v>0.22000231200000001</v>
      </c>
      <c r="F59" s="36">
        <f t="shared" si="1"/>
        <v>-8.2520555555555569E-2</v>
      </c>
      <c r="G59" s="9"/>
      <c r="H59" s="40">
        <f t="shared" si="91"/>
        <v>-11.140275000000003</v>
      </c>
      <c r="I59" t="s">
        <v>7</v>
      </c>
      <c r="J59" t="s">
        <v>67</v>
      </c>
      <c r="K59" s="2">
        <f t="shared" si="92"/>
        <v>135.003468</v>
      </c>
      <c r="L59" s="2">
        <f t="shared" si="93"/>
        <v>3.4679999999980282E-3</v>
      </c>
      <c r="M59" s="1">
        <f t="shared" si="94"/>
        <v>0.90002311999999995</v>
      </c>
      <c r="N59" s="6">
        <f t="shared" si="38"/>
        <v>5720.9900000000025</v>
      </c>
      <c r="O59" s="2">
        <f t="shared" si="39"/>
        <v>5315.9439080000029</v>
      </c>
      <c r="P59" s="2"/>
      <c r="Q59" s="15"/>
      <c r="R59" s="6">
        <f t="shared" si="40"/>
        <v>4804.95</v>
      </c>
      <c r="S59" s="6">
        <f t="shared" si="41"/>
        <v>10120.893908000002</v>
      </c>
      <c r="T59">
        <f t="shared" si="42"/>
        <v>8870</v>
      </c>
      <c r="U59" s="6">
        <f t="shared" si="43"/>
        <v>1250.8939080000018</v>
      </c>
      <c r="V59" s="4">
        <f t="shared" si="44"/>
        <v>0.14102524329199562</v>
      </c>
      <c r="W59" s="4">
        <f t="shared" si="45"/>
        <v>0.30771919361385525</v>
      </c>
      <c r="X59" s="1">
        <f t="shared" si="46"/>
        <v>0.47475549528307526</v>
      </c>
    </row>
    <row r="60" spans="1:25">
      <c r="A60" s="30" t="s">
        <v>159</v>
      </c>
      <c r="B60">
        <v>135</v>
      </c>
      <c r="C60" s="2">
        <v>140.87</v>
      </c>
      <c r="D60" s="3">
        <v>0.95830000000000004</v>
      </c>
      <c r="E60" s="1">
        <f t="shared" si="90"/>
        <v>0.21999714733333336</v>
      </c>
      <c r="F60" s="36">
        <f t="shared" si="1"/>
        <v>-0.11043203703703697</v>
      </c>
      <c r="G60" s="9"/>
      <c r="H60" s="40">
        <f t="shared" si="91"/>
        <v>-14.908324999999991</v>
      </c>
      <c r="I60" t="s">
        <v>7</v>
      </c>
      <c r="J60" t="s">
        <v>68</v>
      </c>
      <c r="K60" s="2">
        <f t="shared" si="92"/>
        <v>134.995721</v>
      </c>
      <c r="L60" s="2">
        <f t="shared" si="93"/>
        <v>-4.2789999999968131E-3</v>
      </c>
      <c r="M60" s="1">
        <f t="shared" si="94"/>
        <v>0.89997147333333338</v>
      </c>
      <c r="N60" s="6">
        <f t="shared" si="38"/>
        <v>5861.8600000000024</v>
      </c>
      <c r="O60" s="2">
        <f t="shared" si="39"/>
        <v>5617.4204380000028</v>
      </c>
      <c r="P60" s="2"/>
      <c r="Q60" s="15"/>
      <c r="R60" s="6">
        <f t="shared" si="40"/>
        <v>4804.95</v>
      </c>
      <c r="S60" s="6">
        <f t="shared" si="41"/>
        <v>10422.370438000002</v>
      </c>
      <c r="T60">
        <f t="shared" si="42"/>
        <v>9005</v>
      </c>
      <c r="U60" s="6">
        <f t="shared" si="43"/>
        <v>1417.3704380000017</v>
      </c>
      <c r="V60" s="4">
        <f t="shared" si="44"/>
        <v>0.15739816079955604</v>
      </c>
      <c r="W60" s="4">
        <f t="shared" si="45"/>
        <v>0.33746513446268556</v>
      </c>
      <c r="X60" s="1">
        <f t="shared" si="46"/>
        <v>0.46102276143257526</v>
      </c>
    </row>
    <row r="61" spans="1:25">
      <c r="A61" s="30" t="s">
        <v>160</v>
      </c>
      <c r="B61">
        <v>135</v>
      </c>
      <c r="C61" s="2">
        <v>135.99</v>
      </c>
      <c r="D61" s="3">
        <v>0.99270000000000003</v>
      </c>
      <c r="E61" s="1">
        <f t="shared" ref="E61" si="95">10%*M61+13%</f>
        <v>0.21999818200000001</v>
      </c>
      <c r="F61" s="36">
        <f t="shared" si="1"/>
        <v>-0.14124833333333328</v>
      </c>
      <c r="G61" s="9"/>
      <c r="H61" s="40">
        <f t="shared" ref="H61" si="96">IF(G61="",$F$1*C61-B61,G61-B61)</f>
        <v>-19.068524999999994</v>
      </c>
      <c r="I61" t="s">
        <v>7</v>
      </c>
      <c r="J61" t="s">
        <v>312</v>
      </c>
      <c r="K61" s="2">
        <f t="shared" ref="K61" si="97">D61*C61</f>
        <v>134.99727300000001</v>
      </c>
      <c r="L61" s="2">
        <f t="shared" ref="L61" si="98">K61-B61</f>
        <v>-2.7269999999930405E-3</v>
      </c>
      <c r="M61" s="1">
        <f t="shared" ref="M61" si="99">K61/150</f>
        <v>0.89998182000000004</v>
      </c>
      <c r="N61" s="6">
        <f t="shared" si="38"/>
        <v>4019.090000000002</v>
      </c>
      <c r="O61" s="2">
        <f t="shared" si="39"/>
        <v>3989.7506430000021</v>
      </c>
      <c r="P61" s="2">
        <v>1978.76</v>
      </c>
      <c r="Q61" s="15">
        <v>1961.31</v>
      </c>
      <c r="R61" s="6">
        <f t="shared" si="40"/>
        <v>6766.26</v>
      </c>
      <c r="S61" s="6">
        <f t="shared" si="41"/>
        <v>10756.010643000001</v>
      </c>
      <c r="T61">
        <f t="shared" si="42"/>
        <v>9140</v>
      </c>
      <c r="U61" s="6">
        <f t="shared" si="43"/>
        <v>1616.0106430000014</v>
      </c>
      <c r="V61" s="4">
        <f t="shared" si="44"/>
        <v>0.17680641608315106</v>
      </c>
      <c r="W61" s="4">
        <f t="shared" si="45"/>
        <v>0.68078670915938666</v>
      </c>
      <c r="X61" s="1">
        <f t="shared" si="46"/>
        <v>0.62906780446554078</v>
      </c>
    </row>
    <row r="62" spans="1:25">
      <c r="A62" s="30" t="s">
        <v>161</v>
      </c>
      <c r="B62">
        <v>135</v>
      </c>
      <c r="C62" s="2">
        <v>135.58000000000001</v>
      </c>
      <c r="D62" s="3">
        <v>0.99570000000000003</v>
      </c>
      <c r="E62" s="1">
        <f t="shared" ref="E62:E64" si="100">10%*M62+13%</f>
        <v>0.21999800400000002</v>
      </c>
      <c r="F62" s="36">
        <f t="shared" ref="F62:F64" si="101">IF(G62="",($F$1*C62-B62)/B62,H62/B62)</f>
        <v>-0.14383740740740725</v>
      </c>
      <c r="G62" s="9"/>
      <c r="H62" s="40">
        <f t="shared" ref="H62:H64" si="102">IF(G62="",$F$1*C62-B62,G62-B62)</f>
        <v>-19.41804999999998</v>
      </c>
      <c r="I62" t="s">
        <v>7</v>
      </c>
      <c r="J62" t="s">
        <v>79</v>
      </c>
      <c r="K62" s="2">
        <f t="shared" ref="K62:K64" si="103">D62*C62</f>
        <v>134.99700600000003</v>
      </c>
      <c r="L62" s="2">
        <f t="shared" ref="L62:L64" si="104">K62-B62</f>
        <v>-2.9939999999726297E-3</v>
      </c>
      <c r="M62" s="1">
        <f t="shared" ref="M62:M64" si="105">K62/150</f>
        <v>0.8999800400000002</v>
      </c>
      <c r="N62" s="6">
        <f t="shared" si="38"/>
        <v>4154.6700000000019</v>
      </c>
      <c r="O62" s="2">
        <f t="shared" si="39"/>
        <v>4136.804919000002</v>
      </c>
      <c r="P62" s="2"/>
      <c r="Q62" s="15"/>
      <c r="R62" s="6">
        <f t="shared" si="40"/>
        <v>6766.26</v>
      </c>
      <c r="S62" s="6">
        <f t="shared" si="41"/>
        <v>10903.064919000002</v>
      </c>
      <c r="T62">
        <f t="shared" si="42"/>
        <v>9275</v>
      </c>
      <c r="U62" s="6">
        <f t="shared" si="43"/>
        <v>1628.0649190000022</v>
      </c>
      <c r="V62" s="4">
        <f t="shared" si="44"/>
        <v>0.17553260582210273</v>
      </c>
      <c r="W62" s="4">
        <f t="shared" si="45"/>
        <v>0.64895721318271415</v>
      </c>
      <c r="X62" s="1">
        <f t="shared" si="46"/>
        <v>0.620583299307786</v>
      </c>
    </row>
    <row r="63" spans="1:25">
      <c r="A63" s="30" t="s">
        <v>162</v>
      </c>
      <c r="B63">
        <v>120</v>
      </c>
      <c r="C63" s="2">
        <v>119.33</v>
      </c>
      <c r="D63" s="3">
        <v>1.0056</v>
      </c>
      <c r="E63" s="1">
        <f t="shared" si="100"/>
        <v>0.20999883200000002</v>
      </c>
      <c r="F63" s="36">
        <f t="shared" si="101"/>
        <v>-0.15225979166666667</v>
      </c>
      <c r="G63" s="9"/>
      <c r="H63" s="40">
        <f t="shared" si="102"/>
        <v>-18.271174999999999</v>
      </c>
      <c r="I63" t="s">
        <v>7</v>
      </c>
      <c r="J63" t="s">
        <v>80</v>
      </c>
      <c r="K63" s="2">
        <f t="shared" si="103"/>
        <v>119.998248</v>
      </c>
      <c r="L63" s="2">
        <f t="shared" si="104"/>
        <v>-1.751999999996201E-3</v>
      </c>
      <c r="M63" s="1">
        <f t="shared" si="105"/>
        <v>0.79998831999999997</v>
      </c>
      <c r="N63" s="6">
        <f t="shared" si="38"/>
        <v>4147.7400000000016</v>
      </c>
      <c r="O63" s="2">
        <f t="shared" si="39"/>
        <v>4170.9673440000015</v>
      </c>
      <c r="P63" s="2">
        <v>126.26</v>
      </c>
      <c r="Q63" s="15">
        <v>126.97</v>
      </c>
      <c r="R63" s="6">
        <f t="shared" si="40"/>
        <v>6893.2300000000005</v>
      </c>
      <c r="S63" s="6">
        <f t="shared" si="41"/>
        <v>11064.197344000002</v>
      </c>
      <c r="T63">
        <f t="shared" si="42"/>
        <v>9395</v>
      </c>
      <c r="U63" s="6">
        <f t="shared" si="43"/>
        <v>1669.197344000002</v>
      </c>
      <c r="V63" s="4">
        <f t="shared" si="44"/>
        <v>0.17766869015433762</v>
      </c>
      <c r="W63" s="4">
        <f t="shared" si="45"/>
        <v>0.66720655535880691</v>
      </c>
      <c r="X63" s="1">
        <f t="shared" si="46"/>
        <v>0.62302124462179143</v>
      </c>
    </row>
    <row r="64" spans="1:25">
      <c r="A64" s="30" t="s">
        <v>163</v>
      </c>
      <c r="B64">
        <v>120</v>
      </c>
      <c r="C64" s="2">
        <v>118.64</v>
      </c>
      <c r="D64" s="3">
        <v>1.0115000000000001</v>
      </c>
      <c r="E64" s="1">
        <f t="shared" si="100"/>
        <v>0.21000290666666668</v>
      </c>
      <c r="F64" s="36">
        <f t="shared" si="101"/>
        <v>-0.15716166666666662</v>
      </c>
      <c r="G64" s="9"/>
      <c r="H64" s="40">
        <f t="shared" si="102"/>
        <v>-18.859399999999994</v>
      </c>
      <c r="I64" t="s">
        <v>7</v>
      </c>
      <c r="J64" t="s">
        <v>81</v>
      </c>
      <c r="K64" s="2">
        <f t="shared" si="103"/>
        <v>120.00436000000001</v>
      </c>
      <c r="L64" s="2">
        <f t="shared" si="104"/>
        <v>4.3600000000054706E-3</v>
      </c>
      <c r="M64" s="1">
        <f t="shared" si="105"/>
        <v>0.80002906666666673</v>
      </c>
      <c r="N64" s="6">
        <f t="shared" si="38"/>
        <v>3915.820000000002</v>
      </c>
      <c r="O64" s="2">
        <f t="shared" si="39"/>
        <v>3960.8519300000021</v>
      </c>
      <c r="P64" s="2">
        <v>350.56</v>
      </c>
      <c r="Q64" s="15">
        <v>354.59</v>
      </c>
      <c r="R64" s="6">
        <f t="shared" si="40"/>
        <v>7247.8200000000006</v>
      </c>
      <c r="S64" s="6">
        <f t="shared" si="41"/>
        <v>11208.671930000002</v>
      </c>
      <c r="T64">
        <f t="shared" si="42"/>
        <v>9515</v>
      </c>
      <c r="U64" s="6">
        <f t="shared" si="43"/>
        <v>1693.6719300000022</v>
      </c>
      <c r="V64" s="4">
        <f t="shared" si="44"/>
        <v>0.17800020283762508</v>
      </c>
      <c r="W64" s="4">
        <f t="shared" si="45"/>
        <v>0.74703902204500894</v>
      </c>
      <c r="X64" s="1">
        <f t="shared" si="46"/>
        <v>0.64662611639129308</v>
      </c>
    </row>
    <row r="65" spans="1:24">
      <c r="A65" s="30" t="s">
        <v>164</v>
      </c>
      <c r="B65">
        <v>120</v>
      </c>
      <c r="C65" s="2">
        <v>119.12</v>
      </c>
      <c r="D65" s="3">
        <v>1.0074000000000001</v>
      </c>
      <c r="E65" s="1">
        <f t="shared" ref="E65:E69" si="106">10%*M65+13%</f>
        <v>0.210000992</v>
      </c>
      <c r="F65" s="36">
        <f t="shared" ref="F65:F69" si="107">IF(G65="",($F$1*C65-B65)/B65,H65/B65)</f>
        <v>-0.15375166666666662</v>
      </c>
      <c r="G65" s="9"/>
      <c r="H65" s="40">
        <f t="shared" ref="H65:H69" si="108">IF(G65="",$F$1*C65-B65,G65-B65)</f>
        <v>-18.450199999999995</v>
      </c>
      <c r="I65" t="s">
        <v>7</v>
      </c>
      <c r="J65" t="s">
        <v>84</v>
      </c>
      <c r="K65" s="2">
        <f t="shared" ref="K65:K69" si="109">D65*C65</f>
        <v>120.00148800000001</v>
      </c>
      <c r="L65" s="2">
        <f t="shared" ref="L65:L69" si="110">K65-B65</f>
        <v>1.4880000000090376E-3</v>
      </c>
      <c r="M65" s="1">
        <f t="shared" ref="M65:M69" si="111">K65/150</f>
        <v>0.80000992000000004</v>
      </c>
      <c r="N65" s="6">
        <f t="shared" si="38"/>
        <v>4034.9400000000019</v>
      </c>
      <c r="O65" s="2">
        <f t="shared" si="39"/>
        <v>4064.798556000002</v>
      </c>
      <c r="P65" s="2"/>
      <c r="Q65" s="15"/>
      <c r="R65" s="6">
        <f t="shared" si="40"/>
        <v>7247.8200000000006</v>
      </c>
      <c r="S65" s="6">
        <f t="shared" si="41"/>
        <v>11312.618556000003</v>
      </c>
      <c r="T65">
        <f t="shared" si="42"/>
        <v>9635</v>
      </c>
      <c r="U65" s="6">
        <f t="shared" si="43"/>
        <v>1677.6185560000031</v>
      </c>
      <c r="V65" s="4">
        <f t="shared" si="44"/>
        <v>0.17411713087701131</v>
      </c>
      <c r="W65" s="4">
        <f t="shared" si="45"/>
        <v>0.70276165014787439</v>
      </c>
      <c r="X65" s="1">
        <f t="shared" si="46"/>
        <v>0.64068455628744692</v>
      </c>
    </row>
    <row r="66" spans="1:24">
      <c r="A66" s="30" t="s">
        <v>165</v>
      </c>
      <c r="B66">
        <v>120</v>
      </c>
      <c r="C66" s="2">
        <v>118.92</v>
      </c>
      <c r="D66" s="3">
        <v>1.0091000000000001</v>
      </c>
      <c r="E66" s="1">
        <f t="shared" si="106"/>
        <v>0.21000144800000003</v>
      </c>
      <c r="F66" s="36">
        <f t="shared" si="107"/>
        <v>-0.15517249999999999</v>
      </c>
      <c r="G66" s="9"/>
      <c r="H66" s="40">
        <f t="shared" si="108"/>
        <v>-18.620699999999999</v>
      </c>
      <c r="I66" t="s">
        <v>7</v>
      </c>
      <c r="J66" t="s">
        <v>85</v>
      </c>
      <c r="K66" s="2">
        <f t="shared" si="109"/>
        <v>120.00217200000002</v>
      </c>
      <c r="L66" s="2">
        <f t="shared" si="110"/>
        <v>2.1720000000158279E-3</v>
      </c>
      <c r="M66" s="1">
        <f t="shared" si="111"/>
        <v>0.80001448000000008</v>
      </c>
      <c r="N66" s="6">
        <f t="shared" si="38"/>
        <v>4153.8600000000015</v>
      </c>
      <c r="O66" s="2">
        <f t="shared" si="39"/>
        <v>4191.6601260000016</v>
      </c>
      <c r="P66" s="2"/>
      <c r="Q66" s="15"/>
      <c r="R66" s="6">
        <f t="shared" si="40"/>
        <v>7247.8200000000006</v>
      </c>
      <c r="S66" s="6">
        <f t="shared" si="41"/>
        <v>11439.480126000002</v>
      </c>
      <c r="T66">
        <f t="shared" si="42"/>
        <v>9755</v>
      </c>
      <c r="U66" s="6">
        <f t="shared" si="43"/>
        <v>1684.4801260000022</v>
      </c>
      <c r="V66" s="4">
        <f t="shared" si="44"/>
        <v>0.17267863926191729</v>
      </c>
      <c r="W66" s="4">
        <f t="shared" si="45"/>
        <v>0.67186246141082906</v>
      </c>
      <c r="X66" s="1">
        <f t="shared" si="46"/>
        <v>0.63357949139025405</v>
      </c>
    </row>
    <row r="67" spans="1:24">
      <c r="A67" s="30" t="s">
        <v>166</v>
      </c>
      <c r="B67">
        <v>120</v>
      </c>
      <c r="C67" s="2">
        <v>119.05</v>
      </c>
      <c r="D67" s="3">
        <v>1.008</v>
      </c>
      <c r="E67" s="1">
        <f t="shared" si="106"/>
        <v>0.21000160000000001</v>
      </c>
      <c r="F67" s="36">
        <f t="shared" si="107"/>
        <v>-0.15424895833333327</v>
      </c>
      <c r="G67" s="9"/>
      <c r="H67" s="40">
        <f t="shared" si="108"/>
        <v>-18.509874999999994</v>
      </c>
      <c r="I67" t="s">
        <v>7</v>
      </c>
      <c r="J67" t="s">
        <v>86</v>
      </c>
      <c r="K67" s="2">
        <f t="shared" si="109"/>
        <v>120.00239999999999</v>
      </c>
      <c r="L67" s="2">
        <f t="shared" si="110"/>
        <v>2.3999999999944066E-3</v>
      </c>
      <c r="M67" s="1">
        <f t="shared" si="111"/>
        <v>0.80001599999999995</v>
      </c>
      <c r="N67" s="6">
        <f t="shared" si="38"/>
        <v>4272.9100000000017</v>
      </c>
      <c r="O67" s="2">
        <f t="shared" si="39"/>
        <v>4307.0932800000019</v>
      </c>
      <c r="P67" s="2"/>
      <c r="Q67" s="15"/>
      <c r="R67" s="6">
        <f t="shared" si="40"/>
        <v>7247.8200000000006</v>
      </c>
      <c r="S67" s="6">
        <f t="shared" si="41"/>
        <v>11554.913280000002</v>
      </c>
      <c r="T67">
        <f t="shared" si="42"/>
        <v>9875</v>
      </c>
      <c r="U67" s="6">
        <f t="shared" si="43"/>
        <v>1679.9132800000025</v>
      </c>
      <c r="V67" s="4">
        <f t="shared" si="44"/>
        <v>0.1701178005063293</v>
      </c>
      <c r="W67" s="4">
        <f t="shared" si="45"/>
        <v>0.6394359274964041</v>
      </c>
      <c r="X67" s="1">
        <f t="shared" si="46"/>
        <v>0.62725005583079541</v>
      </c>
    </row>
    <row r="68" spans="1:24">
      <c r="A68" s="30" t="s">
        <v>167</v>
      </c>
      <c r="B68">
        <v>120</v>
      </c>
      <c r="C68" s="2">
        <v>121.49</v>
      </c>
      <c r="D68" s="3">
        <v>0.98770000000000002</v>
      </c>
      <c r="E68" s="1">
        <f t="shared" si="106"/>
        <v>0.20999711533333335</v>
      </c>
      <c r="F68" s="36">
        <f t="shared" si="107"/>
        <v>-0.13691479166666673</v>
      </c>
      <c r="G68" s="9"/>
      <c r="H68" s="40">
        <f t="shared" si="108"/>
        <v>-16.429775000000006</v>
      </c>
      <c r="I68" t="s">
        <v>7</v>
      </c>
      <c r="J68" t="s">
        <v>87</v>
      </c>
      <c r="K68" s="2">
        <f t="shared" si="109"/>
        <v>119.995673</v>
      </c>
      <c r="L68" s="2">
        <f t="shared" si="110"/>
        <v>-4.3270000000035225E-3</v>
      </c>
      <c r="M68" s="1">
        <f t="shared" si="111"/>
        <v>0.79997115333333335</v>
      </c>
      <c r="N68" s="6">
        <f t="shared" si="38"/>
        <v>4394.4000000000015</v>
      </c>
      <c r="O68" s="2">
        <f t="shared" si="39"/>
        <v>4340.3488800000014</v>
      </c>
      <c r="P68" s="2"/>
      <c r="Q68" s="15"/>
      <c r="R68" s="6">
        <f t="shared" si="40"/>
        <v>7247.8200000000006</v>
      </c>
      <c r="S68" s="6">
        <f t="shared" si="41"/>
        <v>11588.168880000001</v>
      </c>
      <c r="T68">
        <f t="shared" si="42"/>
        <v>9995</v>
      </c>
      <c r="U68" s="6">
        <f t="shared" si="43"/>
        <v>1593.1688800000011</v>
      </c>
      <c r="V68" s="4">
        <f t="shared" si="44"/>
        <v>0.15939658629314679</v>
      </c>
      <c r="W68" s="4">
        <f t="shared" si="45"/>
        <v>0.57992882883538832</v>
      </c>
      <c r="X68" s="1">
        <f t="shared" si="46"/>
        <v>0.62544998049769529</v>
      </c>
    </row>
    <row r="69" spans="1:24">
      <c r="A69" s="30" t="s">
        <v>168</v>
      </c>
      <c r="B69">
        <v>135</v>
      </c>
      <c r="C69" s="2">
        <v>136.99</v>
      </c>
      <c r="D69" s="3">
        <v>0.98550000000000004</v>
      </c>
      <c r="E69" s="1">
        <f t="shared" si="106"/>
        <v>0.22000243000000003</v>
      </c>
      <c r="F69" s="36">
        <f t="shared" si="107"/>
        <v>-0.13493351851851842</v>
      </c>
      <c r="G69" s="9"/>
      <c r="H69" s="40">
        <f t="shared" si="108"/>
        <v>-18.216024999999988</v>
      </c>
      <c r="I69" t="s">
        <v>7</v>
      </c>
      <c r="J69" t="s">
        <v>88</v>
      </c>
      <c r="K69" s="2">
        <f t="shared" si="109"/>
        <v>135.00364500000001</v>
      </c>
      <c r="L69" s="2">
        <f t="shared" si="110"/>
        <v>3.6450000000058935E-3</v>
      </c>
      <c r="M69" s="1">
        <f t="shared" si="111"/>
        <v>0.9000243</v>
      </c>
      <c r="N69" s="6">
        <f t="shared" si="38"/>
        <v>4531.3900000000012</v>
      </c>
      <c r="O69" s="2">
        <f t="shared" si="39"/>
        <v>4465.6848450000016</v>
      </c>
      <c r="P69" s="2"/>
      <c r="Q69" s="15"/>
      <c r="R69" s="6">
        <f t="shared" si="40"/>
        <v>7247.8200000000006</v>
      </c>
      <c r="S69" s="6">
        <f t="shared" si="41"/>
        <v>11713.504845000003</v>
      </c>
      <c r="T69">
        <f t="shared" si="42"/>
        <v>10130</v>
      </c>
      <c r="U69" s="6">
        <f t="shared" si="43"/>
        <v>1583.5048450000031</v>
      </c>
      <c r="V69" s="4">
        <f t="shared" si="44"/>
        <v>0.15631834600197458</v>
      </c>
      <c r="W69" s="4">
        <f t="shared" si="45"/>
        <v>0.54941219667057672</v>
      </c>
      <c r="X69" s="1">
        <f t="shared" si="46"/>
        <v>0.6187575875800988</v>
      </c>
    </row>
    <row r="70" spans="1:24">
      <c r="A70" s="30" t="s">
        <v>169</v>
      </c>
      <c r="B70">
        <v>135</v>
      </c>
      <c r="C70" s="2">
        <v>138.38999999999999</v>
      </c>
      <c r="D70" s="3">
        <v>0.97550000000000003</v>
      </c>
      <c r="E70" s="1">
        <f t="shared" ref="E70:E74" si="112">10%*M70+13%</f>
        <v>0.21999963</v>
      </c>
      <c r="F70" s="36">
        <f t="shared" ref="F70:F74" si="113">IF(G70="",($F$1*C70-B70)/B70,H70/B70)</f>
        <v>-0.1260927777777778</v>
      </c>
      <c r="G70" s="9"/>
      <c r="H70" s="40">
        <f t="shared" ref="H70:H74" si="114">IF(G70="",$F$1*C70-B70,G70-B70)</f>
        <v>-17.022525000000002</v>
      </c>
      <c r="I70" t="s">
        <v>7</v>
      </c>
      <c r="J70" t="s">
        <v>89</v>
      </c>
      <c r="K70" s="2">
        <f t="shared" ref="K70:K74" si="115">D70*C70</f>
        <v>134.99944499999998</v>
      </c>
      <c r="L70" s="2">
        <f t="shared" ref="L70:L74" si="116">K70-B70</f>
        <v>-5.5500000001984517E-4</v>
      </c>
      <c r="M70" s="1">
        <f t="shared" ref="M70:M74" si="117">K70/150</f>
        <v>0.89999629999999986</v>
      </c>
      <c r="N70" s="6">
        <f t="shared" si="38"/>
        <v>4669.7800000000016</v>
      </c>
      <c r="O70" s="2">
        <f t="shared" si="39"/>
        <v>4555.3703900000019</v>
      </c>
      <c r="P70" s="2"/>
      <c r="Q70" s="15"/>
      <c r="R70" s="6">
        <f t="shared" si="40"/>
        <v>7247.8200000000006</v>
      </c>
      <c r="S70" s="6">
        <f t="shared" si="41"/>
        <v>11803.190390000003</v>
      </c>
      <c r="T70">
        <f t="shared" si="42"/>
        <v>10265</v>
      </c>
      <c r="U70" s="6">
        <f t="shared" si="43"/>
        <v>1538.1903900000034</v>
      </c>
      <c r="V70" s="4">
        <f t="shared" si="44"/>
        <v>0.14984806527033645</v>
      </c>
      <c r="W70" s="4">
        <f t="shared" si="45"/>
        <v>0.50981061454735976</v>
      </c>
      <c r="X70" s="1">
        <f t="shared" si="46"/>
        <v>0.61405601032586565</v>
      </c>
    </row>
    <row r="71" spans="1:24">
      <c r="A71" s="30" t="s">
        <v>170</v>
      </c>
      <c r="B71">
        <v>135</v>
      </c>
      <c r="C71" s="2">
        <v>135.65</v>
      </c>
      <c r="D71" s="3">
        <v>0.99519999999999997</v>
      </c>
      <c r="E71" s="1">
        <f t="shared" si="112"/>
        <v>0.21999925333333337</v>
      </c>
      <c r="F71" s="36">
        <f t="shared" si="113"/>
        <v>-0.14339537037037034</v>
      </c>
      <c r="G71" s="9"/>
      <c r="H71" s="40">
        <f t="shared" si="114"/>
        <v>-19.358374999999995</v>
      </c>
      <c r="I71" t="s">
        <v>7</v>
      </c>
      <c r="J71" t="s">
        <v>90</v>
      </c>
      <c r="K71" s="2">
        <f t="shared" si="115"/>
        <v>134.99888000000001</v>
      </c>
      <c r="L71" s="2">
        <f t="shared" si="116"/>
        <v>-1.1199999999860211E-3</v>
      </c>
      <c r="M71" s="1">
        <f t="shared" si="117"/>
        <v>0.8999925333333334</v>
      </c>
      <c r="N71" s="6">
        <f t="shared" si="38"/>
        <v>4805.4300000000012</v>
      </c>
      <c r="O71" s="2">
        <f t="shared" si="39"/>
        <v>4782.3639360000006</v>
      </c>
      <c r="P71" s="2"/>
      <c r="Q71" s="15"/>
      <c r="R71" s="6">
        <f t="shared" si="40"/>
        <v>7247.8200000000006</v>
      </c>
      <c r="S71" s="6">
        <f t="shared" si="41"/>
        <v>12030.183936000001</v>
      </c>
      <c r="T71">
        <f t="shared" si="42"/>
        <v>10400</v>
      </c>
      <c r="U71" s="6">
        <f t="shared" si="43"/>
        <v>1630.1839360000013</v>
      </c>
      <c r="V71" s="4">
        <f t="shared" si="44"/>
        <v>0.15674845538461546</v>
      </c>
      <c r="W71" s="4">
        <f t="shared" si="45"/>
        <v>0.5171608017308662</v>
      </c>
      <c r="X71" s="1">
        <f t="shared" si="46"/>
        <v>0.6024695913676843</v>
      </c>
    </row>
    <row r="72" spans="1:24">
      <c r="A72" s="30" t="s">
        <v>171</v>
      </c>
      <c r="B72">
        <v>120</v>
      </c>
      <c r="C72" s="2">
        <v>119.99</v>
      </c>
      <c r="D72" s="3">
        <v>1.0001</v>
      </c>
      <c r="E72" s="1">
        <f t="shared" si="112"/>
        <v>0.21000133266666668</v>
      </c>
      <c r="F72" s="36">
        <f t="shared" si="113"/>
        <v>-0.14757104166666662</v>
      </c>
      <c r="G72" s="9"/>
      <c r="H72" s="40">
        <f t="shared" si="114"/>
        <v>-17.708524999999995</v>
      </c>
      <c r="I72" t="s">
        <v>7</v>
      </c>
      <c r="J72" t="s">
        <v>91</v>
      </c>
      <c r="K72" s="2">
        <f t="shared" si="115"/>
        <v>120.001999</v>
      </c>
      <c r="L72" s="2">
        <f t="shared" si="116"/>
        <v>1.9989999999978636E-3</v>
      </c>
      <c r="M72" s="1">
        <f t="shared" si="117"/>
        <v>0.80001332666666669</v>
      </c>
      <c r="N72" s="6">
        <f t="shared" si="38"/>
        <v>4925.420000000001</v>
      </c>
      <c r="O72" s="2">
        <f t="shared" si="39"/>
        <v>4925.9125420000009</v>
      </c>
      <c r="P72" s="2"/>
      <c r="Q72" s="15"/>
      <c r="R72" s="6">
        <f t="shared" si="40"/>
        <v>7247.8200000000006</v>
      </c>
      <c r="S72" s="6">
        <f t="shared" si="41"/>
        <v>12173.732542000002</v>
      </c>
      <c r="T72">
        <f t="shared" si="42"/>
        <v>10520</v>
      </c>
      <c r="U72" s="6">
        <f t="shared" si="43"/>
        <v>1653.7325420000016</v>
      </c>
      <c r="V72" s="4">
        <f t="shared" si="44"/>
        <v>0.15719891083650195</v>
      </c>
      <c r="W72" s="4">
        <f t="shared" si="45"/>
        <v>0.50539167833065468</v>
      </c>
      <c r="X72" s="1">
        <f t="shared" si="46"/>
        <v>0.59536547028568687</v>
      </c>
    </row>
    <row r="73" spans="1:24">
      <c r="A73" s="30" t="s">
        <v>172</v>
      </c>
      <c r="B73">
        <v>120</v>
      </c>
      <c r="C73" s="2">
        <v>120.63</v>
      </c>
      <c r="D73" s="3">
        <v>0.99480000000000002</v>
      </c>
      <c r="E73" s="1">
        <f t="shared" si="112"/>
        <v>0.21000181600000001</v>
      </c>
      <c r="F73" s="36">
        <f t="shared" si="113"/>
        <v>-0.14302437500000001</v>
      </c>
      <c r="G73" s="9"/>
      <c r="H73" s="40">
        <f t="shared" si="114"/>
        <v>-17.162925000000001</v>
      </c>
      <c r="I73" t="s">
        <v>7</v>
      </c>
      <c r="J73" t="s">
        <v>92</v>
      </c>
      <c r="K73" s="2">
        <f t="shared" si="115"/>
        <v>120.002724</v>
      </c>
      <c r="L73" s="2">
        <f t="shared" si="116"/>
        <v>2.7240000000006148E-3</v>
      </c>
      <c r="M73" s="1">
        <f t="shared" si="117"/>
        <v>0.80001816000000003</v>
      </c>
      <c r="N73" s="6">
        <f t="shared" si="38"/>
        <v>5046.0500000000011</v>
      </c>
      <c r="O73" s="2">
        <f t="shared" si="39"/>
        <v>5019.8105400000013</v>
      </c>
      <c r="P73" s="2"/>
      <c r="Q73" s="15"/>
      <c r="R73" s="6">
        <f t="shared" si="40"/>
        <v>7247.8200000000006</v>
      </c>
      <c r="S73" s="6">
        <f t="shared" si="41"/>
        <v>12267.630540000002</v>
      </c>
      <c r="T73">
        <f t="shared" si="42"/>
        <v>10640</v>
      </c>
      <c r="U73" s="6">
        <f t="shared" si="43"/>
        <v>1627.6305400000019</v>
      </c>
      <c r="V73" s="4">
        <f t="shared" si="44"/>
        <v>0.15297279511278217</v>
      </c>
      <c r="W73" s="4">
        <f t="shared" si="45"/>
        <v>0.47981844713429189</v>
      </c>
      <c r="X73" s="1">
        <f t="shared" si="46"/>
        <v>0.59080846756573413</v>
      </c>
    </row>
    <row r="74" spans="1:24">
      <c r="A74" s="30" t="s">
        <v>173</v>
      </c>
      <c r="B74">
        <v>120</v>
      </c>
      <c r="C74" s="2">
        <v>119.93</v>
      </c>
      <c r="D74" s="3">
        <v>1.0005999999999999</v>
      </c>
      <c r="E74" s="1">
        <f t="shared" si="112"/>
        <v>0.21000130533333333</v>
      </c>
      <c r="F74" s="36">
        <f t="shared" si="113"/>
        <v>-0.14799729166666656</v>
      </c>
      <c r="G74" s="9"/>
      <c r="H74" s="40">
        <f t="shared" si="114"/>
        <v>-17.759674999999987</v>
      </c>
      <c r="I74" t="s">
        <v>7</v>
      </c>
      <c r="J74" t="s">
        <v>93</v>
      </c>
      <c r="K74" s="2">
        <f t="shared" si="115"/>
        <v>120.001958</v>
      </c>
      <c r="L74" s="2">
        <f t="shared" si="116"/>
        <v>1.9580000000019027E-3</v>
      </c>
      <c r="M74" s="1">
        <f t="shared" si="117"/>
        <v>0.80001305333333339</v>
      </c>
      <c r="N74" s="6">
        <f t="shared" si="38"/>
        <v>5165.9800000000014</v>
      </c>
      <c r="O74" s="2">
        <f t="shared" si="39"/>
        <v>5169.0795880000014</v>
      </c>
      <c r="P74" s="2"/>
      <c r="Q74" s="15"/>
      <c r="R74" s="6">
        <f t="shared" si="40"/>
        <v>7247.8200000000006</v>
      </c>
      <c r="S74" s="6">
        <f t="shared" si="41"/>
        <v>12416.899588000002</v>
      </c>
      <c r="T74">
        <f t="shared" si="42"/>
        <v>10760</v>
      </c>
      <c r="U74" s="6">
        <f t="shared" si="43"/>
        <v>1656.899588000002</v>
      </c>
      <c r="V74" s="4">
        <f t="shared" si="44"/>
        <v>0.15398695055762102</v>
      </c>
      <c r="W74" s="4">
        <f t="shared" si="45"/>
        <v>0.47175816387542846</v>
      </c>
      <c r="X74" s="1">
        <f t="shared" si="46"/>
        <v>0.58370609737429724</v>
      </c>
    </row>
    <row r="75" spans="1:24">
      <c r="A75" s="30" t="s">
        <v>174</v>
      </c>
      <c r="B75">
        <v>120</v>
      </c>
      <c r="C75" s="2">
        <v>121.67</v>
      </c>
      <c r="D75" s="3">
        <v>0.98629999999999995</v>
      </c>
      <c r="E75" s="1">
        <f t="shared" ref="E75:E79" si="118">10%*M75+13%</f>
        <v>0.21000208066666667</v>
      </c>
      <c r="F75" s="36">
        <f t="shared" ref="F75:F79" si="119">IF(G75="",($F$1*C75-B75)/B75,H75/B75)</f>
        <v>-0.13563604166666668</v>
      </c>
      <c r="G75" s="9"/>
      <c r="H75" s="40">
        <f t="shared" ref="H75:H79" si="120">IF(G75="",$F$1*C75-B75,G75-B75)</f>
        <v>-16.276325</v>
      </c>
      <c r="I75" t="s">
        <v>7</v>
      </c>
      <c r="J75" t="s">
        <v>95</v>
      </c>
      <c r="K75" s="2">
        <f t="shared" ref="K75:K79" si="121">D75*C75</f>
        <v>120.00312099999999</v>
      </c>
      <c r="L75" s="2">
        <f t="shared" ref="L75:L79" si="122">K75-B75</f>
        <v>3.120999999993046E-3</v>
      </c>
      <c r="M75" s="1">
        <f t="shared" ref="M75:M79" si="123">K75/150</f>
        <v>0.80002080666666664</v>
      </c>
      <c r="N75" s="6">
        <f t="shared" si="38"/>
        <v>5287.6500000000015</v>
      </c>
      <c r="O75" s="2">
        <f t="shared" si="39"/>
        <v>5215.2091950000013</v>
      </c>
      <c r="P75" s="2"/>
      <c r="Q75" s="15"/>
      <c r="R75" s="6">
        <f t="shared" si="40"/>
        <v>7247.8200000000006</v>
      </c>
      <c r="S75" s="6">
        <f t="shared" si="41"/>
        <v>12463.029195000003</v>
      </c>
      <c r="T75">
        <f t="shared" si="42"/>
        <v>10880</v>
      </c>
      <c r="U75" s="6">
        <f t="shared" si="43"/>
        <v>1583.0291950000028</v>
      </c>
      <c r="V75" s="4">
        <f t="shared" si="44"/>
        <v>0.14549900689338258</v>
      </c>
      <c r="W75" s="4">
        <f t="shared" si="45"/>
        <v>0.43583445616682059</v>
      </c>
      <c r="X75" s="1">
        <f t="shared" si="46"/>
        <v>0.58154561676768979</v>
      </c>
    </row>
    <row r="76" spans="1:24">
      <c r="A76" s="30" t="s">
        <v>175</v>
      </c>
      <c r="B76">
        <v>135</v>
      </c>
      <c r="C76" s="2">
        <v>139.02000000000001</v>
      </c>
      <c r="D76" s="3">
        <v>0.97109999999999996</v>
      </c>
      <c r="E76" s="1">
        <f t="shared" si="118"/>
        <v>0.22000154799999999</v>
      </c>
      <c r="F76" s="36">
        <f t="shared" si="119"/>
        <v>-0.12211444444444434</v>
      </c>
      <c r="G76" s="9"/>
      <c r="H76" s="40">
        <f t="shared" si="120"/>
        <v>-16.485449999999986</v>
      </c>
      <c r="I76" t="s">
        <v>7</v>
      </c>
      <c r="J76" t="s">
        <v>96</v>
      </c>
      <c r="K76" s="2">
        <f t="shared" si="121"/>
        <v>135.00232199999999</v>
      </c>
      <c r="L76" s="2">
        <f t="shared" si="122"/>
        <v>2.3219999999923857E-3</v>
      </c>
      <c r="M76" s="1">
        <f t="shared" si="123"/>
        <v>0.90001547999999998</v>
      </c>
      <c r="N76" s="6">
        <f t="shared" si="38"/>
        <v>5426.6700000000019</v>
      </c>
      <c r="O76" s="2">
        <f t="shared" si="39"/>
        <v>5269.839237000002</v>
      </c>
      <c r="P76" s="2"/>
      <c r="Q76" s="15"/>
      <c r="R76" s="6">
        <f t="shared" si="40"/>
        <v>7247.8200000000006</v>
      </c>
      <c r="S76" s="6">
        <f t="shared" si="41"/>
        <v>12517.659237000003</v>
      </c>
      <c r="T76">
        <f t="shared" si="42"/>
        <v>11015</v>
      </c>
      <c r="U76" s="6">
        <f t="shared" si="43"/>
        <v>1502.6592370000035</v>
      </c>
      <c r="V76" s="4">
        <f t="shared" si="44"/>
        <v>0.13641935878347744</v>
      </c>
      <c r="W76" s="4">
        <f t="shared" si="45"/>
        <v>0.39888171974792885</v>
      </c>
      <c r="X76" s="1">
        <f t="shared" si="46"/>
        <v>0.57900761338643225</v>
      </c>
    </row>
    <row r="77" spans="1:24">
      <c r="A77" s="30" t="s">
        <v>176</v>
      </c>
      <c r="B77">
        <v>135</v>
      </c>
      <c r="C77" s="2">
        <v>137.81</v>
      </c>
      <c r="D77" s="3">
        <v>0.97960000000000003</v>
      </c>
      <c r="E77" s="1">
        <f t="shared" si="118"/>
        <v>0.21999911733333335</v>
      </c>
      <c r="F77" s="36">
        <f t="shared" si="119"/>
        <v>-0.12975537037037027</v>
      </c>
      <c r="G77" s="9"/>
      <c r="H77" s="40">
        <f t="shared" si="120"/>
        <v>-17.516974999999988</v>
      </c>
      <c r="I77" t="s">
        <v>7</v>
      </c>
      <c r="J77" t="s">
        <v>97</v>
      </c>
      <c r="K77" s="2">
        <f t="shared" si="121"/>
        <v>134.99867600000002</v>
      </c>
      <c r="L77" s="2">
        <f t="shared" si="122"/>
        <v>-1.3239999999825613E-3</v>
      </c>
      <c r="M77" s="1">
        <f t="shared" si="123"/>
        <v>0.89999117333333345</v>
      </c>
      <c r="N77" s="6">
        <f t="shared" si="38"/>
        <v>5564.4800000000023</v>
      </c>
      <c r="O77" s="2">
        <f t="shared" si="39"/>
        <v>5450.964608000002</v>
      </c>
      <c r="P77" s="2"/>
      <c r="Q77" s="15"/>
      <c r="R77" s="6">
        <f t="shared" si="40"/>
        <v>7247.8200000000006</v>
      </c>
      <c r="S77" s="6">
        <f t="shared" si="41"/>
        <v>12698.784608000002</v>
      </c>
      <c r="T77">
        <f t="shared" si="42"/>
        <v>11150</v>
      </c>
      <c r="U77" s="6">
        <f t="shared" si="43"/>
        <v>1548.7846080000018</v>
      </c>
      <c r="V77" s="4">
        <f t="shared" si="44"/>
        <v>0.13890444914798228</v>
      </c>
      <c r="W77" s="4">
        <f t="shared" si="45"/>
        <v>0.39690240019681378</v>
      </c>
      <c r="X77" s="1">
        <f t="shared" si="46"/>
        <v>0.57074910896858644</v>
      </c>
    </row>
    <row r="78" spans="1:24">
      <c r="A78" s="30" t="s">
        <v>177</v>
      </c>
      <c r="B78">
        <v>135</v>
      </c>
      <c r="C78" s="2">
        <v>143.16</v>
      </c>
      <c r="D78" s="3">
        <v>0.94299999999999995</v>
      </c>
      <c r="E78" s="1">
        <f t="shared" si="118"/>
        <v>0.21999992000000002</v>
      </c>
      <c r="F78" s="36">
        <f t="shared" si="119"/>
        <v>-9.5971111111111049E-2</v>
      </c>
      <c r="G78" s="9"/>
      <c r="H78" s="40">
        <f t="shared" si="120"/>
        <v>-12.956099999999992</v>
      </c>
      <c r="I78" t="s">
        <v>7</v>
      </c>
      <c r="J78" t="s">
        <v>98</v>
      </c>
      <c r="K78" s="2">
        <f t="shared" si="121"/>
        <v>134.99987999999999</v>
      </c>
      <c r="L78" s="2">
        <f t="shared" si="122"/>
        <v>-1.2000000000966793E-4</v>
      </c>
      <c r="M78" s="1">
        <f t="shared" si="123"/>
        <v>0.89999919999999989</v>
      </c>
      <c r="N78" s="6">
        <f t="shared" si="38"/>
        <v>5707.6400000000021</v>
      </c>
      <c r="O78" s="2">
        <f t="shared" si="39"/>
        <v>5382.3045200000015</v>
      </c>
      <c r="P78" s="2"/>
      <c r="Q78" s="15"/>
      <c r="R78" s="6">
        <f t="shared" si="40"/>
        <v>7247.8200000000006</v>
      </c>
      <c r="S78" s="6">
        <f t="shared" si="41"/>
        <v>12630.124520000001</v>
      </c>
      <c r="T78">
        <f t="shared" si="42"/>
        <v>11285</v>
      </c>
      <c r="U78" s="6">
        <f t="shared" si="43"/>
        <v>1345.1245200000012</v>
      </c>
      <c r="V78" s="4">
        <f t="shared" si="44"/>
        <v>0.11919579264510416</v>
      </c>
      <c r="W78" s="4">
        <f t="shared" si="45"/>
        <v>0.33318418301884045</v>
      </c>
      <c r="X78" s="1">
        <f t="shared" si="46"/>
        <v>0.57385182454242345</v>
      </c>
    </row>
    <row r="79" spans="1:24">
      <c r="A79" s="30" t="s">
        <v>178</v>
      </c>
      <c r="B79">
        <v>135</v>
      </c>
      <c r="C79" s="2">
        <v>144.37</v>
      </c>
      <c r="D79" s="3">
        <v>0.93510000000000004</v>
      </c>
      <c r="E79" s="1">
        <f t="shared" si="118"/>
        <v>0.220000258</v>
      </c>
      <c r="F79" s="36">
        <f t="shared" si="119"/>
        <v>-8.8330185185185109E-2</v>
      </c>
      <c r="G79" s="9"/>
      <c r="H79" s="40">
        <f t="shared" si="120"/>
        <v>-11.92457499999999</v>
      </c>
      <c r="I79" t="s">
        <v>7</v>
      </c>
      <c r="J79" t="s">
        <v>99</v>
      </c>
      <c r="K79" s="2">
        <f t="shared" si="121"/>
        <v>135.00038700000002</v>
      </c>
      <c r="L79" s="2">
        <f t="shared" si="122"/>
        <v>3.8700000001767876E-4</v>
      </c>
      <c r="M79" s="1">
        <f t="shared" si="123"/>
        <v>0.90000258000000011</v>
      </c>
      <c r="N79" s="6">
        <f t="shared" si="38"/>
        <v>5852.010000000002</v>
      </c>
      <c r="O79" s="2">
        <f t="shared" si="39"/>
        <v>5472.2145510000018</v>
      </c>
      <c r="P79" s="2"/>
      <c r="Q79" s="15"/>
      <c r="R79" s="6">
        <f t="shared" si="40"/>
        <v>7247.8200000000006</v>
      </c>
      <c r="S79" s="6">
        <f t="shared" si="41"/>
        <v>12720.034551000002</v>
      </c>
      <c r="T79">
        <f t="shared" si="42"/>
        <v>11420</v>
      </c>
      <c r="U79" s="6">
        <f t="shared" si="43"/>
        <v>1300.0345510000025</v>
      </c>
      <c r="V79" s="4">
        <f t="shared" si="44"/>
        <v>0.11383840201401063</v>
      </c>
      <c r="W79" s="4">
        <f t="shared" si="45"/>
        <v>0.31159598842811254</v>
      </c>
      <c r="X79" s="1">
        <f t="shared" si="46"/>
        <v>0.56979562209052359</v>
      </c>
    </row>
    <row r="80" spans="1:24">
      <c r="A80" s="30" t="s">
        <v>179</v>
      </c>
      <c r="B80">
        <v>135</v>
      </c>
      <c r="C80" s="2">
        <v>148.08000000000001</v>
      </c>
      <c r="D80" s="3">
        <v>0.91169999999999995</v>
      </c>
      <c r="E80" s="1">
        <f t="shared" ref="E80:E81" si="124">10%*M80+13%</f>
        <v>0.22000302399999999</v>
      </c>
      <c r="F80" s="36">
        <f t="shared" ref="F80:F81" si="125">IF(G80="",($F$1*C80-B80)/B80,H80/B80)</f>
        <v>-6.490222222222207E-2</v>
      </c>
      <c r="G80" s="9"/>
      <c r="H80" s="40">
        <f t="shared" ref="H80:H81" si="126">IF(G80="",$F$1*C80-B80,G80-B80)</f>
        <v>-8.7617999999999796</v>
      </c>
      <c r="I80" t="s">
        <v>7</v>
      </c>
      <c r="J80" t="s">
        <v>100</v>
      </c>
      <c r="K80" s="2">
        <f t="shared" ref="K80:K81" si="127">D80*C80</f>
        <v>135.004536</v>
      </c>
      <c r="L80" s="2">
        <f t="shared" ref="L80:L81" si="128">K80-B80</f>
        <v>4.5360000000016498E-3</v>
      </c>
      <c r="M80" s="1">
        <f t="shared" ref="M80:M81" si="129">K80/150</f>
        <v>0.90003023999999998</v>
      </c>
      <c r="N80" s="6">
        <f t="shared" si="38"/>
        <v>6000.090000000002</v>
      </c>
      <c r="O80" s="2">
        <f t="shared" si="39"/>
        <v>5470.2820530000017</v>
      </c>
      <c r="P80" s="2"/>
      <c r="Q80" s="15"/>
      <c r="R80" s="6">
        <f t="shared" si="40"/>
        <v>7247.8200000000006</v>
      </c>
      <c r="S80" s="6">
        <f t="shared" si="41"/>
        <v>12718.102053000002</v>
      </c>
      <c r="T80">
        <f t="shared" si="42"/>
        <v>11555</v>
      </c>
      <c r="U80" s="6">
        <f t="shared" si="43"/>
        <v>1163.1020530000023</v>
      </c>
      <c r="V80" s="4">
        <f t="shared" si="44"/>
        <v>0.10065790160103871</v>
      </c>
      <c r="W80" s="4">
        <f t="shared" si="45"/>
        <v>0.27003794895964472</v>
      </c>
      <c r="X80" s="1">
        <f t="shared" si="46"/>
        <v>0.56988220174647464</v>
      </c>
    </row>
    <row r="81" spans="1:24">
      <c r="A81" s="30" t="s">
        <v>180</v>
      </c>
      <c r="B81">
        <v>135</v>
      </c>
      <c r="C81" s="2">
        <v>147.01</v>
      </c>
      <c r="D81" s="3">
        <v>0.91830000000000001</v>
      </c>
      <c r="E81" s="1">
        <f t="shared" si="124"/>
        <v>0.219999522</v>
      </c>
      <c r="F81" s="36">
        <f t="shared" si="125"/>
        <v>-7.1659074074074069E-2</v>
      </c>
      <c r="G81" s="9"/>
      <c r="H81" s="40">
        <f t="shared" si="126"/>
        <v>-9.6739749999999987</v>
      </c>
      <c r="I81" t="s">
        <v>7</v>
      </c>
      <c r="J81" t="s">
        <v>101</v>
      </c>
      <c r="K81" s="2">
        <f t="shared" si="127"/>
        <v>134.99928299999999</v>
      </c>
      <c r="L81" s="2">
        <f t="shared" si="128"/>
        <v>-7.1700000000873843E-4</v>
      </c>
      <c r="M81" s="1">
        <f t="shared" si="129"/>
        <v>0.89999521999999998</v>
      </c>
      <c r="N81" s="6">
        <f t="shared" si="38"/>
        <v>6147.1000000000022</v>
      </c>
      <c r="O81" s="2">
        <f t="shared" si="39"/>
        <v>5644.8819300000023</v>
      </c>
      <c r="P81" s="2"/>
      <c r="Q81" s="15"/>
      <c r="R81" s="6">
        <f t="shared" si="40"/>
        <v>7247.8200000000006</v>
      </c>
      <c r="S81" s="6">
        <f t="shared" si="41"/>
        <v>12892.701930000003</v>
      </c>
      <c r="T81">
        <f t="shared" si="42"/>
        <v>11690</v>
      </c>
      <c r="U81" s="6">
        <f t="shared" si="43"/>
        <v>1202.7019300000029</v>
      </c>
      <c r="V81" s="4">
        <f t="shared" si="44"/>
        <v>0.10288297091531251</v>
      </c>
      <c r="W81" s="4">
        <f t="shared" si="45"/>
        <v>0.27074587927549154</v>
      </c>
      <c r="X81" s="1">
        <f t="shared" si="46"/>
        <v>0.56216455164724333</v>
      </c>
    </row>
    <row r="82" spans="1:24">
      <c r="A82" s="30" t="s">
        <v>260</v>
      </c>
      <c r="B82">
        <v>135</v>
      </c>
      <c r="C82" s="2">
        <v>158.28</v>
      </c>
      <c r="D82" s="3">
        <v>0.85289999999999999</v>
      </c>
      <c r="E82" s="1">
        <f t="shared" ref="E82" si="130">10%*M82+13%</f>
        <v>0.21999800800000002</v>
      </c>
      <c r="F82" s="36">
        <f t="shared" ref="F82" si="131">IF(G82="",($F$1*C82-B82)/B82,H82/B82)</f>
        <v>-4.9111111111099282E-4</v>
      </c>
      <c r="G82" s="9"/>
      <c r="H82" s="40">
        <f t="shared" ref="H82" si="132">IF(G82="",$F$1*C82-B82,G82-B82)</f>
        <v>-6.6299999999984038E-2</v>
      </c>
      <c r="I82" t="s">
        <v>7</v>
      </c>
      <c r="J82" t="s">
        <v>266</v>
      </c>
      <c r="K82" s="2">
        <f t="shared" ref="K82" si="133">D82*C82</f>
        <v>134.99701200000001</v>
      </c>
      <c r="L82" s="2">
        <f t="shared" ref="L82" si="134">K82-B82</f>
        <v>-2.9879999999877782E-3</v>
      </c>
      <c r="M82" s="1">
        <f t="shared" ref="M82" si="135">K82/150</f>
        <v>0.89998008000000007</v>
      </c>
      <c r="N82" s="6">
        <f t="shared" si="38"/>
        <v>6305.3800000000019</v>
      </c>
      <c r="O82" s="2">
        <f t="shared" si="39"/>
        <v>5377.8586020000012</v>
      </c>
      <c r="P82" s="2"/>
      <c r="Q82" s="15"/>
      <c r="R82" s="6">
        <f t="shared" si="40"/>
        <v>7247.8200000000006</v>
      </c>
      <c r="S82" s="6">
        <f t="shared" si="41"/>
        <v>12625.678602000002</v>
      </c>
      <c r="T82">
        <f t="shared" si="42"/>
        <v>11825</v>
      </c>
      <c r="U82" s="6">
        <f t="shared" si="43"/>
        <v>800.67860200000177</v>
      </c>
      <c r="V82" s="4">
        <f t="shared" si="44"/>
        <v>6.7710664016913391E-2</v>
      </c>
      <c r="W82" s="4">
        <f t="shared" si="45"/>
        <v>0.17492836244150367</v>
      </c>
      <c r="X82" s="1">
        <f t="shared" si="46"/>
        <v>0.57405389670317541</v>
      </c>
    </row>
    <row r="83" spans="1:24">
      <c r="A83" s="30" t="s">
        <v>261</v>
      </c>
      <c r="B83">
        <v>90</v>
      </c>
      <c r="C83" s="2">
        <v>104.2</v>
      </c>
      <c r="D83" s="3">
        <v>0.86370000000000002</v>
      </c>
      <c r="E83" s="1">
        <f t="shared" ref="E83:E85" si="136">10%*M83+13%</f>
        <v>0.18999836000000001</v>
      </c>
      <c r="F83" s="36">
        <f t="shared" ref="F83:F85" si="137">IF(G83="",($F$1*C83-B83)/B83,H83/B83)</f>
        <v>-1.2994444444444437E-2</v>
      </c>
      <c r="G83" s="9"/>
      <c r="H83" s="40">
        <f t="shared" ref="H83:H85" si="138">IF(G83="",$F$1*C83-B83,G83-B83)</f>
        <v>-1.1694999999999993</v>
      </c>
      <c r="I83" t="s">
        <v>7</v>
      </c>
      <c r="J83" t="s">
        <v>269</v>
      </c>
      <c r="K83" s="2">
        <f t="shared" ref="K83:K85" si="139">D83*C83</f>
        <v>89.997540000000001</v>
      </c>
      <c r="L83" s="2">
        <f t="shared" ref="L83:L85" si="140">K83-B83</f>
        <v>-2.4599999999992406E-3</v>
      </c>
      <c r="M83" s="1">
        <f t="shared" ref="M83:M85" si="141">K83/150</f>
        <v>0.59998359999999995</v>
      </c>
      <c r="N83" s="6">
        <f t="shared" si="38"/>
        <v>6409.5800000000017</v>
      </c>
      <c r="O83" s="2">
        <f t="shared" si="39"/>
        <v>5535.9542460000021</v>
      </c>
      <c r="P83" s="2"/>
      <c r="Q83" s="15"/>
      <c r="R83" s="6">
        <f t="shared" si="40"/>
        <v>7247.8200000000006</v>
      </c>
      <c r="S83" s="6">
        <f t="shared" si="41"/>
        <v>12783.774246000003</v>
      </c>
      <c r="T83">
        <f t="shared" si="42"/>
        <v>11915</v>
      </c>
      <c r="U83" s="6">
        <f t="shared" si="43"/>
        <v>868.77424600000268</v>
      </c>
      <c r="V83" s="4">
        <f t="shared" si="44"/>
        <v>7.2914330339907796E-2</v>
      </c>
      <c r="W83" s="4">
        <f t="shared" si="45"/>
        <v>0.18614543385941884</v>
      </c>
      <c r="X83" s="1">
        <f t="shared" si="46"/>
        <v>0.56695463018426018</v>
      </c>
    </row>
    <row r="84" spans="1:24">
      <c r="A84" s="30" t="s">
        <v>262</v>
      </c>
      <c r="B84">
        <v>90</v>
      </c>
      <c r="C84" s="2">
        <v>104.64</v>
      </c>
      <c r="D84" s="3">
        <v>0.86009999999999998</v>
      </c>
      <c r="E84" s="1">
        <f t="shared" si="136"/>
        <v>0.190000576</v>
      </c>
      <c r="F84" s="36">
        <f t="shared" si="137"/>
        <v>-8.8266666666666216E-3</v>
      </c>
      <c r="G84" s="9"/>
      <c r="H84" s="40">
        <f t="shared" si="138"/>
        <v>-0.794399999999996</v>
      </c>
      <c r="I84" t="s">
        <v>7</v>
      </c>
      <c r="J84" t="s">
        <v>271</v>
      </c>
      <c r="K84" s="2">
        <f t="shared" si="139"/>
        <v>90.000863999999993</v>
      </c>
      <c r="L84" s="2">
        <f t="shared" si="140"/>
        <v>8.6399999999287047E-4</v>
      </c>
      <c r="M84" s="1">
        <f t="shared" si="141"/>
        <v>0.60000575999999994</v>
      </c>
      <c r="N84" s="6">
        <f t="shared" si="38"/>
        <v>6514.2200000000021</v>
      </c>
      <c r="O84" s="2">
        <f t="shared" si="39"/>
        <v>5602.8806220000015</v>
      </c>
      <c r="P84" s="2"/>
      <c r="Q84" s="15"/>
      <c r="R84" s="6">
        <f t="shared" si="40"/>
        <v>7247.8200000000006</v>
      </c>
      <c r="S84" s="6">
        <f t="shared" si="41"/>
        <v>12850.700622000002</v>
      </c>
      <c r="T84">
        <f t="shared" si="42"/>
        <v>12005</v>
      </c>
      <c r="U84" s="6">
        <f t="shared" si="43"/>
        <v>845.70062200000211</v>
      </c>
      <c r="V84" s="4">
        <f t="shared" si="44"/>
        <v>7.0445699458559163E-2</v>
      </c>
      <c r="W84" s="4">
        <f t="shared" si="45"/>
        <v>0.177773517504068</v>
      </c>
      <c r="X84" s="1">
        <f t="shared" si="46"/>
        <v>0.56400193368383023</v>
      </c>
    </row>
    <row r="85" spans="1:24">
      <c r="A85" s="30" t="s">
        <v>263</v>
      </c>
      <c r="B85">
        <v>90</v>
      </c>
      <c r="C85" s="2">
        <v>105.82</v>
      </c>
      <c r="D85" s="3">
        <v>0.85050000000000003</v>
      </c>
      <c r="E85" s="1">
        <f t="shared" si="136"/>
        <v>0.18999994000000001</v>
      </c>
      <c r="F85" s="36">
        <f t="shared" si="137"/>
        <v>2.350555555555584E-3</v>
      </c>
      <c r="G85" s="9"/>
      <c r="H85" s="40">
        <f t="shared" si="138"/>
        <v>0.21155000000000257</v>
      </c>
      <c r="I85" t="s">
        <v>7</v>
      </c>
      <c r="J85" t="s">
        <v>273</v>
      </c>
      <c r="K85" s="2">
        <f t="shared" si="139"/>
        <v>89.99991</v>
      </c>
      <c r="L85" s="2">
        <f t="shared" si="140"/>
        <v>-9.0000000000145519E-5</v>
      </c>
      <c r="M85" s="1">
        <f t="shared" si="141"/>
        <v>0.59999939999999996</v>
      </c>
      <c r="N85" s="6">
        <f t="shared" si="38"/>
        <v>6620.0400000000018</v>
      </c>
      <c r="O85" s="2">
        <f t="shared" si="39"/>
        <v>5630.3440200000014</v>
      </c>
      <c r="P85" s="2"/>
      <c r="Q85" s="15"/>
      <c r="R85" s="6">
        <f t="shared" si="40"/>
        <v>7247.8200000000006</v>
      </c>
      <c r="S85" s="6">
        <f t="shared" si="41"/>
        <v>12878.164020000002</v>
      </c>
      <c r="T85">
        <f t="shared" si="42"/>
        <v>12095</v>
      </c>
      <c r="U85" s="6">
        <f t="shared" si="43"/>
        <v>783.16402000000198</v>
      </c>
      <c r="V85" s="4">
        <f t="shared" si="44"/>
        <v>6.4751055808185409E-2</v>
      </c>
      <c r="W85" s="4">
        <f t="shared" si="45"/>
        <v>0.16157106193704429</v>
      </c>
      <c r="X85" s="1">
        <f t="shared" si="46"/>
        <v>0.56279916832430588</v>
      </c>
    </row>
    <row r="86" spans="1:24">
      <c r="A86" s="30" t="s">
        <v>264</v>
      </c>
      <c r="B86">
        <v>90</v>
      </c>
      <c r="C86" s="2">
        <v>102.35</v>
      </c>
      <c r="D86" s="3">
        <v>0.87929999999999997</v>
      </c>
      <c r="E86" s="1">
        <f t="shared" ref="E86" si="142">10%*M86+13%</f>
        <v>0.18999757</v>
      </c>
      <c r="F86" s="36">
        <f t="shared" ref="F86" si="143">IF(G86="",($F$1*C86-B86)/B86,H86/B86)</f>
        <v>-3.0518055555555496E-2</v>
      </c>
      <c r="G86" s="9"/>
      <c r="H86" s="40">
        <f t="shared" ref="H86" si="144">IF(G86="",$F$1*C86-B86,G86-B86)</f>
        <v>-2.7466249999999945</v>
      </c>
      <c r="I86" t="s">
        <v>7</v>
      </c>
      <c r="J86" t="s">
        <v>275</v>
      </c>
      <c r="K86" s="2">
        <f t="shared" ref="K86" si="145">D86*C86</f>
        <v>89.996354999999994</v>
      </c>
      <c r="L86" s="2">
        <f t="shared" ref="L86" si="146">K86-B86</f>
        <v>-3.6450000000058935E-3</v>
      </c>
      <c r="M86" s="1">
        <f t="shared" ref="M86" si="147">K86/150</f>
        <v>0.5999757</v>
      </c>
      <c r="N86" s="6">
        <f t="shared" si="38"/>
        <v>6722.3900000000021</v>
      </c>
      <c r="O86" s="2">
        <f t="shared" si="39"/>
        <v>5910.9975270000014</v>
      </c>
      <c r="R86" s="6">
        <f t="shared" si="40"/>
        <v>7247.8200000000006</v>
      </c>
      <c r="S86" s="6">
        <f t="shared" si="41"/>
        <v>13158.817527000003</v>
      </c>
      <c r="T86">
        <f t="shared" si="42"/>
        <v>12185</v>
      </c>
      <c r="U86" s="6">
        <f t="shared" si="43"/>
        <v>973.81752700000288</v>
      </c>
      <c r="V86" s="4">
        <f t="shared" si="44"/>
        <v>7.9919370291342107E-2</v>
      </c>
      <c r="W86" s="4">
        <f t="shared" si="45"/>
        <v>0.19724164948411893</v>
      </c>
      <c r="X86" s="1">
        <f t="shared" si="46"/>
        <v>0.55079569156791752</v>
      </c>
    </row>
    <row r="87" spans="1:24">
      <c r="A87" s="30" t="s">
        <v>315</v>
      </c>
      <c r="B87">
        <v>135</v>
      </c>
      <c r="C87" s="2">
        <v>155.24</v>
      </c>
      <c r="D87" s="3">
        <v>0.86960000000000004</v>
      </c>
      <c r="E87" s="1">
        <f t="shared" ref="E87:E91" si="148">10%*M87+13%</f>
        <v>0.21999780266666669</v>
      </c>
      <c r="F87" s="36">
        <f t="shared" ref="F87:F91" si="149">IF(G87="",($F$1*C87-B87)/B87,H87/B87)</f>
        <v>-1.9688148148148028E-2</v>
      </c>
      <c r="G87" s="9"/>
      <c r="H87" s="40">
        <f t="shared" ref="H87:H91" si="150">IF(G87="",$F$1*C87-B87,G87-B87)</f>
        <v>-2.6578999999999837</v>
      </c>
      <c r="I87" t="s">
        <v>7</v>
      </c>
      <c r="J87" t="s">
        <v>316</v>
      </c>
      <c r="K87" s="2">
        <f t="shared" ref="K87:K91" si="151">D87*C87</f>
        <v>134.99670400000002</v>
      </c>
      <c r="L87" s="2">
        <f t="shared" ref="L87:L91" si="152">K87-B87</f>
        <v>-3.2959999999775391E-3</v>
      </c>
      <c r="M87" s="1">
        <f t="shared" ref="M87:M91" si="153">K87/150</f>
        <v>0.89997802666666682</v>
      </c>
      <c r="N87" s="6">
        <f t="shared" si="38"/>
        <v>6877.6300000000019</v>
      </c>
      <c r="O87" s="2">
        <f t="shared" si="39"/>
        <v>5980.787048000002</v>
      </c>
      <c r="P87" s="2"/>
      <c r="Q87" s="15"/>
      <c r="R87" s="6">
        <f t="shared" si="40"/>
        <v>7247.8200000000006</v>
      </c>
      <c r="S87" s="6">
        <f t="shared" si="41"/>
        <v>13228.607048000002</v>
      </c>
      <c r="T87">
        <f t="shared" si="42"/>
        <v>12320</v>
      </c>
      <c r="U87" s="6">
        <f t="shared" si="43"/>
        <v>908.60704800000167</v>
      </c>
      <c r="V87" s="4">
        <f t="shared" si="44"/>
        <v>7.3750572077922127E-2</v>
      </c>
      <c r="W87" s="4">
        <f t="shared" si="45"/>
        <v>0.17913541080955375</v>
      </c>
      <c r="X87" s="1">
        <f t="shared" si="46"/>
        <v>0.54788988543550243</v>
      </c>
    </row>
    <row r="88" spans="1:24">
      <c r="A88" s="30" t="s">
        <v>317</v>
      </c>
      <c r="B88">
        <v>135</v>
      </c>
      <c r="C88" s="2">
        <v>156.34</v>
      </c>
      <c r="D88" s="3">
        <v>0.86350000000000005</v>
      </c>
      <c r="E88" s="1">
        <f t="shared" si="148"/>
        <v>0.21999972666666667</v>
      </c>
      <c r="F88" s="36">
        <f t="shared" si="149"/>
        <v>-1.2741851851851775E-2</v>
      </c>
      <c r="G88" s="9"/>
      <c r="H88" s="40">
        <f t="shared" si="150"/>
        <v>-1.7201499999999896</v>
      </c>
      <c r="I88" t="s">
        <v>7</v>
      </c>
      <c r="J88" t="s">
        <v>318</v>
      </c>
      <c r="K88" s="2">
        <f t="shared" si="151"/>
        <v>134.99959000000001</v>
      </c>
      <c r="L88" s="2">
        <f t="shared" si="152"/>
        <v>-4.0999999998803105E-4</v>
      </c>
      <c r="M88" s="1">
        <f t="shared" si="153"/>
        <v>0.8999972666666668</v>
      </c>
      <c r="N88" s="6">
        <f t="shared" si="38"/>
        <v>7033.9700000000021</v>
      </c>
      <c r="O88" s="2">
        <f t="shared" si="39"/>
        <v>6073.8330950000018</v>
      </c>
      <c r="P88" s="2"/>
      <c r="Q88" s="15"/>
      <c r="R88" s="6">
        <f t="shared" si="40"/>
        <v>7247.8200000000006</v>
      </c>
      <c r="S88" s="6">
        <f t="shared" si="41"/>
        <v>13321.653095000001</v>
      </c>
      <c r="T88">
        <f t="shared" si="42"/>
        <v>12455</v>
      </c>
      <c r="U88" s="6">
        <f t="shared" si="43"/>
        <v>866.65309500000149</v>
      </c>
      <c r="V88" s="4">
        <f t="shared" si="44"/>
        <v>6.9582745483741659E-2</v>
      </c>
      <c r="W88" s="4">
        <f t="shared" si="45"/>
        <v>0.16643424944019647</v>
      </c>
      <c r="X88" s="1">
        <f t="shared" si="46"/>
        <v>0.54406310900861965</v>
      </c>
    </row>
    <row r="89" spans="1:24">
      <c r="A89" s="30" t="s">
        <v>319</v>
      </c>
      <c r="B89">
        <v>135</v>
      </c>
      <c r="C89" s="2">
        <v>153.08000000000001</v>
      </c>
      <c r="D89" s="3">
        <v>0.88190000000000002</v>
      </c>
      <c r="E89" s="1">
        <f t="shared" si="148"/>
        <v>0.2200008346666667</v>
      </c>
      <c r="F89" s="36">
        <f t="shared" si="149"/>
        <v>-3.3328148148147975E-2</v>
      </c>
      <c r="G89" s="9"/>
      <c r="H89" s="40">
        <f t="shared" si="150"/>
        <v>-4.4992999999999768</v>
      </c>
      <c r="I89" t="s">
        <v>7</v>
      </c>
      <c r="J89" t="s">
        <v>320</v>
      </c>
      <c r="K89" s="2">
        <f t="shared" si="151"/>
        <v>135.00125200000002</v>
      </c>
      <c r="L89" s="2">
        <f t="shared" si="152"/>
        <v>1.2520000000222353E-3</v>
      </c>
      <c r="M89" s="1">
        <f t="shared" si="153"/>
        <v>0.90000834666666685</v>
      </c>
      <c r="N89" s="6">
        <f t="shared" si="38"/>
        <v>7187.050000000002</v>
      </c>
      <c r="O89" s="2">
        <f t="shared" si="39"/>
        <v>6338.2593950000019</v>
      </c>
      <c r="P89" s="2"/>
      <c r="Q89" s="15"/>
      <c r="R89" s="6">
        <f t="shared" si="40"/>
        <v>7247.8200000000006</v>
      </c>
      <c r="S89" s="6">
        <f t="shared" si="41"/>
        <v>13586.079395000002</v>
      </c>
      <c r="T89">
        <f t="shared" si="42"/>
        <v>12590</v>
      </c>
      <c r="U89" s="6">
        <f t="shared" si="43"/>
        <v>996.07939500000248</v>
      </c>
      <c r="V89" s="4">
        <f t="shared" si="44"/>
        <v>7.9116711278792939E-2</v>
      </c>
      <c r="W89" s="4">
        <f t="shared" si="45"/>
        <v>0.18645560333047606</v>
      </c>
      <c r="X89" s="1">
        <f t="shared" si="46"/>
        <v>0.53347399122865202</v>
      </c>
    </row>
    <row r="90" spans="1:24">
      <c r="A90" s="30" t="s">
        <v>321</v>
      </c>
      <c r="B90">
        <v>135</v>
      </c>
      <c r="C90" s="2">
        <v>152.16</v>
      </c>
      <c r="D90" s="3">
        <v>0.88719999999999999</v>
      </c>
      <c r="E90" s="1">
        <f t="shared" si="148"/>
        <v>0.21999756800000003</v>
      </c>
      <c r="F90" s="36">
        <f t="shared" si="149"/>
        <v>-3.9137777777777827E-2</v>
      </c>
      <c r="G90" s="9"/>
      <c r="H90" s="40">
        <f t="shared" si="150"/>
        <v>-5.283600000000007</v>
      </c>
      <c r="I90" t="s">
        <v>7</v>
      </c>
      <c r="J90" t="s">
        <v>322</v>
      </c>
      <c r="K90" s="2">
        <f t="shared" si="151"/>
        <v>134.996352</v>
      </c>
      <c r="L90" s="2">
        <f t="shared" si="152"/>
        <v>-3.6479999999983193E-3</v>
      </c>
      <c r="M90" s="1">
        <f t="shared" si="153"/>
        <v>0.89997568000000006</v>
      </c>
      <c r="N90" s="6">
        <f t="shared" si="38"/>
        <v>7339.2100000000019</v>
      </c>
      <c r="O90" s="2">
        <f t="shared" si="39"/>
        <v>6511.3471120000013</v>
      </c>
      <c r="P90" s="2"/>
      <c r="Q90" s="15"/>
      <c r="R90" s="6">
        <f t="shared" si="40"/>
        <v>7247.8200000000006</v>
      </c>
      <c r="S90" s="6">
        <f t="shared" si="41"/>
        <v>13759.167112000003</v>
      </c>
      <c r="T90">
        <f t="shared" si="42"/>
        <v>12725</v>
      </c>
      <c r="U90" s="6">
        <f t="shared" si="43"/>
        <v>1034.1671120000028</v>
      </c>
      <c r="V90" s="4">
        <f t="shared" si="44"/>
        <v>8.1270499960707454E-2</v>
      </c>
      <c r="W90" s="4">
        <f t="shared" si="45"/>
        <v>0.18881378957784878</v>
      </c>
      <c r="X90" s="1">
        <f t="shared" si="46"/>
        <v>0.52676298943115851</v>
      </c>
    </row>
    <row r="91" spans="1:24">
      <c r="A91" s="30" t="s">
        <v>323</v>
      </c>
      <c r="B91">
        <v>135</v>
      </c>
      <c r="C91" s="2">
        <v>156.97999999999999</v>
      </c>
      <c r="D91" s="3">
        <v>0.86</v>
      </c>
      <c r="E91" s="1">
        <f t="shared" si="148"/>
        <v>0.22000186666666666</v>
      </c>
      <c r="F91" s="36">
        <f t="shared" si="149"/>
        <v>-8.7003703703704485E-3</v>
      </c>
      <c r="G91" s="9"/>
      <c r="H91" s="40">
        <f t="shared" si="150"/>
        <v>-1.1745500000000106</v>
      </c>
      <c r="I91" t="s">
        <v>7</v>
      </c>
      <c r="J91" t="s">
        <v>324</v>
      </c>
      <c r="K91" s="2">
        <f t="shared" si="151"/>
        <v>135.00279999999998</v>
      </c>
      <c r="L91" s="2">
        <f t="shared" si="152"/>
        <v>2.7999999999792635E-3</v>
      </c>
      <c r="M91" s="1">
        <f t="shared" si="153"/>
        <v>0.90001866666666652</v>
      </c>
      <c r="N91" s="6">
        <f t="shared" si="38"/>
        <v>7496.1900000000014</v>
      </c>
      <c r="O91" s="2">
        <f t="shared" si="39"/>
        <v>6446.7234000000008</v>
      </c>
      <c r="P91" s="2"/>
      <c r="Q91" s="15"/>
      <c r="R91" s="6">
        <f t="shared" si="40"/>
        <v>7247.8200000000006</v>
      </c>
      <c r="S91" s="6">
        <f t="shared" si="41"/>
        <v>13694.543400000002</v>
      </c>
      <c r="T91">
        <f t="shared" si="42"/>
        <v>12860</v>
      </c>
      <c r="U91" s="6">
        <f t="shared" si="43"/>
        <v>834.54340000000229</v>
      </c>
      <c r="V91" s="4">
        <f t="shared" si="44"/>
        <v>6.4894510108864933E-2</v>
      </c>
      <c r="W91" s="4">
        <f t="shared" si="45"/>
        <v>0.14870217990157153</v>
      </c>
      <c r="X91" s="1">
        <f t="shared" si="46"/>
        <v>0.5292487517327521</v>
      </c>
    </row>
    <row r="92" spans="1:24">
      <c r="A92" s="30" t="s">
        <v>342</v>
      </c>
      <c r="B92">
        <v>240</v>
      </c>
      <c r="C92" s="2">
        <v>280.01</v>
      </c>
      <c r="D92" s="3">
        <v>0.85709999999999997</v>
      </c>
      <c r="E92" s="1">
        <f t="shared" ref="E92:E97" si="154">10%*M92+13%</f>
        <v>0.28999771400000002</v>
      </c>
      <c r="F92" s="36">
        <f t="shared" ref="F92:F97" si="155">IF(G92="",($F$1*C92-B92)/B92,H92/B92)</f>
        <v>-5.3811458333332968E-3</v>
      </c>
      <c r="G92" s="9"/>
      <c r="H92" s="40">
        <f t="shared" ref="H92:H97" si="156">IF(G92="",$F$1*C92-B92,G92-B92)</f>
        <v>-1.2914749999999913</v>
      </c>
      <c r="I92" t="s">
        <v>7</v>
      </c>
      <c r="J92" t="s">
        <v>331</v>
      </c>
      <c r="K92" s="2">
        <f t="shared" ref="K92:K97" si="157">D92*C92</f>
        <v>239.99657099999999</v>
      </c>
      <c r="L92" s="2">
        <f t="shared" ref="L92:L97" si="158">K92-B92</f>
        <v>-3.4290000000112286E-3</v>
      </c>
      <c r="M92" s="1">
        <f t="shared" ref="M92:M97" si="159">K92/150</f>
        <v>1.59997714</v>
      </c>
      <c r="N92" s="6">
        <f t="shared" si="38"/>
        <v>7776.2000000000016</v>
      </c>
      <c r="O92" s="2">
        <f t="shared" si="39"/>
        <v>6664.9810200000011</v>
      </c>
      <c r="P92" s="2"/>
      <c r="Q92" s="15"/>
      <c r="R92" s="6">
        <f t="shared" si="40"/>
        <v>7247.8200000000006</v>
      </c>
      <c r="S92" s="6">
        <f t="shared" si="41"/>
        <v>13912.801020000003</v>
      </c>
      <c r="T92">
        <f t="shared" si="42"/>
        <v>13100</v>
      </c>
      <c r="U92" s="6">
        <f t="shared" si="43"/>
        <v>812.80102000000261</v>
      </c>
      <c r="V92" s="4">
        <f t="shared" si="44"/>
        <v>6.2045879389313274E-2</v>
      </c>
      <c r="W92" s="4">
        <f t="shared" si="45"/>
        <v>0.1388885885259854</v>
      </c>
      <c r="X92" s="1">
        <f t="shared" si="46"/>
        <v>0.52094614086560109</v>
      </c>
    </row>
    <row r="93" spans="1:24">
      <c r="A93" s="30" t="s">
        <v>343</v>
      </c>
      <c r="B93">
        <v>240</v>
      </c>
      <c r="C93" s="2">
        <v>275.36</v>
      </c>
      <c r="D93" s="3">
        <v>0.87160000000000004</v>
      </c>
      <c r="E93" s="1">
        <f t="shared" si="154"/>
        <v>0.29000251733333338</v>
      </c>
      <c r="F93" s="36">
        <f t="shared" si="155"/>
        <v>-2.189833333333328E-2</v>
      </c>
      <c r="G93" s="9"/>
      <c r="H93" s="40">
        <f t="shared" si="156"/>
        <v>-5.2555999999999869</v>
      </c>
      <c r="I93" t="s">
        <v>7</v>
      </c>
      <c r="J93" t="s">
        <v>333</v>
      </c>
      <c r="K93" s="2">
        <f t="shared" si="157"/>
        <v>240.00377600000002</v>
      </c>
      <c r="L93" s="2">
        <f t="shared" si="158"/>
        <v>3.7760000000162108E-3</v>
      </c>
      <c r="M93" s="1">
        <f t="shared" si="159"/>
        <v>1.6000251733333335</v>
      </c>
      <c r="N93" s="6">
        <f t="shared" si="38"/>
        <v>8051.5600000000013</v>
      </c>
      <c r="O93" s="2">
        <f t="shared" si="39"/>
        <v>7017.7396960000015</v>
      </c>
      <c r="P93" s="2"/>
      <c r="Q93" s="15"/>
      <c r="R93" s="6">
        <f t="shared" si="40"/>
        <v>7247.8200000000006</v>
      </c>
      <c r="S93" s="6">
        <f t="shared" si="41"/>
        <v>14265.559696000002</v>
      </c>
      <c r="T93">
        <f t="shared" si="42"/>
        <v>13340</v>
      </c>
      <c r="U93" s="6">
        <f t="shared" si="43"/>
        <v>925.55969600000208</v>
      </c>
      <c r="V93" s="4">
        <f t="shared" si="44"/>
        <v>6.938228605697172E-2</v>
      </c>
      <c r="W93" s="4">
        <f t="shared" si="45"/>
        <v>0.15192586167841426</v>
      </c>
      <c r="X93" s="1">
        <f t="shared" si="46"/>
        <v>0.50806418776770856</v>
      </c>
    </row>
    <row r="94" spans="1:24">
      <c r="A94" s="30" t="s">
        <v>344</v>
      </c>
      <c r="B94">
        <v>135</v>
      </c>
      <c r="C94" s="2">
        <v>155.82</v>
      </c>
      <c r="D94" s="3">
        <v>0.86639999999999995</v>
      </c>
      <c r="E94" s="1">
        <f t="shared" si="154"/>
        <v>0.220001632</v>
      </c>
      <c r="F94" s="36">
        <f t="shared" si="155"/>
        <v>-1.6025555555555644E-2</v>
      </c>
      <c r="G94" s="9"/>
      <c r="H94" s="40">
        <f t="shared" si="156"/>
        <v>-2.1634500000000116</v>
      </c>
      <c r="I94" t="s">
        <v>7</v>
      </c>
      <c r="J94" t="s">
        <v>335</v>
      </c>
      <c r="K94" s="2">
        <f t="shared" si="157"/>
        <v>135.00244799999999</v>
      </c>
      <c r="L94" s="2">
        <f t="shared" si="158"/>
        <v>2.4479999999869051E-3</v>
      </c>
      <c r="M94" s="1">
        <f t="shared" si="159"/>
        <v>0.90001631999999987</v>
      </c>
      <c r="N94" s="6">
        <f t="shared" si="38"/>
        <v>8207.380000000001</v>
      </c>
      <c r="O94" s="2">
        <f t="shared" si="39"/>
        <v>7110.8740320000006</v>
      </c>
      <c r="P94" s="2"/>
      <c r="Q94" s="15"/>
      <c r="R94" s="6">
        <f t="shared" si="40"/>
        <v>7247.8200000000006</v>
      </c>
      <c r="S94" s="6">
        <f t="shared" si="41"/>
        <v>14358.694032000001</v>
      </c>
      <c r="T94">
        <f t="shared" si="42"/>
        <v>13475</v>
      </c>
      <c r="U94" s="6">
        <f t="shared" si="43"/>
        <v>883.69403200000124</v>
      </c>
      <c r="V94" s="4">
        <f t="shared" si="44"/>
        <v>6.5580262115027876E-2</v>
      </c>
      <c r="W94" s="4">
        <f t="shared" si="45"/>
        <v>0.14190918393237406</v>
      </c>
      <c r="X94" s="1">
        <f t="shared" si="46"/>
        <v>0.50476874734202148</v>
      </c>
    </row>
    <row r="95" spans="1:24">
      <c r="A95" s="30" t="s">
        <v>345</v>
      </c>
      <c r="B95">
        <v>135</v>
      </c>
      <c r="C95" s="2">
        <v>158.86000000000001</v>
      </c>
      <c r="D95" s="3">
        <v>0.8498</v>
      </c>
      <c r="E95" s="1">
        <f t="shared" si="154"/>
        <v>0.21999948533333336</v>
      </c>
      <c r="F95" s="36">
        <f t="shared" si="155"/>
        <v>3.1714814814816036E-3</v>
      </c>
      <c r="G95" s="9"/>
      <c r="H95" s="40">
        <f t="shared" si="156"/>
        <v>0.42815000000001646</v>
      </c>
      <c r="I95" t="s">
        <v>7</v>
      </c>
      <c r="J95" t="s">
        <v>337</v>
      </c>
      <c r="K95" s="2">
        <f t="shared" si="157"/>
        <v>134.99922800000002</v>
      </c>
      <c r="L95" s="2">
        <f t="shared" si="158"/>
        <v>-7.7199999998356361E-4</v>
      </c>
      <c r="M95" s="1">
        <f t="shared" si="159"/>
        <v>0.8999948533333334</v>
      </c>
      <c r="N95" s="6">
        <f t="shared" si="38"/>
        <v>8366.2400000000016</v>
      </c>
      <c r="O95" s="2">
        <f t="shared" si="39"/>
        <v>7109.6307520000009</v>
      </c>
      <c r="P95" s="2"/>
      <c r="Q95" s="15"/>
      <c r="R95" s="6">
        <f t="shared" si="40"/>
        <v>7247.8200000000006</v>
      </c>
      <c r="S95" s="6">
        <f t="shared" si="41"/>
        <v>14357.450752000001</v>
      </c>
      <c r="T95">
        <f t="shared" si="42"/>
        <v>13610</v>
      </c>
      <c r="U95" s="6">
        <f t="shared" si="43"/>
        <v>747.45075200000065</v>
      </c>
      <c r="V95" s="4">
        <f t="shared" si="44"/>
        <v>5.4919232329169843E-2</v>
      </c>
      <c r="W95" s="4">
        <f t="shared" si="45"/>
        <v>0.11748343366581926</v>
      </c>
      <c r="X95" s="1">
        <f t="shared" si="46"/>
        <v>0.50481245767047989</v>
      </c>
    </row>
    <row r="96" spans="1:24">
      <c r="A96" s="30" t="s">
        <v>346</v>
      </c>
      <c r="B96">
        <v>240</v>
      </c>
      <c r="C96" s="2">
        <v>284.02</v>
      </c>
      <c r="D96" s="3">
        <v>0.84499999999999997</v>
      </c>
      <c r="E96" s="1">
        <f t="shared" si="154"/>
        <v>0.28999793333333335</v>
      </c>
      <c r="F96" s="36">
        <f t="shared" si="155"/>
        <v>8.8627083333333214E-3</v>
      </c>
      <c r="G96" s="9"/>
      <c r="H96" s="40">
        <f t="shared" si="156"/>
        <v>2.127049999999997</v>
      </c>
      <c r="I96" t="s">
        <v>7</v>
      </c>
      <c r="J96" t="s">
        <v>339</v>
      </c>
      <c r="K96" s="2">
        <f t="shared" si="157"/>
        <v>239.99689999999998</v>
      </c>
      <c r="L96" s="2">
        <f t="shared" si="158"/>
        <v>-3.1000000000176442E-3</v>
      </c>
      <c r="M96" s="1">
        <f t="shared" si="159"/>
        <v>1.5999793333333332</v>
      </c>
      <c r="N96" s="6">
        <f t="shared" si="38"/>
        <v>8650.260000000002</v>
      </c>
      <c r="O96" s="2">
        <f t="shared" si="39"/>
        <v>7309.4697000000015</v>
      </c>
      <c r="P96" s="2"/>
      <c r="Q96" s="15"/>
      <c r="R96" s="6">
        <f t="shared" si="40"/>
        <v>7247.8200000000006</v>
      </c>
      <c r="S96" s="6">
        <f t="shared" si="41"/>
        <v>14557.289700000001</v>
      </c>
      <c r="T96">
        <f t="shared" si="42"/>
        <v>13850</v>
      </c>
      <c r="U96" s="6">
        <f t="shared" si="43"/>
        <v>707.28970000000118</v>
      </c>
      <c r="V96" s="4">
        <f t="shared" si="44"/>
        <v>5.1067848375451419E-2</v>
      </c>
      <c r="W96" s="4">
        <f t="shared" si="45"/>
        <v>0.10712972078919414</v>
      </c>
      <c r="X96" s="1">
        <f t="shared" si="46"/>
        <v>0.49788251449031751</v>
      </c>
    </row>
    <row r="97" spans="1:24">
      <c r="A97" s="30" t="s">
        <v>347</v>
      </c>
      <c r="B97">
        <v>90</v>
      </c>
      <c r="C97" s="2">
        <v>104.03</v>
      </c>
      <c r="D97" s="3">
        <v>0.86509999999999998</v>
      </c>
      <c r="E97" s="1">
        <f t="shared" si="154"/>
        <v>0.18999756866666667</v>
      </c>
      <c r="F97" s="36">
        <f t="shared" si="155"/>
        <v>-1.4604722222222222E-2</v>
      </c>
      <c r="G97" s="9"/>
      <c r="H97" s="40">
        <f t="shared" si="156"/>
        <v>-1.314425</v>
      </c>
      <c r="I97" t="s">
        <v>7</v>
      </c>
      <c r="J97" t="s">
        <v>341</v>
      </c>
      <c r="K97" s="2">
        <f t="shared" si="157"/>
        <v>89.996352999999999</v>
      </c>
      <c r="L97" s="2">
        <f t="shared" si="158"/>
        <v>-3.647000000000844E-3</v>
      </c>
      <c r="M97" s="1">
        <f t="shared" si="159"/>
        <v>0.59997568666666667</v>
      </c>
      <c r="N97" s="6">
        <f t="shared" si="38"/>
        <v>8754.2900000000027</v>
      </c>
      <c r="O97" s="2">
        <f t="shared" si="39"/>
        <v>7573.3362790000019</v>
      </c>
      <c r="P97" s="2"/>
      <c r="Q97" s="15"/>
      <c r="R97" s="6">
        <f t="shared" si="40"/>
        <v>7247.8200000000006</v>
      </c>
      <c r="S97" s="6">
        <f t="shared" si="41"/>
        <v>14821.156279000003</v>
      </c>
      <c r="T97">
        <f t="shared" si="42"/>
        <v>13940</v>
      </c>
      <c r="U97" s="6">
        <f t="shared" si="43"/>
        <v>881.15627900000254</v>
      </c>
      <c r="V97" s="4">
        <f t="shared" si="44"/>
        <v>6.3210636944046161E-2</v>
      </c>
      <c r="W97" s="4">
        <f t="shared" si="45"/>
        <v>0.13166954251081142</v>
      </c>
      <c r="X97" s="1">
        <f t="shared" si="46"/>
        <v>0.48901852619079311</v>
      </c>
    </row>
    <row r="98" spans="1:24">
      <c r="A98" s="30" t="s">
        <v>348</v>
      </c>
      <c r="B98">
        <v>135</v>
      </c>
      <c r="C98" s="2">
        <v>156.25</v>
      </c>
      <c r="D98" s="3">
        <v>0.86399999999999999</v>
      </c>
      <c r="E98" s="1">
        <f t="shared" ref="E98:E101" si="160">10%*M98+13%</f>
        <v>0.22000000000000003</v>
      </c>
      <c r="F98" s="36">
        <f t="shared" ref="F98:F101" si="161">IF(G98="",($F$1*C98-B98)/B98,H98/B98)</f>
        <v>-1.3310185185185185E-2</v>
      </c>
      <c r="G98" s="9"/>
      <c r="H98" s="40">
        <f t="shared" ref="H98:H101" si="162">IF(G98="",$F$1*C98-B98,G98-B98)</f>
        <v>-1.796875</v>
      </c>
      <c r="I98" t="s">
        <v>7</v>
      </c>
      <c r="J98" t="s">
        <v>349</v>
      </c>
      <c r="K98" s="2">
        <f t="shared" ref="K98:K101" si="163">D98*C98</f>
        <v>135</v>
      </c>
      <c r="L98" s="2">
        <f t="shared" ref="L98:L101" si="164">K98-B98</f>
        <v>0</v>
      </c>
      <c r="M98" s="1">
        <f t="shared" ref="M98:M101" si="165">K98/150</f>
        <v>0.9</v>
      </c>
      <c r="N98" s="6">
        <f t="shared" si="38"/>
        <v>8910.5400000000027</v>
      </c>
      <c r="O98" s="2">
        <f t="shared" si="39"/>
        <v>7698.7065600000024</v>
      </c>
      <c r="P98" s="2"/>
      <c r="Q98" s="15"/>
      <c r="R98" s="6">
        <f t="shared" si="40"/>
        <v>7247.8200000000006</v>
      </c>
      <c r="S98" s="6">
        <f t="shared" si="41"/>
        <v>14946.526560000002</v>
      </c>
      <c r="T98">
        <f t="shared" si="42"/>
        <v>14075</v>
      </c>
      <c r="U98" s="6">
        <f t="shared" si="43"/>
        <v>871.52656000000206</v>
      </c>
      <c r="V98" s="4">
        <f t="shared" si="44"/>
        <v>6.1920181882771042E-2</v>
      </c>
      <c r="W98" s="4">
        <f t="shared" si="45"/>
        <v>0.12765542434797439</v>
      </c>
      <c r="X98" s="1">
        <f t="shared" si="46"/>
        <v>0.48491667752403872</v>
      </c>
    </row>
    <row r="99" spans="1:24">
      <c r="A99" s="30" t="s">
        <v>350</v>
      </c>
      <c r="B99">
        <v>135</v>
      </c>
      <c r="C99" s="2">
        <v>156.19999999999999</v>
      </c>
      <c r="D99" s="3">
        <v>0.86429999999999996</v>
      </c>
      <c r="E99" s="1">
        <f t="shared" si="160"/>
        <v>0.22000244000000002</v>
      </c>
      <c r="F99" s="36">
        <f t="shared" si="161"/>
        <v>-1.362592592592604E-2</v>
      </c>
      <c r="G99" s="9"/>
      <c r="H99" s="40">
        <f t="shared" si="162"/>
        <v>-1.8395000000000152</v>
      </c>
      <c r="I99" t="s">
        <v>7</v>
      </c>
      <c r="J99" t="s">
        <v>351</v>
      </c>
      <c r="K99" s="2">
        <f t="shared" si="163"/>
        <v>135.00366</v>
      </c>
      <c r="L99" s="2">
        <f t="shared" si="164"/>
        <v>3.6599999999964439E-3</v>
      </c>
      <c r="M99" s="1">
        <f t="shared" si="165"/>
        <v>0.90002439999999995</v>
      </c>
      <c r="N99" s="6">
        <f t="shared" ref="N99:N135" si="166">N98+C99-P99</f>
        <v>9066.7400000000034</v>
      </c>
      <c r="O99" s="2">
        <f t="shared" ref="O99:O135" si="167">N99*D99</f>
        <v>7836.3833820000027</v>
      </c>
      <c r="P99" s="2"/>
      <c r="Q99" s="15"/>
      <c r="R99" s="6">
        <f t="shared" ref="R99:R135" si="168">Q99+R98</f>
        <v>7247.8200000000006</v>
      </c>
      <c r="S99" s="6">
        <f t="shared" ref="S99:S135" si="169">O99+R99</f>
        <v>15084.203382000003</v>
      </c>
      <c r="T99">
        <f t="shared" ref="T99:T135" si="170">T98+B99</f>
        <v>14210</v>
      </c>
      <c r="U99" s="6">
        <f t="shared" ref="U99:U135" si="171">S99-T99</f>
        <v>874.20338200000333</v>
      </c>
      <c r="V99" s="4">
        <f t="shared" ref="V99:V135" si="172">S99/T99-1</f>
        <v>6.1520294299789224E-2</v>
      </c>
      <c r="W99" s="4">
        <f t="shared" ref="W99:W135" si="173">O99/(T99-R99)-1</f>
        <v>0.1255646050518664</v>
      </c>
      <c r="X99" s="1">
        <f t="shared" ref="X99:X135" si="174">R99/S99</f>
        <v>0.48049073699502304</v>
      </c>
    </row>
    <row r="100" spans="1:24">
      <c r="A100" s="30" t="s">
        <v>352</v>
      </c>
      <c r="B100">
        <v>135</v>
      </c>
      <c r="C100" s="2">
        <v>157.12</v>
      </c>
      <c r="D100" s="3">
        <v>0.85919999999999996</v>
      </c>
      <c r="E100" s="1">
        <f t="shared" si="160"/>
        <v>0.21999833600000002</v>
      </c>
      <c r="F100" s="36">
        <f t="shared" si="161"/>
        <v>-7.8162962962961859E-3</v>
      </c>
      <c r="G100" s="9"/>
      <c r="H100" s="40">
        <f t="shared" si="162"/>
        <v>-1.055199999999985</v>
      </c>
      <c r="I100" t="s">
        <v>7</v>
      </c>
      <c r="J100" t="s">
        <v>353</v>
      </c>
      <c r="K100" s="2">
        <f t="shared" si="163"/>
        <v>134.99750399999999</v>
      </c>
      <c r="L100" s="2">
        <f t="shared" si="164"/>
        <v>-2.4960000000078253E-3</v>
      </c>
      <c r="M100" s="1">
        <f t="shared" si="165"/>
        <v>0.8999833599999999</v>
      </c>
      <c r="N100" s="6">
        <f t="shared" si="166"/>
        <v>9223.8600000000042</v>
      </c>
      <c r="O100" s="2">
        <f t="shared" si="167"/>
        <v>7925.1405120000036</v>
      </c>
      <c r="P100" s="2"/>
      <c r="Q100" s="15"/>
      <c r="R100" s="6">
        <f t="shared" si="168"/>
        <v>7247.8200000000006</v>
      </c>
      <c r="S100" s="6">
        <f t="shared" si="169"/>
        <v>15172.960512000005</v>
      </c>
      <c r="T100">
        <f t="shared" si="170"/>
        <v>14345</v>
      </c>
      <c r="U100" s="6">
        <f t="shared" si="171"/>
        <v>827.96051200000511</v>
      </c>
      <c r="V100" s="4">
        <f t="shared" si="172"/>
        <v>5.7717707354479231E-2</v>
      </c>
      <c r="W100" s="4">
        <f t="shared" si="173"/>
        <v>0.11666049219549235</v>
      </c>
      <c r="X100" s="1">
        <f t="shared" si="174"/>
        <v>0.47768001467266974</v>
      </c>
    </row>
    <row r="101" spans="1:24">
      <c r="A101" s="30" t="s">
        <v>354</v>
      </c>
      <c r="B101">
        <v>135</v>
      </c>
      <c r="C101" s="2">
        <v>157.53</v>
      </c>
      <c r="D101" s="3">
        <v>0.85699999999999998</v>
      </c>
      <c r="E101" s="1">
        <f t="shared" si="160"/>
        <v>0.22000214000000001</v>
      </c>
      <c r="F101" s="36">
        <f t="shared" si="161"/>
        <v>-5.2272222222221124E-3</v>
      </c>
      <c r="G101" s="9"/>
      <c r="H101" s="40">
        <f t="shared" si="162"/>
        <v>-0.70567499999998518</v>
      </c>
      <c r="I101" t="s">
        <v>7</v>
      </c>
      <c r="J101" t="s">
        <v>355</v>
      </c>
      <c r="K101" s="2">
        <f t="shared" si="163"/>
        <v>135.00321</v>
      </c>
      <c r="L101" s="2">
        <f t="shared" si="164"/>
        <v>3.2099999999957163E-3</v>
      </c>
      <c r="M101" s="1">
        <f t="shared" si="165"/>
        <v>0.90002139999999997</v>
      </c>
      <c r="N101" s="6">
        <f t="shared" si="166"/>
        <v>9381.3900000000049</v>
      </c>
      <c r="O101" s="2">
        <f t="shared" si="167"/>
        <v>8039.8512300000039</v>
      </c>
      <c r="P101" s="2"/>
      <c r="Q101" s="15"/>
      <c r="R101" s="6">
        <f t="shared" si="168"/>
        <v>7247.8200000000006</v>
      </c>
      <c r="S101" s="6">
        <f t="shared" si="169"/>
        <v>15287.671230000004</v>
      </c>
      <c r="T101">
        <f t="shared" si="170"/>
        <v>14480</v>
      </c>
      <c r="U101" s="6">
        <f t="shared" si="171"/>
        <v>807.67123000000356</v>
      </c>
      <c r="V101" s="4">
        <f t="shared" si="172"/>
        <v>5.5778399861878603E-2</v>
      </c>
      <c r="W101" s="4">
        <f t="shared" si="173"/>
        <v>0.11167742368138023</v>
      </c>
      <c r="X101" s="1">
        <f t="shared" si="174"/>
        <v>0.47409575277738353</v>
      </c>
    </row>
    <row r="102" spans="1:24">
      <c r="A102" s="30" t="s">
        <v>356</v>
      </c>
      <c r="B102">
        <v>135</v>
      </c>
      <c r="C102" s="2">
        <v>159.25</v>
      </c>
      <c r="D102" s="3">
        <v>0.84770000000000001</v>
      </c>
      <c r="E102" s="1">
        <f t="shared" ref="E102" si="175">10%*M102+13%</f>
        <v>0.21999748333333335</v>
      </c>
      <c r="F102" s="36">
        <f t="shared" ref="F102" si="176">IF(G102="",($F$1*C102-B102)/B102,H102/B102)</f>
        <v>5.6342592592592928E-3</v>
      </c>
      <c r="G102" s="9"/>
      <c r="H102" s="40">
        <f t="shared" ref="H102" si="177">IF(G102="",$F$1*C102-B102,G102-B102)</f>
        <v>0.76062500000000455</v>
      </c>
      <c r="I102" t="s">
        <v>7</v>
      </c>
      <c r="J102" t="s">
        <v>357</v>
      </c>
      <c r="K102" s="2">
        <f t="shared" ref="K102" si="178">D102*C102</f>
        <v>134.99622500000001</v>
      </c>
      <c r="L102" s="2">
        <f t="shared" ref="L102" si="179">K102-B102</f>
        <v>-3.7749999999903139E-3</v>
      </c>
      <c r="M102" s="1">
        <f t="shared" ref="M102" si="180">K102/150</f>
        <v>0.89997483333333339</v>
      </c>
      <c r="N102" s="6">
        <f t="shared" si="166"/>
        <v>9540.6400000000049</v>
      </c>
      <c r="O102" s="2">
        <f t="shared" si="167"/>
        <v>8087.6005280000045</v>
      </c>
      <c r="P102" s="2"/>
      <c r="Q102" s="15"/>
      <c r="R102" s="6">
        <f t="shared" si="168"/>
        <v>7247.8200000000006</v>
      </c>
      <c r="S102" s="6">
        <f t="shared" si="169"/>
        <v>15335.420528000006</v>
      </c>
      <c r="T102">
        <f t="shared" si="170"/>
        <v>14615</v>
      </c>
      <c r="U102" s="6">
        <f t="shared" si="171"/>
        <v>720.42052800000602</v>
      </c>
      <c r="V102" s="4">
        <f t="shared" si="172"/>
        <v>4.9293228053370219E-2</v>
      </c>
      <c r="W102" s="4">
        <f t="shared" si="173"/>
        <v>9.7787827635541058E-2</v>
      </c>
      <c r="X102" s="1">
        <f t="shared" si="174"/>
        <v>0.47261957940877131</v>
      </c>
    </row>
    <row r="103" spans="1:24">
      <c r="A103" s="30" t="s">
        <v>366</v>
      </c>
      <c r="B103">
        <v>240</v>
      </c>
      <c r="C103" s="2">
        <v>286.29000000000002</v>
      </c>
      <c r="D103" s="3">
        <v>0.83830000000000005</v>
      </c>
      <c r="E103" s="1">
        <f t="shared" ref="E103:E105" si="181">10%*M103+13%</f>
        <v>0.28999793800000007</v>
      </c>
      <c r="F103" s="36">
        <f t="shared" ref="F103:F105" si="182">IF(G103="",($F$1*C103-B103)/B103,H103/B103)</f>
        <v>1.6925937500000168E-2</v>
      </c>
      <c r="G103" s="9"/>
      <c r="H103" s="40">
        <f t="shared" ref="H103:H105" si="183">IF(G103="",$F$1*C103-B103,G103-B103)</f>
        <v>4.0622250000000406</v>
      </c>
      <c r="I103" t="s">
        <v>7</v>
      </c>
      <c r="J103" t="s">
        <v>367</v>
      </c>
      <c r="K103" s="2">
        <f t="shared" ref="K103:K105" si="184">D103*C103</f>
        <v>239.99690700000002</v>
      </c>
      <c r="L103" s="2">
        <f t="shared" ref="L103:L105" si="185">K103-B103</f>
        <v>-3.0929999999784741E-3</v>
      </c>
      <c r="M103" s="1">
        <f t="shared" ref="M103:M105" si="186">K103/150</f>
        <v>1.5999793800000002</v>
      </c>
      <c r="N103" s="6">
        <f t="shared" si="166"/>
        <v>9826.9300000000057</v>
      </c>
      <c r="O103" s="2">
        <f t="shared" si="167"/>
        <v>8237.9154190000045</v>
      </c>
      <c r="P103" s="2"/>
      <c r="Q103" s="15"/>
      <c r="R103" s="6">
        <f t="shared" si="168"/>
        <v>7247.8200000000006</v>
      </c>
      <c r="S103" s="6">
        <f t="shared" si="169"/>
        <v>15485.735419000004</v>
      </c>
      <c r="T103">
        <f t="shared" si="170"/>
        <v>14855</v>
      </c>
      <c r="U103" s="6">
        <f t="shared" si="171"/>
        <v>630.73541900000419</v>
      </c>
      <c r="V103" s="4">
        <f t="shared" si="172"/>
        <v>4.2459469471558764E-2</v>
      </c>
      <c r="W103" s="4">
        <f t="shared" si="173"/>
        <v>8.2913171372309469E-2</v>
      </c>
      <c r="X103" s="1">
        <f t="shared" si="174"/>
        <v>0.46803201810534556</v>
      </c>
    </row>
    <row r="104" spans="1:24">
      <c r="A104" s="30" t="s">
        <v>368</v>
      </c>
      <c r="B104">
        <v>240</v>
      </c>
      <c r="C104" s="2">
        <v>286.81</v>
      </c>
      <c r="D104" s="3">
        <v>0.83679999999999999</v>
      </c>
      <c r="E104" s="1">
        <f t="shared" si="181"/>
        <v>0.29000173866666668</v>
      </c>
      <c r="F104" s="36">
        <f t="shared" si="182"/>
        <v>1.8773020833333359E-2</v>
      </c>
      <c r="G104" s="9"/>
      <c r="H104" s="40">
        <f t="shared" si="183"/>
        <v>4.5055250000000058</v>
      </c>
      <c r="I104" t="s">
        <v>7</v>
      </c>
      <c r="J104" t="s">
        <v>369</v>
      </c>
      <c r="K104" s="2">
        <f t="shared" si="184"/>
        <v>240.00260800000001</v>
      </c>
      <c r="L104" s="2">
        <f t="shared" si="185"/>
        <v>2.6080000000092696E-3</v>
      </c>
      <c r="M104" s="1">
        <f t="shared" si="186"/>
        <v>1.6000173866666667</v>
      </c>
      <c r="N104" s="6">
        <f t="shared" si="166"/>
        <v>10113.740000000005</v>
      </c>
      <c r="O104" s="2">
        <f t="shared" si="167"/>
        <v>8463.1776320000045</v>
      </c>
      <c r="P104" s="2"/>
      <c r="Q104" s="15"/>
      <c r="R104" s="6">
        <f t="shared" si="168"/>
        <v>7247.8200000000006</v>
      </c>
      <c r="S104" s="6">
        <f t="shared" si="169"/>
        <v>15710.997632000006</v>
      </c>
      <c r="T104">
        <f t="shared" si="170"/>
        <v>15095</v>
      </c>
      <c r="U104" s="6">
        <f t="shared" si="171"/>
        <v>615.99763200000598</v>
      </c>
      <c r="V104" s="4">
        <f t="shared" si="172"/>
        <v>4.0808057767472983E-2</v>
      </c>
      <c r="W104" s="4">
        <f t="shared" si="173"/>
        <v>7.849923564898531E-2</v>
      </c>
      <c r="X104" s="1">
        <f t="shared" si="174"/>
        <v>0.46132143672644388</v>
      </c>
    </row>
    <row r="105" spans="1:24">
      <c r="A105" s="30" t="s">
        <v>370</v>
      </c>
      <c r="B105">
        <v>240</v>
      </c>
      <c r="C105" s="2">
        <v>292.68</v>
      </c>
      <c r="D105" s="3">
        <v>0.82</v>
      </c>
      <c r="E105" s="1">
        <f t="shared" si="181"/>
        <v>0.28999839999999999</v>
      </c>
      <c r="F105" s="36">
        <f t="shared" si="182"/>
        <v>3.9623750000000041E-2</v>
      </c>
      <c r="G105" s="9"/>
      <c r="H105" s="40">
        <f t="shared" si="183"/>
        <v>9.5097000000000094</v>
      </c>
      <c r="I105" t="s">
        <v>7</v>
      </c>
      <c r="J105" t="s">
        <v>371</v>
      </c>
      <c r="K105" s="2">
        <f t="shared" si="184"/>
        <v>239.99759999999998</v>
      </c>
      <c r="L105" s="2">
        <f t="shared" si="185"/>
        <v>-2.4000000000228283E-3</v>
      </c>
      <c r="M105" s="1">
        <f t="shared" si="186"/>
        <v>1.5999839999999999</v>
      </c>
      <c r="N105" s="6">
        <f t="shared" si="166"/>
        <v>10406.420000000006</v>
      </c>
      <c r="O105" s="2">
        <f t="shared" si="167"/>
        <v>8533.2644000000037</v>
      </c>
      <c r="P105" s="2"/>
      <c r="Q105" s="15"/>
      <c r="R105" s="6">
        <f t="shared" si="168"/>
        <v>7247.8200000000006</v>
      </c>
      <c r="S105" s="6">
        <f t="shared" si="169"/>
        <v>15781.084400000003</v>
      </c>
      <c r="T105">
        <f t="shared" si="170"/>
        <v>15335</v>
      </c>
      <c r="U105" s="6">
        <f t="shared" si="171"/>
        <v>446.08440000000337</v>
      </c>
      <c r="V105" s="4">
        <f t="shared" si="172"/>
        <v>2.908929898924062E-2</v>
      </c>
      <c r="W105" s="4">
        <f t="shared" si="173"/>
        <v>5.5159449894772283E-2</v>
      </c>
      <c r="X105" s="1">
        <f t="shared" si="174"/>
        <v>0.45927262134153463</v>
      </c>
    </row>
    <row r="106" spans="1:24">
      <c r="A106" s="30" t="s">
        <v>375</v>
      </c>
      <c r="B106">
        <v>240</v>
      </c>
      <c r="C106" s="2">
        <v>290</v>
      </c>
      <c r="D106" s="3">
        <v>0.8276</v>
      </c>
      <c r="E106" s="1">
        <f t="shared" ref="E106:E110" si="187">10%*M106+13%</f>
        <v>0.29000266666666669</v>
      </c>
      <c r="F106" s="36">
        <f t="shared" ref="F106:F110" si="188">IF(G106="",($F$1*C106-B106)/B106,H106/B106)</f>
        <v>3.0104166666666762E-2</v>
      </c>
      <c r="G106" s="9"/>
      <c r="H106" s="40">
        <f t="shared" ref="H106:H110" si="189">IF(G106="",$F$1*C106-B106,G106-B106)</f>
        <v>7.2250000000000227</v>
      </c>
      <c r="I106" t="s">
        <v>7</v>
      </c>
      <c r="J106" t="s">
        <v>376</v>
      </c>
      <c r="K106" s="2">
        <f t="shared" ref="K106:K110" si="190">D106*C106</f>
        <v>240.00399999999999</v>
      </c>
      <c r="L106" s="2">
        <f t="shared" ref="L106:L110" si="191">K106-B106</f>
        <v>3.9999999999906777E-3</v>
      </c>
      <c r="M106" s="1">
        <f t="shared" ref="M106:M110" si="192">K106/150</f>
        <v>1.6000266666666667</v>
      </c>
      <c r="N106" s="6">
        <f t="shared" si="166"/>
        <v>10696.420000000006</v>
      </c>
      <c r="O106" s="2">
        <f t="shared" si="167"/>
        <v>8852.3571920000049</v>
      </c>
      <c r="P106" s="2"/>
      <c r="Q106" s="15"/>
      <c r="R106" s="6">
        <f t="shared" si="168"/>
        <v>7247.8200000000006</v>
      </c>
      <c r="S106" s="6">
        <f t="shared" si="169"/>
        <v>16100.177192000006</v>
      </c>
      <c r="T106">
        <f t="shared" si="170"/>
        <v>15575</v>
      </c>
      <c r="U106" s="6">
        <f t="shared" si="171"/>
        <v>525.17719200000647</v>
      </c>
      <c r="V106" s="4">
        <f t="shared" si="172"/>
        <v>3.3719241861958738E-2</v>
      </c>
      <c r="W106" s="4">
        <f t="shared" si="173"/>
        <v>6.3067832327390994E-2</v>
      </c>
      <c r="X106" s="1">
        <f t="shared" si="174"/>
        <v>0.45017020083489262</v>
      </c>
    </row>
    <row r="107" spans="1:24">
      <c r="A107" s="30" t="s">
        <v>377</v>
      </c>
      <c r="B107">
        <v>90</v>
      </c>
      <c r="C107" s="2">
        <v>105.02</v>
      </c>
      <c r="D107" s="3">
        <v>0.85699999999999998</v>
      </c>
      <c r="E107" s="1">
        <f t="shared" si="187"/>
        <v>0.19000142666666667</v>
      </c>
      <c r="F107" s="36">
        <f t="shared" si="188"/>
        <v>-5.2272222222222173E-3</v>
      </c>
      <c r="G107" s="9"/>
      <c r="H107" s="40">
        <f t="shared" si="189"/>
        <v>-0.47044999999999959</v>
      </c>
      <c r="I107" t="s">
        <v>7</v>
      </c>
      <c r="J107" t="s">
        <v>378</v>
      </c>
      <c r="K107" s="2">
        <f t="shared" si="190"/>
        <v>90.002139999999997</v>
      </c>
      <c r="L107" s="2">
        <f t="shared" si="191"/>
        <v>2.1399999999971442E-3</v>
      </c>
      <c r="M107" s="1">
        <f t="shared" si="192"/>
        <v>0.60001426666666668</v>
      </c>
      <c r="N107" s="6">
        <f t="shared" si="166"/>
        <v>10801.440000000006</v>
      </c>
      <c r="O107" s="2">
        <f t="shared" si="167"/>
        <v>9256.8340800000042</v>
      </c>
      <c r="P107" s="2"/>
      <c r="Q107" s="15"/>
      <c r="R107" s="6">
        <f t="shared" si="168"/>
        <v>7247.8200000000006</v>
      </c>
      <c r="S107" s="6">
        <f t="shared" si="169"/>
        <v>16504.654080000004</v>
      </c>
      <c r="T107">
        <f t="shared" si="170"/>
        <v>15665</v>
      </c>
      <c r="U107" s="6">
        <f t="shared" si="171"/>
        <v>839.65408000000389</v>
      </c>
      <c r="V107" s="4">
        <f t="shared" si="172"/>
        <v>5.3600643472710097E-2</v>
      </c>
      <c r="W107" s="4">
        <f t="shared" si="173"/>
        <v>9.9754796737149931E-2</v>
      </c>
      <c r="X107" s="1">
        <f t="shared" si="174"/>
        <v>0.43913795253562798</v>
      </c>
    </row>
    <row r="108" spans="1:24">
      <c r="A108" s="30" t="s">
        <v>379</v>
      </c>
      <c r="B108">
        <v>135</v>
      </c>
      <c r="C108" s="2">
        <v>158.69</v>
      </c>
      <c r="D108" s="3">
        <v>0.85070000000000001</v>
      </c>
      <c r="E108" s="1">
        <f t="shared" si="187"/>
        <v>0.21999838866666666</v>
      </c>
      <c r="F108" s="36">
        <f t="shared" si="188"/>
        <v>2.09796296296308E-3</v>
      </c>
      <c r="G108" s="9"/>
      <c r="H108" s="40">
        <f t="shared" si="189"/>
        <v>0.28322500000001583</v>
      </c>
      <c r="I108" t="s">
        <v>7</v>
      </c>
      <c r="J108" t="s">
        <v>380</v>
      </c>
      <c r="K108" s="2">
        <f t="shared" si="190"/>
        <v>134.99758299999999</v>
      </c>
      <c r="L108" s="2">
        <f t="shared" si="191"/>
        <v>-2.4170000000083292E-3</v>
      </c>
      <c r="M108" s="1">
        <f t="shared" si="192"/>
        <v>0.89998388666666662</v>
      </c>
      <c r="N108" s="6">
        <f t="shared" si="166"/>
        <v>10960.130000000006</v>
      </c>
      <c r="O108" s="2">
        <f t="shared" si="167"/>
        <v>9323.7825910000065</v>
      </c>
      <c r="P108" s="2"/>
      <c r="Q108" s="15"/>
      <c r="R108" s="6">
        <f t="shared" si="168"/>
        <v>7247.8200000000006</v>
      </c>
      <c r="S108" s="6">
        <f t="shared" si="169"/>
        <v>16571.602591000006</v>
      </c>
      <c r="T108">
        <f t="shared" si="170"/>
        <v>15800</v>
      </c>
      <c r="U108" s="6">
        <f t="shared" si="171"/>
        <v>771.60259100000621</v>
      </c>
      <c r="V108" s="4">
        <f t="shared" si="172"/>
        <v>4.8835607025316863E-2</v>
      </c>
      <c r="W108" s="4">
        <f t="shared" si="173"/>
        <v>9.0222912871338767E-2</v>
      </c>
      <c r="X108" s="1">
        <f t="shared" si="174"/>
        <v>0.43736385543883805</v>
      </c>
    </row>
    <row r="109" spans="1:24">
      <c r="A109" s="30" t="s">
        <v>381</v>
      </c>
      <c r="B109">
        <v>90</v>
      </c>
      <c r="C109" s="2">
        <v>105.51</v>
      </c>
      <c r="D109" s="3">
        <v>0.85299999999999998</v>
      </c>
      <c r="E109" s="1">
        <f t="shared" si="187"/>
        <v>0.19000001999999999</v>
      </c>
      <c r="F109" s="36">
        <f t="shared" si="188"/>
        <v>-5.8583333333328048E-4</v>
      </c>
      <c r="G109" s="9"/>
      <c r="H109" s="40">
        <f t="shared" si="189"/>
        <v>-5.2724999999995248E-2</v>
      </c>
      <c r="I109" t="s">
        <v>7</v>
      </c>
      <c r="J109" t="s">
        <v>382</v>
      </c>
      <c r="K109" s="2">
        <f t="shared" si="190"/>
        <v>90.000029999999995</v>
      </c>
      <c r="L109" s="2">
        <f t="shared" si="191"/>
        <v>2.9999999995311555E-5</v>
      </c>
      <c r="M109" s="1">
        <f t="shared" si="192"/>
        <v>0.60000019999999998</v>
      </c>
      <c r="N109" s="6">
        <f t="shared" si="166"/>
        <v>11065.640000000007</v>
      </c>
      <c r="O109" s="2">
        <f t="shared" si="167"/>
        <v>9438.9909200000056</v>
      </c>
      <c r="P109" s="2"/>
      <c r="Q109" s="15"/>
      <c r="R109" s="6">
        <f t="shared" si="168"/>
        <v>7247.8200000000006</v>
      </c>
      <c r="S109" s="6">
        <f t="shared" si="169"/>
        <v>16686.810920000007</v>
      </c>
      <c r="T109">
        <f t="shared" si="170"/>
        <v>15890</v>
      </c>
      <c r="U109" s="6">
        <f t="shared" si="171"/>
        <v>796.81092000000717</v>
      </c>
      <c r="V109" s="4">
        <f t="shared" si="172"/>
        <v>5.0145432347388663E-2</v>
      </c>
      <c r="W109" s="4">
        <f t="shared" si="173"/>
        <v>9.2200222629013284E-2</v>
      </c>
      <c r="X109" s="1">
        <f t="shared" si="174"/>
        <v>0.43434422759073232</v>
      </c>
    </row>
    <row r="110" spans="1:24">
      <c r="A110" s="30" t="s">
        <v>383</v>
      </c>
      <c r="B110">
        <v>240</v>
      </c>
      <c r="C110" s="2">
        <v>286.52999999999997</v>
      </c>
      <c r="D110" s="3">
        <v>0.83760000000000001</v>
      </c>
      <c r="E110" s="1">
        <f t="shared" si="187"/>
        <v>0.28999835200000001</v>
      </c>
      <c r="F110" s="36">
        <f t="shared" si="188"/>
        <v>1.7778437499999928E-2</v>
      </c>
      <c r="G110" s="9"/>
      <c r="H110" s="40">
        <f t="shared" si="189"/>
        <v>4.266824999999983</v>
      </c>
      <c r="I110" t="s">
        <v>7</v>
      </c>
      <c r="J110" t="s">
        <v>384</v>
      </c>
      <c r="K110" s="2">
        <f t="shared" si="190"/>
        <v>239.99752799999999</v>
      </c>
      <c r="L110" s="2">
        <f t="shared" si="191"/>
        <v>-2.472000000011576E-3</v>
      </c>
      <c r="M110" s="1">
        <f t="shared" si="192"/>
        <v>1.5999835199999999</v>
      </c>
      <c r="N110" s="6">
        <f t="shared" si="166"/>
        <v>11352.170000000007</v>
      </c>
      <c r="O110" s="2">
        <f t="shared" si="167"/>
        <v>9508.5775920000069</v>
      </c>
      <c r="P110" s="2"/>
      <c r="Q110" s="15"/>
      <c r="R110" s="6">
        <f t="shared" si="168"/>
        <v>7247.8200000000006</v>
      </c>
      <c r="S110" s="6">
        <f t="shared" si="169"/>
        <v>16756.397592000008</v>
      </c>
      <c r="T110">
        <f t="shared" si="170"/>
        <v>16130</v>
      </c>
      <c r="U110" s="6">
        <f t="shared" si="171"/>
        <v>626.39759200000844</v>
      </c>
      <c r="V110" s="4">
        <f t="shared" si="172"/>
        <v>3.8834320644761888E-2</v>
      </c>
      <c r="W110" s="4">
        <f t="shared" si="173"/>
        <v>7.0522956301269035E-2</v>
      </c>
      <c r="X110" s="1">
        <f t="shared" si="174"/>
        <v>0.43254046463186818</v>
      </c>
    </row>
    <row r="111" spans="1:24">
      <c r="A111" s="30" t="s">
        <v>390</v>
      </c>
      <c r="B111">
        <v>240</v>
      </c>
      <c r="C111" s="2">
        <v>286.33</v>
      </c>
      <c r="D111" s="3">
        <v>0.83819999999999995</v>
      </c>
      <c r="E111" s="1">
        <f t="shared" ref="E111:E115" si="193">10%*M111+13%</f>
        <v>0.29000120399999996</v>
      </c>
      <c r="F111" s="36">
        <f t="shared" ref="F111:F115" si="194">IF(G111="",($F$1*C111-B111)/B111,H111/B111)</f>
        <v>1.7068020833333364E-2</v>
      </c>
      <c r="G111" s="9"/>
      <c r="H111" s="40">
        <f t="shared" ref="H111:H115" si="195">IF(G111="",$F$1*C111-B111,G111-B111)</f>
        <v>4.0963250000000073</v>
      </c>
      <c r="I111" t="s">
        <v>7</v>
      </c>
      <c r="J111" t="s">
        <v>391</v>
      </c>
      <c r="K111" s="2">
        <f t="shared" ref="K111:K115" si="196">D111*C111</f>
        <v>240.00180599999996</v>
      </c>
      <c r="L111" s="2">
        <f t="shared" ref="L111:L115" si="197">K111-B111</f>
        <v>1.8059999999593401E-3</v>
      </c>
      <c r="M111" s="1">
        <f t="shared" ref="M111:M115" si="198">K111/150</f>
        <v>1.6000120399999997</v>
      </c>
      <c r="N111" s="6">
        <f t="shared" si="166"/>
        <v>11638.500000000007</v>
      </c>
      <c r="O111" s="2">
        <f t="shared" si="167"/>
        <v>9755.3907000000054</v>
      </c>
      <c r="P111" s="2"/>
      <c r="Q111" s="15"/>
      <c r="R111" s="6">
        <f t="shared" si="168"/>
        <v>7247.8200000000006</v>
      </c>
      <c r="S111" s="6">
        <f t="shared" si="169"/>
        <v>17003.210700000007</v>
      </c>
      <c r="T111">
        <f t="shared" si="170"/>
        <v>16370</v>
      </c>
      <c r="U111" s="6">
        <f t="shared" si="171"/>
        <v>633.21070000000691</v>
      </c>
      <c r="V111" s="4">
        <f t="shared" si="172"/>
        <v>3.8681166768479436E-2</v>
      </c>
      <c r="W111" s="4">
        <f t="shared" si="173"/>
        <v>6.9414405328551476E-2</v>
      </c>
      <c r="X111" s="1">
        <f t="shared" si="174"/>
        <v>0.42626184712279064</v>
      </c>
    </row>
    <row r="112" spans="1:24">
      <c r="A112" s="30" t="s">
        <v>392</v>
      </c>
      <c r="B112">
        <v>240</v>
      </c>
      <c r="C112" s="2">
        <v>286.64</v>
      </c>
      <c r="D112" s="3">
        <v>0.83730000000000004</v>
      </c>
      <c r="E112" s="1">
        <f t="shared" si="193"/>
        <v>0.29000244799999997</v>
      </c>
      <c r="F112" s="36">
        <f t="shared" si="194"/>
        <v>1.8169166666666688E-2</v>
      </c>
      <c r="G112" s="9"/>
      <c r="H112" s="40">
        <f t="shared" si="195"/>
        <v>4.3606000000000051</v>
      </c>
      <c r="I112" t="s">
        <v>7</v>
      </c>
      <c r="J112" t="s">
        <v>393</v>
      </c>
      <c r="K112" s="2">
        <f t="shared" si="196"/>
        <v>240.00367199999999</v>
      </c>
      <c r="L112" s="2">
        <f t="shared" si="197"/>
        <v>3.6719999999945685E-3</v>
      </c>
      <c r="M112" s="1">
        <f t="shared" si="198"/>
        <v>1.6000244799999999</v>
      </c>
      <c r="N112" s="6">
        <f t="shared" si="166"/>
        <v>11925.140000000007</v>
      </c>
      <c r="O112" s="2">
        <f t="shared" si="167"/>
        <v>9984.919722000006</v>
      </c>
      <c r="P112" s="2"/>
      <c r="Q112" s="15"/>
      <c r="R112" s="6">
        <f t="shared" si="168"/>
        <v>7247.8200000000006</v>
      </c>
      <c r="S112" s="6">
        <f t="shared" si="169"/>
        <v>17232.739722000006</v>
      </c>
      <c r="T112">
        <f t="shared" si="170"/>
        <v>16610</v>
      </c>
      <c r="U112" s="6">
        <f t="shared" si="171"/>
        <v>622.73972200000571</v>
      </c>
      <c r="V112" s="4">
        <f t="shared" si="172"/>
        <v>3.7491855629139481E-2</v>
      </c>
      <c r="W112" s="4">
        <f t="shared" si="173"/>
        <v>6.6516529483518383E-2</v>
      </c>
      <c r="X112" s="1">
        <f t="shared" si="174"/>
        <v>0.42058431316914413</v>
      </c>
    </row>
    <row r="113" spans="1:24">
      <c r="A113" s="30" t="s">
        <v>394</v>
      </c>
      <c r="B113">
        <v>240</v>
      </c>
      <c r="C113" s="2">
        <v>283.12</v>
      </c>
      <c r="D113" s="3">
        <v>0.84770000000000001</v>
      </c>
      <c r="E113" s="1">
        <f t="shared" si="193"/>
        <v>0.2900005493333333</v>
      </c>
      <c r="F113" s="36">
        <f t="shared" si="194"/>
        <v>5.6658333333333621E-3</v>
      </c>
      <c r="G113" s="9"/>
      <c r="H113" s="40">
        <f t="shared" si="195"/>
        <v>1.359800000000007</v>
      </c>
      <c r="I113" t="s">
        <v>7</v>
      </c>
      <c r="J113" t="s">
        <v>395</v>
      </c>
      <c r="K113" s="2">
        <f t="shared" si="196"/>
        <v>240.00082399999999</v>
      </c>
      <c r="L113" s="2">
        <f t="shared" si="197"/>
        <v>8.2399999999438478E-4</v>
      </c>
      <c r="M113" s="1">
        <f t="shared" si="198"/>
        <v>1.6000054933333332</v>
      </c>
      <c r="N113" s="6">
        <f t="shared" si="166"/>
        <v>12208.260000000007</v>
      </c>
      <c r="O113" s="2">
        <f t="shared" si="167"/>
        <v>10348.942002000007</v>
      </c>
      <c r="P113" s="2"/>
      <c r="Q113" s="15"/>
      <c r="R113" s="6">
        <f t="shared" si="168"/>
        <v>7247.8200000000006</v>
      </c>
      <c r="S113" s="6">
        <f t="shared" si="169"/>
        <v>17596.762002000007</v>
      </c>
      <c r="T113">
        <f t="shared" si="170"/>
        <v>16850</v>
      </c>
      <c r="U113" s="6">
        <f t="shared" si="171"/>
        <v>746.76200200000676</v>
      </c>
      <c r="V113" s="4">
        <f t="shared" si="172"/>
        <v>4.431821970326455E-2</v>
      </c>
      <c r="W113" s="4">
        <f t="shared" si="173"/>
        <v>7.7770048259875102E-2</v>
      </c>
      <c r="X113" s="1">
        <f t="shared" si="174"/>
        <v>0.41188373174429649</v>
      </c>
    </row>
    <row r="114" spans="1:24">
      <c r="A114" s="30" t="s">
        <v>396</v>
      </c>
      <c r="B114">
        <v>135</v>
      </c>
      <c r="C114" s="2">
        <v>156.27000000000001</v>
      </c>
      <c r="D114" s="3">
        <v>0.8639</v>
      </c>
      <c r="E114" s="1">
        <f t="shared" si="193"/>
        <v>0.220001102</v>
      </c>
      <c r="F114" s="36">
        <f t="shared" si="194"/>
        <v>-1.3183888888888802E-2</v>
      </c>
      <c r="G114" s="9"/>
      <c r="H114" s="40">
        <f t="shared" si="195"/>
        <v>-1.7798249999999882</v>
      </c>
      <c r="I114" t="s">
        <v>7</v>
      </c>
      <c r="J114" t="s">
        <v>397</v>
      </c>
      <c r="K114" s="2">
        <f t="shared" si="196"/>
        <v>135.001653</v>
      </c>
      <c r="L114" s="2">
        <f t="shared" si="197"/>
        <v>1.6530000000045675E-3</v>
      </c>
      <c r="M114" s="1">
        <f t="shared" si="198"/>
        <v>0.90001101999999999</v>
      </c>
      <c r="N114" s="6">
        <f t="shared" si="166"/>
        <v>12364.530000000008</v>
      </c>
      <c r="O114" s="2">
        <f t="shared" si="167"/>
        <v>10681.717467000008</v>
      </c>
      <c r="P114" s="2"/>
      <c r="Q114" s="15"/>
      <c r="R114" s="6">
        <f t="shared" si="168"/>
        <v>7247.8200000000006</v>
      </c>
      <c r="S114" s="6">
        <f t="shared" si="169"/>
        <v>17929.537467000009</v>
      </c>
      <c r="T114">
        <f t="shared" si="170"/>
        <v>16985</v>
      </c>
      <c r="U114" s="6">
        <f t="shared" si="171"/>
        <v>944.5374670000092</v>
      </c>
      <c r="V114" s="4">
        <f t="shared" si="172"/>
        <v>5.5610095201648946E-2</v>
      </c>
      <c r="W114" s="4">
        <f t="shared" si="173"/>
        <v>9.7003184392196351E-2</v>
      </c>
      <c r="X114" s="1">
        <f t="shared" si="174"/>
        <v>0.404239095031865</v>
      </c>
    </row>
    <row r="115" spans="1:24">
      <c r="A115" s="30" t="s">
        <v>398</v>
      </c>
      <c r="B115">
        <v>135</v>
      </c>
      <c r="C115" s="2">
        <v>154.30000000000001</v>
      </c>
      <c r="D115" s="3">
        <v>0.87490000000000001</v>
      </c>
      <c r="E115" s="1">
        <f t="shared" si="193"/>
        <v>0.21999804666666667</v>
      </c>
      <c r="F115" s="36">
        <f t="shared" si="194"/>
        <v>-2.5624074074074053E-2</v>
      </c>
      <c r="G115" s="9"/>
      <c r="H115" s="40">
        <f t="shared" si="195"/>
        <v>-3.4592499999999973</v>
      </c>
      <c r="I115" t="s">
        <v>7</v>
      </c>
      <c r="J115" t="s">
        <v>399</v>
      </c>
      <c r="K115" s="2">
        <f t="shared" si="196"/>
        <v>134.99707000000001</v>
      </c>
      <c r="L115" s="2">
        <f t="shared" si="197"/>
        <v>-2.9299999999921056E-3</v>
      </c>
      <c r="M115" s="1">
        <f t="shared" si="198"/>
        <v>0.89998046666666676</v>
      </c>
      <c r="N115" s="6">
        <f t="shared" si="166"/>
        <v>12518.830000000007</v>
      </c>
      <c r="O115" s="2">
        <f t="shared" si="167"/>
        <v>10952.724367000006</v>
      </c>
      <c r="P115" s="2"/>
      <c r="Q115" s="15"/>
      <c r="R115" s="6">
        <f t="shared" si="168"/>
        <v>7247.8200000000006</v>
      </c>
      <c r="S115" s="6">
        <f t="shared" si="169"/>
        <v>18200.544367000006</v>
      </c>
      <c r="T115">
        <f t="shared" si="170"/>
        <v>17120</v>
      </c>
      <c r="U115" s="6">
        <f t="shared" si="171"/>
        <v>1080.5443670000059</v>
      </c>
      <c r="V115" s="4">
        <f t="shared" si="172"/>
        <v>6.311590928738342E-2</v>
      </c>
      <c r="W115" s="4">
        <f t="shared" si="173"/>
        <v>0.10945347096588653</v>
      </c>
      <c r="X115" s="1">
        <f t="shared" si="174"/>
        <v>0.3982199572635452</v>
      </c>
    </row>
    <row r="116" spans="1:24">
      <c r="A116" s="30" t="s">
        <v>436</v>
      </c>
      <c r="B116">
        <v>135</v>
      </c>
      <c r="C116" s="2">
        <v>154.22</v>
      </c>
      <c r="D116" s="3">
        <v>0.87539999999999996</v>
      </c>
      <c r="E116" s="1">
        <f t="shared" ref="E116:E120" si="199">10%*M116+13%</f>
        <v>0.220002792</v>
      </c>
      <c r="F116" s="36">
        <f t="shared" ref="F116:F120" si="200">IF(G116="",($F$1*C116-B116)/B116,H116/B116)</f>
        <v>-2.6129259259259168E-2</v>
      </c>
      <c r="G116" s="9"/>
      <c r="H116" s="40">
        <f t="shared" ref="H116:H120" si="201">IF(G116="",$F$1*C116-B116,G116-B116)</f>
        <v>-3.5274499999999875</v>
      </c>
      <c r="I116" t="s">
        <v>7</v>
      </c>
      <c r="J116" t="s">
        <v>427</v>
      </c>
      <c r="K116" s="2">
        <f t="shared" ref="K116:K120" si="202">D116*C116</f>
        <v>135.004188</v>
      </c>
      <c r="L116" s="2">
        <f t="shared" ref="L116:L120" si="203">K116-B116</f>
        <v>4.1879999999991924E-3</v>
      </c>
      <c r="M116" s="1">
        <f t="shared" ref="M116:M120" si="204">K116/150</f>
        <v>0.90002791999999998</v>
      </c>
      <c r="N116" s="6">
        <f t="shared" si="166"/>
        <v>12673.050000000007</v>
      </c>
      <c r="O116" s="2">
        <f t="shared" si="167"/>
        <v>11093.987970000006</v>
      </c>
      <c r="P116" s="2"/>
      <c r="Q116" s="15"/>
      <c r="R116" s="6">
        <f t="shared" si="168"/>
        <v>7247.8200000000006</v>
      </c>
      <c r="S116" s="6">
        <f t="shared" si="169"/>
        <v>18341.807970000005</v>
      </c>
      <c r="T116">
        <f t="shared" si="170"/>
        <v>17255</v>
      </c>
      <c r="U116" s="6">
        <f t="shared" si="171"/>
        <v>1086.8079700000053</v>
      </c>
      <c r="V116" s="4">
        <f t="shared" si="172"/>
        <v>6.2985104027818428E-2</v>
      </c>
      <c r="W116" s="4">
        <f t="shared" si="173"/>
        <v>0.1086028201751148</v>
      </c>
      <c r="X116" s="1">
        <f t="shared" si="174"/>
        <v>0.39515297575105945</v>
      </c>
    </row>
    <row r="117" spans="1:24">
      <c r="A117" s="30" t="s">
        <v>437</v>
      </c>
      <c r="B117">
        <v>135</v>
      </c>
      <c r="C117" s="2">
        <v>155.66</v>
      </c>
      <c r="D117" s="3">
        <v>0.86729999999999996</v>
      </c>
      <c r="E117" s="1">
        <f t="shared" si="199"/>
        <v>0.22000261200000001</v>
      </c>
      <c r="F117" s="36">
        <f t="shared" si="200"/>
        <v>-1.7035925925925868E-2</v>
      </c>
      <c r="G117" s="9"/>
      <c r="H117" s="40">
        <f t="shared" si="201"/>
        <v>-2.2998499999999922</v>
      </c>
      <c r="I117" t="s">
        <v>7</v>
      </c>
      <c r="J117" t="s">
        <v>429</v>
      </c>
      <c r="K117" s="2">
        <f t="shared" si="202"/>
        <v>135.003918</v>
      </c>
      <c r="L117" s="2">
        <f t="shared" si="203"/>
        <v>3.9179999999987558E-3</v>
      </c>
      <c r="M117" s="1">
        <f t="shared" si="204"/>
        <v>0.90002612000000004</v>
      </c>
      <c r="N117" s="6">
        <f t="shared" si="166"/>
        <v>12828.710000000006</v>
      </c>
      <c r="O117" s="2">
        <f t="shared" si="167"/>
        <v>11126.340183000006</v>
      </c>
      <c r="P117" s="2"/>
      <c r="Q117" s="15"/>
      <c r="R117" s="6">
        <f t="shared" si="168"/>
        <v>7247.8200000000006</v>
      </c>
      <c r="S117" s="6">
        <f t="shared" si="169"/>
        <v>18374.160183000007</v>
      </c>
      <c r="T117">
        <f t="shared" si="170"/>
        <v>17390</v>
      </c>
      <c r="U117" s="6">
        <f t="shared" si="171"/>
        <v>984.16018300000724</v>
      </c>
      <c r="V117" s="4">
        <f t="shared" si="172"/>
        <v>5.6593455031627826E-2</v>
      </c>
      <c r="W117" s="4">
        <f t="shared" si="173"/>
        <v>9.7036355398938401E-2</v>
      </c>
      <c r="X117" s="1">
        <f t="shared" si="174"/>
        <v>0.39445721207469231</v>
      </c>
    </row>
    <row r="118" spans="1:24">
      <c r="A118" s="30" t="s">
        <v>438</v>
      </c>
      <c r="B118">
        <v>135</v>
      </c>
      <c r="C118" s="2">
        <v>155.93</v>
      </c>
      <c r="D118" s="3">
        <v>0.86580000000000001</v>
      </c>
      <c r="E118" s="1">
        <f t="shared" si="199"/>
        <v>0.220002796</v>
      </c>
      <c r="F118" s="36">
        <f t="shared" si="200"/>
        <v>-1.5330925925925849E-2</v>
      </c>
      <c r="G118" s="9"/>
      <c r="H118" s="40">
        <f t="shared" si="201"/>
        <v>-2.0696749999999895</v>
      </c>
      <c r="I118" t="s">
        <v>7</v>
      </c>
      <c r="J118" t="s">
        <v>431</v>
      </c>
      <c r="K118" s="2">
        <f t="shared" si="202"/>
        <v>135.00419400000001</v>
      </c>
      <c r="L118" s="2">
        <f t="shared" si="203"/>
        <v>4.1940000000124655E-3</v>
      </c>
      <c r="M118" s="1">
        <f t="shared" si="204"/>
        <v>0.90002796000000007</v>
      </c>
      <c r="N118" s="6">
        <f t="shared" si="166"/>
        <v>12984.640000000007</v>
      </c>
      <c r="O118" s="2">
        <f t="shared" si="167"/>
        <v>11242.101312000006</v>
      </c>
      <c r="P118" s="2"/>
      <c r="Q118" s="15"/>
      <c r="R118" s="6">
        <f t="shared" si="168"/>
        <v>7247.8200000000006</v>
      </c>
      <c r="S118" s="6">
        <f t="shared" si="169"/>
        <v>18489.921312000006</v>
      </c>
      <c r="T118">
        <f t="shared" si="170"/>
        <v>17525</v>
      </c>
      <c r="U118" s="6">
        <f t="shared" si="171"/>
        <v>964.92131200000586</v>
      </c>
      <c r="V118" s="4">
        <f t="shared" si="172"/>
        <v>5.5059703965763429E-2</v>
      </c>
      <c r="W118" s="4">
        <f t="shared" si="173"/>
        <v>9.388969658992119E-2</v>
      </c>
      <c r="X118" s="1">
        <f t="shared" si="174"/>
        <v>0.3919876065289768</v>
      </c>
    </row>
    <row r="119" spans="1:24">
      <c r="A119" s="30" t="s">
        <v>439</v>
      </c>
      <c r="B119">
        <v>135</v>
      </c>
      <c r="C119" s="2">
        <v>154.57</v>
      </c>
      <c r="D119" s="3">
        <v>0.87339999999999995</v>
      </c>
      <c r="E119" s="1">
        <f t="shared" si="199"/>
        <v>0.22000095866666666</v>
      </c>
      <c r="F119" s="36">
        <f t="shared" si="200"/>
        <v>-2.3919074074074034E-2</v>
      </c>
      <c r="G119" s="9"/>
      <c r="H119" s="40">
        <f t="shared" si="201"/>
        <v>-3.2290749999999946</v>
      </c>
      <c r="I119" t="s">
        <v>7</v>
      </c>
      <c r="J119" t="s">
        <v>433</v>
      </c>
      <c r="K119" s="2">
        <f t="shared" si="202"/>
        <v>135.00143799999998</v>
      </c>
      <c r="L119" s="2">
        <f t="shared" si="203"/>
        <v>1.4379999999789561E-3</v>
      </c>
      <c r="M119" s="1">
        <f t="shared" si="204"/>
        <v>0.90000958666666653</v>
      </c>
      <c r="N119" s="6">
        <f t="shared" si="166"/>
        <v>13139.210000000006</v>
      </c>
      <c r="O119" s="2">
        <f t="shared" si="167"/>
        <v>11475.786014000005</v>
      </c>
      <c r="P119" s="2"/>
      <c r="Q119" s="15"/>
      <c r="R119" s="6">
        <f t="shared" si="168"/>
        <v>7247.8200000000006</v>
      </c>
      <c r="S119" s="6">
        <f t="shared" si="169"/>
        <v>18723.606014000005</v>
      </c>
      <c r="T119">
        <f t="shared" si="170"/>
        <v>17660</v>
      </c>
      <c r="U119" s="6">
        <f t="shared" si="171"/>
        <v>1063.6060140000045</v>
      </c>
      <c r="V119" s="4">
        <f t="shared" si="172"/>
        <v>6.0226841109852991E-2</v>
      </c>
      <c r="W119" s="4">
        <f t="shared" si="173"/>
        <v>0.10215017546757776</v>
      </c>
      <c r="X119" s="1">
        <f t="shared" si="174"/>
        <v>0.387095306031363</v>
      </c>
    </row>
    <row r="120" spans="1:24">
      <c r="A120" s="30" t="s">
        <v>440</v>
      </c>
      <c r="B120">
        <v>135</v>
      </c>
      <c r="C120" s="2">
        <v>156.18</v>
      </c>
      <c r="D120" s="3">
        <v>0.86439999999999995</v>
      </c>
      <c r="E120" s="1">
        <f t="shared" si="199"/>
        <v>0.220001328</v>
      </c>
      <c r="F120" s="36">
        <f t="shared" si="200"/>
        <v>-1.3752222222222213E-2</v>
      </c>
      <c r="G120" s="9"/>
      <c r="H120" s="40">
        <f t="shared" si="201"/>
        <v>-1.8565499999999986</v>
      </c>
      <c r="I120" t="s">
        <v>7</v>
      </c>
      <c r="J120" t="s">
        <v>435</v>
      </c>
      <c r="K120" s="2">
        <f t="shared" si="202"/>
        <v>135.001992</v>
      </c>
      <c r="L120" s="2">
        <f t="shared" si="203"/>
        <v>1.992000000001326E-3</v>
      </c>
      <c r="M120" s="1">
        <f t="shared" si="204"/>
        <v>0.90001328000000003</v>
      </c>
      <c r="N120" s="6">
        <f t="shared" si="166"/>
        <v>13295.390000000007</v>
      </c>
      <c r="O120" s="2">
        <f t="shared" si="167"/>
        <v>11492.535116000005</v>
      </c>
      <c r="P120" s="2"/>
      <c r="Q120" s="15"/>
      <c r="R120" s="6">
        <f t="shared" si="168"/>
        <v>7247.8200000000006</v>
      </c>
      <c r="S120" s="6">
        <f t="shared" si="169"/>
        <v>18740.355116000006</v>
      </c>
      <c r="T120">
        <f t="shared" si="170"/>
        <v>17795</v>
      </c>
      <c r="U120" s="6">
        <f t="shared" si="171"/>
        <v>945.35511600000609</v>
      </c>
      <c r="V120" s="4">
        <f t="shared" si="172"/>
        <v>5.3124760663108006E-2</v>
      </c>
      <c r="W120" s="4">
        <f t="shared" si="173"/>
        <v>8.9631078259781782E-2</v>
      </c>
      <c r="X120" s="1">
        <f t="shared" si="174"/>
        <v>0.3867493414685621</v>
      </c>
    </row>
    <row r="121" spans="1:24">
      <c r="A121" s="30" t="s">
        <v>464</v>
      </c>
      <c r="B121">
        <v>135</v>
      </c>
      <c r="C121" s="2">
        <v>151.87</v>
      </c>
      <c r="D121" s="3">
        <v>0.88890000000000002</v>
      </c>
      <c r="E121" s="1">
        <f t="shared" ref="E121" si="205">10%*M121+13%</f>
        <v>0.219998162</v>
      </c>
      <c r="F121" s="36">
        <f t="shared" ref="F121" si="206">IF(G121="",($F$1*C121-B121)/B121,H121/B121)</f>
        <v>-4.0969074074074019E-2</v>
      </c>
      <c r="G121" s="9"/>
      <c r="H121" s="40">
        <f t="shared" ref="H121" si="207">IF(G121="",$F$1*C121-B121,G121-B121)</f>
        <v>-5.530824999999993</v>
      </c>
      <c r="I121" t="s">
        <v>7</v>
      </c>
      <c r="J121" t="s">
        <v>455</v>
      </c>
      <c r="K121" s="2">
        <f t="shared" ref="K121" si="208">D121*C121</f>
        <v>134.997243</v>
      </c>
      <c r="L121" s="2">
        <f t="shared" ref="L121" si="209">K121-B121</f>
        <v>-2.757000000002563E-3</v>
      </c>
      <c r="M121" s="1">
        <f t="shared" ref="M121" si="210">K121/150</f>
        <v>0.89998162000000004</v>
      </c>
      <c r="N121" s="6">
        <f t="shared" si="166"/>
        <v>13447.260000000007</v>
      </c>
      <c r="O121" s="2">
        <f t="shared" si="167"/>
        <v>11953.269414000008</v>
      </c>
      <c r="P121" s="2"/>
      <c r="Q121" s="15"/>
      <c r="R121" s="6">
        <f t="shared" si="168"/>
        <v>7247.8200000000006</v>
      </c>
      <c r="S121" s="6">
        <f t="shared" si="169"/>
        <v>19201.089414000009</v>
      </c>
      <c r="T121">
        <f t="shared" si="170"/>
        <v>17930</v>
      </c>
      <c r="U121" s="6">
        <f t="shared" si="171"/>
        <v>1271.0894140000091</v>
      </c>
      <c r="V121" s="4">
        <f t="shared" si="172"/>
        <v>7.0891768767429308E-2</v>
      </c>
      <c r="W121" s="4">
        <f t="shared" si="173"/>
        <v>0.11899157419178552</v>
      </c>
      <c r="X121" s="1">
        <f t="shared" si="174"/>
        <v>0.37746920727921968</v>
      </c>
    </row>
    <row r="122" spans="1:24">
      <c r="A122" s="30" t="s">
        <v>465</v>
      </c>
      <c r="B122">
        <v>135</v>
      </c>
      <c r="C122" s="2">
        <v>152.32</v>
      </c>
      <c r="D122" s="3">
        <v>0.88629999999999998</v>
      </c>
      <c r="E122" s="1">
        <f t="shared" ref="E122:E125" si="211">10%*M122+13%</f>
        <v>0.22000081066666666</v>
      </c>
      <c r="F122" s="36">
        <f t="shared" ref="F122:F125" si="212">IF(G122="",($F$1*C122-B122)/B122,H122/B122)</f>
        <v>-3.8127407407407395E-2</v>
      </c>
      <c r="G122" s="9"/>
      <c r="H122" s="40">
        <f t="shared" ref="H122:H125" si="213">IF(G122="",$F$1*C122-B122,G122-B122)</f>
        <v>-5.147199999999998</v>
      </c>
      <c r="I122" t="s">
        <v>7</v>
      </c>
      <c r="J122" t="s">
        <v>457</v>
      </c>
      <c r="K122" s="2">
        <f t="shared" ref="K122:K125" si="214">D122*C122</f>
        <v>135.001216</v>
      </c>
      <c r="L122" s="2">
        <f t="shared" ref="L122:L125" si="215">K122-B122</f>
        <v>1.2159999999994398E-3</v>
      </c>
      <c r="M122" s="1">
        <f t="shared" ref="M122:M125" si="216">K122/150</f>
        <v>0.90000810666666664</v>
      </c>
      <c r="N122" s="6">
        <f t="shared" si="166"/>
        <v>13599.580000000007</v>
      </c>
      <c r="O122" s="2">
        <f t="shared" si="167"/>
        <v>12053.307754000007</v>
      </c>
      <c r="P122" s="2"/>
      <c r="Q122" s="15"/>
      <c r="R122" s="6">
        <f t="shared" si="168"/>
        <v>7247.8200000000006</v>
      </c>
      <c r="S122" s="6">
        <f t="shared" si="169"/>
        <v>19301.127754000008</v>
      </c>
      <c r="T122">
        <f t="shared" si="170"/>
        <v>18065</v>
      </c>
      <c r="U122" s="6">
        <f t="shared" si="171"/>
        <v>1236.1277540000083</v>
      </c>
      <c r="V122" s="4">
        <f t="shared" si="172"/>
        <v>6.8426667810684183E-2</v>
      </c>
      <c r="W122" s="4">
        <f t="shared" si="173"/>
        <v>0.11427449242778676</v>
      </c>
      <c r="X122" s="1">
        <f t="shared" si="174"/>
        <v>0.37551277274448103</v>
      </c>
    </row>
    <row r="123" spans="1:24">
      <c r="A123" s="30" t="s">
        <v>466</v>
      </c>
      <c r="B123">
        <v>135</v>
      </c>
      <c r="C123" s="2">
        <v>153.55000000000001</v>
      </c>
      <c r="D123" s="3">
        <v>0.87919999999999998</v>
      </c>
      <c r="E123" s="1">
        <f t="shared" si="211"/>
        <v>0.22000077333333334</v>
      </c>
      <c r="F123" s="36">
        <f t="shared" si="212"/>
        <v>-3.0360185185185174E-2</v>
      </c>
      <c r="G123" s="9"/>
      <c r="H123" s="40">
        <f t="shared" si="213"/>
        <v>-4.0986249999999984</v>
      </c>
      <c r="I123" t="s">
        <v>7</v>
      </c>
      <c r="J123" t="s">
        <v>459</v>
      </c>
      <c r="K123" s="2">
        <f t="shared" si="214"/>
        <v>135.00116</v>
      </c>
      <c r="L123" s="2">
        <f t="shared" si="215"/>
        <v>1.1599999999987176E-3</v>
      </c>
      <c r="M123" s="1">
        <f t="shared" si="216"/>
        <v>0.90000773333333328</v>
      </c>
      <c r="N123" s="6">
        <f t="shared" si="166"/>
        <v>13753.130000000006</v>
      </c>
      <c r="O123" s="2">
        <f t="shared" si="167"/>
        <v>12091.751896000005</v>
      </c>
      <c r="P123" s="2"/>
      <c r="Q123" s="15"/>
      <c r="R123" s="6">
        <f t="shared" si="168"/>
        <v>7247.8200000000006</v>
      </c>
      <c r="S123" s="6">
        <f t="shared" si="169"/>
        <v>19339.571896000005</v>
      </c>
      <c r="T123">
        <f t="shared" si="170"/>
        <v>18200</v>
      </c>
      <c r="U123" s="6">
        <f t="shared" si="171"/>
        <v>1139.5718960000049</v>
      </c>
      <c r="V123" s="4">
        <f t="shared" si="172"/>
        <v>6.2613840439560642E-2</v>
      </c>
      <c r="W123" s="4">
        <f t="shared" si="173"/>
        <v>0.10404977785244629</v>
      </c>
      <c r="X123" s="1">
        <f t="shared" si="174"/>
        <v>0.37476631018389112</v>
      </c>
    </row>
    <row r="124" spans="1:24">
      <c r="A124" s="30" t="s">
        <v>467</v>
      </c>
      <c r="B124">
        <v>135</v>
      </c>
      <c r="C124" s="2">
        <v>153.99</v>
      </c>
      <c r="D124" s="3">
        <v>0.87670000000000003</v>
      </c>
      <c r="E124" s="1">
        <f t="shared" si="211"/>
        <v>0.22000202200000002</v>
      </c>
      <c r="F124" s="36">
        <f t="shared" si="212"/>
        <v>-2.7581666666666629E-2</v>
      </c>
      <c r="G124" s="9"/>
      <c r="H124" s="40">
        <f t="shared" si="213"/>
        <v>-3.7235249999999951</v>
      </c>
      <c r="I124" t="s">
        <v>7</v>
      </c>
      <c r="J124" t="s">
        <v>461</v>
      </c>
      <c r="K124" s="2">
        <f t="shared" si="214"/>
        <v>135.00303300000002</v>
      </c>
      <c r="L124" s="2">
        <f t="shared" si="215"/>
        <v>3.0330000000162727E-3</v>
      </c>
      <c r="M124" s="1">
        <f t="shared" si="216"/>
        <v>0.90002022000000015</v>
      </c>
      <c r="N124" s="6">
        <f t="shared" si="166"/>
        <v>13907.120000000006</v>
      </c>
      <c r="O124" s="2">
        <f t="shared" si="167"/>
        <v>12192.372104000005</v>
      </c>
      <c r="P124" s="2"/>
      <c r="Q124" s="15"/>
      <c r="R124" s="6">
        <f t="shared" si="168"/>
        <v>7247.8200000000006</v>
      </c>
      <c r="S124" s="6">
        <f t="shared" si="169"/>
        <v>19440.192104000005</v>
      </c>
      <c r="T124">
        <f t="shared" si="170"/>
        <v>18335</v>
      </c>
      <c r="U124" s="6">
        <f t="shared" si="171"/>
        <v>1105.1921040000052</v>
      </c>
      <c r="V124" s="4">
        <f t="shared" si="172"/>
        <v>6.0277725879465782E-2</v>
      </c>
      <c r="W124" s="4">
        <f t="shared" si="173"/>
        <v>9.9681984418040104E-2</v>
      </c>
      <c r="X124" s="1">
        <f t="shared" si="174"/>
        <v>0.37282656268137865</v>
      </c>
    </row>
    <row r="125" spans="1:24">
      <c r="A125" s="30" t="s">
        <v>468</v>
      </c>
      <c r="B125">
        <v>135</v>
      </c>
      <c r="C125" s="2">
        <v>153.41</v>
      </c>
      <c r="D125" s="3">
        <v>0.88</v>
      </c>
      <c r="E125" s="1">
        <f t="shared" si="211"/>
        <v>0.22000053333333336</v>
      </c>
      <c r="F125" s="36">
        <f t="shared" si="212"/>
        <v>-3.1244259259259225E-2</v>
      </c>
      <c r="G125" s="9"/>
      <c r="H125" s="40">
        <f t="shared" si="213"/>
        <v>-4.2179749999999956</v>
      </c>
      <c r="I125" t="s">
        <v>7</v>
      </c>
      <c r="J125" t="s">
        <v>463</v>
      </c>
      <c r="K125" s="2">
        <f t="shared" si="214"/>
        <v>135.0008</v>
      </c>
      <c r="L125" s="2">
        <f t="shared" si="215"/>
        <v>7.9999999999813554E-4</v>
      </c>
      <c r="M125" s="1">
        <f t="shared" si="216"/>
        <v>0.90000533333333332</v>
      </c>
      <c r="N125" s="6">
        <f t="shared" si="166"/>
        <v>14060.530000000006</v>
      </c>
      <c r="O125" s="2">
        <f t="shared" si="167"/>
        <v>12373.266400000006</v>
      </c>
      <c r="P125" s="2"/>
      <c r="Q125" s="15"/>
      <c r="R125" s="6">
        <f t="shared" si="168"/>
        <v>7247.8200000000006</v>
      </c>
      <c r="S125" s="6">
        <f t="shared" si="169"/>
        <v>19621.086400000007</v>
      </c>
      <c r="T125">
        <f t="shared" si="170"/>
        <v>18470</v>
      </c>
      <c r="U125" s="6">
        <f t="shared" si="171"/>
        <v>1151.0864000000074</v>
      </c>
      <c r="V125" s="4">
        <f t="shared" si="172"/>
        <v>6.232194910665978E-2</v>
      </c>
      <c r="W125" s="4">
        <f t="shared" si="173"/>
        <v>0.1025724413616611</v>
      </c>
      <c r="X125" s="1">
        <f t="shared" si="174"/>
        <v>0.36938933208102065</v>
      </c>
    </row>
    <row r="126" spans="1:24">
      <c r="A126" s="30" t="s">
        <v>470</v>
      </c>
      <c r="B126">
        <v>135</v>
      </c>
      <c r="C126" s="2">
        <v>158.47</v>
      </c>
      <c r="D126" s="3">
        <v>0.85189999999999999</v>
      </c>
      <c r="E126" s="1">
        <f t="shared" ref="E126:E130" si="217">10%*M126+13%</f>
        <v>0.22000039533333335</v>
      </c>
      <c r="F126" s="36">
        <f t="shared" ref="F126:F130" si="218">IF(G126="",($F$1*C126-B126)/B126,H126/B126)</f>
        <v>7.0870370370370336E-4</v>
      </c>
      <c r="G126" s="9"/>
      <c r="H126" s="40">
        <f t="shared" ref="H126:H130" si="219">IF(G126="",$F$1*C126-B126,G126-B126)</f>
        <v>9.5674999999999955E-2</v>
      </c>
      <c r="I126" t="s">
        <v>7</v>
      </c>
      <c r="J126" t="s">
        <v>471</v>
      </c>
      <c r="K126" s="2">
        <f t="shared" ref="K126:K130" si="220">D126*C126</f>
        <v>135.00059300000001</v>
      </c>
      <c r="L126" s="2">
        <f t="shared" ref="L126:L130" si="221">K126-B126</f>
        <v>5.9300000000916953E-4</v>
      </c>
      <c r="M126" s="1">
        <f t="shared" ref="M126:M130" si="222">K126/150</f>
        <v>0.90000395333333338</v>
      </c>
      <c r="N126" s="6">
        <f t="shared" si="166"/>
        <v>14219.000000000005</v>
      </c>
      <c r="O126" s="2">
        <f t="shared" si="167"/>
        <v>12113.166100000004</v>
      </c>
      <c r="P126" s="2"/>
      <c r="Q126" s="15"/>
      <c r="R126" s="6">
        <f t="shared" si="168"/>
        <v>7247.8200000000006</v>
      </c>
      <c r="S126" s="6">
        <f t="shared" si="169"/>
        <v>19360.986100000006</v>
      </c>
      <c r="T126">
        <f t="shared" si="170"/>
        <v>18605</v>
      </c>
      <c r="U126" s="6">
        <f t="shared" si="171"/>
        <v>755.98610000000554</v>
      </c>
      <c r="V126" s="4">
        <f t="shared" si="172"/>
        <v>4.0633490997044053E-2</v>
      </c>
      <c r="W126" s="4">
        <f t="shared" si="173"/>
        <v>6.6564596140943788E-2</v>
      </c>
      <c r="X126" s="1">
        <f t="shared" si="174"/>
        <v>0.37435180019059044</v>
      </c>
    </row>
    <row r="127" spans="1:24">
      <c r="A127" s="30" t="s">
        <v>472</v>
      </c>
      <c r="B127">
        <v>135</v>
      </c>
      <c r="C127" s="2">
        <v>158.13999999999999</v>
      </c>
      <c r="D127" s="3">
        <v>0.85370000000000001</v>
      </c>
      <c r="E127" s="1">
        <f t="shared" si="217"/>
        <v>0.22000274533333333</v>
      </c>
      <c r="F127" s="36">
        <f t="shared" si="218"/>
        <v>-1.3751851851852566E-3</v>
      </c>
      <c r="G127" s="9"/>
      <c r="H127" s="40">
        <f t="shared" si="219"/>
        <v>-0.18565000000000964</v>
      </c>
      <c r="I127" t="s">
        <v>7</v>
      </c>
      <c r="J127" t="s">
        <v>473</v>
      </c>
      <c r="K127" s="2">
        <f t="shared" si="220"/>
        <v>135.00411799999998</v>
      </c>
      <c r="L127" s="2">
        <f t="shared" si="221"/>
        <v>4.1179999999769734E-3</v>
      </c>
      <c r="M127" s="1">
        <f t="shared" si="222"/>
        <v>0.90002745333333323</v>
      </c>
      <c r="N127" s="6">
        <f t="shared" si="166"/>
        <v>14377.140000000005</v>
      </c>
      <c r="O127" s="2">
        <f t="shared" si="167"/>
        <v>12273.764418000004</v>
      </c>
      <c r="P127" s="2"/>
      <c r="Q127" s="15"/>
      <c r="R127" s="6">
        <f t="shared" si="168"/>
        <v>7247.8200000000006</v>
      </c>
      <c r="S127" s="6">
        <f t="shared" si="169"/>
        <v>19521.584418000006</v>
      </c>
      <c r="T127">
        <f t="shared" si="170"/>
        <v>18740</v>
      </c>
      <c r="U127" s="6">
        <f t="shared" si="171"/>
        <v>781.58441800000583</v>
      </c>
      <c r="V127" s="4">
        <f t="shared" si="172"/>
        <v>4.1706745891142205E-2</v>
      </c>
      <c r="W127" s="4">
        <f t="shared" si="173"/>
        <v>6.801010930911322E-2</v>
      </c>
      <c r="X127" s="1">
        <f t="shared" si="174"/>
        <v>0.37127211832852564</v>
      </c>
    </row>
    <row r="128" spans="1:24">
      <c r="A128" s="30" t="s">
        <v>474</v>
      </c>
      <c r="B128">
        <v>135</v>
      </c>
      <c r="C128" s="2">
        <v>159.25</v>
      </c>
      <c r="D128" s="3">
        <v>0.84770000000000001</v>
      </c>
      <c r="E128" s="1">
        <f t="shared" si="217"/>
        <v>0.21999748333333335</v>
      </c>
      <c r="F128" s="36">
        <f t="shared" si="218"/>
        <v>5.6342592592592928E-3</v>
      </c>
      <c r="G128" s="9"/>
      <c r="H128" s="40">
        <f t="shared" si="219"/>
        <v>0.76062500000000455</v>
      </c>
      <c r="I128" t="s">
        <v>7</v>
      </c>
      <c r="J128" t="s">
        <v>475</v>
      </c>
      <c r="K128" s="2">
        <f t="shared" si="220"/>
        <v>134.99622500000001</v>
      </c>
      <c r="L128" s="2">
        <f t="shared" si="221"/>
        <v>-3.7749999999903139E-3</v>
      </c>
      <c r="M128" s="1">
        <f t="shared" si="222"/>
        <v>0.89997483333333339</v>
      </c>
      <c r="N128" s="6">
        <f t="shared" si="166"/>
        <v>14536.390000000005</v>
      </c>
      <c r="O128" s="2">
        <f t="shared" si="167"/>
        <v>12322.497803000004</v>
      </c>
      <c r="P128" s="2"/>
      <c r="Q128" s="15"/>
      <c r="R128" s="6">
        <f t="shared" si="168"/>
        <v>7247.8200000000006</v>
      </c>
      <c r="S128" s="6">
        <f t="shared" si="169"/>
        <v>19570.317803000005</v>
      </c>
      <c r="T128">
        <f t="shared" si="170"/>
        <v>18875</v>
      </c>
      <c r="U128" s="6">
        <f t="shared" si="171"/>
        <v>695.31780300000537</v>
      </c>
      <c r="V128" s="4">
        <f t="shared" si="172"/>
        <v>3.6838029298013497E-2</v>
      </c>
      <c r="W128" s="4">
        <f t="shared" si="173"/>
        <v>5.9801069820885511E-2</v>
      </c>
      <c r="X128" s="1">
        <f t="shared" si="174"/>
        <v>0.37034758826905489</v>
      </c>
    </row>
    <row r="129" spans="1:24">
      <c r="A129" s="30" t="s">
        <v>476</v>
      </c>
      <c r="B129">
        <v>135</v>
      </c>
      <c r="C129" s="2">
        <v>159.24</v>
      </c>
      <c r="D129" s="3">
        <v>0.8478</v>
      </c>
      <c r="E129" s="1">
        <f t="shared" si="217"/>
        <v>0.22000244800000002</v>
      </c>
      <c r="F129" s="36">
        <f t="shared" si="218"/>
        <v>5.5711111111112063E-3</v>
      </c>
      <c r="G129" s="9"/>
      <c r="H129" s="40">
        <f t="shared" si="219"/>
        <v>0.75210000000001287</v>
      </c>
      <c r="I129" t="s">
        <v>7</v>
      </c>
      <c r="J129" t="s">
        <v>477</v>
      </c>
      <c r="K129" s="2">
        <f t="shared" si="220"/>
        <v>135.00367199999999</v>
      </c>
      <c r="L129" s="2">
        <f t="shared" si="221"/>
        <v>3.6719999999945685E-3</v>
      </c>
      <c r="M129" s="1">
        <f t="shared" si="222"/>
        <v>0.90002448000000002</v>
      </c>
      <c r="N129" s="6">
        <f t="shared" si="166"/>
        <v>14695.630000000005</v>
      </c>
      <c r="O129" s="2">
        <f t="shared" si="167"/>
        <v>12458.955114000004</v>
      </c>
      <c r="P129" s="2"/>
      <c r="Q129" s="15"/>
      <c r="R129" s="6">
        <f t="shared" si="168"/>
        <v>7247.8200000000006</v>
      </c>
      <c r="S129" s="6">
        <f t="shared" si="169"/>
        <v>19706.775114000004</v>
      </c>
      <c r="T129">
        <f t="shared" si="170"/>
        <v>19010</v>
      </c>
      <c r="U129" s="6">
        <f t="shared" si="171"/>
        <v>696.77511400000367</v>
      </c>
      <c r="V129" s="4">
        <f t="shared" si="172"/>
        <v>3.6653083324566182E-2</v>
      </c>
      <c r="W129" s="4">
        <f t="shared" si="173"/>
        <v>5.9238603218111141E-2</v>
      </c>
      <c r="X129" s="1">
        <f t="shared" si="174"/>
        <v>0.36778315873970852</v>
      </c>
    </row>
    <row r="130" spans="1:24">
      <c r="A130" s="30" t="s">
        <v>478</v>
      </c>
      <c r="B130">
        <v>135</v>
      </c>
      <c r="C130" s="2">
        <v>158.63999999999999</v>
      </c>
      <c r="D130" s="3">
        <v>0.85099999999999998</v>
      </c>
      <c r="E130" s="1">
        <f t="shared" si="217"/>
        <v>0.22000175999999999</v>
      </c>
      <c r="F130" s="36">
        <f t="shared" si="218"/>
        <v>1.7822222222222267E-3</v>
      </c>
      <c r="G130" s="9"/>
      <c r="H130" s="40">
        <f t="shared" si="219"/>
        <v>0.24060000000000059</v>
      </c>
      <c r="I130" t="s">
        <v>7</v>
      </c>
      <c r="J130" t="s">
        <v>479</v>
      </c>
      <c r="K130" s="2">
        <f t="shared" si="220"/>
        <v>135.00263999999999</v>
      </c>
      <c r="L130" s="2">
        <f t="shared" si="221"/>
        <v>2.6399999999853208E-3</v>
      </c>
      <c r="M130" s="1">
        <f t="shared" si="222"/>
        <v>0.90001759999999986</v>
      </c>
      <c r="N130" s="6">
        <f t="shared" si="166"/>
        <v>14854.270000000004</v>
      </c>
      <c r="O130" s="2">
        <f t="shared" si="167"/>
        <v>12640.983770000003</v>
      </c>
      <c r="P130" s="2"/>
      <c r="Q130" s="15"/>
      <c r="R130" s="6">
        <f t="shared" si="168"/>
        <v>7247.8200000000006</v>
      </c>
      <c r="S130" s="6">
        <f t="shared" si="169"/>
        <v>19888.803770000002</v>
      </c>
      <c r="T130">
        <f t="shared" si="170"/>
        <v>19145</v>
      </c>
      <c r="U130" s="6">
        <f t="shared" si="171"/>
        <v>743.80377000000226</v>
      </c>
      <c r="V130" s="4">
        <f t="shared" si="172"/>
        <v>3.8851071820318772E-2</v>
      </c>
      <c r="W130" s="4">
        <f t="shared" si="173"/>
        <v>6.2519333993434012E-2</v>
      </c>
      <c r="X130" s="1">
        <f t="shared" si="174"/>
        <v>0.36441709032961112</v>
      </c>
    </row>
    <row r="131" spans="1:24">
      <c r="A131" s="30" t="s">
        <v>502</v>
      </c>
      <c r="B131">
        <v>135</v>
      </c>
      <c r="C131" s="2">
        <v>156.69</v>
      </c>
      <c r="D131" s="3">
        <v>0.86160000000000003</v>
      </c>
      <c r="E131" s="1">
        <f t="shared" ref="E131:E135" si="223">10%*M131+13%</f>
        <v>0.22000273600000003</v>
      </c>
      <c r="F131" s="36">
        <f t="shared" ref="F131:F136" si="224">IF(G131="",($F$1*C131-B131)/B131,H131/B131)</f>
        <v>-1.0531666666666642E-2</v>
      </c>
      <c r="G131" s="9"/>
      <c r="H131" s="40">
        <f t="shared" ref="H131:H135" si="225">IF(G131="",$F$1*C131-B131,G131-B131)</f>
        <v>-1.4217749999999967</v>
      </c>
      <c r="I131" t="s">
        <v>7</v>
      </c>
      <c r="J131" t="s">
        <v>493</v>
      </c>
      <c r="K131" s="2">
        <f t="shared" ref="K131:K135" si="226">D131*C131</f>
        <v>135.00410400000001</v>
      </c>
      <c r="L131" s="2">
        <f t="shared" ref="L131:L135" si="227">K131-B131</f>
        <v>4.10400000001232E-3</v>
      </c>
      <c r="M131" s="1">
        <f t="shared" ref="M131:M135" si="228">K131/150</f>
        <v>0.90002736000000005</v>
      </c>
      <c r="N131" s="6">
        <f t="shared" si="166"/>
        <v>15010.960000000005</v>
      </c>
      <c r="O131" s="2">
        <f t="shared" si="167"/>
        <v>12933.443136000005</v>
      </c>
      <c r="P131" s="2"/>
      <c r="Q131" s="15"/>
      <c r="R131" s="6">
        <f t="shared" si="168"/>
        <v>7247.8200000000006</v>
      </c>
      <c r="S131" s="6">
        <f t="shared" si="169"/>
        <v>20181.263136000005</v>
      </c>
      <c r="T131">
        <f t="shared" si="170"/>
        <v>19280</v>
      </c>
      <c r="U131" s="6">
        <f t="shared" si="171"/>
        <v>901.26313600000503</v>
      </c>
      <c r="V131" s="4">
        <f t="shared" si="172"/>
        <v>4.6746013278008647E-2</v>
      </c>
      <c r="W131" s="4">
        <f t="shared" si="173"/>
        <v>7.4904392720189117E-2</v>
      </c>
      <c r="X131" s="1">
        <f t="shared" si="174"/>
        <v>0.35913609327411722</v>
      </c>
    </row>
    <row r="132" spans="1:24">
      <c r="A132" s="30" t="s">
        <v>503</v>
      </c>
      <c r="B132">
        <v>135</v>
      </c>
      <c r="C132" s="2">
        <v>156.47</v>
      </c>
      <c r="D132" s="3">
        <v>0.86280000000000001</v>
      </c>
      <c r="E132" s="1">
        <f t="shared" si="223"/>
        <v>0.22000154399999999</v>
      </c>
      <c r="F132" s="36">
        <f t="shared" si="224"/>
        <v>-1.1920925925925809E-2</v>
      </c>
      <c r="G132" s="9"/>
      <c r="H132" s="40">
        <f t="shared" si="225"/>
        <v>-1.6093249999999841</v>
      </c>
      <c r="I132" t="s">
        <v>7</v>
      </c>
      <c r="J132" t="s">
        <v>495</v>
      </c>
      <c r="K132" s="2">
        <f t="shared" si="226"/>
        <v>135.00231600000001</v>
      </c>
      <c r="L132" s="2">
        <f t="shared" si="227"/>
        <v>2.3160000000075343E-3</v>
      </c>
      <c r="M132" s="1">
        <f t="shared" si="228"/>
        <v>0.90001544</v>
      </c>
      <c r="N132" s="6">
        <f t="shared" si="166"/>
        <v>15167.430000000004</v>
      </c>
      <c r="O132" s="2">
        <f t="shared" si="167"/>
        <v>13086.458604000003</v>
      </c>
      <c r="P132" s="2"/>
      <c r="Q132" s="15"/>
      <c r="R132" s="6">
        <f t="shared" si="168"/>
        <v>7247.8200000000006</v>
      </c>
      <c r="S132" s="6">
        <f t="shared" si="169"/>
        <v>20334.278604000003</v>
      </c>
      <c r="T132">
        <f t="shared" si="170"/>
        <v>19415</v>
      </c>
      <c r="U132" s="6">
        <f t="shared" si="171"/>
        <v>919.27860400000282</v>
      </c>
      <c r="V132" s="4">
        <f t="shared" si="172"/>
        <v>4.7348885088849046E-2</v>
      </c>
      <c r="W132" s="4">
        <f t="shared" si="173"/>
        <v>7.5553957778220049E-2</v>
      </c>
      <c r="X132" s="1">
        <f t="shared" si="174"/>
        <v>0.35643359379241835</v>
      </c>
    </row>
    <row r="133" spans="1:24">
      <c r="A133" s="30" t="s">
        <v>504</v>
      </c>
      <c r="B133">
        <v>135</v>
      </c>
      <c r="C133" s="2">
        <v>156.54</v>
      </c>
      <c r="D133" s="3">
        <v>0.86240000000000006</v>
      </c>
      <c r="E133" s="1">
        <f t="shared" si="223"/>
        <v>0.22000006400000002</v>
      </c>
      <c r="F133" s="36">
        <f t="shared" si="224"/>
        <v>-1.1478888888888992E-2</v>
      </c>
      <c r="G133" s="9"/>
      <c r="H133" s="40">
        <f t="shared" si="225"/>
        <v>-1.549650000000014</v>
      </c>
      <c r="I133" t="s">
        <v>7</v>
      </c>
      <c r="J133" t="s">
        <v>497</v>
      </c>
      <c r="K133" s="2">
        <f t="shared" si="226"/>
        <v>135.00009600000001</v>
      </c>
      <c r="L133" s="2">
        <f t="shared" si="227"/>
        <v>9.6000000013418685E-5</v>
      </c>
      <c r="M133" s="1">
        <f t="shared" si="228"/>
        <v>0.90000064000000013</v>
      </c>
      <c r="N133" s="6">
        <f t="shared" si="166"/>
        <v>15323.970000000005</v>
      </c>
      <c r="O133" s="2">
        <f t="shared" si="167"/>
        <v>13215.391728000004</v>
      </c>
      <c r="P133" s="2"/>
      <c r="Q133" s="15"/>
      <c r="R133" s="6">
        <f t="shared" si="168"/>
        <v>7247.8200000000006</v>
      </c>
      <c r="S133" s="6">
        <f t="shared" si="169"/>
        <v>20463.211728000006</v>
      </c>
      <c r="T133">
        <f t="shared" si="170"/>
        <v>19550</v>
      </c>
      <c r="U133" s="6">
        <f t="shared" si="171"/>
        <v>913.21172800000568</v>
      </c>
      <c r="V133" s="4">
        <f t="shared" si="172"/>
        <v>4.6711597340153732E-2</v>
      </c>
      <c r="W133" s="4">
        <f t="shared" si="173"/>
        <v>7.423169942237906E-2</v>
      </c>
      <c r="X133" s="1">
        <f t="shared" si="174"/>
        <v>0.35418780279161849</v>
      </c>
    </row>
    <row r="134" spans="1:24">
      <c r="A134" s="30" t="s">
        <v>505</v>
      </c>
      <c r="B134">
        <v>135</v>
      </c>
      <c r="C134" s="2">
        <v>159.07</v>
      </c>
      <c r="D134" s="3">
        <v>0.84870000000000001</v>
      </c>
      <c r="E134" s="1">
        <f t="shared" si="223"/>
        <v>0.22000180599999999</v>
      </c>
      <c r="F134" s="36">
        <f t="shared" si="224"/>
        <v>4.4975925925926832E-3</v>
      </c>
      <c r="G134" s="9"/>
      <c r="H134" s="40">
        <f t="shared" si="225"/>
        <v>0.60717500000001223</v>
      </c>
      <c r="I134" t="s">
        <v>7</v>
      </c>
      <c r="J134" t="s">
        <v>499</v>
      </c>
      <c r="K134" s="2">
        <f t="shared" si="226"/>
        <v>135.00270899999998</v>
      </c>
      <c r="L134" s="2">
        <f t="shared" si="227"/>
        <v>2.7089999999816428E-3</v>
      </c>
      <c r="M134" s="1">
        <f t="shared" si="228"/>
        <v>0.90001805999999984</v>
      </c>
      <c r="N134" s="6">
        <f t="shared" si="166"/>
        <v>15483.040000000005</v>
      </c>
      <c r="O134" s="2">
        <f t="shared" si="167"/>
        <v>13140.456048000004</v>
      </c>
      <c r="P134" s="2"/>
      <c r="Q134" s="15"/>
      <c r="R134" s="6">
        <f t="shared" si="168"/>
        <v>7247.8200000000006</v>
      </c>
      <c r="S134" s="6">
        <f t="shared" si="169"/>
        <v>20388.276048000003</v>
      </c>
      <c r="T134">
        <f t="shared" si="170"/>
        <v>19685</v>
      </c>
      <c r="U134" s="6">
        <f t="shared" si="171"/>
        <v>703.27604800000336</v>
      </c>
      <c r="V134" s="4">
        <f t="shared" si="172"/>
        <v>3.5726494691389554E-2</v>
      </c>
      <c r="W134" s="4">
        <f t="shared" si="173"/>
        <v>5.654626273801644E-2</v>
      </c>
      <c r="X134" s="1">
        <f t="shared" si="174"/>
        <v>0.35548959524270218</v>
      </c>
    </row>
    <row r="135" spans="1:24">
      <c r="A135" s="30" t="s">
        <v>506</v>
      </c>
      <c r="B135">
        <v>135</v>
      </c>
      <c r="C135" s="2">
        <v>158.02000000000001</v>
      </c>
      <c r="D135" s="3">
        <v>0.85429999999999995</v>
      </c>
      <c r="E135" s="1">
        <f t="shared" si="223"/>
        <v>0.21999765733333335</v>
      </c>
      <c r="F135" s="36">
        <f t="shared" si="224"/>
        <v>-2.1329629629629264E-3</v>
      </c>
      <c r="G135" s="9"/>
      <c r="H135" s="40">
        <f t="shared" si="225"/>
        <v>-0.28794999999999504</v>
      </c>
      <c r="I135" t="s">
        <v>7</v>
      </c>
      <c r="J135" t="s">
        <v>501</v>
      </c>
      <c r="K135" s="2">
        <f t="shared" si="226"/>
        <v>134.996486</v>
      </c>
      <c r="L135" s="2">
        <f t="shared" si="227"/>
        <v>-3.5139999999955762E-3</v>
      </c>
      <c r="M135" s="1">
        <f t="shared" si="228"/>
        <v>0.89997657333333336</v>
      </c>
      <c r="N135" s="6">
        <f t="shared" si="166"/>
        <v>15641.060000000005</v>
      </c>
      <c r="O135" s="2">
        <f t="shared" si="167"/>
        <v>13362.157558000003</v>
      </c>
      <c r="P135" s="2"/>
      <c r="Q135" s="15"/>
      <c r="R135" s="6">
        <f t="shared" si="168"/>
        <v>7247.8200000000006</v>
      </c>
      <c r="S135" s="6">
        <f t="shared" si="169"/>
        <v>20609.977558000002</v>
      </c>
      <c r="T135">
        <f t="shared" si="170"/>
        <v>19820</v>
      </c>
      <c r="U135" s="6">
        <f t="shared" si="171"/>
        <v>789.97755800000232</v>
      </c>
      <c r="V135" s="4">
        <f t="shared" si="172"/>
        <v>3.9857596266397621E-2</v>
      </c>
      <c r="W135" s="4">
        <f t="shared" si="173"/>
        <v>6.28353680904985E-2</v>
      </c>
      <c r="X135" s="1">
        <f t="shared" si="174"/>
        <v>0.35166559398734887</v>
      </c>
    </row>
    <row r="136" spans="1:24">
      <c r="A136" s="30" t="s">
        <v>507</v>
      </c>
      <c r="B136">
        <v>960</v>
      </c>
      <c r="C136" s="2">
        <v>1136.3599999999999</v>
      </c>
      <c r="D136" s="3">
        <v>0.8448</v>
      </c>
      <c r="E136" s="1">
        <f t="shared" ref="E136" si="229">10%*Q136+13%</f>
        <v>0.13</v>
      </c>
      <c r="F136" s="36">
        <f t="shared" si="224"/>
        <v>9.1113541666666478E-3</v>
      </c>
      <c r="H136" s="40">
        <f t="shared" ref="H136" si="230">IF(G136="",$F$1*C136-B136,G136-B136)</f>
        <v>8.7468999999999824</v>
      </c>
      <c r="I136" t="s">
        <v>7</v>
      </c>
      <c r="J136" t="s">
        <v>508</v>
      </c>
      <c r="K136" s="2">
        <f t="shared" ref="K136" si="231">D136*C136</f>
        <v>959.99692799999991</v>
      </c>
      <c r="L136" s="2">
        <f t="shared" ref="L136" si="232">K136-B136</f>
        <v>-3.0720000000883374E-3</v>
      </c>
      <c r="M136" s="1">
        <v>1.6</v>
      </c>
      <c r="N136" s="6">
        <f t="shared" ref="N136" si="233">N135+C136-P136</f>
        <v>16777.420000000006</v>
      </c>
      <c r="O136" s="2">
        <f t="shared" ref="O136" si="234">N136*D136</f>
        <v>14173.564416000005</v>
      </c>
      <c r="P136" s="2"/>
      <c r="Q136" s="15"/>
      <c r="R136" s="6">
        <f t="shared" ref="R136" si="235">Q136+R135</f>
        <v>7247.8200000000006</v>
      </c>
      <c r="S136" s="6">
        <f t="shared" ref="S136" si="236">O136+R136</f>
        <v>21421.384416000004</v>
      </c>
      <c r="T136">
        <f t="shared" ref="T136" si="237">T135+B136</f>
        <v>20780</v>
      </c>
      <c r="U136" s="6">
        <f t="shared" ref="U136" si="238">S136-T136</f>
        <v>641.38441600000442</v>
      </c>
      <c r="V136" s="4">
        <f t="shared" ref="V136" si="239">S136/T136-1</f>
        <v>3.0865467564966442E-2</v>
      </c>
      <c r="W136" s="4">
        <f t="shared" ref="W136" si="240">O136/(T136-R136)-1</f>
        <v>4.7396976392569679E-2</v>
      </c>
      <c r="X136" s="1">
        <f t="shared" ref="X136" si="241">R136/S136</f>
        <v>0.33834507888231902</v>
      </c>
    </row>
  </sheetData>
  <autoFilter ref="A1:X1" xr:uid="{EBD5E519-1AC8-D646-A624-501481F39CB6}"/>
  <phoneticPr fontId="2" type="noConversion"/>
  <conditionalFormatting sqref="L1:L1048576">
    <cfRule type="cellIs" dxfId="20" priority="14" operator="between">
      <formula>-0.01</formula>
      <formula>0.01</formula>
    </cfRule>
  </conditionalFormatting>
  <conditionalFormatting sqref="V1:V1048576 X1">
    <cfRule type="dataBar" priority="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{5C3F3627-308E-B04A-AC5D-B86226049CAA}</x14:id>
        </ext>
      </extLst>
    </cfRule>
    <cfRule type="dataBar" priority="1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{07E0C1A9-73CD-1745-A697-A1B3838BE255}</x14:id>
        </ext>
      </extLst>
    </cfRule>
  </conditionalFormatting>
  <conditionalFormatting sqref="W1:W1048576">
    <cfRule type="dataBar" priority="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{250A9A6E-6BA3-BC41-97B0-C5E1D3E9D613}</x14:id>
        </ext>
      </extLst>
    </cfRule>
  </conditionalFormatting>
  <conditionalFormatting sqref="F2:F1048576">
    <cfRule type="dataBar" priority="6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{959877BA-201F-8046-BE97-D3F610C2BCCB}</x14:id>
        </ext>
      </extLst>
    </cfRule>
  </conditionalFormatting>
  <conditionalFormatting sqref="F2:F136">
    <cfRule type="cellIs" dxfId="19" priority="4" operator="lessThan">
      <formula>0</formula>
    </cfRule>
    <cfRule type="cellIs" dxfId="18" priority="5" operator="greaterThan">
      <formula>0</formula>
    </cfRule>
  </conditionalFormatting>
  <pageMargins left="0.7" right="0.7" top="0.75" bottom="0.75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C3F3627-308E-B04A-AC5D-B86226049CAA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07E0C1A9-73CD-1745-A697-A1B3838BE25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V1:V1048576 X1</xm:sqref>
        </x14:conditionalFormatting>
        <x14:conditionalFormatting xmlns:xm="http://schemas.microsoft.com/office/excel/2006/main">
          <x14:cfRule type="dataBar" id="{250A9A6E-6BA3-BC41-97B0-C5E1D3E9D613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W1:W1048576</xm:sqref>
        </x14:conditionalFormatting>
        <x14:conditionalFormatting xmlns:xm="http://schemas.microsoft.com/office/excel/2006/main">
          <x14:cfRule type="dataBar" id="{959877BA-201F-8046-BE97-D3F610C2BCCB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F2:F1048576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1F15E-A5A4-324C-AB33-3A50D692890D}">
  <dimension ref="A1:K17"/>
  <sheetViews>
    <sheetView workbookViewId="0">
      <pane ySplit="2" topLeftCell="A3" activePane="bottomLeft" state="frozen"/>
      <selection pane="bottomLeft" activeCell="E9" sqref="E9"/>
    </sheetView>
  </sheetViews>
  <sheetFormatPr baseColWidth="10" defaultRowHeight="16"/>
  <cols>
    <col min="1" max="2" width="12" bestFit="1" customWidth="1"/>
    <col min="3" max="3" width="12" customWidth="1"/>
    <col min="4" max="4" width="12" style="51" customWidth="1"/>
    <col min="5" max="5" width="10" bestFit="1" customWidth="1"/>
    <col min="6" max="6" width="14.1640625" bestFit="1" customWidth="1"/>
    <col min="7" max="7" width="16.5" customWidth="1"/>
    <col min="8" max="8" width="10" bestFit="1" customWidth="1"/>
    <col min="9" max="10" width="16.33203125" bestFit="1" customWidth="1"/>
    <col min="11" max="11" width="12" bestFit="1" customWidth="1"/>
  </cols>
  <sheetData>
    <row r="1" spans="1:11" s="53" customFormat="1" ht="33" customHeight="1">
      <c r="A1" s="53" t="s">
        <v>445</v>
      </c>
      <c r="B1" s="53" t="s">
        <v>446</v>
      </c>
      <c r="C1" s="53" t="s">
        <v>448</v>
      </c>
      <c r="D1" s="54" t="s">
        <v>449</v>
      </c>
      <c r="E1" s="53" t="s">
        <v>447</v>
      </c>
      <c r="F1" s="53" t="s">
        <v>485</v>
      </c>
      <c r="G1" s="55" t="s">
        <v>489</v>
      </c>
      <c r="H1" s="53" t="s">
        <v>490</v>
      </c>
      <c r="I1" s="53" t="s">
        <v>486</v>
      </c>
      <c r="J1" s="55" t="s">
        <v>487</v>
      </c>
      <c r="K1" s="53" t="s">
        <v>488</v>
      </c>
    </row>
    <row r="2" spans="1:11" s="53" customFormat="1">
      <c r="A2" s="56" t="s">
        <v>469</v>
      </c>
      <c r="D2" s="54"/>
      <c r="E2" s="56">
        <f>SUM(E3:E10086)</f>
        <v>59</v>
      </c>
      <c r="F2" s="56">
        <f t="shared" ref="F2:K2" si="0">SUM(F3:F10086)</f>
        <v>4000</v>
      </c>
      <c r="G2" s="56">
        <f t="shared" si="0"/>
        <v>4211</v>
      </c>
      <c r="H2" s="57">
        <f t="shared" si="0"/>
        <v>211</v>
      </c>
      <c r="I2" s="56">
        <f t="shared" si="0"/>
        <v>4000</v>
      </c>
      <c r="J2" s="56">
        <f t="shared" si="0"/>
        <v>2202.7600000000002</v>
      </c>
      <c r="K2" s="57">
        <f t="shared" si="0"/>
        <v>202.76</v>
      </c>
    </row>
    <row r="3" spans="1:11">
      <c r="A3">
        <v>113027</v>
      </c>
      <c r="B3" t="s">
        <v>451</v>
      </c>
      <c r="C3" s="52">
        <v>43634</v>
      </c>
      <c r="D3" s="52">
        <v>43656</v>
      </c>
      <c r="E3">
        <f>D3-C3</f>
        <v>22</v>
      </c>
      <c r="F3">
        <v>1000</v>
      </c>
      <c r="G3" s="58">
        <v>1019.3</v>
      </c>
      <c r="H3" s="29">
        <f>G3-F3</f>
        <v>19.299999999999955</v>
      </c>
      <c r="I3" s="16" t="s">
        <v>453</v>
      </c>
      <c r="J3" s="16" t="s">
        <v>453</v>
      </c>
      <c r="K3" s="16" t="s">
        <v>453</v>
      </c>
    </row>
    <row r="4" spans="1:11">
      <c r="A4">
        <v>113028</v>
      </c>
      <c r="B4" t="s">
        <v>450</v>
      </c>
      <c r="C4" s="52">
        <v>43636</v>
      </c>
      <c r="D4" s="52">
        <v>43654</v>
      </c>
      <c r="E4">
        <f>D4-C4</f>
        <v>18</v>
      </c>
      <c r="F4">
        <v>1000</v>
      </c>
      <c r="G4">
        <v>1201.76</v>
      </c>
      <c r="H4" s="29">
        <f>G4-F4</f>
        <v>201.76</v>
      </c>
      <c r="I4">
        <v>1000</v>
      </c>
      <c r="J4">
        <v>1201.76</v>
      </c>
      <c r="K4" s="29">
        <f>J4-I4</f>
        <v>201.76</v>
      </c>
    </row>
    <row r="5" spans="1:11">
      <c r="A5">
        <v>128070</v>
      </c>
      <c r="B5" t="s">
        <v>452</v>
      </c>
      <c r="C5" s="52">
        <v>43650</v>
      </c>
      <c r="D5" s="52">
        <v>43669</v>
      </c>
      <c r="E5">
        <f>D5-C5</f>
        <v>19</v>
      </c>
      <c r="F5">
        <v>2000</v>
      </c>
      <c r="G5">
        <v>1989.94</v>
      </c>
      <c r="H5" s="61">
        <f>G5-F5</f>
        <v>-10.059999999999945</v>
      </c>
      <c r="I5">
        <v>1000</v>
      </c>
      <c r="J5">
        <v>1001</v>
      </c>
      <c r="K5" s="29">
        <f>J5-I5</f>
        <v>1</v>
      </c>
    </row>
    <row r="6" spans="1:11">
      <c r="A6">
        <v>113540</v>
      </c>
      <c r="B6" t="s">
        <v>491</v>
      </c>
      <c r="C6" s="52">
        <v>43663</v>
      </c>
      <c r="F6" s="16" t="s">
        <v>453</v>
      </c>
      <c r="G6" s="16" t="s">
        <v>453</v>
      </c>
      <c r="H6" s="16" t="s">
        <v>453</v>
      </c>
      <c r="I6">
        <v>1000</v>
      </c>
    </row>
    <row r="7" spans="1:11">
      <c r="A7">
        <v>113541</v>
      </c>
      <c r="B7" t="s">
        <v>525</v>
      </c>
      <c r="C7" s="52">
        <v>43671</v>
      </c>
      <c r="F7" s="16" t="s">
        <v>453</v>
      </c>
      <c r="G7" s="16" t="s">
        <v>453</v>
      </c>
      <c r="H7" s="16" t="s">
        <v>453</v>
      </c>
      <c r="I7">
        <v>1000</v>
      </c>
    </row>
    <row r="8" spans="1:11">
      <c r="C8" s="52"/>
    </row>
    <row r="9" spans="1:11">
      <c r="C9" s="52"/>
    </row>
    <row r="10" spans="1:11">
      <c r="C10" s="52"/>
    </row>
    <row r="11" spans="1:11">
      <c r="C11" s="52"/>
    </row>
    <row r="12" spans="1:11">
      <c r="C12" s="52"/>
    </row>
    <row r="13" spans="1:11">
      <c r="C13" s="52"/>
    </row>
    <row r="14" spans="1:11">
      <c r="C14" s="52"/>
    </row>
    <row r="15" spans="1:11">
      <c r="C15" s="52"/>
    </row>
    <row r="16" spans="1:11">
      <c r="C16" s="52"/>
    </row>
    <row r="17" spans="3:3">
      <c r="C17" s="52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026E2-E285-894F-972A-30EC614C975A}">
  <dimension ref="B2:K7"/>
  <sheetViews>
    <sheetView workbookViewId="0">
      <selection activeCell="J16" sqref="J16"/>
    </sheetView>
  </sheetViews>
  <sheetFormatPr baseColWidth="10" defaultRowHeight="16"/>
  <sheetData>
    <row r="2" spans="2:11">
      <c r="B2" s="47" t="s">
        <v>405</v>
      </c>
      <c r="C2" s="47"/>
      <c r="D2" s="47" t="s">
        <v>406</v>
      </c>
      <c r="E2" s="47"/>
      <c r="F2" s="47" t="s">
        <v>407</v>
      </c>
      <c r="G2" s="47"/>
      <c r="H2" s="47" t="s">
        <v>408</v>
      </c>
      <c r="I2" s="47"/>
      <c r="J2" s="47" t="s">
        <v>409</v>
      </c>
      <c r="K2" s="47"/>
    </row>
    <row r="3" spans="2:11">
      <c r="B3" s="47" t="s">
        <v>410</v>
      </c>
      <c r="C3" s="47">
        <v>1.5</v>
      </c>
      <c r="D3" s="47" t="s">
        <v>411</v>
      </c>
      <c r="E3" s="49" t="s">
        <v>412</v>
      </c>
      <c r="F3" s="47" t="s">
        <v>413</v>
      </c>
      <c r="G3" s="47">
        <v>1.2</v>
      </c>
      <c r="H3" s="47"/>
      <c r="I3" s="47"/>
      <c r="J3" s="47" t="s">
        <v>414</v>
      </c>
      <c r="K3" s="47">
        <v>1.2</v>
      </c>
    </row>
    <row r="4" spans="2:11">
      <c r="B4" s="47" t="s">
        <v>415</v>
      </c>
      <c r="C4" s="47">
        <v>1</v>
      </c>
      <c r="D4" s="47" t="s">
        <v>441</v>
      </c>
      <c r="E4" s="47">
        <v>1</v>
      </c>
      <c r="F4" s="47" t="s">
        <v>416</v>
      </c>
      <c r="G4" s="47">
        <v>1</v>
      </c>
      <c r="H4" s="47"/>
      <c r="I4" s="47"/>
      <c r="J4" s="47" t="s">
        <v>443</v>
      </c>
      <c r="K4" s="47">
        <v>1</v>
      </c>
    </row>
    <row r="5" spans="2:11">
      <c r="B5" s="47" t="s">
        <v>417</v>
      </c>
      <c r="C5" s="47">
        <v>0.8</v>
      </c>
      <c r="D5" s="50" t="s">
        <v>442</v>
      </c>
      <c r="E5" s="47">
        <v>0.9</v>
      </c>
      <c r="F5" s="47" t="s">
        <v>418</v>
      </c>
      <c r="G5" s="47">
        <v>0.9</v>
      </c>
      <c r="H5" s="47"/>
      <c r="I5" s="47"/>
      <c r="J5" s="47" t="s">
        <v>444</v>
      </c>
      <c r="K5" s="47">
        <v>0.8</v>
      </c>
    </row>
    <row r="6" spans="2:11">
      <c r="B6" s="47" t="s">
        <v>420</v>
      </c>
      <c r="C6" s="47">
        <v>0.6</v>
      </c>
      <c r="D6" s="48" t="s">
        <v>425</v>
      </c>
      <c r="E6" s="47">
        <v>0.8</v>
      </c>
      <c r="F6" s="47" t="s">
        <v>421</v>
      </c>
      <c r="G6" s="47">
        <v>0.8</v>
      </c>
      <c r="H6" s="47"/>
      <c r="I6" s="47"/>
      <c r="J6" s="47" t="s">
        <v>419</v>
      </c>
      <c r="K6" s="47">
        <v>0.7</v>
      </c>
    </row>
    <row r="7" spans="2:11">
      <c r="B7" s="47" t="s">
        <v>422</v>
      </c>
      <c r="C7" s="47">
        <v>0</v>
      </c>
      <c r="D7" s="47" t="s">
        <v>423</v>
      </c>
      <c r="E7" s="47">
        <v>0.6</v>
      </c>
      <c r="F7" s="47" t="s">
        <v>424</v>
      </c>
      <c r="G7" s="47">
        <v>0.6</v>
      </c>
      <c r="H7" s="47"/>
      <c r="I7" s="47"/>
      <c r="J7" s="47"/>
      <c r="K7" s="47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2</vt:i4>
      </vt:variant>
    </vt:vector>
  </HeadingPairs>
  <TitlesOfParts>
    <vt:vector size="8" baseType="lpstr">
      <vt:lpstr>hs300</vt:lpstr>
      <vt:lpstr>zz500</vt:lpstr>
      <vt:lpstr>hs300（）原始</vt:lpstr>
      <vt:lpstr>zz500(原始)</vt:lpstr>
      <vt:lpstr>可转债收益</vt:lpstr>
      <vt:lpstr>可转债申购参数</vt:lpstr>
      <vt:lpstr>'zz500'!F</vt:lpstr>
      <vt:lpstr>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smzdm</cp:lastModifiedBy>
  <dcterms:created xsi:type="dcterms:W3CDTF">2019-01-02T02:39:34Z</dcterms:created>
  <dcterms:modified xsi:type="dcterms:W3CDTF">2019-07-30T03:39:53Z</dcterms:modified>
</cp:coreProperties>
</file>