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DA9A6D61-4D4C-F646-89C2-A41D9DFECF8E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58" i="1" l="1"/>
  <c r="S358" i="1" s="1"/>
  <c r="AA358" i="1" s="1"/>
  <c r="V358" i="1"/>
  <c r="X358" i="1"/>
  <c r="AB358" i="1"/>
  <c r="R359" i="1"/>
  <c r="S359" i="1" s="1"/>
  <c r="AA359" i="1" s="1"/>
  <c r="V359" i="1"/>
  <c r="V360" i="1" s="1"/>
  <c r="X359" i="1"/>
  <c r="X360" i="1" s="1"/>
  <c r="AB359" i="1"/>
  <c r="AB360" i="1"/>
  <c r="F358" i="1"/>
  <c r="AD358" i="1" s="1"/>
  <c r="H358" i="1"/>
  <c r="K358" i="1"/>
  <c r="L358" i="1"/>
  <c r="M358" i="1" s="1"/>
  <c r="O358" i="1"/>
  <c r="P358" i="1" s="1"/>
  <c r="Q358" i="1"/>
  <c r="E358" i="1" s="1"/>
  <c r="E359" i="1"/>
  <c r="F359" i="1"/>
  <c r="AD359" i="1" s="1"/>
  <c r="H359" i="1"/>
  <c r="K359" i="1"/>
  <c r="L359" i="1"/>
  <c r="M359" i="1" s="1"/>
  <c r="O359" i="1"/>
  <c r="P359" i="1" s="1"/>
  <c r="Q359" i="1"/>
  <c r="F360" i="1"/>
  <c r="AD360" i="1" s="1"/>
  <c r="H360" i="1"/>
  <c r="K360" i="1"/>
  <c r="L360" i="1"/>
  <c r="M360" i="1" s="1"/>
  <c r="O360" i="1"/>
  <c r="P360" i="1"/>
  <c r="Q360" i="1"/>
  <c r="E360" i="1" s="1"/>
  <c r="R359" i="2"/>
  <c r="S359" i="2" s="1"/>
  <c r="V359" i="2"/>
  <c r="X359" i="2"/>
  <c r="X360" i="2" s="1"/>
  <c r="X361" i="2" s="1"/>
  <c r="AB359" i="2"/>
  <c r="AD359" i="2"/>
  <c r="V360" i="2"/>
  <c r="V361" i="2" s="1"/>
  <c r="AB360" i="2"/>
  <c r="AD360" i="2"/>
  <c r="AB361" i="2"/>
  <c r="F359" i="2"/>
  <c r="H359" i="2"/>
  <c r="K359" i="2"/>
  <c r="L359" i="2"/>
  <c r="M359" i="2" s="1"/>
  <c r="O359" i="2"/>
  <c r="P359" i="2"/>
  <c r="Q359" i="2"/>
  <c r="E359" i="2" s="1"/>
  <c r="F360" i="2"/>
  <c r="H360" i="2"/>
  <c r="K360" i="2"/>
  <c r="L360" i="2"/>
  <c r="M360" i="2" s="1"/>
  <c r="O360" i="2"/>
  <c r="P360" i="2" s="1"/>
  <c r="Q360" i="2"/>
  <c r="E360" i="2" s="1"/>
  <c r="E361" i="2"/>
  <c r="F361" i="2"/>
  <c r="AD361" i="2" s="1"/>
  <c r="H361" i="2"/>
  <c r="K361" i="2"/>
  <c r="L361" i="2"/>
  <c r="M361" i="2" s="1"/>
  <c r="O361" i="2"/>
  <c r="P361" i="2"/>
  <c r="Q361" i="2"/>
  <c r="R360" i="1" l="1"/>
  <c r="S360" i="1" s="1"/>
  <c r="AA360" i="1" s="1"/>
  <c r="W358" i="1"/>
  <c r="W359" i="1"/>
  <c r="N358" i="1"/>
  <c r="N360" i="1"/>
  <c r="N359" i="1"/>
  <c r="W359" i="2"/>
  <c r="AA359" i="2"/>
  <c r="R360" i="2"/>
  <c r="N361" i="2"/>
  <c r="N360" i="2"/>
  <c r="N359" i="2"/>
  <c r="N44" i="6"/>
  <c r="O44" i="6" s="1"/>
  <c r="M44" i="6"/>
  <c r="W360" i="1" l="1"/>
  <c r="Y359" i="1"/>
  <c r="Z359" i="1"/>
  <c r="AC359" i="1" s="1"/>
  <c r="Y358" i="1"/>
  <c r="Z358" i="1"/>
  <c r="AC358" i="1" s="1"/>
  <c r="S360" i="2"/>
  <c r="R361" i="2"/>
  <c r="S361" i="2" s="1"/>
  <c r="Y359" i="2"/>
  <c r="Z359" i="2"/>
  <c r="AC359" i="2" s="1"/>
  <c r="E354" i="2"/>
  <c r="F354" i="2"/>
  <c r="AD354" i="2" s="1"/>
  <c r="H354" i="2"/>
  <c r="K354" i="2"/>
  <c r="L354" i="2"/>
  <c r="M354" i="2" s="1"/>
  <c r="O354" i="2"/>
  <c r="P354" i="2" s="1"/>
  <c r="Q354" i="2"/>
  <c r="E355" i="2"/>
  <c r="F355" i="2"/>
  <c r="AD355" i="2" s="1"/>
  <c r="H355" i="2"/>
  <c r="K355" i="2"/>
  <c r="L355" i="2"/>
  <c r="M355" i="2" s="1"/>
  <c r="O355" i="2"/>
  <c r="P355" i="2" s="1"/>
  <c r="Q355" i="2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M353" i="1" s="1"/>
  <c r="O353" i="1"/>
  <c r="P353" i="1" s="1"/>
  <c r="Q353" i="1"/>
  <c r="E353" i="1" s="1"/>
  <c r="AD353" i="1" s="1"/>
  <c r="F354" i="1"/>
  <c r="H354" i="1"/>
  <c r="K354" i="1"/>
  <c r="L354" i="1"/>
  <c r="M354" i="1" s="1"/>
  <c r="O354" i="1"/>
  <c r="P354" i="1" s="1"/>
  <c r="Q354" i="1"/>
  <c r="E354" i="1" s="1"/>
  <c r="E355" i="1"/>
  <c r="AD355" i="1" s="1"/>
  <c r="F355" i="1"/>
  <c r="H355" i="1"/>
  <c r="K355" i="1"/>
  <c r="L355" i="1"/>
  <c r="O355" i="1"/>
  <c r="P355" i="1" s="1"/>
  <c r="Q355" i="1"/>
  <c r="F356" i="1"/>
  <c r="AD356" i="1" s="1"/>
  <c r="H356" i="1"/>
  <c r="K356" i="1"/>
  <c r="L356" i="1"/>
  <c r="M356" i="1" s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Y360" i="1" l="1"/>
  <c r="Z360" i="1"/>
  <c r="AC360" i="1" s="1"/>
  <c r="M355" i="1"/>
  <c r="N355" i="1" s="1"/>
  <c r="AD354" i="1"/>
  <c r="M357" i="1"/>
  <c r="N357" i="1" s="1"/>
  <c r="AD357" i="1"/>
  <c r="W361" i="2"/>
  <c r="AA361" i="2"/>
  <c r="AA360" i="2"/>
  <c r="W360" i="2"/>
  <c r="AD356" i="2"/>
  <c r="AD358" i="2"/>
  <c r="N356" i="2"/>
  <c r="N354" i="2"/>
  <c r="N357" i="2"/>
  <c r="N355" i="2"/>
  <c r="N356" i="1"/>
  <c r="N354" i="1"/>
  <c r="N353" i="1"/>
  <c r="N43" i="6"/>
  <c r="O43" i="6" s="1"/>
  <c r="M43" i="6"/>
  <c r="Z360" i="2" l="1"/>
  <c r="AC360" i="2" s="1"/>
  <c r="Y360" i="2"/>
  <c r="Y361" i="2"/>
  <c r="Z361" i="2"/>
  <c r="AC361" i="2" s="1"/>
  <c r="F349" i="2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AD351" i="2" s="1"/>
  <c r="E352" i="2"/>
  <c r="AD352" i="2" s="1"/>
  <c r="F352" i="2"/>
  <c r="H352" i="2"/>
  <c r="K352" i="2"/>
  <c r="L352" i="2"/>
  <c r="O352" i="2"/>
  <c r="P352" i="2" s="1"/>
  <c r="Q352" i="2"/>
  <c r="F353" i="2"/>
  <c r="AD353" i="2" s="1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AD351" i="1" s="1"/>
  <c r="F352" i="1"/>
  <c r="H352" i="1"/>
  <c r="K352" i="1"/>
  <c r="L352" i="1"/>
  <c r="O352" i="1"/>
  <c r="P352" i="1" s="1"/>
  <c r="Q352" i="1"/>
  <c r="E352" i="1" s="1"/>
  <c r="AD348" i="1" l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F344" i="1"/>
  <c r="H344" i="1"/>
  <c r="K344" i="1"/>
  <c r="L344" i="1"/>
  <c r="M344" i="1" s="1"/>
  <c r="N344" i="1" s="1"/>
  <c r="O344" i="1"/>
  <c r="P344" i="1" s="1"/>
  <c r="Q344" i="1"/>
  <c r="E344" i="1" s="1"/>
  <c r="AD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N345" i="2" l="1"/>
  <c r="N346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M339" i="1" s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/>
  <c r="Q343" i="2"/>
  <c r="E343" i="2" s="1"/>
  <c r="M342" i="2" l="1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N339" i="1"/>
  <c r="M341" i="1"/>
  <c r="N341" i="1" s="1"/>
  <c r="N338" i="1"/>
  <c r="N340" i="1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3" i="1" l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32" i="2" l="1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6" i="2" l="1"/>
  <c r="N326" i="2" s="1"/>
  <c r="AD326" i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AD324" i="1" l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3" i="2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AD319" i="1" l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20" i="2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7" i="1" l="1"/>
  <c r="N297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X160" i="2"/>
  <c r="V160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42" i="2" s="1"/>
  <c r="X143" i="2" s="1"/>
  <c r="V136" i="2"/>
  <c r="V137" i="2" s="1"/>
  <c r="V138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5" i="2" s="1"/>
  <c r="X116" i="2" s="1"/>
  <c r="X117" i="2" s="1"/>
  <c r="X118" i="2" s="1"/>
  <c r="X119" i="2" s="1"/>
  <c r="X121" i="2" s="1"/>
  <c r="X122" i="2" s="1"/>
  <c r="X123" i="2" s="1"/>
  <c r="X124" i="2" s="1"/>
  <c r="X125" i="2" s="1"/>
  <c r="V110" i="2"/>
  <c r="V111" i="2" s="1"/>
  <c r="V112" i="2" s="1"/>
  <c r="V113" i="2" s="1"/>
  <c r="V115" i="2" s="1"/>
  <c r="V116" i="2" s="1"/>
  <c r="V117" i="2" s="1"/>
  <c r="V118" i="2" s="1"/>
  <c r="V119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7" i="2"/>
  <c r="X87" i="2"/>
  <c r="X89" i="2" s="1"/>
  <c r="X90" i="2" s="1"/>
  <c r="V87" i="2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55" i="2" l="1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5" i="2"/>
  <c r="AD218" i="2"/>
  <c r="M269" i="2"/>
  <c r="N269" i="2" s="1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255" i="2"/>
  <c r="M81" i="2"/>
  <c r="Q87" i="2"/>
  <c r="E87" i="2" s="1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N240" i="2" s="1"/>
  <c r="M264" i="2"/>
  <c r="N264" i="2" s="1"/>
  <c r="M278" i="2"/>
  <c r="N278" i="2" s="1"/>
  <c r="P68" i="2"/>
  <c r="P122" i="2"/>
  <c r="AD156" i="2"/>
  <c r="M194" i="2"/>
  <c r="N194" i="2" s="1"/>
  <c r="M198" i="2"/>
  <c r="M203" i="2"/>
  <c r="M222" i="2"/>
  <c r="N222" i="2" s="1"/>
  <c r="M252" i="2"/>
  <c r="P103" i="2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AB290" i="2"/>
  <c r="AB289" i="2"/>
  <c r="AB291" i="2"/>
  <c r="AB288" i="2"/>
  <c r="AB292" i="2"/>
  <c r="AD203" i="2"/>
  <c r="S41" i="2"/>
  <c r="W41" i="2" s="1"/>
  <c r="P79" i="2"/>
  <c r="Q93" i="2"/>
  <c r="E93" i="2" s="1"/>
  <c r="M162" i="2"/>
  <c r="M187" i="2"/>
  <c r="M286" i="2"/>
  <c r="M63" i="2"/>
  <c r="N63" i="2" s="1"/>
  <c r="P64" i="2"/>
  <c r="M113" i="2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M118" i="2"/>
  <c r="N118" i="2" s="1"/>
  <c r="M119" i="2"/>
  <c r="N119" i="2" s="1"/>
  <c r="M125" i="2"/>
  <c r="N125" i="2" s="1"/>
  <c r="M151" i="2"/>
  <c r="M165" i="2"/>
  <c r="N165" i="2" s="1"/>
  <c r="M190" i="2"/>
  <c r="N190" i="2" s="1"/>
  <c r="M219" i="2"/>
  <c r="N219" i="2" s="1"/>
  <c r="M228" i="2"/>
  <c r="M239" i="2"/>
  <c r="M244" i="2"/>
  <c r="N244" i="2" s="1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AD51" i="2"/>
  <c r="AD78" i="2"/>
  <c r="AD104" i="2"/>
  <c r="AD116" i="2"/>
  <c r="AD278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69" i="2"/>
  <c r="M177" i="2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M92" i="2"/>
  <c r="N92" i="2" s="1"/>
  <c r="M103" i="2"/>
  <c r="M121" i="2"/>
  <c r="N121" i="2" s="1"/>
  <c r="M122" i="2"/>
  <c r="M143" i="2"/>
  <c r="M160" i="2"/>
  <c r="N160" i="2" s="1"/>
  <c r="M163" i="2"/>
  <c r="N163" i="2" s="1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AD118" i="2"/>
  <c r="M256" i="2"/>
  <c r="N256" i="2" s="1"/>
  <c r="AD71" i="1"/>
  <c r="AD146" i="1"/>
  <c r="AD49" i="2"/>
  <c r="AD57" i="2"/>
  <c r="AD59" i="2"/>
  <c r="AD60" i="2"/>
  <c r="AD65" i="2"/>
  <c r="AD110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97" i="2"/>
  <c r="AD199" i="2"/>
  <c r="AD200" i="2"/>
  <c r="AD223" i="2"/>
  <c r="AD230" i="2"/>
  <c r="AD280" i="2"/>
  <c r="AD263" i="2"/>
  <c r="AD42" i="2"/>
  <c r="AD45" i="2"/>
  <c r="AD53" i="2"/>
  <c r="AD61" i="2"/>
  <c r="AD67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M106" i="2"/>
  <c r="N106" i="2" s="1"/>
  <c r="M148" i="2"/>
  <c r="N148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P73" i="1"/>
  <c r="P81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R160" i="2"/>
  <c r="S160" i="2" s="1"/>
  <c r="AA41" i="2"/>
  <c r="P46" i="2"/>
  <c r="P54" i="2"/>
  <c r="P62" i="2"/>
  <c r="P67" i="2"/>
  <c r="P77" i="2"/>
  <c r="AA87" i="2"/>
  <c r="W110" i="2"/>
  <c r="AD117" i="2"/>
  <c r="N122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AA96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S136" i="2"/>
  <c r="P143" i="2"/>
  <c r="S145" i="2"/>
  <c r="S151" i="2"/>
  <c r="Y156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M220" i="2"/>
  <c r="N220" i="2" s="1"/>
  <c r="M223" i="2"/>
  <c r="N223" i="2" s="1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37" i="1"/>
  <c r="K6" i="9"/>
  <c r="I7" i="9"/>
  <c r="N147" i="2"/>
  <c r="N1" i="2"/>
  <c r="AA103" i="2"/>
  <c r="W103" i="2"/>
  <c r="AA163" i="2"/>
  <c r="W163" i="2"/>
  <c r="S43" i="2"/>
  <c r="R44" i="2"/>
  <c r="S86" i="1"/>
  <c r="R87" i="1"/>
  <c r="Z93" i="2"/>
  <c r="AC93" i="2" s="1"/>
  <c r="X94" i="2"/>
  <c r="AA94" i="2" s="1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A137" i="2"/>
  <c r="W137" i="2"/>
  <c r="Y35" i="1"/>
  <c r="Z35" i="1"/>
  <c r="AC35" i="1" s="1"/>
  <c r="S39" i="1"/>
  <c r="R40" i="1"/>
  <c r="AA145" i="2"/>
  <c r="W145" i="2"/>
  <c r="S112" i="2"/>
  <c r="R113" i="2"/>
  <c r="W97" i="1"/>
  <c r="V98" i="1"/>
  <c r="AA98" i="1" s="1"/>
  <c r="N1" i="1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W160" i="2"/>
  <c r="AA160" i="2"/>
  <c r="AA42" i="2"/>
  <c r="W42" i="2"/>
  <c r="AA97" i="1"/>
  <c r="Y94" i="2" l="1"/>
  <c r="Z94" i="2"/>
  <c r="AC94" i="2" s="1"/>
  <c r="W164" i="2"/>
  <c r="AA164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Z85" i="1"/>
  <c r="AC85" i="1" s="1"/>
  <c r="Y85" i="1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S45" i="2"/>
  <c r="R46" i="2"/>
  <c r="V112" i="1"/>
  <c r="Z43" i="2"/>
  <c r="AC43" i="2" s="1"/>
  <c r="Y43" i="2"/>
  <c r="V100" i="1"/>
  <c r="AA100" i="1" s="1"/>
  <c r="W99" i="1"/>
  <c r="S41" i="1"/>
  <c r="R42" i="1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39" i="1"/>
  <c r="AC39" i="1" s="1"/>
  <c r="Y39" i="1"/>
  <c r="Z89" i="2"/>
  <c r="AC89" i="2" s="1"/>
  <c r="Y89" i="2"/>
  <c r="Z44" i="2"/>
  <c r="AC44" i="2" s="1"/>
  <c r="Y44" i="2"/>
  <c r="R142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00" i="1"/>
  <c r="Z100" i="1"/>
  <c r="AC100" i="1" s="1"/>
  <c r="V42" i="1"/>
  <c r="AA42" i="1" s="1"/>
  <c r="W41" i="1"/>
  <c r="V114" i="1"/>
  <c r="S90" i="1"/>
  <c r="Z88" i="1"/>
  <c r="AC88" i="1" s="1"/>
  <c r="Y88" i="1"/>
  <c r="Z108" i="1"/>
  <c r="AC108" i="1" s="1"/>
  <c r="Y108" i="1"/>
  <c r="AA41" i="1"/>
  <c r="R48" i="2"/>
  <c r="S47" i="2"/>
  <c r="R111" i="1"/>
  <c r="S110" i="1"/>
  <c r="AA89" i="1"/>
  <c r="W89" i="1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Y343" i="2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V297" i="1" s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S294" i="1"/>
  <c r="R295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S354" i="2" l="1"/>
  <c r="R355" i="2"/>
  <c r="Y352" i="2"/>
  <c r="Z352" i="2"/>
  <c r="AC352" i="2" s="1"/>
  <c r="Y353" i="2"/>
  <c r="Z353" i="2"/>
  <c r="AC353" i="2" s="1"/>
  <c r="S296" i="1"/>
  <c r="W296" i="1" s="1"/>
  <c r="R297" i="1"/>
  <c r="V303" i="1"/>
  <c r="Y294" i="1"/>
  <c r="Z294" i="1"/>
  <c r="AC294" i="1" s="1"/>
  <c r="AA295" i="1"/>
  <c r="W295" i="1"/>
  <c r="AA296" i="1" l="1"/>
  <c r="R356" i="2"/>
  <c r="S355" i="2"/>
  <c r="W354" i="2"/>
  <c r="AA354" i="2"/>
  <c r="S297" i="1"/>
  <c r="R298" i="1"/>
  <c r="V304" i="1"/>
  <c r="Y295" i="1"/>
  <c r="Z295" i="1"/>
  <c r="AC295" i="1" s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AA297" i="1"/>
  <c r="W297" i="1"/>
  <c r="S357" i="2" l="1"/>
  <c r="R358" i="2"/>
  <c r="S358" i="2" s="1"/>
  <c r="W356" i="2"/>
  <c r="AA356" i="2"/>
  <c r="Z355" i="2"/>
  <c r="AC355" i="2" s="1"/>
  <c r="Y355" i="2"/>
  <c r="Z297" i="1"/>
  <c r="AC297" i="1" s="1"/>
  <c r="Y297" i="1"/>
  <c r="V306" i="1"/>
  <c r="V307" i="1" s="1"/>
  <c r="AA298" i="1"/>
  <c r="W298" i="1"/>
  <c r="R300" i="1"/>
  <c r="S299" i="1"/>
  <c r="AA358" i="2" l="1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Y357" i="2" l="1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W320" i="1"/>
  <c r="AA319" i="1"/>
  <c r="W319" i="1"/>
  <c r="Y318" i="1"/>
  <c r="Z318" i="1"/>
  <c r="AC318" i="1" s="1"/>
  <c r="V337" i="1" l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S337" i="1"/>
  <c r="R338" i="1"/>
  <c r="AA337" i="1"/>
  <c r="W337" i="1"/>
  <c r="AA336" i="1"/>
  <c r="W336" i="1"/>
  <c r="Z335" i="1"/>
  <c r="AC335" i="1" s="1"/>
  <c r="Y335" i="1"/>
  <c r="S338" i="1" l="1"/>
  <c r="R339" i="1"/>
  <c r="Y336" i="1"/>
  <c r="Z336" i="1"/>
  <c r="AC336" i="1" s="1"/>
  <c r="Y337" i="1"/>
  <c r="Z337" i="1"/>
  <c r="AC337" i="1" s="1"/>
  <c r="R340" i="1" l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S357" i="1" s="1"/>
  <c r="Y354" i="1"/>
  <c r="Z354" i="1"/>
  <c r="AC354" i="1" s="1"/>
  <c r="AA355" i="1"/>
  <c r="W355" i="1"/>
  <c r="Y355" i="1" l="1"/>
  <c r="Z355" i="1"/>
  <c r="AC355" i="1" s="1"/>
  <c r="AA357" i="1"/>
  <c r="W357" i="1"/>
  <c r="AA356" i="1"/>
  <c r="W356" i="1"/>
  <c r="Z356" i="1" l="1"/>
  <c r="AC356" i="1" s="1"/>
  <c r="Y356" i="1"/>
  <c r="Y357" i="1"/>
  <c r="Z357" i="1"/>
  <c r="AC3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<sst xmlns="http://schemas.openxmlformats.org/spreadsheetml/2006/main" count="2627" uniqueCount="1307">
  <si>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</si>
  <si>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</si>
  <si>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</si>
  <si>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</si>
  <si>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</si>
  <si>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</si>
  <si>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</si>
  <si>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</si>
  <si>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</si>
  <si>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</si>
  <si>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</si>
  <si>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</si>
  <si>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</si>
  <si>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</si>
  <si>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</si>
  <si>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</si>
  <si>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</si>
  <si>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</si>
  <si>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</si>
  <si>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</si>
  <si>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</si>
  <si>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</si>
  <si>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</si>
  <si>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</si>
  <si>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</si>
  <si>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</si>
  <si>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</si>
  <si>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</si>
  <si>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</si>
  <si>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</si>
  <si>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</si>
  <si>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</si>
  <si>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</si>
  <si>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</si>
  <si>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</si>
  <si>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</si>
  <si>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</si>
  <si>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</si>
  <si>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</si>
  <si>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</si>
  <si>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</si>
  <si>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</si>
  <si>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</si>
  <si>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</si>
  <si>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</si>
  <si>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</si>
  <si>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</si>
  <si>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</si>
  <si>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</si>
  <si>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</si>
  <si>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</si>
  <si>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</si>
  <si>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</si>
  <si>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</si>
  <si>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</si>
  <si>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</si>
  <si>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</si>
  <si>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</si>
  <si>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</si>
  <si>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</si>
  <si>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</si>
  <si>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</si>
  <si>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</si>
  <si>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</si>
  <si>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</si>
  <si>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</si>
  <si>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</si>
  <si>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</si>
  <si>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</si>
  <si>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</si>
  <si>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</si>
  <si>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</si>
  <si>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</si>
  <si>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</si>
  <si>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</si>
  <si>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</si>
  <si>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</si>
  <si>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</si>
  <si>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</si>
  <si>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</si>
  <si>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</si>
  <si>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</si>
  <si>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</si>
  <si>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</si>
  <si>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</si>
  <si>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</si>
  <si>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</si>
  <si>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</si>
  <si>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</si>
  <si>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</si>
  <si>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</si>
  <si>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</si>
  <si>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</si>
  <si>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</si>
  <si>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</si>
  <si>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</si>
  <si>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</si>
  <si>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</si>
  <si>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</si>
  <si>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</si>
  <si>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</si>
  <si>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</si>
  <si>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</si>
  <si>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</si>
  <si>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</si>
  <si>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</si>
  <si>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</si>
  <si>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</si>
  <si>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</si>
  <si>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</si>
  <si>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</si>
  <si>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</si>
  <si>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</si>
  <si>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</si>
  <si>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</si>
  <si>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</si>
  <si>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</si>
  <si>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</si>
  <si>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</si>
  <si>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</si>
  <si>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</si>
  <si>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</si>
  <si>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</si>
  <si>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</si>
  <si>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</si>
  <si>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</si>
  <si>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</si>
  <si>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</si>
  <si>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</si>
  <si>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</si>
  <si>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</si>
  <si>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</si>
  <si>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</si>
  <si>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</si>
  <si>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</si>
  <si>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</si>
  <si>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</si>
  <si>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</si>
  <si>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</si>
  <si>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</si>
  <si>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</si>
  <si>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</si>
  <si>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</si>
  <si>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</si>
  <si>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</si>
  <si>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</si>
  <si>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</si>
  <si>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</si>
  <si>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</si>
  <si>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</si>
  <si>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</si>
  <si>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</si>
  <si>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</si>
  <si>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</si>
  <si>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</si>
  <si>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</si>
  <si>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</si>
  <si>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</si>
  <si>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</si>
  <si>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</si>
  <si>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</si>
  <si>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</si>
  <si>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</si>
  <si>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</si>
  <si>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</si>
  <si>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</si>
  <si>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</si>
  <si>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</si>
  <si>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</si>
  <si>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</si>
  <si>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</si>
  <si>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</si>
  <si>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</si>
  <si>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</si>
  <si>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</si>
  <si>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</si>
  <si>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</si>
  <si>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</si>
  <si>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</si>
  <si>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</si>
  <si>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</si>
  <si>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</si>
  <si>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</si>
  <si>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</si>
  <si>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</si>
  <si>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</si>
  <si>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</si>
  <si>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</si>
  <si>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</si>
  <si>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</si>
  <si>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</si>
  <si>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</si>
  <si>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</si>
  <si>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</si>
  <si>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</si>
  <si>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</si>
  <si>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</si>
  <si>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</si>
  <si>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</si>
  <si>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</si>
  <si>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</si>
  <si>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</si>
  <si>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</si>
  <si>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</si>
  <si>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</si>
  <si>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</si>
  <si>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</si>
  <si>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</si>
  <si>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</si>
  <si>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</si>
  <si>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</si>
  <si>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</si>
  <si>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</si>
  <si>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</si>
  <si>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</si>
  <si>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</si>
  <si>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</si>
  <si>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</si>
  <si>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</si>
  <si>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</si>
  <si>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</si>
  <si>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</si>
  <si>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</si>
  <si>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</si>
  <si>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</si>
  <si>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</si>
  <si>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</si>
  <si>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</si>
  <si>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</si>
  <si>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</si>
  <si>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</si>
  <si>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</si>
  <si>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</si>
  <si>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</si>
  <si>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</si>
  <si>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</si>
  <si>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</si>
  <si>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</si>
  <si>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</si>
  <si>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</si>
  <si>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</si>
  <si>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</si>
  <si>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</si>
  <si>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</si>
  <si>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</si>
  <si>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</si>
  <si>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</si>
  <si>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</si>
  <si>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</si>
  <si>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</si>
  <si>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</si>
  <si>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</si>
  <si>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</si>
  <si>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</si>
  <si>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</si>
  <si>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</si>
  <si>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</si>
  <si>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</si>
  <si>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</si>
  <si>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</si>
  <si>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</si>
  <si>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</si>
  <si>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</si>
  <si>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</si>
  <si>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</si>
  <si>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</si>
  <si>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</si>
  <si>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</si>
  <si>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</si>
  <si>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</si>
  <si>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</si>
  <si>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</si>
  <si>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</si>
  <si>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</si>
  <si>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</si>
  <si>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</si>
  <si>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</si>
  <si>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</si>
  <si>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</si>
  <si>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</si>
  <si>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</si>
  <si>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</si>
  <si>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</si>
  <si>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</si>
  <si>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</si>
  <si>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</si>
  <si>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</si>
  <si>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</si>
  <si>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</si>
  <si>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</si>
  <si>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</si>
  <si>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</si>
  <si>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</si>
  <si>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</si>
  <si>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</si>
  <si>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</si>
  <si>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</si>
  <si>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</si>
  <si>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</si>
  <si>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</si>
  <si>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</si>
  <si>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</si>
  <si>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</si>
  <si>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</si>
  <si>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</si>
  <si>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</si>
  <si>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</si>
  <si>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</si>
  <si>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</si>
  <si>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</si>
  <si>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</si>
  <si>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</si>
  <si>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</si>
  <si>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</si>
  <si>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</si>
  <si>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</si>
  <si>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</si>
  <si>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</si>
  <si>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</si>
  <si>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</si>
  <si>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</si>
  <si>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</si>
  <si>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</si>
  <si>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</si>
  <si>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</si>
  <si>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</si>
  <si>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</si>
  <si>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</si>
  <si>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</si>
  <si>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</si>
  <si>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</si>
  <si>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</si>
  <si>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</si>
  <si>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</si>
  <si>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</si>
  <si>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</si>
  <si>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</si>
  <si>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</si>
  <si>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</si>
  <si>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</si>
  <si>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</si>
  <si>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</si>
  <si>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</si>
  <si>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</si>
  <si>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</si>
  <si>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</si>
  <si>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</si>
  <si>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</si>
  <si>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</si>
  <si>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</si>
  <si>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</si>
  <si>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</si>
  <si>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</si>
  <si>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</si>
  <si>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</si>
  <si>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</si>
  <si>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</si>
  <si>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</si>
  <si>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</si>
  <si>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</si>
  <si>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</si>
  <si>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</si>
  <si>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</si>
  <si>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</si>
  <si>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</si>
  <si>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</si>
  <si>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</si>
  <si>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</si>
  <si>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</si>
  <si>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</si>
  <si>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</si>
  <si>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</si>
  <si>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</si>
  <si>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</si>
  <si>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</si>
  <si>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</si>
  <si>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</si>
  <si>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</si>
  <si>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</si>
  <si>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</si>
  <si>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</si>
  <si>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</si>
  <si>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</si>
  <si>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</si>
  <si>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</si>
  <si>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</si>
  <si>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</si>
  <si>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</si>
  <si>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</si>
  <si>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</si>
  <si>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</si>
  <si>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</si>
  <si>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</si>
  <si>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</si>
  <si>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</si>
  <si>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</si>
  <si>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</si>
  <si>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</si>
  <si>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</si>
  <si>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</si>
  <si>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</si>
  <si>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</si>
  <si>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</si>
  <si>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</si>
  <si>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</si>
  <si>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</si>
  <si>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</si>
  <si>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</si>
  <si>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</si>
  <si>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</si>
  <si>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</si>
  <si>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</si>
  <si>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</si>
  <si>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</si>
  <si>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</si>
  <si>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</si>
  <si>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</si>
  <si>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</si>
  <si>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</si>
  <si>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</si>
  <si>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</si>
  <si>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</si>
  <si>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</si>
  <si>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</si>
  <si>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</si>
  <si>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</si>
  <si>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</si>
  <si>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</si>
  <si>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</si>
  <si>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</si>
  <si>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</si>
  <si>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</si>
  <si>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</si>
  <si>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</si>
  <si>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</si>
  <si>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</si>
  <si>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</si>
  <si>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</si>
  <si>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</si>
  <si>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</si>
  <si>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</si>
  <si>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</si>
  <si>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</si>
  <si>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</si>
  <si>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</si>
  <si>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</si>
  <si>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</si>
  <si>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</si>
  <si>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</si>
  <si>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</si>
  <si>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</si>
  <si>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</si>
  <si>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</si>
  <si>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</si>
  <si>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</si>
  <si>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</si>
  <si>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</si>
  <si>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</si>
  <si>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</si>
  <si>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</si>
  <si>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</si>
  <si>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</si>
  <si>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</si>
  <si>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</si>
  <si>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</si>
  <si>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</si>
  <si>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</si>
  <si>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</si>
  <si>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</si>
  <si>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</si>
  <si>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</si>
  <si>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</si>
  <si>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</si>
  <si>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</si>
  <si>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</si>
  <si>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</si>
  <si>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</si>
  <si>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</si>
  <si>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</si>
  <si>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</si>
  <si>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</si>
  <si>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</si>
  <si>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</si>
  <si>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</si>
  <si>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</si>
  <si>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</si>
  <si>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</si>
  <si>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</si>
  <si>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</si>
  <si>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</si>
  <si>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</si>
  <si>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</si>
  <si>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</si>
  <si>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</si>
  <si>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</si>
  <si>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</si>
  <si>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</si>
  <si>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</si>
  <si>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</si>
  <si>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</si>
  <si>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</si>
  <si>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</si>
  <si>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</si>
  <si>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</si>
  <si>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</si>
  <si>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</si>
  <si>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</si>
  <si>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</si>
  <si>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</si>
  <si>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</si>
  <si>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</si>
  <si>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</si>
  <si>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</si>
  <si>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</si>
  <si>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</si>
  <si>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</si>
  <si>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</si>
  <si>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</si>
  <si>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</si>
  <si>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</si>
  <si>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</si>
  <si>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</si>
  <si>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</si>
  <si>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</si>
  <si>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</si>
  <si>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</si>
  <si>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</si>
  <si>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</si>
  <si>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</si>
  <si>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</si>
  <si>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</si>
  <si>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</si>
  <si>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</si>
  <si>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</si>
  <si>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</si>
  <si>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</si>
  <si>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</si>
  <si>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</si>
  <si>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</si>
  <si>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</si>
  <si>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</si>
  <si>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</si>
  <si>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</si>
  <si>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</si>
  <si>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</si>
  <si>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</si>
  <si>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</si>
  <si>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</si>
  <si>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</si>
  <si>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</si>
  <si>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</si>
  <si>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</si>
  <si>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</si>
  <si>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</si>
  <si>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</si>
  <si>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</si>
  <si>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</si>
  <si>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</si>
  <si>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</si>
  <si>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</si>
  <si>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</si>
  <si>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</si>
  <si>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</si>
  <si>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</si>
  <si>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</si>
  <si>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</si>
  <si>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</si>
  <si>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</si>
  <si>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</si>
  <si>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</si>
  <si>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</si>
  <si>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</si>
  <si>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</si>
  <si>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</si>
  <si>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</si>
  <si>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</si>
  <si>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</si>
  <si>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</si>
  <si>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</si>
  <si>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</si>
  <si>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</si>
  <si>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</si>
  <si>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</si>
  <si>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</si>
  <si>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</si>
  <si>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</si>
  <si>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</si>
  <si>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</si>
  <si>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</si>
  <si>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</si>
  <si>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</si>
  <si>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</si>
  <si>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</si>
  <si>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</si>
  <si>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</si>
  <si>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</si>
  <si>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</si>
  <si>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</si>
  <si>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</si>
  <si>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</si>
  <si>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</si>
  <si>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</si>
  <si>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</si>
  <si>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</si>
  <si>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</si>
  <si>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</si>
  <si>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</si>
  <si>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</si>
  <si>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</si>
  <si>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</si>
  <si>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</si>
  <si>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</si>
  <si>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</si>
  <si>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</si>
  <si>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</si>
  <si>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</si>
  <si>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</si>
  <si>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</si>
  <si>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</si>
  <si>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</si>
  <si>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</si>
  <si>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</si>
  <si>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</si>
  <si>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</si>
  <si>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</si>
  <si>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</si>
  <si>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</si>
  <si>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</si>
  <si>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</si>
  <si>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</si>
  <si>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</si>
  <si>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</si>
  <si>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</si>
  <si>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</si>
  <si>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</si>
  <si>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</si>
  <si>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</si>
  <si>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</si>
  <si>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</si>
  <si>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</si>
  <si>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</si>
  <si>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</si>
  <si>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</si>
  <si>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</si>
  <si>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</si>
  <si>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</si>
  <si>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</si>
  <si>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</si>
  <si>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</si>
  <si>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</si>
  <si>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</si>
  <si>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</si>
  <si>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</si>
  <si>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</si>
  <si>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</si>
  <si>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</si>
  <si>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</si>
  <si>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</si>
  <si>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</si>
  <si>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</si>
  <si>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</si>
  <si>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</si>
  <si>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</si>
  <si>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</si>
  <si>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</si>
  <si>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</si>
  <si>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</si>
  <si>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</si>
  <si>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</si>
  <si>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</si>
  <si>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</si>
  <si>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</si>
  <si>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</si>
  <si>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</si>
  <si>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</si>
  <si>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</si>
  <si>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</si>
  <si>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</si>
  <si>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</si>
  <si>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</si>
  <si>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</si>
  <si>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</si>
  <si>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</si>
  <si>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</si>
  <si>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</si>
  <si>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</si>
  <si>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</si>
  <si>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</si>
  <si>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</si>
  <si>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</si>
  <si>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</si>
  <si>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</si>
  <si>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</si>
  <si>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</si>
  <si>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</si>
  <si>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</si>
  <si>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</si>
  <si>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</si>
  <si>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</si>
  <si>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</si>
  <si>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</si>
  <si>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</si>
  <si>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</si>
  <si>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</si>
  <si>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</si>
  <si>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</si>
  <si>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</si>
  <si>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</si>
  <si>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</si>
  <si>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</si>
  <si>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</si>
  <si>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</si>
  <si>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</si>
  <si>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</si>
  <si>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</si>
  <si>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</si>
  <si>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</si>
  <si>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</si>
  <si>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</si>
  <si>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</si>
  <si>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</si>
  <si>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</si>
  <si>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</si>
  <si>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</si>
  <si>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</si>
  <si>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</si>
  <si>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</si>
  <si>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</si>
  <si>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</si>
  <si>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</si>
  <si>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</si>
  <si>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</si>
  <si>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</si>
  <si>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</si>
  <si>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</si>
  <si>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</si>
  <si>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</si>
  <si>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</si>
  <si>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</si>
  <si>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</si>
  <si>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</si>
  <si>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</si>
  <si>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</si>
  <si>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</si>
  <si>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</si>
  <si>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</si>
  <si>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</si>
  <si>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</si>
  <si>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</si>
  <si>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</si>
  <si>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</si>
  <si>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</si>
  <si>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</si>
  <si>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</si>
  <si>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</si>
  <si>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</si>
  <si>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</si>
  <si>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</si>
  <si>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</si>
  <si>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</si>
  <si>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</si>
  <si>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</si>
  <si>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</si>
  <si>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</si>
  <si>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</si>
  <si>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</si>
  <si>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</si>
  <si>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</si>
  <si>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</si>
  <si>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</si>
  <si>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</si>
  <si>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</si>
  <si>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</si>
  <si>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</si>
  <si>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</si>
  <si>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</si>
  <si>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</si>
  <si>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</si>
  <si>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</si>
  <si>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</si>
  <si>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</si>
  <si>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</si>
  <si>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</si>
  <si>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</si>
  <si>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</si>
  <si>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</si>
  <si>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</si>
  <si>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</si>
  <si>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</si>
  <si>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</si>
  <si>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</si>
  <si>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</si>
  <si>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</si>
  <si>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</si>
  <si>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</si>
  <si>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</si>
  <si>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</si>
  <si>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</si>
  <si>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</si>
  <si>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</si>
  <si>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</si>
  <si>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</si>
  <si>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</si>
  <si>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</si>
  <si>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</si>
  <si>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</si>
  <si>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</si>
  <si>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</si>
  <si>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</si>
  <si>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</si>
  <si>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</si>
  <si>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</si>
  <si>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</si>
  <si>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</si>
  <si>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</si>
  <si>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</si>
  <si>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</si>
  <si>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</si>
  <si>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</si>
  <si>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</si>
  <si>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</si>
  <si>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</si>
  <si>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</si>
  <si>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</si>
  <si>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</si>
  <si>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</si>
  <si>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</si>
  <si>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</si>
  <si>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</si>
  <si>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</si>
  <si>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</si>
  <si>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</si>
  <si>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</si>
  <si>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</si>
  <si>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</si>
  <si>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</si>
  <si>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</si>
  <si>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</si>
  <si>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</si>
  <si>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</si>
  <si>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</si>
  <si>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</si>
  <si>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</si>
  <si>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</si>
  <si>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</si>
  <si>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</si>
  <si>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</si>
  <si>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</si>
  <si>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</si>
  <si>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</si>
  <si>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</si>
  <si>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</si>
  <si>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</si>
  <si>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</si>
  <si>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</si>
  <si>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</si>
  <si>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</si>
  <si>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</si>
  <si>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</si>
  <si>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</si>
  <si>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</si>
  <si>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</si>
  <si>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</si>
  <si>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</si>
  <si>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</si>
  <si>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</si>
  <si>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</si>
  <si>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</si>
  <si>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</si>
  <si>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</si>
  <si>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</si>
  <si>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</si>
  <si>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</si>
  <si>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</si>
  <si>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</si>
  <si>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</si>
  <si>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</si>
  <si>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</si>
  <si>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</si>
  <si>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</si>
  <si>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</si>
  <si>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</si>
  <si>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</si>
  <si>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</si>
  <si>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</si>
  <si>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</si>
  <si>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</si>
  <si>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</si>
  <si>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</si>
  <si>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</si>
  <si>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</si>
  <si>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</si>
  <si>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</si>
  <si>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</si>
  <si>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</si>
  <si>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</si>
  <si>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</si>
  <si>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</si>
  <si>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</si>
  <si>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</si>
  <si>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</si>
  <si>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</si>
  <si>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</si>
  <si>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</si>
  <si>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</si>
  <si>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</si>
  <si>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</si>
  <si>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</si>
  <si>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</si>
  <si>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</si>
  <si>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</si>
  <si>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</si>
  <si>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</si>
  <si>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</si>
  <si>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</si>
  <si>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</si>
  <si>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</si>
  <si>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</si>
  <si>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</si>
  <si>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</si>
  <si>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</si>
  <si>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</si>
  <si>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</si>
  <si>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</si>
  <si>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</si>
  <si>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</si>
  <si>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</si>
  <si>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</si>
  <si>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</si>
  <si>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</si>
  <si>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</si>
  <si>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</si>
  <si>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</si>
  <si>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</si>
  <si>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</si>
  <si>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</si>
  <si>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</si>
  <si>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</si>
  <si>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</si>
  <si>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</si>
  <si>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</si>
  <si>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</si>
  <si>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</si>
  <si>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</si>
  <si>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</si>
  <si>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</si>
  <si>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</si>
  <si>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</si>
  <si>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</si>
  <si>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</si>
  <si>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</si>
  <si>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</si>
  <si>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</si>
  <si>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</si>
  <si>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</si>
  <si>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</si>
  <si>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</si>
  <si>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</si>
  <si>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</si>
  <si>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</si>
  <si>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</si>
  <si>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</si>
  <si>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</si>
  <si>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</si>
  <si>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</si>
  <si>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</si>
  <si>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</si>
  <si>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</si>
  <si>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</si>
  <si>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</si>
  <si>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</si>
  <si>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</si>
  <si>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</si>
  <si>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</si>
  <si>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</si>
  <si>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</si>
  <si>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</si>
  <si>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</si>
  <si>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</si>
  <si>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</si>
  <si>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</si>
  <si>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</si>
  <si>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</si>
  <si>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</si>
  <si>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</si>
  <si>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</si>
  <si>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</si>
  <si>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</si>
  <si>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</si>
  <si>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</si>
  <si>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</si>
  <si>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</si>
  <si>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</si>
  <si>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</si>
  <si>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</si>
  <si>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</si>
  <si>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</si>
  <si>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</si>
  <si>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</si>
  <si>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</si>
  <si>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</si>
  <si>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</si>
  <si>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</si>
  <si>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</si>
  <si>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</si>
  <si>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</si>
  <si>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</si>
  <si>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</si>
  <si>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</si>
  <si>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</si>
  <si>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</si>
  <si>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</si>
  <si>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</si>
  <si>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</si>
  <si>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</si>
  <si>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</si>
  <si>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</si>
  <si>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</si>
  <si>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</si>
  <si>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</si>
  <si>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</si>
  <si>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</si>
  <si>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</si>
  <si>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</si>
  <si>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</si>
  <si>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</si>
  <si>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</si>
  <si>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</si>
  <si>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</si>
  <si>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</si>
  <si>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</si>
  <si>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</si>
  <si>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</si>
  <si>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</si>
  <si>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</si>
  <si>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</si>
  <si>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</si>
  <si>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</si>
  <si>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</si>
  <si>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</si>
  <si>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</si>
  <si>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</si>
  <si>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</si>
  <si>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</si>
  <si>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</si>
  <si>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</si>
  <si>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</si>
  <si>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</si>
  <si>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</si>
  <si>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</si>
  <si>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</si>
  <si>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</si>
  <si>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</si>
  <si>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</si>
  <si>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</si>
  <si>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</si>
  <si>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</si>
  <si>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</si>
  <si>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</si>
  <si>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</si>
  <si>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</si>
  <si>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</si>
  <si>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</si>
  <si>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</si>
  <si>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</si>
  <si>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</si>
  <si>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</si>
  <si>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</si>
  <si>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</si>
  <si>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</si>
  <si>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</si>
  <si>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</si>
  <si>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</si>
  <si>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</si>
  <si>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</si>
  <si>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</si>
  <si>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</si>
  <si>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</si>
  <si>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</si>
  <si>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</si>
  <si>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</si>
  <si>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</si>
  <si>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</si>
  <si>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</si>
  <si>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</si>
  <si>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</si>
  <si>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</si>
  <si>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</si>
  <si>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</si>
  <si>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</si>
  <si>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</si>
  <si>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</si>
  <si>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</si>
  <si>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</si>
  <si>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</si>
  <si>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</si>
  <si>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</si>
  <si>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</si>
  <si>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</si>
  <si>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</si>
  <si>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</si>
  <si>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</si>
  <si>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</si>
  <si>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</si>
  <si>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</si>
  <si>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</si>
  <si>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</si>
  <si>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</si>
  <si>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</si>
  <si>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</si>
  <si>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</si>
  <si>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</si>
  <si>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</si>
  <si>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</si>
  <si>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</si>
  <si>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</si>
  <si>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</si>
  <si>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</si>
  <si>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</si>
  <si>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</si>
  <si>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</si>
  <si>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</si>
  <si>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</si>
  <si>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</si>
  <si>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</si>
  <si>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</si>
  <si>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</si>
  <si>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</si>
  <si>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</si>
  <si>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</si>
  <si>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</si>
  <si>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</si>
  <si>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</si>
  <si>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</si>
  <si>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</si>
  <si>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</si>
  <si>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</si>
  <si>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</si>
  <si>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</si>
  <si>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</si>
  <si>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</si>
  <si>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</si>
  <si>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</si>
  <si>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</si>
  <si>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</si>
  <si>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</si>
  <si>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</si>
  <si>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</si>
  <si>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</si>
  <si>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</si>
  <si>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</si>
  <si>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</si>
  <si>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</si>
  <si>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</si>
  <si>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</si>
  <si>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</si>
  <si>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</si>
  <si>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</si>
  <si>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</si>
  <si>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</si>
  <si>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</si>
  <si>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</si>
  <si>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</si>
  <si>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</si>
  <si>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</si>
  <si>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</si>
  <si>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</si>
  <si>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</si>
  <si>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</si>
  <si>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</si>
  <si>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</si>
  <si>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</si>
  <si>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</si>
  <si>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</si>
  <si>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</si>
  <si>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</si>
  <si>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</si>
  <si>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</si>
  <si>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</si>
  <si>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</si>
  <si>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</si>
  <si>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</si>
  <si>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</si>
  <si>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</si>
  <si>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</si>
  <si>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</si>
  <si>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</si>
  <si>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</si>
  <si>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</si>
  <si>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</si>
  <si>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</si>
  <si>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</si>
  <si>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</si>
  <si>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</si>
  <si>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</si>
  <si>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</si>
  <si>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</si>
  <si>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</si>
  <si>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</si>
  <si>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</si>
  <si>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</si>
  <si>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</si>
  <si>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</si>
  <si>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</si>
  <si>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</si>
  <si>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</si>
  <si>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</si>
  <si>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</si>
  <si>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</si>
  <si>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</si>
  <si>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</si>
  <si>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</si>
  <si>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</si>
  <si>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</si>
  <si>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</si>
  <si>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</si>
  <si>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</si>
  <si>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</si>
  <si>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</si>
  <si>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</si>
  <si>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</si>
  <si>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</si>
  <si>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</si>
  <si>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</si>
  <si>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</si>
  <si>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</si>
  <si>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</si>
  <si>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</si>
  <si>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</si>
  <si>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</si>
  <si>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</si>
  <si>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</si>
  <si>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</si>
  <si>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</si>
  <si>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</si>
  <si>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</si>
  <si>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</si>
  <si>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</si>
  <si>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</si>
  <si>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</si>
  <si>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</si>
  <si>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</si>
  <si>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</si>
  <si>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</si>
  <si>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</si>
  <si>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</si>
  <si>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</si>
  <si>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</si>
  <si>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</si>
  <si>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</si>
  <si>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</si>
  <si>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</si>
  <si>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</si>
  <si>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</si>
  <si>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</si>
  <si>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</si>
  <si>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</si>
  <si>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</si>
  <si>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</si>
  <si>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</si>
  <si>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</si>
  <si>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</si>
  <si>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</si>
  <si>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</si>
  <si>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</si>
  <si>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</si>
  <si>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</si>
  <si>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</si>
  <si>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</si>
  <si>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</si>
  <si>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</si>
  <si>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</si>
  <si>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</si>
  <si>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</si>
  <si>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</si>
  <si>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</si>
  <si>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</si>
  <si>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</si>
  <si>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</si>
  <si>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</si>
  <si>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</si>
  <si>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</si>
  <si>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</si>
  <si>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</si>
  <si>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</si>
  <si>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</si>
  <si>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r>
      <t>20190514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</si>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</sst>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8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2" borderId="0" xfId="0" applyFont="1" applyFill="1"/>
    <xf numFmtId="0" fontId="2" fillId="3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0"/>
  <sheetViews>
    <sheetView zoomScaleNormal="100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D361" sqref="D361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1.3893</v>
      </c>
      <c r="G1" s="133" t="s">
        <v>5</v>
      </c>
      <c r="H1" s="134" t="str">
        <f>ROUND(SUM(H2:H19890),2)&amp;"盈利"</f>
        <v>3286.45盈利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5" t="str">
        <f ca="1">TEXT(ROUND(SUM(H2:H19890)/SUM(M2:M19890)*365,4),"0.00%" &amp;  " 
年化")</f>
        <v>10.29%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31" t="s">
        <v>22</v>
      </c>
      <c r="AA1" s="132" t="s">
        <v>23</v>
      </c>
      <c r="AB1" s="132" t="s">
        <v>24</v>
      </c>
      <c r="AC1" s="132" t="s">
        <v>25</v>
      </c>
      <c r="AD1" s="136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1003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1004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1005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1006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1007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1008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1009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1010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1011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1012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1013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1014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1015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1016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1017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1018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1019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1020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1021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1022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1023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1024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1025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1026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1027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1028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1029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1030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1031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1032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1033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1034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1035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28">
        <v>109.44</v>
      </c>
      <c r="D35" s="124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0.12625920000000004</v>
      </c>
      <c r="H35" s="5">
        <f t="shared" ref="H35:H66" si="3">IF(G35="",$F$1*C35-B35,G35-B35)</f>
        <v>17.044992000000008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2020-06-30</v>
      </c>
      <c r="M35" s="18">
        <f t="shared" ref="M35:M66" ca="1" si="6">(L35-K35+1)*B35</f>
        <v>66420</v>
      </c>
      <c r="N35" s="19">
        <f t="shared" ref="N35:N66" ca="1" si="7">H35/M35*365</f>
        <v>9.3667902439024439E-2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9.3620223999999946E-2</v>
      </c>
    </row>
    <row r="36" spans="1:30">
      <c r="A36" s="31" t="s">
        <v>68</v>
      </c>
      <c r="B36" s="2">
        <v>135</v>
      </c>
      <c r="C36" s="128">
        <v>110.69</v>
      </c>
      <c r="D36" s="124">
        <v>1.218</v>
      </c>
      <c r="E36" s="32">
        <f t="shared" si="1"/>
        <v>0.21988027999999998</v>
      </c>
      <c r="F36" s="13">
        <f t="shared" si="2"/>
        <v>0.13912308888888877</v>
      </c>
      <c r="H36" s="5">
        <f t="shared" si="3"/>
        <v>18.781616999999983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2020-06-30</v>
      </c>
      <c r="M36" s="18">
        <f t="shared" ca="1" si="6"/>
        <v>66285</v>
      </c>
      <c r="N36" s="19">
        <f t="shared" ca="1" si="7"/>
        <v>0.10342144082371568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8.075719111111121E-2</v>
      </c>
    </row>
    <row r="37" spans="1:30">
      <c r="A37" s="31" t="s">
        <v>70</v>
      </c>
      <c r="B37" s="2">
        <v>135</v>
      </c>
      <c r="C37" s="128">
        <v>110.89</v>
      </c>
      <c r="D37" s="124">
        <v>1.2158</v>
      </c>
      <c r="E37" s="32">
        <f t="shared" si="1"/>
        <v>0.21988004133333333</v>
      </c>
      <c r="F37" s="13">
        <f t="shared" si="2"/>
        <v>0.14118131111111101</v>
      </c>
      <c r="H37" s="5">
        <f t="shared" si="3"/>
        <v>19.059476999999987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2020-06-30</v>
      </c>
      <c r="M37" s="18">
        <f t="shared" ca="1" si="6"/>
        <v>66150</v>
      </c>
      <c r="N37" s="19">
        <f t="shared" ca="1" si="7"/>
        <v>0.10516567052154187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7.8698730222222318E-2</v>
      </c>
    </row>
    <row r="38" spans="1:30">
      <c r="A38" s="31" t="s">
        <v>72</v>
      </c>
      <c r="B38" s="2">
        <v>135</v>
      </c>
      <c r="C38" s="128">
        <v>111.16</v>
      </c>
      <c r="D38" s="124">
        <v>1.2129000000000001</v>
      </c>
      <c r="E38" s="32">
        <f t="shared" si="1"/>
        <v>0.21988397600000001</v>
      </c>
      <c r="F38" s="13">
        <f t="shared" si="2"/>
        <v>0.14395991111111103</v>
      </c>
      <c r="H38" s="5">
        <f t="shared" si="3"/>
        <v>19.434587999999991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2020-06-30</v>
      </c>
      <c r="M38" s="18">
        <f t="shared" ca="1" si="6"/>
        <v>66015</v>
      </c>
      <c r="N38" s="19">
        <f t="shared" ca="1" si="7"/>
        <v>0.10745473937741416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7.5924064888888976E-2</v>
      </c>
    </row>
    <row r="39" spans="1:30">
      <c r="A39" s="31" t="s">
        <v>74</v>
      </c>
      <c r="B39" s="2">
        <v>135</v>
      </c>
      <c r="C39" s="128">
        <v>108.9</v>
      </c>
      <c r="D39" s="124">
        <v>1.2381</v>
      </c>
      <c r="E39" s="32">
        <f t="shared" si="1"/>
        <v>0.21988605999999999</v>
      </c>
      <c r="F39" s="13">
        <f t="shared" si="2"/>
        <v>0.120702</v>
      </c>
      <c r="H39" s="5">
        <f t="shared" si="3"/>
        <v>16.29477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2020-06-30</v>
      </c>
      <c r="M39" s="18">
        <f t="shared" ca="1" si="6"/>
        <v>65880</v>
      </c>
      <c r="N39" s="19">
        <f t="shared" ca="1" si="7"/>
        <v>9.0279159836065576E-2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9.9184059999999991E-2</v>
      </c>
    </row>
    <row r="40" spans="1:30">
      <c r="A40" s="31" t="s">
        <v>76</v>
      </c>
      <c r="B40" s="2">
        <v>135</v>
      </c>
      <c r="C40" s="128">
        <v>107.7</v>
      </c>
      <c r="D40" s="124">
        <v>1.2518</v>
      </c>
      <c r="E40" s="32">
        <f t="shared" si="1"/>
        <v>0.21987924000000003</v>
      </c>
      <c r="F40" s="13">
        <f t="shared" si="2"/>
        <v>0.10835266666666669</v>
      </c>
      <c r="H40" s="5">
        <f t="shared" si="3"/>
        <v>14.627610000000004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2020-06-30</v>
      </c>
      <c r="M40" s="18">
        <f t="shared" ca="1" si="6"/>
        <v>65475</v>
      </c>
      <c r="N40" s="19">
        <f t="shared" ca="1" si="7"/>
        <v>8.1543759450171838E-2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0.11152657333333334</v>
      </c>
    </row>
    <row r="41" spans="1:30">
      <c r="A41" s="31" t="s">
        <v>78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0.10228091111111103</v>
      </c>
      <c r="H41" s="5">
        <f t="shared" si="3"/>
        <v>13.807922999999988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2020-06-30</v>
      </c>
      <c r="M41" s="18">
        <f t="shared" ca="1" si="6"/>
        <v>65340</v>
      </c>
      <c r="N41" s="19">
        <f t="shared" ca="1" si="7"/>
        <v>7.7133331726354393E-2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0.11760580088888896</v>
      </c>
    </row>
    <row r="42" spans="1:30">
      <c r="A42" s="31" t="s">
        <v>80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9.3327644444444455E-2</v>
      </c>
      <c r="H42" s="5">
        <f t="shared" si="3"/>
        <v>12.599232000000001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2020-06-30</v>
      </c>
      <c r="M42" s="18">
        <f t="shared" ca="1" si="6"/>
        <v>65205</v>
      </c>
      <c r="N42" s="19">
        <f t="shared" ca="1" si="7"/>
        <v>7.0527101909362788E-2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0.12655847822222221</v>
      </c>
    </row>
    <row r="43" spans="1:30">
      <c r="A43" s="31" t="s">
        <v>82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0.10392748888888874</v>
      </c>
      <c r="H43" s="5">
        <f t="shared" si="3"/>
        <v>14.03021099999998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2020-06-30</v>
      </c>
      <c r="M43" s="18">
        <f t="shared" ca="1" si="6"/>
        <v>65070</v>
      </c>
      <c r="N43" s="19">
        <f t="shared" ca="1" si="7"/>
        <v>7.8700276855693752E-2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0.11595761977777792</v>
      </c>
    </row>
    <row r="44" spans="1:30">
      <c r="A44" s="31" t="s">
        <v>84</v>
      </c>
      <c r="B44" s="2">
        <v>135</v>
      </c>
      <c r="C44" s="128">
        <v>111.51</v>
      </c>
      <c r="D44" s="124">
        <v>1.2091000000000001</v>
      </c>
      <c r="E44" s="32">
        <f t="shared" si="1"/>
        <v>0.21988449400000004</v>
      </c>
      <c r="F44" s="13">
        <f t="shared" si="2"/>
        <v>0.14756179999999994</v>
      </c>
      <c r="H44" s="5">
        <f t="shared" si="3"/>
        <v>19.920842999999991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2020-06-30</v>
      </c>
      <c r="M44" s="18">
        <f t="shared" ca="1" si="6"/>
        <v>64935</v>
      </c>
      <c r="N44" s="19">
        <f t="shared" ca="1" si="7"/>
        <v>0.11197517047817042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7.2322694000000104E-2</v>
      </c>
    </row>
    <row r="45" spans="1:30">
      <c r="A45" s="31" t="s">
        <v>86</v>
      </c>
      <c r="B45" s="2">
        <v>135</v>
      </c>
      <c r="C45" s="128">
        <v>109.42</v>
      </c>
      <c r="D45" s="124">
        <v>1.2322</v>
      </c>
      <c r="E45" s="32">
        <f t="shared" si="1"/>
        <v>0.21988488266666667</v>
      </c>
      <c r="F45" s="13">
        <f t="shared" si="2"/>
        <v>0.1260533777777777</v>
      </c>
      <c r="H45" s="5">
        <f t="shared" si="3"/>
        <v>17.017205999999987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2020-06-30</v>
      </c>
      <c r="M45" s="18">
        <f t="shared" ca="1" si="6"/>
        <v>64530</v>
      </c>
      <c r="N45" s="19">
        <f t="shared" ca="1" si="7"/>
        <v>9.6254148303114753E-2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9.3831504888888972E-2</v>
      </c>
    </row>
    <row r="46" spans="1:30">
      <c r="A46" s="31" t="s">
        <v>88</v>
      </c>
      <c r="B46" s="2">
        <v>135</v>
      </c>
      <c r="C46" s="128">
        <v>108.72</v>
      </c>
      <c r="D46" s="124">
        <v>1.2402</v>
      </c>
      <c r="E46" s="32">
        <f t="shared" si="1"/>
        <v>0.21988969600000002</v>
      </c>
      <c r="F46" s="13">
        <f t="shared" si="2"/>
        <v>0.1188495999999999</v>
      </c>
      <c r="H46" s="5">
        <f t="shared" si="3"/>
        <v>16.044695999999988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2020-06-30</v>
      </c>
      <c r="M46" s="18">
        <f t="shared" ca="1" si="6"/>
        <v>64395</v>
      </c>
      <c r="N46" s="19">
        <f t="shared" ca="1" si="7"/>
        <v>9.0943614255765123E-2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0.10104009600000012</v>
      </c>
    </row>
    <row r="47" spans="1:30">
      <c r="A47" s="31" t="s">
        <v>90</v>
      </c>
      <c r="B47" s="2">
        <v>135</v>
      </c>
      <c r="C47" s="128">
        <v>109.59</v>
      </c>
      <c r="D47" s="124">
        <v>1.2302999999999999</v>
      </c>
      <c r="E47" s="32">
        <f t="shared" si="1"/>
        <v>0.21988571800000001</v>
      </c>
      <c r="F47" s="13">
        <f t="shared" si="2"/>
        <v>0.12780286666666668</v>
      </c>
      <c r="H47" s="5">
        <f t="shared" si="3"/>
        <v>17.253387000000004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2020-06-30</v>
      </c>
      <c r="M47" s="18">
        <f t="shared" ca="1" si="6"/>
        <v>64260</v>
      </c>
      <c r="N47" s="19">
        <f t="shared" ca="1" si="7"/>
        <v>9.8000097338935596E-2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9.2082851333333327E-2</v>
      </c>
    </row>
    <row r="48" spans="1:30">
      <c r="A48" s="31" t="s">
        <v>92</v>
      </c>
      <c r="B48" s="2">
        <v>135</v>
      </c>
      <c r="C48" s="128">
        <v>110.31</v>
      </c>
      <c r="D48" s="124">
        <v>1.2222</v>
      </c>
      <c r="E48" s="32">
        <f t="shared" si="1"/>
        <v>0.21988058800000002</v>
      </c>
      <c r="F48" s="13">
        <f t="shared" si="2"/>
        <v>0.13521246666666664</v>
      </c>
      <c r="H48" s="5">
        <f t="shared" si="3"/>
        <v>18.253682999999995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2020-06-30</v>
      </c>
      <c r="M48" s="18">
        <f t="shared" ca="1" si="6"/>
        <v>64125</v>
      </c>
      <c r="N48" s="19">
        <f t="shared" ca="1" si="7"/>
        <v>0.10390010596491225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8.4668121333333374E-2</v>
      </c>
    </row>
    <row r="49" spans="1:31">
      <c r="A49" s="31" t="s">
        <v>94</v>
      </c>
      <c r="B49" s="2">
        <v>135</v>
      </c>
      <c r="C49" s="128">
        <v>109</v>
      </c>
      <c r="D49" s="124">
        <v>1.2370000000000001</v>
      </c>
      <c r="E49" s="32">
        <f t="shared" si="1"/>
        <v>0.21988866666666668</v>
      </c>
      <c r="F49" s="13">
        <f t="shared" si="2"/>
        <v>0.12173111111111101</v>
      </c>
      <c r="H49" s="5">
        <f t="shared" si="3"/>
        <v>16.433699999999988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2020-06-30</v>
      </c>
      <c r="M49" s="18">
        <f t="shared" ca="1" si="6"/>
        <v>63990</v>
      </c>
      <c r="N49" s="19">
        <f t="shared" ca="1" si="7"/>
        <v>9.3738091889357639E-2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9.8157555555555664E-2</v>
      </c>
    </row>
    <row r="50" spans="1:31">
      <c r="A50" s="31" t="s">
        <v>96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9.2092711111111059E-2</v>
      </c>
      <c r="H50" s="5">
        <f t="shared" si="3"/>
        <v>12.432515999999993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2020-06-30</v>
      </c>
      <c r="M50" s="18">
        <f t="shared" ca="1" si="6"/>
        <v>63585</v>
      </c>
      <c r="N50" s="19">
        <f t="shared" ca="1" si="7"/>
        <v>7.136696296296291E-2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0.12779800355555562</v>
      </c>
    </row>
    <row r="51" spans="1:31">
      <c r="A51" s="31" t="s">
        <v>98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9.7135355555555497E-2</v>
      </c>
      <c r="H51" s="5">
        <f t="shared" si="3"/>
        <v>13.113272999999992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2020-06-30</v>
      </c>
      <c r="M51" s="18">
        <f t="shared" ca="1" si="6"/>
        <v>63450</v>
      </c>
      <c r="N51" s="19">
        <f t="shared" ca="1" si="7"/>
        <v>7.5434903782505863E-2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0.12275108911111118</v>
      </c>
    </row>
    <row r="52" spans="1:31">
      <c r="A52" s="31" t="s">
        <v>100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9.6723711111110972E-2</v>
      </c>
      <c r="H52" s="5">
        <f t="shared" si="3"/>
        <v>13.05770099999998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2020-06-30</v>
      </c>
      <c r="M52" s="18">
        <f t="shared" ca="1" si="6"/>
        <v>63315</v>
      </c>
      <c r="N52" s="19">
        <f t="shared" ca="1" si="7"/>
        <v>7.5275382847666314E-2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0.12316453155555571</v>
      </c>
    </row>
    <row r="53" spans="1:31">
      <c r="A53" s="31" t="s">
        <v>102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9.6414977777777716E-2</v>
      </c>
      <c r="H53" s="5">
        <f t="shared" si="3"/>
        <v>13.016021999999992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2020-06-30</v>
      </c>
      <c r="M53" s="18">
        <f t="shared" ca="1" si="6"/>
        <v>63180</v>
      </c>
      <c r="N53" s="19">
        <f t="shared" ca="1" si="7"/>
        <v>7.5195442070275356E-2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0.12347637155555566</v>
      </c>
    </row>
    <row r="54" spans="1:31">
      <c r="A54" s="31" t="s">
        <v>104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9.7135355555555497E-2</v>
      </c>
      <c r="H54" s="5">
        <f t="shared" si="3"/>
        <v>13.113272999999992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2020-06-30</v>
      </c>
      <c r="M54" s="18">
        <f t="shared" ca="1" si="6"/>
        <v>63045</v>
      </c>
      <c r="N54" s="19">
        <f t="shared" ca="1" si="7"/>
        <v>7.5919496312157941E-2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0.12275108911111118</v>
      </c>
      <c r="AE54" s="37"/>
    </row>
    <row r="55" spans="1:31">
      <c r="A55" s="31" t="s">
        <v>106</v>
      </c>
      <c r="B55" s="2">
        <v>135</v>
      </c>
      <c r="C55" s="128">
        <v>109.06</v>
      </c>
      <c r="D55" s="124">
        <v>1.2362</v>
      </c>
      <c r="E55" s="32">
        <f t="shared" si="1"/>
        <v>0.21987998133333336</v>
      </c>
      <c r="F55" s="13">
        <f t="shared" si="2"/>
        <v>0.12234857777777772</v>
      </c>
      <c r="H55" s="5">
        <f t="shared" si="3"/>
        <v>16.517057999999992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2020-06-30</v>
      </c>
      <c r="M55" s="18">
        <f t="shared" ca="1" si="6"/>
        <v>62640</v>
      </c>
      <c r="N55" s="19">
        <f t="shared" ca="1" si="7"/>
        <v>9.6244032088122558E-2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9.7531403555555646E-2</v>
      </c>
    </row>
    <row r="56" spans="1:31">
      <c r="A56" s="31" t="s">
        <v>108</v>
      </c>
      <c r="B56" s="2">
        <v>135</v>
      </c>
      <c r="C56" s="128">
        <v>110.25</v>
      </c>
      <c r="D56" s="124">
        <v>1.2229000000000001</v>
      </c>
      <c r="E56" s="32">
        <f t="shared" si="1"/>
        <v>0.21988315000000003</v>
      </c>
      <c r="F56" s="13">
        <f t="shared" si="2"/>
        <v>0.13459499999999994</v>
      </c>
      <c r="H56" s="5">
        <f t="shared" si="3"/>
        <v>18.170324999999991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2020-06-30</v>
      </c>
      <c r="M56" s="18">
        <f t="shared" ca="1" si="6"/>
        <v>62505</v>
      </c>
      <c r="N56" s="19">
        <f t="shared" ca="1" si="7"/>
        <v>0.10610620950323968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8.528815000000009E-2</v>
      </c>
    </row>
    <row r="57" spans="1:31">
      <c r="A57" s="31" t="s">
        <v>110</v>
      </c>
      <c r="B57" s="2">
        <v>135</v>
      </c>
      <c r="C57" s="128">
        <v>109.08</v>
      </c>
      <c r="D57" s="124">
        <v>1.236</v>
      </c>
      <c r="E57" s="32">
        <f t="shared" si="1"/>
        <v>0.21988192000000001</v>
      </c>
      <c r="F57" s="13">
        <f t="shared" si="2"/>
        <v>0.12255439999999988</v>
      </c>
      <c r="H57" s="5">
        <f t="shared" si="3"/>
        <v>16.544843999999983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2020-06-30</v>
      </c>
      <c r="M57" s="18">
        <f t="shared" ca="1" si="6"/>
        <v>62370</v>
      </c>
      <c r="N57" s="19">
        <f t="shared" ca="1" si="7"/>
        <v>9.682328138528129E-2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9.7327520000000126E-2</v>
      </c>
    </row>
    <row r="58" spans="1:31">
      <c r="A58" s="31" t="s">
        <v>112</v>
      </c>
      <c r="B58" s="2">
        <v>135</v>
      </c>
      <c r="C58" s="128">
        <v>109.47</v>
      </c>
      <c r="D58" s="124">
        <v>1.2316</v>
      </c>
      <c r="E58" s="32">
        <f t="shared" si="1"/>
        <v>0.21988216799999999</v>
      </c>
      <c r="F58" s="13">
        <f t="shared" si="2"/>
        <v>0.1265679333333333</v>
      </c>
      <c r="H58" s="5">
        <f t="shared" si="3"/>
        <v>17.086670999999996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2020-06-30</v>
      </c>
      <c r="M58" s="18">
        <f t="shared" ca="1" si="6"/>
        <v>62235</v>
      </c>
      <c r="N58" s="19">
        <f t="shared" ca="1" si="7"/>
        <v>0.1002110535068691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9.331423466666669E-2</v>
      </c>
    </row>
    <row r="59" spans="1:31">
      <c r="A59" s="31" t="s">
        <v>114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8.6844244444444454E-2</v>
      </c>
      <c r="H59" s="5">
        <f t="shared" si="3"/>
        <v>11.723973000000001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2020-06-30</v>
      </c>
      <c r="M59" s="18">
        <f t="shared" ca="1" si="6"/>
        <v>62100</v>
      </c>
      <c r="N59" s="19">
        <f t="shared" ca="1" si="7"/>
        <v>6.8909020048309177E-2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0.13304394688888888</v>
      </c>
    </row>
    <row r="60" spans="1:31">
      <c r="A60" s="31" t="s">
        <v>116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6.0087355555555597E-2</v>
      </c>
      <c r="H60" s="5">
        <f t="shared" si="3"/>
        <v>8.1117930000000058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2020-06-30</v>
      </c>
      <c r="M60" s="18">
        <f t="shared" ca="1" si="6"/>
        <v>61695</v>
      </c>
      <c r="N60" s="19">
        <f t="shared" ca="1" si="7"/>
        <v>4.7990995137369347E-2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0.15980603777777774</v>
      </c>
    </row>
    <row r="61" spans="1:31">
      <c r="A61" s="31" t="s">
        <v>118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6.0601911111111212E-2</v>
      </c>
      <c r="H61" s="5">
        <f t="shared" si="3"/>
        <v>8.1812580000000139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2020-06-30</v>
      </c>
      <c r="M61" s="18">
        <f t="shared" ca="1" si="6"/>
        <v>61560</v>
      </c>
      <c r="N61" s="19">
        <f t="shared" ca="1" si="7"/>
        <v>4.8508108674464021E-2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0.15928702088888883</v>
      </c>
    </row>
    <row r="62" spans="1:31">
      <c r="A62" s="31" t="s">
        <v>120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4.7840933333333169E-2</v>
      </c>
      <c r="H62" s="5">
        <f t="shared" si="3"/>
        <v>6.4585259999999778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2020-06-30</v>
      </c>
      <c r="M62" s="18">
        <f t="shared" ca="1" si="6"/>
        <v>61425</v>
      </c>
      <c r="N62" s="19">
        <f t="shared" ca="1" si="7"/>
        <v>3.8377891575091444E-2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0.17205255066666686</v>
      </c>
    </row>
    <row r="63" spans="1:31">
      <c r="A63" s="31" t="s">
        <v>122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3.792287500000005E-2</v>
      </c>
      <c r="H63" s="5">
        <f t="shared" si="3"/>
        <v>4.5507450000000063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2020-06-30</v>
      </c>
      <c r="M63" s="18">
        <f t="shared" ca="1" si="6"/>
        <v>54480</v>
      </c>
      <c r="N63" s="19">
        <f t="shared" ca="1" si="7"/>
        <v>3.0488655011013256E-2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0.1719851583333333</v>
      </c>
    </row>
    <row r="64" spans="1:31">
      <c r="A64" s="31" t="s">
        <v>124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3.8733299999999936E-2</v>
      </c>
      <c r="H64" s="5">
        <f t="shared" si="3"/>
        <v>4.647995999999992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2020-06-30</v>
      </c>
      <c r="M64" s="18">
        <f t="shared" ca="1" si="6"/>
        <v>54000</v>
      </c>
      <c r="N64" s="19">
        <f t="shared" ca="1" si="7"/>
        <v>3.1417009999999947E-2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0.17117133200000006</v>
      </c>
    </row>
    <row r="65" spans="1:30">
      <c r="A65" s="31" t="s">
        <v>126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3.4449624999999887E-2</v>
      </c>
      <c r="H65" s="5">
        <f t="shared" si="3"/>
        <v>4.1339549999999861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2020-06-30</v>
      </c>
      <c r="M65" s="18">
        <f t="shared" ca="1" si="6"/>
        <v>53880</v>
      </c>
      <c r="N65" s="19">
        <f t="shared" ca="1" si="7"/>
        <v>2.8004706291759371E-2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0.17545905833333347</v>
      </c>
    </row>
    <row r="66" spans="1:30">
      <c r="A66" s="31" t="s">
        <v>128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3.1902574999999919E-2</v>
      </c>
      <c r="H66" s="5">
        <f t="shared" si="3"/>
        <v>3.8283089999999902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2020-06-30</v>
      </c>
      <c r="M66" s="18">
        <f t="shared" ca="1" si="6"/>
        <v>53760</v>
      </c>
      <c r="N66" s="19">
        <f t="shared" ca="1" si="7"/>
        <v>2.5992053292410645E-2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0.1780054410000001</v>
      </c>
    </row>
    <row r="67" spans="1:30">
      <c r="A67" s="31" t="s">
        <v>130</v>
      </c>
      <c r="B67" s="2">
        <v>120</v>
      </c>
      <c r="C67" s="128">
        <v>90.99</v>
      </c>
      <c r="D67" s="124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5.3436724999999893E-2</v>
      </c>
      <c r="H67" s="5">
        <f t="shared" ref="H67:H83" si="23">IF(G67="",$F$1*C67-B67,G67-B67)</f>
        <v>6.4124069999999875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2020-06-30</v>
      </c>
      <c r="M67" s="18">
        <f t="shared" ref="M67:M83" ca="1" si="26">(L67-K67+1)*B67</f>
        <v>53640</v>
      </c>
      <c r="N67" s="19">
        <f t="shared" ref="N67:N83" ca="1" si="27">H67/M67*365</f>
        <v>4.3634014821029E-2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0.15647069300000011</v>
      </c>
    </row>
    <row r="68" spans="1:30">
      <c r="A68" s="31" t="s">
        <v>132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5.5752224999999926E-2</v>
      </c>
      <c r="H68" s="5">
        <f t="shared" si="23"/>
        <v>6.6902669999999915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2020-06-30</v>
      </c>
      <c r="M68" s="18">
        <f t="shared" ca="1" si="26"/>
        <v>53520</v>
      </c>
      <c r="N68" s="19">
        <f t="shared" ca="1" si="27"/>
        <v>4.5626820908071693E-2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0.15415453233333343</v>
      </c>
    </row>
    <row r="69" spans="1:30">
      <c r="A69" s="31" t="s">
        <v>134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5.8993924999999926E-2</v>
      </c>
      <c r="H69" s="5">
        <f t="shared" si="23"/>
        <v>7.0792709999999914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2020-06-30</v>
      </c>
      <c r="M69" s="18">
        <f t="shared" ca="1" si="26"/>
        <v>53160</v>
      </c>
      <c r="N69" s="19">
        <f t="shared" ca="1" si="27"/>
        <v>4.8606732787810331E-2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0.15091426700000007</v>
      </c>
    </row>
    <row r="70" spans="1:30">
      <c r="A70" s="31" t="s">
        <v>136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3.2198444444444432E-2</v>
      </c>
      <c r="H70" s="5">
        <f t="shared" si="23"/>
        <v>4.3467899999999986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2020-06-30</v>
      </c>
      <c r="M70" s="18">
        <f t="shared" ca="1" si="26"/>
        <v>59670</v>
      </c>
      <c r="N70" s="19">
        <f t="shared" ca="1" si="27"/>
        <v>2.6589213172448459E-2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0.18769710222222225</v>
      </c>
    </row>
    <row r="71" spans="1:30">
      <c r="A71" s="31" t="s">
        <v>138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3.1786800000000073E-2</v>
      </c>
      <c r="H71" s="5">
        <f t="shared" si="23"/>
        <v>3.8144160000000085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2020-06-30</v>
      </c>
      <c r="M71" s="18">
        <f t="shared" ca="1" si="26"/>
        <v>52920</v>
      </c>
      <c r="N71" s="19">
        <f t="shared" ca="1" si="27"/>
        <v>2.6308802721088494E-2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0.17811819199999995</v>
      </c>
    </row>
    <row r="72" spans="1:30">
      <c r="A72" s="31" t="s">
        <v>140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3.537582500000009E-2</v>
      </c>
      <c r="H72" s="5">
        <f t="shared" si="23"/>
        <v>4.2450990000000104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2020-06-30</v>
      </c>
      <c r="M72" s="18">
        <f t="shared" ca="1" si="26"/>
        <v>52800</v>
      </c>
      <c r="N72" s="19">
        <f t="shared" ca="1" si="27"/>
        <v>2.9345854829545527E-2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0.17453286099999993</v>
      </c>
    </row>
    <row r="73" spans="1:30">
      <c r="A73" s="31" t="s">
        <v>142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2.379832500000004E-2</v>
      </c>
      <c r="H73" s="5">
        <f t="shared" si="23"/>
        <v>2.8557990000000046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2020-06-30</v>
      </c>
      <c r="M73" s="18">
        <f t="shared" ca="1" si="26"/>
        <v>52680</v>
      </c>
      <c r="N73" s="19">
        <f t="shared" ca="1" si="27"/>
        <v>1.9786762243735795E-2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0.18610702299999995</v>
      </c>
    </row>
    <row r="74" spans="1:30">
      <c r="A74" s="31" t="s">
        <v>144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4.6721774999999965E-2</v>
      </c>
      <c r="H74" s="5">
        <f t="shared" si="23"/>
        <v>5.6066129999999958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2020-06-30</v>
      </c>
      <c r="M74" s="18">
        <f t="shared" ca="1" si="26"/>
        <v>52320</v>
      </c>
      <c r="N74" s="19">
        <f t="shared" ca="1" si="27"/>
        <v>3.9113412557339425E-2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0.16318258300000005</v>
      </c>
    </row>
    <row r="75" spans="1:30">
      <c r="A75" s="31" t="s">
        <v>146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4.8226850000000002E-2</v>
      </c>
      <c r="H75" s="5">
        <f t="shared" si="23"/>
        <v>5.7872219999999999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2020-06-30</v>
      </c>
      <c r="M75" s="18">
        <f t="shared" ca="1" si="26"/>
        <v>52200</v>
      </c>
      <c r="N75" s="19">
        <f t="shared" ca="1" si="27"/>
        <v>4.0466207471264365E-2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0.16167771800000003</v>
      </c>
    </row>
    <row r="76" spans="1:30">
      <c r="A76" s="31" t="s">
        <v>148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4.5679799999999916E-2</v>
      </c>
      <c r="H76" s="5">
        <f t="shared" si="23"/>
        <v>5.4815759999999898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2020-06-30</v>
      </c>
      <c r="M76" s="18">
        <f t="shared" ca="1" si="26"/>
        <v>52080</v>
      </c>
      <c r="N76" s="19">
        <f t="shared" ca="1" si="27"/>
        <v>3.8417343317972273E-2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0.16422931466666676</v>
      </c>
    </row>
    <row r="77" spans="1:30">
      <c r="A77" s="31" t="s">
        <v>150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6.7792825000000084E-2</v>
      </c>
      <c r="H77" s="5">
        <f t="shared" si="23"/>
        <v>8.1351390000000094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2020-06-30</v>
      </c>
      <c r="M77" s="18">
        <f t="shared" ca="1" si="26"/>
        <v>51960</v>
      </c>
      <c r="N77" s="19">
        <f t="shared" ca="1" si="27"/>
        <v>5.7146376732101684E-2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0.14211524699999992</v>
      </c>
    </row>
    <row r="78" spans="1:30">
      <c r="A78" s="31" t="s">
        <v>152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8.1287044444444387E-2</v>
      </c>
      <c r="H78" s="5">
        <f t="shared" si="23"/>
        <v>10.973750999999993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2020-06-30</v>
      </c>
      <c r="M78" s="18">
        <f t="shared" ca="1" si="26"/>
        <v>58320</v>
      </c>
      <c r="N78" s="19">
        <f t="shared" ca="1" si="27"/>
        <v>6.8680025977366208E-2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0.13860384288888894</v>
      </c>
    </row>
    <row r="79" spans="1:30">
      <c r="A79" s="31" t="s">
        <v>154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7.8405533333333277E-2</v>
      </c>
      <c r="H79" s="5">
        <f t="shared" si="23"/>
        <v>10.584746999999993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2020-06-30</v>
      </c>
      <c r="M79" s="18">
        <f t="shared" ca="1" si="26"/>
        <v>57915</v>
      </c>
      <c r="N79" s="19">
        <f t="shared" ca="1" si="27"/>
        <v>6.6708670551670499E-2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0.14148332866666674</v>
      </c>
    </row>
    <row r="80" spans="1:30">
      <c r="A80" s="31" t="s">
        <v>156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7.5009466666666552E-2</v>
      </c>
      <c r="H80" s="5">
        <f t="shared" si="23"/>
        <v>10.126277999999985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2020-06-30</v>
      </c>
      <c r="M80" s="18">
        <f t="shared" ca="1" si="26"/>
        <v>57780</v>
      </c>
      <c r="N80" s="19">
        <f t="shared" ca="1" si="27"/>
        <v>6.3968353582554427E-2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0.14487488133333346</v>
      </c>
    </row>
    <row r="81" spans="1:30">
      <c r="A81" s="31" t="s">
        <v>158</v>
      </c>
      <c r="B81" s="2">
        <v>135</v>
      </c>
      <c r="C81" s="128">
        <v>110.55</v>
      </c>
      <c r="D81" s="124">
        <v>1.2196</v>
      </c>
      <c r="E81" s="32">
        <f t="shared" si="21"/>
        <v>0.21988452</v>
      </c>
      <c r="F81" s="13">
        <f t="shared" si="22"/>
        <v>0.13768233333333321</v>
      </c>
      <c r="H81" s="5">
        <f t="shared" si="23"/>
        <v>18.587114999999983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2020-06-30</v>
      </c>
      <c r="M81" s="18">
        <f t="shared" ca="1" si="26"/>
        <v>56970</v>
      </c>
      <c r="N81" s="19">
        <f t="shared" ca="1" si="27"/>
        <v>0.11908543048973133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8.2202186666666788E-2</v>
      </c>
    </row>
    <row r="82" spans="1:30">
      <c r="A82" s="31" t="s">
        <v>160</v>
      </c>
      <c r="B82" s="2">
        <v>135</v>
      </c>
      <c r="C82" s="128">
        <v>109.53</v>
      </c>
      <c r="D82" s="124">
        <v>1.2309000000000001</v>
      </c>
      <c r="E82" s="32">
        <f t="shared" si="21"/>
        <v>0.21988031800000002</v>
      </c>
      <c r="F82" s="13">
        <f t="shared" si="22"/>
        <v>0.1271854</v>
      </c>
      <c r="H82" s="5">
        <f t="shared" si="23"/>
        <v>17.170029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2020-06-30</v>
      </c>
      <c r="M82" s="18">
        <f t="shared" ca="1" si="26"/>
        <v>56835</v>
      </c>
      <c r="N82" s="19">
        <f t="shared" ca="1" si="27"/>
        <v>0.11026762707838479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9.2694918000000015E-2</v>
      </c>
    </row>
    <row r="83" spans="1:30">
      <c r="A83" s="31" t="s">
        <v>162</v>
      </c>
      <c r="B83" s="2">
        <v>135</v>
      </c>
      <c r="C83" s="128">
        <v>111.01</v>
      </c>
      <c r="D83" s="124">
        <v>1.2144999999999999</v>
      </c>
      <c r="E83" s="32">
        <f t="shared" si="21"/>
        <v>0.21988109666666666</v>
      </c>
      <c r="F83" s="13">
        <f t="shared" si="22"/>
        <v>0.1424162444444444</v>
      </c>
      <c r="H83" s="5">
        <f t="shared" si="23"/>
        <v>19.226192999999995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2020-06-30</v>
      </c>
      <c r="M83" s="18">
        <f t="shared" ca="1" si="26"/>
        <v>56700</v>
      </c>
      <c r="N83" s="19">
        <f t="shared" ca="1" si="27"/>
        <v>0.12376649814814811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7.7464852222222269E-2</v>
      </c>
    </row>
    <row r="84" spans="1:30">
      <c r="A84" s="10" t="s">
        <v>164</v>
      </c>
      <c r="B84" s="11">
        <v>135</v>
      </c>
      <c r="C84" s="127">
        <v>112.97</v>
      </c>
      <c r="D84" s="123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1036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28">
        <v>109.24</v>
      </c>
      <c r="D85" s="124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0.1242009777777778</v>
      </c>
      <c r="H85" s="5">
        <f t="shared" ref="H85:H93" si="42">IF(G85="",$F$1*C85-B85,G85-B85)</f>
        <v>16.767132000000004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2020-06-30</v>
      </c>
      <c r="M85" s="18">
        <f t="shared" ref="M85:M93" ca="1" si="45">(L85-K85+1)*B85</f>
        <v>56430</v>
      </c>
      <c r="N85" s="19">
        <f t="shared" ref="N85:N93" ca="1" si="46">H85/M85*365</f>
        <v>0.10845300691121747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9.5681694222222197E-2</v>
      </c>
    </row>
    <row r="86" spans="1:30">
      <c r="A86" s="31" t="s">
        <v>167</v>
      </c>
      <c r="B86" s="2">
        <v>135</v>
      </c>
      <c r="C86" s="128">
        <v>110.97</v>
      </c>
      <c r="D86" s="124">
        <v>1.2149000000000001</v>
      </c>
      <c r="E86" s="32">
        <f t="shared" si="40"/>
        <v>0.21987830200000003</v>
      </c>
      <c r="F86" s="13">
        <f t="shared" si="41"/>
        <v>0.14200459999999987</v>
      </c>
      <c r="H86" s="5">
        <f t="shared" si="42"/>
        <v>19.170620999999983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2020-06-30</v>
      </c>
      <c r="M86" s="18">
        <f t="shared" ca="1" si="45"/>
        <v>56025</v>
      </c>
      <c r="N86" s="19">
        <f t="shared" ca="1" si="46"/>
        <v>0.12489561204819266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7.7873702000000156E-2</v>
      </c>
    </row>
    <row r="87" spans="1:30">
      <c r="A87" s="31" t="s">
        <v>169</v>
      </c>
      <c r="B87" s="2">
        <v>135</v>
      </c>
      <c r="C87" s="128">
        <v>111.66</v>
      </c>
      <c r="D87" s="124">
        <v>1.2077</v>
      </c>
      <c r="E87" s="32">
        <f t="shared" si="40"/>
        <v>0.219901188</v>
      </c>
      <c r="F87" s="13">
        <f t="shared" si="41"/>
        <v>0.14910546666666658</v>
      </c>
      <c r="H87" s="5">
        <f t="shared" si="42"/>
        <v>20.129237999999987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2020-06-30</v>
      </c>
      <c r="M87" s="18">
        <f t="shared" ca="1" si="45"/>
        <v>55890</v>
      </c>
      <c r="N87" s="19">
        <f t="shared" ca="1" si="46"/>
        <v>0.13145771819645724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7.0795721333333422E-2</v>
      </c>
    </row>
    <row r="88" spans="1:30">
      <c r="A88" s="31" t="s">
        <v>171</v>
      </c>
      <c r="B88" s="2">
        <v>135</v>
      </c>
      <c r="C88" s="128">
        <v>109.29</v>
      </c>
      <c r="D88" s="124">
        <v>1.2337</v>
      </c>
      <c r="E88" s="32">
        <f t="shared" si="40"/>
        <v>0.21988738200000002</v>
      </c>
      <c r="F88" s="13">
        <f t="shared" si="41"/>
        <v>0.12471553333333342</v>
      </c>
      <c r="H88" s="5">
        <f t="shared" si="42"/>
        <v>16.836597000000012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2020-06-30</v>
      </c>
      <c r="M88" s="18">
        <f t="shared" ca="1" si="45"/>
        <v>55755</v>
      </c>
      <c r="N88" s="19">
        <f t="shared" ca="1" si="46"/>
        <v>0.11022074979822445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9.51718486666666E-2</v>
      </c>
    </row>
    <row r="89" spans="1:30">
      <c r="A89" s="31" t="s">
        <v>173</v>
      </c>
      <c r="B89" s="2">
        <v>135</v>
      </c>
      <c r="C89" s="128">
        <v>108.84</v>
      </c>
      <c r="D89" s="124">
        <v>1.2386999999999999</v>
      </c>
      <c r="E89" s="32">
        <f t="shared" si="40"/>
        <v>0.21988007200000001</v>
      </c>
      <c r="F89" s="13">
        <f t="shared" si="41"/>
        <v>0.1200845333333333</v>
      </c>
      <c r="H89" s="5">
        <f t="shared" si="42"/>
        <v>16.211411999999996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2020-06-30</v>
      </c>
      <c r="M89" s="18">
        <f t="shared" ca="1" si="45"/>
        <v>55620</v>
      </c>
      <c r="N89" s="19">
        <f t="shared" ca="1" si="46"/>
        <v>0.10638556957928799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9.9795538666666711E-2</v>
      </c>
    </row>
    <row r="90" spans="1:30">
      <c r="A90" s="31" t="s">
        <v>175</v>
      </c>
      <c r="B90" s="2">
        <v>135</v>
      </c>
      <c r="C90" s="128">
        <v>111.55</v>
      </c>
      <c r="D90" s="124">
        <v>1.2085999999999999</v>
      </c>
      <c r="E90" s="32">
        <f t="shared" si="40"/>
        <v>0.21987955333333331</v>
      </c>
      <c r="F90" s="13">
        <f t="shared" si="41"/>
        <v>0.14797344444444446</v>
      </c>
      <c r="H90" s="5">
        <f t="shared" si="42"/>
        <v>19.976415000000003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2020-06-30</v>
      </c>
      <c r="M90" s="18">
        <f t="shared" ca="1" si="45"/>
        <v>55485</v>
      </c>
      <c r="N90" s="19">
        <f t="shared" ca="1" si="46"/>
        <v>0.13141193971343609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7.1906108888888848E-2</v>
      </c>
    </row>
    <row r="91" spans="1:30">
      <c r="A91" s="10" t="s">
        <v>177</v>
      </c>
      <c r="B91" s="11">
        <v>135</v>
      </c>
      <c r="C91" s="127">
        <v>112.44</v>
      </c>
      <c r="D91" s="123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1042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28">
        <v>111.02</v>
      </c>
      <c r="D92" s="124">
        <v>1.2143999999999999</v>
      </c>
      <c r="E92" s="32">
        <f t="shared" si="40"/>
        <v>0.21988179200000002</v>
      </c>
      <c r="F92" s="13">
        <f t="shared" si="41"/>
        <v>0.1425191555555555</v>
      </c>
      <c r="H92" s="5">
        <f t="shared" si="42"/>
        <v>19.240085999999991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2020-06-30</v>
      </c>
      <c r="M92" s="18">
        <f t="shared" ca="1" si="45"/>
        <v>54945</v>
      </c>
      <c r="N92" s="19">
        <f t="shared" ca="1" si="46"/>
        <v>0.12781201911001905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7.7362636444444521E-2</v>
      </c>
    </row>
    <row r="93" spans="1:30">
      <c r="A93" s="31" t="s">
        <v>180</v>
      </c>
      <c r="B93" s="2">
        <v>135</v>
      </c>
      <c r="C93" s="128">
        <v>111.51</v>
      </c>
      <c r="D93" s="124">
        <v>1.2091000000000001</v>
      </c>
      <c r="E93" s="32">
        <f t="shared" si="40"/>
        <v>0.21988449400000004</v>
      </c>
      <c r="F93" s="13">
        <f t="shared" si="41"/>
        <v>0.14756179999999994</v>
      </c>
      <c r="H93" s="5">
        <f t="shared" si="42"/>
        <v>19.920842999999991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2020-06-30</v>
      </c>
      <c r="M93" s="18">
        <f t="shared" ca="1" si="45"/>
        <v>54810</v>
      </c>
      <c r="N93" s="19">
        <f t="shared" ca="1" si="46"/>
        <v>0.13266023891625608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7.2322694000000104E-2</v>
      </c>
    </row>
    <row r="94" spans="1:30">
      <c r="A94" s="10" t="s">
        <v>182</v>
      </c>
      <c r="B94" s="11">
        <v>135</v>
      </c>
      <c r="C94" s="127">
        <v>113.28</v>
      </c>
      <c r="D94" s="123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1037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27">
        <v>112.96</v>
      </c>
      <c r="D95" s="123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1038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28">
        <v>111.64</v>
      </c>
      <c r="D96" s="124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0.1488996444444444</v>
      </c>
      <c r="H96" s="5">
        <f t="shared" ref="H96:H101" si="61">IF(G96="",$F$1*C96-B96,G96-B96)</f>
        <v>20.101451999999995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2020-06-30</v>
      </c>
      <c r="M96" s="18">
        <f t="shared" ref="M96:M101" ca="1" si="64">(L96-K96+1)*B96</f>
        <v>54135</v>
      </c>
      <c r="N96" s="19">
        <f t="shared" ref="N96:N101" ca="1" si="65">H96/M96*365</f>
        <v>0.13553209531726237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7.0977998222222283E-2</v>
      </c>
    </row>
    <row r="97" spans="1:30">
      <c r="A97" s="31" t="s">
        <v>186</v>
      </c>
      <c r="B97" s="2">
        <v>135</v>
      </c>
      <c r="C97" s="128">
        <v>110.6</v>
      </c>
      <c r="D97" s="124">
        <v>1.2190000000000001</v>
      </c>
      <c r="E97" s="32">
        <f t="shared" si="59"/>
        <v>0.21988093333333336</v>
      </c>
      <c r="F97" s="13">
        <f t="shared" si="60"/>
        <v>0.13819688888888881</v>
      </c>
      <c r="H97" s="5">
        <f t="shared" si="61"/>
        <v>18.656579999999991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2020-06-30</v>
      </c>
      <c r="M97" s="18">
        <f t="shared" ca="1" si="64"/>
        <v>54000</v>
      </c>
      <c r="N97" s="19">
        <f t="shared" ca="1" si="65"/>
        <v>0.12610466111111104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8.1684044444444548E-2</v>
      </c>
    </row>
    <row r="98" spans="1:30">
      <c r="A98" s="31" t="s">
        <v>188</v>
      </c>
      <c r="B98" s="2">
        <v>135</v>
      </c>
      <c r="C98" s="128">
        <v>110.82</v>
      </c>
      <c r="D98" s="124">
        <v>1.2165999999999999</v>
      </c>
      <c r="E98" s="32">
        <f t="shared" si="59"/>
        <v>0.21988240799999997</v>
      </c>
      <c r="F98" s="13">
        <f t="shared" si="60"/>
        <v>0.14046093333333323</v>
      </c>
      <c r="H98" s="5">
        <f t="shared" si="61"/>
        <v>18.962225999999987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2020-06-30</v>
      </c>
      <c r="M98" s="18">
        <f t="shared" ca="1" si="64"/>
        <v>53865</v>
      </c>
      <c r="N98" s="19">
        <f t="shared" ca="1" si="65"/>
        <v>0.12849183124477853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7.9421474666666741E-2</v>
      </c>
    </row>
    <row r="99" spans="1:30">
      <c r="A99" s="31" t="s">
        <v>190</v>
      </c>
      <c r="B99" s="2">
        <v>135</v>
      </c>
      <c r="C99" s="128">
        <v>111.41</v>
      </c>
      <c r="D99" s="124">
        <v>1.2101999999999999</v>
      </c>
      <c r="E99" s="32">
        <f t="shared" si="59"/>
        <v>0.21988558799999999</v>
      </c>
      <c r="F99" s="13">
        <f t="shared" si="60"/>
        <v>0.1465326888888889</v>
      </c>
      <c r="H99" s="5">
        <f t="shared" si="61"/>
        <v>19.781913000000003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2020-06-30</v>
      </c>
      <c r="M99" s="18">
        <f t="shared" ca="1" si="64"/>
        <v>53730</v>
      </c>
      <c r="N99" s="19">
        <f t="shared" ca="1" si="65"/>
        <v>0.13438299357900615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7.3352899111111092E-2</v>
      </c>
    </row>
    <row r="100" spans="1:30">
      <c r="A100" s="31" t="s">
        <v>192</v>
      </c>
      <c r="B100" s="2">
        <v>135</v>
      </c>
      <c r="C100" s="128">
        <v>111.67</v>
      </c>
      <c r="D100" s="124">
        <v>1.2073</v>
      </c>
      <c r="E100" s="32">
        <f t="shared" si="59"/>
        <v>0.21987946066666669</v>
      </c>
      <c r="F100" s="13">
        <f t="shared" si="60"/>
        <v>0.14920837777777787</v>
      </c>
      <c r="H100" s="5">
        <f t="shared" si="61"/>
        <v>20.143131000000011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2020-06-30</v>
      </c>
      <c r="M100" s="18">
        <f t="shared" ca="1" si="64"/>
        <v>53595</v>
      </c>
      <c r="N100" s="19">
        <f t="shared" ca="1" si="65"/>
        <v>0.13718150601735243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7.067108288888882E-2</v>
      </c>
    </row>
    <row r="101" spans="1:30">
      <c r="A101" s="31" t="s">
        <v>194</v>
      </c>
      <c r="B101" s="2">
        <v>135</v>
      </c>
      <c r="C101" s="128">
        <v>111.56</v>
      </c>
      <c r="D101" s="124">
        <v>1.2084999999999999</v>
      </c>
      <c r="E101" s="32">
        <f t="shared" si="59"/>
        <v>0.21988017333333332</v>
      </c>
      <c r="F101" s="13">
        <f t="shared" si="60"/>
        <v>0.14807635555555554</v>
      </c>
      <c r="H101" s="5">
        <f t="shared" si="61"/>
        <v>19.990307999999999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2020-06-30</v>
      </c>
      <c r="M101" s="18">
        <f t="shared" ca="1" si="64"/>
        <v>53190</v>
      </c>
      <c r="N101" s="19">
        <f t="shared" ca="1" si="65"/>
        <v>0.1371773344613649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7.1803817777777779E-2</v>
      </c>
    </row>
    <row r="102" spans="1:30">
      <c r="A102" s="10" t="s">
        <v>196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1040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1041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1039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28">
        <v>112.13</v>
      </c>
      <c r="D105" s="124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0.15394228888888886</v>
      </c>
      <c r="H105" s="5">
        <f t="shared" ref="H105:H136" si="80">IF(G105="",$F$1*C105-B105,G105-B105)</f>
        <v>20.782208999999995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2020-06-30</v>
      </c>
      <c r="M105" s="18">
        <f t="shared" ref="M105:M136" ca="1" si="83">(L105-K105+1)*B105</f>
        <v>52245</v>
      </c>
      <c r="N105" s="19">
        <f t="shared" ref="N105:N136" ca="1" si="84">H105/M105*365</f>
        <v>0.14519104766006313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6.6057711111111167E-2</v>
      </c>
    </row>
    <row r="106" spans="1:30">
      <c r="A106" s="31" t="s">
        <v>201</v>
      </c>
      <c r="B106" s="2">
        <v>135</v>
      </c>
      <c r="C106" s="128">
        <v>108.93</v>
      </c>
      <c r="D106" s="124">
        <v>1.2378</v>
      </c>
      <c r="E106" s="32">
        <f t="shared" si="78"/>
        <v>0.22000000000000003</v>
      </c>
      <c r="F106" s="13">
        <f t="shared" si="79"/>
        <v>0.12101073333333345</v>
      </c>
      <c r="H106" s="5">
        <f t="shared" si="80"/>
        <v>16.336449000000016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2020-06-30</v>
      </c>
      <c r="M106" s="18">
        <f t="shared" ca="1" si="83"/>
        <v>52110</v>
      </c>
      <c r="N106" s="19">
        <f t="shared" ca="1" si="84"/>
        <v>0.11442724784110546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9.8989266666666575E-2</v>
      </c>
    </row>
    <row r="107" spans="1:30">
      <c r="A107" s="31" t="s">
        <v>203</v>
      </c>
      <c r="B107" s="2">
        <v>135</v>
      </c>
      <c r="C107" s="128">
        <v>109.7</v>
      </c>
      <c r="D107" s="124">
        <v>1.2291000000000001</v>
      </c>
      <c r="E107" s="32">
        <f t="shared" si="78"/>
        <v>0.22000000000000003</v>
      </c>
      <c r="F107" s="13">
        <f t="shared" si="79"/>
        <v>0.12893488888888902</v>
      </c>
      <c r="H107" s="5">
        <f t="shared" si="80"/>
        <v>17.406210000000016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2020-06-30</v>
      </c>
      <c r="M107" s="18">
        <f t="shared" ca="1" si="83"/>
        <v>51975</v>
      </c>
      <c r="N107" s="19">
        <f t="shared" ca="1" si="84"/>
        <v>0.1222369725829727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9.1065111111111013E-2</v>
      </c>
    </row>
    <row r="108" spans="1:30">
      <c r="A108" s="31" t="s">
        <v>205</v>
      </c>
      <c r="B108" s="2">
        <v>135</v>
      </c>
      <c r="C108" s="128">
        <v>109.88</v>
      </c>
      <c r="D108" s="124">
        <v>1.2274</v>
      </c>
      <c r="E108" s="32">
        <f t="shared" si="78"/>
        <v>0.22000000000000003</v>
      </c>
      <c r="F108" s="13">
        <f t="shared" si="79"/>
        <v>0.13078728888888888</v>
      </c>
      <c r="H108" s="5">
        <f t="shared" si="80"/>
        <v>17.656283999999999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2020-06-30</v>
      </c>
      <c r="M108" s="18">
        <f t="shared" ca="1" si="83"/>
        <v>51840</v>
      </c>
      <c r="N108" s="19">
        <f t="shared" ca="1" si="84"/>
        <v>0.12431604282407407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8.9212711111111148E-2</v>
      </c>
    </row>
    <row r="109" spans="1:30">
      <c r="A109" s="31" t="s">
        <v>207</v>
      </c>
      <c r="B109" s="2">
        <v>135</v>
      </c>
      <c r="C109" s="128">
        <v>110.64</v>
      </c>
      <c r="D109" s="124">
        <v>1.2185999999999999</v>
      </c>
      <c r="E109" s="32">
        <f t="shared" si="78"/>
        <v>0.22000000000000003</v>
      </c>
      <c r="F109" s="13">
        <f t="shared" si="79"/>
        <v>0.13860853333333337</v>
      </c>
      <c r="H109" s="5">
        <f t="shared" si="80"/>
        <v>18.712152000000003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2020-06-30</v>
      </c>
      <c r="M109" s="18">
        <f t="shared" ca="1" si="83"/>
        <v>51705</v>
      </c>
      <c r="N109" s="19">
        <f t="shared" ca="1" si="84"/>
        <v>0.1320942941688425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8.1391466666666662E-2</v>
      </c>
    </row>
    <row r="110" spans="1:30">
      <c r="A110" s="31" t="s">
        <v>209</v>
      </c>
      <c r="B110" s="2">
        <v>135</v>
      </c>
      <c r="C110" s="128">
        <v>110.66</v>
      </c>
      <c r="D110" s="124">
        <v>1.2183999999999999</v>
      </c>
      <c r="E110" s="32">
        <f t="shared" si="78"/>
        <v>0.22000000000000003</v>
      </c>
      <c r="F110" s="13">
        <f t="shared" si="79"/>
        <v>0.13881435555555552</v>
      </c>
      <c r="H110" s="5">
        <f t="shared" si="80"/>
        <v>18.739937999999995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2020-06-30</v>
      </c>
      <c r="M110" s="18">
        <f t="shared" ca="1" si="83"/>
        <v>51300</v>
      </c>
      <c r="N110" s="19">
        <f t="shared" ca="1" si="84"/>
        <v>0.13333484152046779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8.118564444444451E-2</v>
      </c>
    </row>
    <row r="111" spans="1:30">
      <c r="A111" s="31" t="s">
        <v>211</v>
      </c>
      <c r="B111" s="2">
        <v>135</v>
      </c>
      <c r="C111" s="128">
        <v>110.3</v>
      </c>
      <c r="D111" s="124">
        <v>1.2222999999999999</v>
      </c>
      <c r="E111" s="32">
        <f t="shared" si="78"/>
        <v>0.22000000000000003</v>
      </c>
      <c r="F111" s="13">
        <f t="shared" si="79"/>
        <v>0.13510955555555554</v>
      </c>
      <c r="H111" s="5">
        <f t="shared" si="80"/>
        <v>18.239789999999999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2020-06-30</v>
      </c>
      <c r="M111" s="18">
        <f t="shared" ca="1" si="83"/>
        <v>51165</v>
      </c>
      <c r="N111" s="19">
        <f t="shared" ca="1" si="84"/>
        <v>0.13011870126062736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8.4890444444444491E-2</v>
      </c>
    </row>
    <row r="112" spans="1:30">
      <c r="A112" s="31" t="s">
        <v>213</v>
      </c>
      <c r="B112" s="2">
        <v>135</v>
      </c>
      <c r="C112" s="128">
        <v>108.75</v>
      </c>
      <c r="D112" s="124">
        <v>1.2397</v>
      </c>
      <c r="E112" s="32">
        <f t="shared" si="78"/>
        <v>0.22000000000000003</v>
      </c>
      <c r="F112" s="13">
        <f t="shared" si="79"/>
        <v>0.11915833333333337</v>
      </c>
      <c r="H112" s="5">
        <f t="shared" si="80"/>
        <v>16.086375000000004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2020-06-30</v>
      </c>
      <c r="M112" s="18">
        <f t="shared" ca="1" si="83"/>
        <v>51030</v>
      </c>
      <c r="N112" s="19">
        <f t="shared" ca="1" si="84"/>
        <v>0.11506029541446211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0.10084166666666666</v>
      </c>
    </row>
    <row r="113" spans="1:30">
      <c r="A113" s="31" t="s">
        <v>215</v>
      </c>
      <c r="B113" s="2">
        <v>135</v>
      </c>
      <c r="C113" s="128">
        <v>105.71</v>
      </c>
      <c r="D113" s="124">
        <v>1.2755000000000001</v>
      </c>
      <c r="E113" s="32">
        <f t="shared" si="78"/>
        <v>0.22000000000000003</v>
      </c>
      <c r="F113" s="13">
        <f t="shared" si="79"/>
        <v>8.7873355555555477E-2</v>
      </c>
      <c r="H113" s="5">
        <f t="shared" si="80"/>
        <v>11.862902999999989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2020-06-30</v>
      </c>
      <c r="M113" s="18">
        <f t="shared" ca="1" si="83"/>
        <v>50895</v>
      </c>
      <c r="N113" s="19">
        <f t="shared" ca="1" si="84"/>
        <v>8.5076325670497999E-2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0.13212664444444455</v>
      </c>
    </row>
    <row r="114" spans="1:30">
      <c r="A114" s="31" t="s">
        <v>217</v>
      </c>
      <c r="B114" s="2">
        <v>135</v>
      </c>
      <c r="C114" s="128">
        <v>105.57</v>
      </c>
      <c r="D114" s="124">
        <v>1.2771999999999999</v>
      </c>
      <c r="E114" s="32">
        <f t="shared" si="78"/>
        <v>0.22000000000000003</v>
      </c>
      <c r="F114" s="13">
        <f t="shared" si="79"/>
        <v>8.6432599999999915E-2</v>
      </c>
      <c r="H114" s="5">
        <f t="shared" si="80"/>
        <v>11.668400999999989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2020-06-30</v>
      </c>
      <c r="M114" s="18">
        <f t="shared" ca="1" si="83"/>
        <v>50760</v>
      </c>
      <c r="N114" s="19">
        <f t="shared" ca="1" si="84"/>
        <v>8.3903986702127578E-2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0.13356740000000011</v>
      </c>
    </row>
    <row r="115" spans="1:30">
      <c r="A115" s="31" t="s">
        <v>219</v>
      </c>
      <c r="B115" s="2">
        <v>135</v>
      </c>
      <c r="C115" s="128">
        <v>105.37</v>
      </c>
      <c r="D115" s="124">
        <v>1.2796000000000001</v>
      </c>
      <c r="E115" s="32">
        <f t="shared" si="78"/>
        <v>0.22000000000000003</v>
      </c>
      <c r="F115" s="13">
        <f t="shared" si="79"/>
        <v>8.437437777777787E-2</v>
      </c>
      <c r="H115" s="5">
        <f t="shared" si="80"/>
        <v>11.390541000000013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2020-06-30</v>
      </c>
      <c r="M115" s="18">
        <f t="shared" ca="1" si="83"/>
        <v>50355</v>
      </c>
      <c r="N115" s="19">
        <f t="shared" ca="1" si="84"/>
        <v>8.2564739648495783E-2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0.13562562222222216</v>
      </c>
    </row>
    <row r="116" spans="1:30">
      <c r="A116" s="31" t="s">
        <v>221</v>
      </c>
      <c r="B116" s="2">
        <v>135</v>
      </c>
      <c r="C116" s="128">
        <v>106.41</v>
      </c>
      <c r="D116" s="124">
        <v>1.2670999999999999</v>
      </c>
      <c r="E116" s="32">
        <f t="shared" si="78"/>
        <v>0.22000000000000003</v>
      </c>
      <c r="F116" s="13">
        <f t="shared" si="79"/>
        <v>9.5077133333333244E-2</v>
      </c>
      <c r="H116" s="5">
        <f t="shared" si="80"/>
        <v>12.835412999999988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2020-06-30</v>
      </c>
      <c r="M116" s="18">
        <f t="shared" ca="1" si="83"/>
        <v>50220</v>
      </c>
      <c r="N116" s="19">
        <f t="shared" ca="1" si="84"/>
        <v>9.3288047491039333E-2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0.12492286666666678</v>
      </c>
    </row>
    <row r="117" spans="1:30">
      <c r="A117" s="31" t="s">
        <v>223</v>
      </c>
      <c r="B117" s="2">
        <v>135</v>
      </c>
      <c r="C117" s="128">
        <v>106.56</v>
      </c>
      <c r="D117" s="124">
        <v>1.2653000000000001</v>
      </c>
      <c r="E117" s="32">
        <f t="shared" si="78"/>
        <v>0.22000000000000003</v>
      </c>
      <c r="F117" s="13">
        <f t="shared" si="79"/>
        <v>9.662080000000009E-2</v>
      </c>
      <c r="H117" s="5">
        <f t="shared" si="80"/>
        <v>13.043808000000013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2020-06-30</v>
      </c>
      <c r="M117" s="18">
        <f t="shared" ca="1" si="83"/>
        <v>50085</v>
      </c>
      <c r="N117" s="19">
        <f t="shared" ca="1" si="84"/>
        <v>9.5058199460916537E-2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0.12337919999999994</v>
      </c>
    </row>
    <row r="118" spans="1:30">
      <c r="A118" s="31" t="s">
        <v>225</v>
      </c>
      <c r="B118" s="2">
        <v>135</v>
      </c>
      <c r="C118" s="128">
        <v>105.45</v>
      </c>
      <c r="D118" s="124">
        <v>1.2786</v>
      </c>
      <c r="E118" s="32">
        <f t="shared" si="78"/>
        <v>0.22000000000000003</v>
      </c>
      <c r="F118" s="13">
        <f t="shared" si="79"/>
        <v>8.5197666666666727E-2</v>
      </c>
      <c r="H118" s="5">
        <f t="shared" si="80"/>
        <v>11.501685000000009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2020-06-30</v>
      </c>
      <c r="M118" s="18">
        <f t="shared" ca="1" si="83"/>
        <v>49950</v>
      </c>
      <c r="N118" s="19">
        <f t="shared" ca="1" si="84"/>
        <v>8.404634684684692E-2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0.1348023333333333</v>
      </c>
    </row>
    <row r="119" spans="1:30">
      <c r="A119" s="31" t="s">
        <v>227</v>
      </c>
      <c r="B119" s="2">
        <v>135</v>
      </c>
      <c r="C119" s="128">
        <v>105.6</v>
      </c>
      <c r="D119" s="124">
        <v>1.2767999999999999</v>
      </c>
      <c r="E119" s="32">
        <f t="shared" si="78"/>
        <v>0.22000000000000003</v>
      </c>
      <c r="F119" s="13">
        <f t="shared" si="79"/>
        <v>8.6741333333333157E-2</v>
      </c>
      <c r="H119" s="5">
        <f t="shared" si="80"/>
        <v>11.710079999999977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2020-06-30</v>
      </c>
      <c r="M119" s="18">
        <f t="shared" ca="1" si="83"/>
        <v>49815</v>
      </c>
      <c r="N119" s="19">
        <f t="shared" ca="1" si="84"/>
        <v>8.5801047877145264E-2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0.13325866666666686</v>
      </c>
    </row>
    <row r="120" spans="1:30">
      <c r="A120" s="31" t="s">
        <v>229</v>
      </c>
      <c r="B120" s="2">
        <v>135</v>
      </c>
      <c r="C120" s="128">
        <v>102.81</v>
      </c>
      <c r="D120" s="124">
        <v>1.3115000000000001</v>
      </c>
      <c r="E120" s="32">
        <f t="shared" si="78"/>
        <v>0.22000000000000003</v>
      </c>
      <c r="F120" s="13">
        <f t="shared" si="79"/>
        <v>5.8029133333333344E-2</v>
      </c>
      <c r="H120" s="5">
        <f t="shared" si="80"/>
        <v>7.8339330000000018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2020-06-30</v>
      </c>
      <c r="M120" s="18">
        <f t="shared" ca="1" si="83"/>
        <v>49410</v>
      </c>
      <c r="N120" s="19">
        <f t="shared" ca="1" si="84"/>
        <v>5.7870583788706749E-2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0.16197086666666669</v>
      </c>
    </row>
    <row r="121" spans="1:30">
      <c r="A121" s="31" t="s">
        <v>231</v>
      </c>
      <c r="B121" s="2">
        <v>135</v>
      </c>
      <c r="C121" s="128">
        <v>102.78</v>
      </c>
      <c r="D121" s="124">
        <v>1.3119000000000001</v>
      </c>
      <c r="E121" s="32">
        <f t="shared" si="78"/>
        <v>0.22000000000000003</v>
      </c>
      <c r="F121" s="13">
        <f t="shared" si="79"/>
        <v>5.7720399999999894E-2</v>
      </c>
      <c r="H121" s="5">
        <f t="shared" si="80"/>
        <v>7.7922539999999856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2020-06-30</v>
      </c>
      <c r="M121" s="18">
        <f t="shared" ca="1" si="83"/>
        <v>49275</v>
      </c>
      <c r="N121" s="19">
        <f t="shared" ca="1" si="84"/>
        <v>5.7720399999999894E-2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0.16227960000000013</v>
      </c>
    </row>
    <row r="122" spans="1:30">
      <c r="A122" s="31" t="s">
        <v>233</v>
      </c>
      <c r="B122" s="2">
        <v>135</v>
      </c>
      <c r="C122" s="128">
        <v>103.82</v>
      </c>
      <c r="D122" s="124">
        <v>1.2987</v>
      </c>
      <c r="E122" s="32">
        <f t="shared" si="78"/>
        <v>0.22000000000000003</v>
      </c>
      <c r="F122" s="13">
        <f t="shared" si="79"/>
        <v>6.8423155555555476E-2</v>
      </c>
      <c r="H122" s="5">
        <f t="shared" si="80"/>
        <v>9.2371259999999893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2020-06-30</v>
      </c>
      <c r="M122" s="18">
        <f t="shared" ca="1" si="83"/>
        <v>49140</v>
      </c>
      <c r="N122" s="19">
        <f t="shared" ca="1" si="84"/>
        <v>6.8611131257631172E-2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0.15157684444444455</v>
      </c>
    </row>
    <row r="123" spans="1:30">
      <c r="A123" s="31" t="s">
        <v>235</v>
      </c>
      <c r="B123" s="2">
        <v>135</v>
      </c>
      <c r="C123" s="128">
        <v>104.33</v>
      </c>
      <c r="D123" s="124">
        <v>1.2924</v>
      </c>
      <c r="E123" s="32">
        <f t="shared" si="78"/>
        <v>0.22000000000000003</v>
      </c>
      <c r="F123" s="13">
        <f t="shared" si="79"/>
        <v>7.3671622222222288E-2</v>
      </c>
      <c r="H123" s="5">
        <f t="shared" si="80"/>
        <v>9.9456690000000094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2020-06-30</v>
      </c>
      <c r="M123" s="18">
        <f t="shared" ca="1" si="83"/>
        <v>49005</v>
      </c>
      <c r="N123" s="19">
        <f t="shared" ca="1" si="84"/>
        <v>7.4077526476890185E-2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0.14632837777777774</v>
      </c>
    </row>
    <row r="124" spans="1:30">
      <c r="A124" s="31" t="s">
        <v>237</v>
      </c>
      <c r="B124" s="2">
        <v>135</v>
      </c>
      <c r="C124" s="128">
        <v>103.79</v>
      </c>
      <c r="D124" s="124">
        <v>1.2990999999999999</v>
      </c>
      <c r="E124" s="32">
        <f t="shared" si="78"/>
        <v>0.22000000000000003</v>
      </c>
      <c r="F124" s="13">
        <f t="shared" si="79"/>
        <v>6.8114422222222235E-2</v>
      </c>
      <c r="H124" s="5">
        <f t="shared" si="80"/>
        <v>9.1954470000000015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2020-06-30</v>
      </c>
      <c r="M124" s="18">
        <f t="shared" ca="1" si="83"/>
        <v>48870</v>
      </c>
      <c r="N124" s="19">
        <f t="shared" ca="1" si="84"/>
        <v>6.8678906384284852E-2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0.15188557777777778</v>
      </c>
    </row>
    <row r="125" spans="1:30">
      <c r="A125" s="31" t="s">
        <v>239</v>
      </c>
      <c r="B125" s="2">
        <v>135</v>
      </c>
      <c r="C125" s="128">
        <v>106.08</v>
      </c>
      <c r="D125" s="124">
        <v>1.2710999999999999</v>
      </c>
      <c r="E125" s="32">
        <f t="shared" si="78"/>
        <v>0.22000000000000003</v>
      </c>
      <c r="F125" s="13">
        <f t="shared" si="79"/>
        <v>9.1681066666666727E-2</v>
      </c>
      <c r="H125" s="5">
        <f t="shared" si="80"/>
        <v>12.376944000000009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2020-06-30</v>
      </c>
      <c r="M125" s="18">
        <f t="shared" ca="1" si="83"/>
        <v>48465</v>
      </c>
      <c r="N125" s="19">
        <f t="shared" ca="1" si="84"/>
        <v>9.3213340761374247E-2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0.1283189333333333</v>
      </c>
    </row>
    <row r="126" spans="1:30">
      <c r="A126" s="31" t="s">
        <v>241</v>
      </c>
      <c r="B126" s="2">
        <v>135</v>
      </c>
      <c r="C126" s="128">
        <v>106.24</v>
      </c>
      <c r="D126" s="124">
        <v>1.2690999999999999</v>
      </c>
      <c r="E126" s="32">
        <f t="shared" si="78"/>
        <v>0.22000000000000003</v>
      </c>
      <c r="F126" s="13">
        <f t="shared" si="79"/>
        <v>9.3327644444444455E-2</v>
      </c>
      <c r="H126" s="5">
        <f t="shared" si="80"/>
        <v>12.599232000000001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2020-06-30</v>
      </c>
      <c r="M126" s="18">
        <f t="shared" ca="1" si="83"/>
        <v>48330</v>
      </c>
      <c r="N126" s="19">
        <f t="shared" ca="1" si="84"/>
        <v>9.5152486654252022E-2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0.12667235555555556</v>
      </c>
    </row>
    <row r="127" spans="1:30">
      <c r="A127" s="31" t="s">
        <v>243</v>
      </c>
      <c r="B127" s="2">
        <v>135</v>
      </c>
      <c r="C127" s="128">
        <v>106.36</v>
      </c>
      <c r="D127" s="124">
        <v>1.2676000000000001</v>
      </c>
      <c r="E127" s="32">
        <f t="shared" si="78"/>
        <v>0.22000000000000003</v>
      </c>
      <c r="F127" s="13">
        <f t="shared" si="79"/>
        <v>9.4562577777777837E-2</v>
      </c>
      <c r="H127" s="5">
        <f t="shared" si="80"/>
        <v>12.765948000000009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2020-06-30</v>
      </c>
      <c r="M127" s="18">
        <f t="shared" ca="1" si="83"/>
        <v>48195</v>
      </c>
      <c r="N127" s="19">
        <f t="shared" ca="1" si="84"/>
        <v>9.6681627139744861E-2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0.12543742222222221</v>
      </c>
    </row>
    <row r="128" spans="1:30">
      <c r="A128" s="31" t="s">
        <v>245</v>
      </c>
      <c r="B128" s="2">
        <v>135</v>
      </c>
      <c r="C128" s="128">
        <v>106.31</v>
      </c>
      <c r="D128" s="124">
        <v>1.2683</v>
      </c>
      <c r="E128" s="32">
        <f t="shared" si="78"/>
        <v>0.22000000000000003</v>
      </c>
      <c r="F128" s="13">
        <f t="shared" si="79"/>
        <v>9.4048022222222222E-2</v>
      </c>
      <c r="H128" s="5">
        <f t="shared" si="80"/>
        <v>12.696483000000001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2020-06-30</v>
      </c>
      <c r="M128" s="18">
        <f t="shared" ca="1" si="83"/>
        <v>48060</v>
      </c>
      <c r="N128" s="19">
        <f t="shared" ca="1" si="84"/>
        <v>9.6425640761548082E-2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0.12595197777777781</v>
      </c>
    </row>
    <row r="129" spans="1:30">
      <c r="A129" s="31" t="s">
        <v>247</v>
      </c>
      <c r="B129" s="2">
        <v>135</v>
      </c>
      <c r="C129" s="128">
        <v>105.53</v>
      </c>
      <c r="D129" s="124">
        <v>1.2776000000000001</v>
      </c>
      <c r="E129" s="32">
        <f t="shared" si="78"/>
        <v>0.22000000000000003</v>
      </c>
      <c r="F129" s="13">
        <f t="shared" si="79"/>
        <v>8.6020955555555598E-2</v>
      </c>
      <c r="H129" s="5">
        <f t="shared" si="80"/>
        <v>11.612829000000005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2020-06-30</v>
      </c>
      <c r="M129" s="18">
        <f t="shared" ca="1" si="83"/>
        <v>47925</v>
      </c>
      <c r="N129" s="19">
        <f t="shared" ca="1" si="84"/>
        <v>8.8444081064162794E-2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0.13397904444444442</v>
      </c>
    </row>
    <row r="130" spans="1:30">
      <c r="A130" s="31" t="s">
        <v>249</v>
      </c>
      <c r="B130" s="2">
        <v>135</v>
      </c>
      <c r="C130" s="128">
        <v>105.13</v>
      </c>
      <c r="D130" s="124">
        <v>1.2825</v>
      </c>
      <c r="E130" s="32">
        <f t="shared" si="78"/>
        <v>0.22000000000000003</v>
      </c>
      <c r="F130" s="13">
        <f t="shared" si="79"/>
        <v>8.1904511111111092E-2</v>
      </c>
      <c r="H130" s="5">
        <f t="shared" si="80"/>
        <v>11.057108999999997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2020-06-30</v>
      </c>
      <c r="M130" s="18">
        <f t="shared" ca="1" si="83"/>
        <v>47520</v>
      </c>
      <c r="N130" s="19">
        <f t="shared" ca="1" si="84"/>
        <v>8.4929393623737359E-2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0.13809548888888895</v>
      </c>
    </row>
    <row r="131" spans="1:30">
      <c r="A131" s="31" t="s">
        <v>251</v>
      </c>
      <c r="B131" s="2">
        <v>135</v>
      </c>
      <c r="C131" s="128">
        <v>105.58</v>
      </c>
      <c r="D131" s="124">
        <v>1.2770999999999999</v>
      </c>
      <c r="E131" s="32">
        <f t="shared" si="78"/>
        <v>0.22000000000000003</v>
      </c>
      <c r="F131" s="13">
        <f t="shared" si="79"/>
        <v>8.6535511111110991E-2</v>
      </c>
      <c r="H131" s="5">
        <f t="shared" si="80"/>
        <v>11.682293999999985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2020-06-30</v>
      </c>
      <c r="M131" s="18">
        <f t="shared" ca="1" si="83"/>
        <v>47385</v>
      </c>
      <c r="N131" s="19">
        <f t="shared" ca="1" si="84"/>
        <v>8.9987069958847615E-2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0.13346448888888904</v>
      </c>
    </row>
    <row r="132" spans="1:30">
      <c r="A132" s="31" t="s">
        <v>253</v>
      </c>
      <c r="B132" s="2">
        <v>135</v>
      </c>
      <c r="C132" s="128">
        <v>105.61</v>
      </c>
      <c r="D132" s="124">
        <v>1.2766999999999999</v>
      </c>
      <c r="E132" s="32">
        <f t="shared" si="78"/>
        <v>0.22000000000000003</v>
      </c>
      <c r="F132" s="13">
        <f t="shared" si="79"/>
        <v>8.6844244444444454E-2</v>
      </c>
      <c r="H132" s="5">
        <f t="shared" si="80"/>
        <v>11.723973000000001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2020-06-30</v>
      </c>
      <c r="M132" s="18">
        <f t="shared" ca="1" si="83"/>
        <v>47250</v>
      </c>
      <c r="N132" s="19">
        <f t="shared" ca="1" si="84"/>
        <v>9.0566140634920633E-2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0.13315575555555559</v>
      </c>
    </row>
    <row r="133" spans="1:30">
      <c r="A133" s="31" t="s">
        <v>255</v>
      </c>
      <c r="B133" s="2">
        <v>135</v>
      </c>
      <c r="C133" s="128">
        <v>106.53</v>
      </c>
      <c r="D133" s="124">
        <v>1.2657</v>
      </c>
      <c r="E133" s="32">
        <f t="shared" si="78"/>
        <v>0.22000000000000003</v>
      </c>
      <c r="F133" s="13">
        <f t="shared" si="79"/>
        <v>9.631206666666664E-2</v>
      </c>
      <c r="H133" s="5">
        <f t="shared" si="80"/>
        <v>13.002128999999996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2020-06-30</v>
      </c>
      <c r="M133" s="18">
        <f t="shared" ca="1" si="83"/>
        <v>47115</v>
      </c>
      <c r="N133" s="19">
        <f t="shared" ca="1" si="84"/>
        <v>0.10072751957975165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0.12368793333333339</v>
      </c>
    </row>
    <row r="134" spans="1:30">
      <c r="A134" s="31" t="s">
        <v>257</v>
      </c>
      <c r="B134" s="2">
        <v>135</v>
      </c>
      <c r="C134" s="128">
        <v>105.46</v>
      </c>
      <c r="D134" s="124">
        <v>1.2785</v>
      </c>
      <c r="E134" s="32">
        <f t="shared" si="78"/>
        <v>0.22000000000000003</v>
      </c>
      <c r="F134" s="13">
        <f t="shared" si="79"/>
        <v>8.5300577777777609E-2</v>
      </c>
      <c r="H134" s="5">
        <f t="shared" si="80"/>
        <v>11.515577999999977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2020-06-30</v>
      </c>
      <c r="M134" s="18">
        <f t="shared" ca="1" si="83"/>
        <v>46980</v>
      </c>
      <c r="N134" s="19">
        <f t="shared" ca="1" si="84"/>
        <v>8.9467560025542611E-2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0.13469942222222242</v>
      </c>
    </row>
    <row r="135" spans="1:30">
      <c r="A135" s="31" t="s">
        <v>259</v>
      </c>
      <c r="B135" s="2">
        <v>135</v>
      </c>
      <c r="C135" s="128">
        <v>105.52</v>
      </c>
      <c r="D135" s="124">
        <v>1.2769999999999999</v>
      </c>
      <c r="E135" s="32">
        <f t="shared" si="78"/>
        <v>0.22000000000000003</v>
      </c>
      <c r="F135" s="13">
        <f t="shared" si="79"/>
        <v>8.59180444444443E-2</v>
      </c>
      <c r="H135" s="5">
        <f t="shared" si="80"/>
        <v>11.598935999999981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2020-06-30</v>
      </c>
      <c r="M135" s="18">
        <f t="shared" ca="1" si="83"/>
        <v>46575</v>
      </c>
      <c r="N135" s="19">
        <f t="shared" ca="1" si="84"/>
        <v>9.0898800644122243E-2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0.13408195555555574</v>
      </c>
    </row>
    <row r="136" spans="1:30">
      <c r="A136" s="31" t="s">
        <v>261</v>
      </c>
      <c r="B136" s="2">
        <v>135</v>
      </c>
      <c r="C136" s="128">
        <v>102.13</v>
      </c>
      <c r="D136" s="124">
        <v>1.3203</v>
      </c>
      <c r="E136" s="32">
        <f t="shared" si="78"/>
        <v>0.22000000000000003</v>
      </c>
      <c r="F136" s="13">
        <f t="shared" si="79"/>
        <v>5.1031177777777735E-2</v>
      </c>
      <c r="H136" s="5">
        <f t="shared" si="80"/>
        <v>6.8892089999999939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2020-06-30</v>
      </c>
      <c r="M136" s="18">
        <f t="shared" ca="1" si="83"/>
        <v>46440</v>
      </c>
      <c r="N136" s="19">
        <f t="shared" ca="1" si="84"/>
        <v>5.4146453165374628E-2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0.16896882222222229</v>
      </c>
    </row>
    <row r="137" spans="1:30">
      <c r="A137" s="31" t="s">
        <v>263</v>
      </c>
      <c r="B137" s="2">
        <v>135</v>
      </c>
      <c r="C137" s="128">
        <v>101.37</v>
      </c>
      <c r="D137" s="124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4.3209933333333263E-2</v>
      </c>
      <c r="H137" s="5">
        <f t="shared" ref="H137:H168" si="100">IF(G137="",$F$1*C137-B137,G137-B137)</f>
        <v>5.8333409999999901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2020-06-30</v>
      </c>
      <c r="M137" s="18">
        <f t="shared" ref="M137:M168" ca="1" si="103">(L137-K137+1)*B137</f>
        <v>46305</v>
      </c>
      <c r="N137" s="19">
        <f t="shared" ref="N137:N168" ca="1" si="104">H137/M137*365</f>
        <v>4.598141593780361E-2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0.17679006666666677</v>
      </c>
    </row>
    <row r="138" spans="1:30">
      <c r="A138" s="31" t="s">
        <v>265</v>
      </c>
      <c r="B138" s="2">
        <v>135</v>
      </c>
      <c r="C138" s="128">
        <v>100.59</v>
      </c>
      <c r="D138" s="124">
        <v>1.3405</v>
      </c>
      <c r="E138" s="32">
        <f t="shared" si="98"/>
        <v>0.22000000000000003</v>
      </c>
      <c r="F138" s="13">
        <f t="shared" si="99"/>
        <v>3.5182866666666625E-2</v>
      </c>
      <c r="H138" s="5">
        <f t="shared" si="100"/>
        <v>4.7496869999999944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2020-06-30</v>
      </c>
      <c r="M138" s="18">
        <f t="shared" ca="1" si="103"/>
        <v>46170</v>
      </c>
      <c r="N138" s="19">
        <f t="shared" ca="1" si="104"/>
        <v>3.7548965886939525E-2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0.18481713333333341</v>
      </c>
    </row>
    <row r="139" spans="1:30">
      <c r="A139" s="31" t="s">
        <v>267</v>
      </c>
      <c r="B139" s="2">
        <v>135</v>
      </c>
      <c r="C139" s="128">
        <v>100.38</v>
      </c>
      <c r="D139" s="124">
        <v>1.3432999999999999</v>
      </c>
      <c r="E139" s="32">
        <f t="shared" si="98"/>
        <v>0.22000000000000003</v>
      </c>
      <c r="F139" s="13">
        <f t="shared" si="99"/>
        <v>3.3021733333333296E-2</v>
      </c>
      <c r="H139" s="5">
        <f t="shared" si="100"/>
        <v>4.4579339999999945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2020-06-30</v>
      </c>
      <c r="M139" s="18">
        <f t="shared" ca="1" si="103"/>
        <v>46035</v>
      </c>
      <c r="N139" s="19">
        <f t="shared" ca="1" si="104"/>
        <v>3.5345843597262908E-2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0.18697826666666673</v>
      </c>
    </row>
    <row r="140" spans="1:30">
      <c r="A140" s="31" t="s">
        <v>269</v>
      </c>
      <c r="B140" s="2">
        <v>135</v>
      </c>
      <c r="C140" s="128">
        <v>100.49</v>
      </c>
      <c r="D140" s="124">
        <v>1.3418000000000001</v>
      </c>
      <c r="E140" s="32">
        <f t="shared" si="98"/>
        <v>0.22000000000000003</v>
      </c>
      <c r="F140" s="13">
        <f t="shared" si="99"/>
        <v>3.4153755555555394E-2</v>
      </c>
      <c r="H140" s="5">
        <f t="shared" si="100"/>
        <v>4.6107569999999782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2020-06-30</v>
      </c>
      <c r="M140" s="18">
        <f t="shared" ca="1" si="103"/>
        <v>45630</v>
      </c>
      <c r="N140" s="19">
        <f t="shared" ca="1" si="104"/>
        <v>3.6882014135437041E-2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0.18584624444444464</v>
      </c>
    </row>
    <row r="141" spans="1:30">
      <c r="A141" s="31" t="s">
        <v>271</v>
      </c>
      <c r="B141" s="2">
        <v>135</v>
      </c>
      <c r="C141" s="128">
        <v>100.1</v>
      </c>
      <c r="D141" s="124">
        <v>1.3471</v>
      </c>
      <c r="E141" s="32">
        <f t="shared" si="98"/>
        <v>0.22000000000000003</v>
      </c>
      <c r="F141" s="13">
        <f t="shared" si="99"/>
        <v>3.0140222222222183E-2</v>
      </c>
      <c r="H141" s="5">
        <f t="shared" si="100"/>
        <v>4.0689299999999946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2020-06-30</v>
      </c>
      <c r="M141" s="18">
        <f t="shared" ca="1" si="103"/>
        <v>45495</v>
      </c>
      <c r="N141" s="19">
        <f t="shared" ca="1" si="104"/>
        <v>3.2644454335641233E-2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0.18985977777777785</v>
      </c>
    </row>
    <row r="142" spans="1:30">
      <c r="A142" s="31" t="s">
        <v>273</v>
      </c>
      <c r="B142" s="2">
        <v>135</v>
      </c>
      <c r="C142" s="128">
        <v>101.01</v>
      </c>
      <c r="D142" s="124">
        <v>1.3349</v>
      </c>
      <c r="E142" s="32">
        <f t="shared" si="98"/>
        <v>0.22000000000000003</v>
      </c>
      <c r="F142" s="13">
        <f t="shared" si="99"/>
        <v>3.9505133333333289E-2</v>
      </c>
      <c r="H142" s="5">
        <f t="shared" si="100"/>
        <v>5.3331929999999943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2020-06-30</v>
      </c>
      <c r="M142" s="18">
        <f t="shared" ca="1" si="103"/>
        <v>45360</v>
      </c>
      <c r="N142" s="19">
        <f t="shared" ca="1" si="104"/>
        <v>4.291480257936503E-2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0.18049486666666675</v>
      </c>
    </row>
    <row r="143" spans="1:30">
      <c r="A143" s="31" t="s">
        <v>275</v>
      </c>
      <c r="B143" s="2">
        <v>135</v>
      </c>
      <c r="C143" s="128">
        <v>101.83</v>
      </c>
      <c r="D143" s="124">
        <v>1.3242</v>
      </c>
      <c r="E143" s="32">
        <f t="shared" si="98"/>
        <v>0.22000000000000003</v>
      </c>
      <c r="F143" s="13">
        <f t="shared" si="99"/>
        <v>4.794384444444446E-2</v>
      </c>
      <c r="H143" s="5">
        <f t="shared" si="100"/>
        <v>6.4724190000000021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2020-06-30</v>
      </c>
      <c r="M143" s="18">
        <f t="shared" ca="1" si="103"/>
        <v>45225</v>
      </c>
      <c r="N143" s="19">
        <f t="shared" ca="1" si="104"/>
        <v>5.2237323051409636E-2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0.17205615555555556</v>
      </c>
    </row>
    <row r="144" spans="1:30">
      <c r="A144" s="31" t="s">
        <v>277</v>
      </c>
      <c r="B144" s="2">
        <v>135</v>
      </c>
      <c r="C144" s="128">
        <v>103.24</v>
      </c>
      <c r="D144" s="124">
        <v>1.3061</v>
      </c>
      <c r="E144" s="32">
        <f t="shared" si="98"/>
        <v>0.22000000000000003</v>
      </c>
      <c r="F144" s="13">
        <f t="shared" si="99"/>
        <v>6.2454311111111091E-2</v>
      </c>
      <c r="H144" s="5">
        <f t="shared" si="100"/>
        <v>8.4313319999999976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2020-06-30</v>
      </c>
      <c r="M144" s="18">
        <f t="shared" ca="1" si="103"/>
        <v>45090</v>
      </c>
      <c r="N144" s="19">
        <f t="shared" ca="1" si="104"/>
        <v>6.8250968729208231E-2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0.15754568888888892</v>
      </c>
    </row>
    <row r="145" spans="1:30">
      <c r="A145" s="31" t="s">
        <v>279</v>
      </c>
      <c r="B145" s="2">
        <v>135</v>
      </c>
      <c r="C145" s="128">
        <v>105.12</v>
      </c>
      <c r="D145" s="124">
        <v>1.2827</v>
      </c>
      <c r="E145" s="32">
        <f t="shared" si="98"/>
        <v>0.22000000000000003</v>
      </c>
      <c r="F145" s="13">
        <f t="shared" si="99"/>
        <v>8.1801600000000002E-2</v>
      </c>
      <c r="H145" s="5">
        <f t="shared" si="100"/>
        <v>11.043216000000001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2020-06-30</v>
      </c>
      <c r="M145" s="18">
        <f t="shared" ca="1" si="103"/>
        <v>44685</v>
      </c>
      <c r="N145" s="19">
        <f t="shared" ca="1" si="104"/>
        <v>9.0204181268882189E-2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0.13819840000000003</v>
      </c>
    </row>
    <row r="146" spans="1:30">
      <c r="A146" s="31" t="s">
        <v>281</v>
      </c>
      <c r="B146" s="2">
        <v>135</v>
      </c>
      <c r="C146" s="128">
        <v>106.13</v>
      </c>
      <c r="D146" s="124">
        <v>1.2705</v>
      </c>
      <c r="E146" s="32">
        <f t="shared" si="98"/>
        <v>0.22000000000000003</v>
      </c>
      <c r="F146" s="13">
        <f t="shared" si="99"/>
        <v>9.2195622222222134E-2</v>
      </c>
      <c r="H146" s="5">
        <f t="shared" si="100"/>
        <v>12.446408999999989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2020-06-30</v>
      </c>
      <c r="M146" s="18">
        <f t="shared" ca="1" si="103"/>
        <v>44550</v>
      </c>
      <c r="N146" s="19">
        <f t="shared" ca="1" si="104"/>
        <v>0.10197394579124569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0.12780437777777789</v>
      </c>
    </row>
    <row r="147" spans="1:30">
      <c r="A147" s="31" t="s">
        <v>283</v>
      </c>
      <c r="B147" s="2">
        <v>135</v>
      </c>
      <c r="C147" s="128">
        <v>106.55</v>
      </c>
      <c r="D147" s="124">
        <v>1.2655000000000001</v>
      </c>
      <c r="E147" s="32">
        <f t="shared" si="98"/>
        <v>0.22000000000000003</v>
      </c>
      <c r="F147" s="13">
        <f t="shared" si="99"/>
        <v>9.6517888888888806E-2</v>
      </c>
      <c r="H147" s="5">
        <f t="shared" si="100"/>
        <v>13.029914999999988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2020-06-30</v>
      </c>
      <c r="M147" s="18">
        <f t="shared" ca="1" si="103"/>
        <v>44415</v>
      </c>
      <c r="N147" s="19">
        <f t="shared" ca="1" si="104"/>
        <v>0.10707911685241464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0.12348211111111122</v>
      </c>
    </row>
    <row r="148" spans="1:30">
      <c r="A148" s="31" t="s">
        <v>285</v>
      </c>
      <c r="B148" s="2">
        <v>135</v>
      </c>
      <c r="C148" s="128">
        <v>105.23</v>
      </c>
      <c r="D148" s="124">
        <v>1.2814000000000001</v>
      </c>
      <c r="E148" s="32">
        <f t="shared" si="98"/>
        <v>0.22000000000000003</v>
      </c>
      <c r="F148" s="13">
        <f t="shared" si="99"/>
        <v>8.2933622222222322E-2</v>
      </c>
      <c r="H148" s="5">
        <f t="shared" si="100"/>
        <v>11.196039000000013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2020-06-30</v>
      </c>
      <c r="M148" s="18">
        <f t="shared" ca="1" si="103"/>
        <v>44280</v>
      </c>
      <c r="N148" s="19">
        <f t="shared" ca="1" si="104"/>
        <v>9.2288939363143738E-2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0.13706637777777769</v>
      </c>
    </row>
    <row r="149" spans="1:30">
      <c r="A149" s="31" t="s">
        <v>287</v>
      </c>
      <c r="B149" s="2">
        <v>135</v>
      </c>
      <c r="C149" s="128">
        <v>106.19</v>
      </c>
      <c r="D149" s="124">
        <v>1.2698</v>
      </c>
      <c r="E149" s="32">
        <f t="shared" si="98"/>
        <v>0.22000000000000003</v>
      </c>
      <c r="F149" s="13">
        <f t="shared" si="99"/>
        <v>9.2813088888888839E-2</v>
      </c>
      <c r="H149" s="5">
        <f t="shared" si="100"/>
        <v>12.529766999999993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2020-06-30</v>
      </c>
      <c r="M149" s="18">
        <f t="shared" ca="1" si="103"/>
        <v>44145</v>
      </c>
      <c r="N149" s="19">
        <f t="shared" ca="1" si="104"/>
        <v>0.10359870778117561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0.12718691111111119</v>
      </c>
    </row>
    <row r="150" spans="1:30">
      <c r="A150" s="31" t="s">
        <v>289</v>
      </c>
      <c r="B150" s="2">
        <v>135</v>
      </c>
      <c r="C150" s="128">
        <v>104.41</v>
      </c>
      <c r="D150" s="124">
        <v>1.2915000000000001</v>
      </c>
      <c r="E150" s="32">
        <f t="shared" si="98"/>
        <v>0.22000000000000003</v>
      </c>
      <c r="F150" s="13">
        <f t="shared" si="99"/>
        <v>7.4494911111111145E-2</v>
      </c>
      <c r="H150" s="5">
        <f t="shared" si="100"/>
        <v>10.056813000000005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2020-06-30</v>
      </c>
      <c r="M150" s="18">
        <f t="shared" ca="1" si="103"/>
        <v>43740</v>
      </c>
      <c r="N150" s="19">
        <f t="shared" ca="1" si="104"/>
        <v>8.3921736282578915E-2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0.14550508888888888</v>
      </c>
    </row>
    <row r="151" spans="1:30">
      <c r="A151" s="31" t="s">
        <v>291</v>
      </c>
      <c r="B151" s="2">
        <v>135</v>
      </c>
      <c r="C151" s="128">
        <v>105.3</v>
      </c>
      <c r="D151" s="124">
        <v>1.2805</v>
      </c>
      <c r="E151" s="32">
        <f t="shared" si="98"/>
        <v>0.22000000000000003</v>
      </c>
      <c r="F151" s="13">
        <f t="shared" si="99"/>
        <v>8.3653999999999881E-2</v>
      </c>
      <c r="H151" s="5">
        <f t="shared" si="100"/>
        <v>11.293289999999985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2020-06-30</v>
      </c>
      <c r="M151" s="18">
        <f t="shared" ca="1" si="103"/>
        <v>43605</v>
      </c>
      <c r="N151" s="19">
        <f t="shared" ca="1" si="104"/>
        <v>9.4531609907120617E-2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0.13634600000000013</v>
      </c>
    </row>
    <row r="152" spans="1:30">
      <c r="A152" s="31" t="s">
        <v>293</v>
      </c>
      <c r="B152" s="2">
        <v>135</v>
      </c>
      <c r="C152" s="128">
        <v>104.84</v>
      </c>
      <c r="D152" s="124">
        <v>1.2861</v>
      </c>
      <c r="E152" s="32">
        <f t="shared" si="98"/>
        <v>0.22000000000000003</v>
      </c>
      <c r="F152" s="13">
        <f t="shared" si="99"/>
        <v>7.8920088888888892E-2</v>
      </c>
      <c r="H152" s="5">
        <f t="shared" si="100"/>
        <v>10.654212000000001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2020-06-30</v>
      </c>
      <c r="M152" s="18">
        <f t="shared" ca="1" si="103"/>
        <v>43470</v>
      </c>
      <c r="N152" s="19">
        <f t="shared" ca="1" si="104"/>
        <v>8.9459106970324373E-2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0.14107991111111112</v>
      </c>
    </row>
    <row r="153" spans="1:30">
      <c r="A153" s="31" t="s">
        <v>295</v>
      </c>
      <c r="B153" s="2">
        <v>135</v>
      </c>
      <c r="C153" s="128">
        <v>104.48</v>
      </c>
      <c r="D153" s="124">
        <v>1.2906</v>
      </c>
      <c r="E153" s="32">
        <f t="shared" si="98"/>
        <v>0.22000000000000003</v>
      </c>
      <c r="F153" s="13">
        <f t="shared" si="99"/>
        <v>7.5215288888888926E-2</v>
      </c>
      <c r="H153" s="5">
        <f t="shared" si="100"/>
        <v>10.154064000000005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2020-06-30</v>
      </c>
      <c r="M153" s="18">
        <f t="shared" ca="1" si="103"/>
        <v>43335</v>
      </c>
      <c r="N153" s="19">
        <f t="shared" ca="1" si="104"/>
        <v>8.5525172724126047E-2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0.1447847111111111</v>
      </c>
    </row>
    <row r="154" spans="1:30">
      <c r="A154" s="31" t="s">
        <v>297</v>
      </c>
      <c r="B154" s="2">
        <v>135</v>
      </c>
      <c r="C154" s="128">
        <v>104.04</v>
      </c>
      <c r="D154" s="124">
        <v>1.2961</v>
      </c>
      <c r="E154" s="32">
        <f t="shared" si="98"/>
        <v>0.22000000000000003</v>
      </c>
      <c r="F154" s="13">
        <f t="shared" si="99"/>
        <v>7.0687200000000103E-2</v>
      </c>
      <c r="H154" s="5">
        <f t="shared" si="100"/>
        <v>9.5427720000000136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2020-06-30</v>
      </c>
      <c r="M154" s="18">
        <f t="shared" ca="1" si="103"/>
        <v>43200</v>
      </c>
      <c r="N154" s="19">
        <f t="shared" ca="1" si="104"/>
        <v>8.0627587500000111E-2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0.14931279999999991</v>
      </c>
    </row>
    <row r="155" spans="1:30">
      <c r="A155" s="31" t="s">
        <v>299</v>
      </c>
      <c r="B155" s="2">
        <v>135</v>
      </c>
      <c r="C155" s="128">
        <v>101.92</v>
      </c>
      <c r="D155" s="124">
        <v>1.323</v>
      </c>
      <c r="E155" s="32">
        <f t="shared" si="98"/>
        <v>0.22000000000000003</v>
      </c>
      <c r="F155" s="13">
        <f t="shared" si="99"/>
        <v>4.8870044444444399E-2</v>
      </c>
      <c r="H155" s="5">
        <f t="shared" si="100"/>
        <v>6.597455999999994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2020-06-30</v>
      </c>
      <c r="M155" s="18">
        <f t="shared" ca="1" si="103"/>
        <v>42795</v>
      </c>
      <c r="N155" s="19">
        <f t="shared" ca="1" si="104"/>
        <v>5.6269924991237244E-2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0.17112995555555563</v>
      </c>
    </row>
    <row r="156" spans="1:30">
      <c r="A156" s="31" t="s">
        <v>301</v>
      </c>
      <c r="B156" s="2">
        <v>135</v>
      </c>
      <c r="C156" s="128">
        <v>102.01</v>
      </c>
      <c r="D156" s="124">
        <v>1.3218000000000001</v>
      </c>
      <c r="E156" s="32">
        <f t="shared" si="98"/>
        <v>0.22000000000000003</v>
      </c>
      <c r="F156" s="13">
        <f t="shared" si="99"/>
        <v>4.9796244444444547E-2</v>
      </c>
      <c r="H156" s="5">
        <f t="shared" si="100"/>
        <v>6.7224930000000143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2020-06-30</v>
      </c>
      <c r="M156" s="18">
        <f t="shared" ca="1" si="103"/>
        <v>42660</v>
      </c>
      <c r="N156" s="19">
        <f t="shared" ca="1" si="104"/>
        <v>5.7517813994374244E-2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0.17020375555555547</v>
      </c>
    </row>
    <row r="157" spans="1:30">
      <c r="A157" s="31" t="s">
        <v>303</v>
      </c>
      <c r="B157" s="2">
        <v>135</v>
      </c>
      <c r="C157" s="128">
        <v>102.16</v>
      </c>
      <c r="D157" s="124">
        <v>1.3199000000000001</v>
      </c>
      <c r="E157" s="32">
        <f t="shared" si="98"/>
        <v>0.22000000000000003</v>
      </c>
      <c r="F157" s="13">
        <f t="shared" si="99"/>
        <v>5.1339911111110977E-2</v>
      </c>
      <c r="H157" s="5">
        <f t="shared" si="100"/>
        <v>6.9308879999999817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2020-06-30</v>
      </c>
      <c r="M157" s="18">
        <f t="shared" ca="1" si="103"/>
        <v>42525</v>
      </c>
      <c r="N157" s="19">
        <f t="shared" ca="1" si="104"/>
        <v>5.9489103350969859E-2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0.16866008888888906</v>
      </c>
    </row>
    <row r="158" spans="1:30">
      <c r="A158" s="31" t="s">
        <v>305</v>
      </c>
      <c r="B158" s="2">
        <v>135</v>
      </c>
      <c r="C158" s="128">
        <v>101.85</v>
      </c>
      <c r="D158" s="124">
        <v>1.3239000000000001</v>
      </c>
      <c r="E158" s="32">
        <f t="shared" si="98"/>
        <v>0.22000000000000003</v>
      </c>
      <c r="F158" s="13">
        <f t="shared" si="99"/>
        <v>4.8149666666666625E-2</v>
      </c>
      <c r="H158" s="5">
        <f t="shared" si="100"/>
        <v>6.500204999999994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2020-06-30</v>
      </c>
      <c r="M158" s="18">
        <f t="shared" ca="1" si="103"/>
        <v>42390</v>
      </c>
      <c r="N158" s="19">
        <f t="shared" ca="1" si="104"/>
        <v>5.5970153927813113E-2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0.17185033333333341</v>
      </c>
    </row>
    <row r="159" spans="1:30">
      <c r="A159" s="31" t="s">
        <v>307</v>
      </c>
      <c r="B159" s="2">
        <v>135</v>
      </c>
      <c r="C159" s="128">
        <v>101.16</v>
      </c>
      <c r="D159" s="124">
        <v>1.333</v>
      </c>
      <c r="E159" s="32">
        <f t="shared" si="98"/>
        <v>0.22000000000000003</v>
      </c>
      <c r="F159" s="13">
        <f t="shared" si="99"/>
        <v>4.1048799999999927E-2</v>
      </c>
      <c r="H159" s="5">
        <f t="shared" si="100"/>
        <v>5.5415879999999902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2020-06-30</v>
      </c>
      <c r="M159" s="18">
        <f t="shared" ca="1" si="103"/>
        <v>42255</v>
      </c>
      <c r="N159" s="19">
        <f t="shared" ca="1" si="104"/>
        <v>4.7868408945686822E-2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0.17895120000000009</v>
      </c>
    </row>
    <row r="160" spans="1:30">
      <c r="A160" s="31" t="s">
        <v>309</v>
      </c>
      <c r="B160" s="2">
        <v>135</v>
      </c>
      <c r="C160" s="128">
        <v>102.52</v>
      </c>
      <c r="D160" s="124">
        <v>1.3151999999999999</v>
      </c>
      <c r="E160" s="32">
        <f t="shared" si="98"/>
        <v>0.22000000000000003</v>
      </c>
      <c r="F160" s="13">
        <f t="shared" si="99"/>
        <v>5.5044711111111158E-2</v>
      </c>
      <c r="H160" s="5">
        <f t="shared" si="100"/>
        <v>7.431036000000006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2020-06-30</v>
      </c>
      <c r="M160" s="18">
        <f t="shared" ca="1" si="103"/>
        <v>41850</v>
      </c>
      <c r="N160" s="19">
        <f t="shared" ca="1" si="104"/>
        <v>6.4810708243727658E-2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0.16495528888888888</v>
      </c>
    </row>
    <row r="161" spans="1:30">
      <c r="A161" s="31" t="s">
        <v>311</v>
      </c>
      <c r="B161" s="2">
        <v>135</v>
      </c>
      <c r="C161" s="128">
        <v>101.22</v>
      </c>
      <c r="D161" s="124">
        <v>1.3321000000000001</v>
      </c>
      <c r="E161" s="32">
        <f t="shared" si="98"/>
        <v>0.22000000000000003</v>
      </c>
      <c r="F161" s="13">
        <f t="shared" si="99"/>
        <v>4.1666266666666625E-2</v>
      </c>
      <c r="H161" s="5">
        <f t="shared" si="100"/>
        <v>5.6249459999999942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2020-06-30</v>
      </c>
      <c r="M161" s="18">
        <f t="shared" ca="1" si="103"/>
        <v>41715</v>
      </c>
      <c r="N161" s="19">
        <f t="shared" ca="1" si="104"/>
        <v>4.9217434735706535E-2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0.17833373333333341</v>
      </c>
    </row>
    <row r="162" spans="1:30">
      <c r="A162" s="31" t="s">
        <v>313</v>
      </c>
      <c r="B162" s="2">
        <v>135</v>
      </c>
      <c r="C162" s="128">
        <v>101.58</v>
      </c>
      <c r="D162" s="124">
        <v>1.3273999999999999</v>
      </c>
      <c r="E162" s="32">
        <f t="shared" si="98"/>
        <v>0.22000000000000003</v>
      </c>
      <c r="F162" s="13">
        <f t="shared" si="99"/>
        <v>4.5371066666666592E-2</v>
      </c>
      <c r="H162" s="5">
        <f t="shared" si="100"/>
        <v>6.12509399999999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2020-06-30</v>
      </c>
      <c r="M162" s="18">
        <f t="shared" ca="1" si="103"/>
        <v>41580</v>
      </c>
      <c r="N162" s="19">
        <f t="shared" ca="1" si="104"/>
        <v>5.3767660173160092E-2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0.17462893333333343</v>
      </c>
    </row>
    <row r="163" spans="1:30">
      <c r="A163" s="31" t="s">
        <v>315</v>
      </c>
      <c r="B163" s="2">
        <v>135</v>
      </c>
      <c r="C163" s="128">
        <v>101.89</v>
      </c>
      <c r="D163" s="124">
        <v>1.3233999999999999</v>
      </c>
      <c r="E163" s="32">
        <f t="shared" si="98"/>
        <v>0.22000000000000003</v>
      </c>
      <c r="F163" s="13">
        <f t="shared" si="99"/>
        <v>4.8561311111111158E-2</v>
      </c>
      <c r="H163" s="5">
        <f t="shared" si="100"/>
        <v>6.5557770000000062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2020-06-30</v>
      </c>
      <c r="M163" s="18">
        <f t="shared" ca="1" si="103"/>
        <v>41445</v>
      </c>
      <c r="N163" s="19">
        <f t="shared" ca="1" si="104"/>
        <v>5.7735760767281992E-2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0.17143868888888886</v>
      </c>
    </row>
    <row r="164" spans="1:30">
      <c r="A164" s="31" t="s">
        <v>317</v>
      </c>
      <c r="B164" s="2">
        <v>135</v>
      </c>
      <c r="C164" s="128">
        <v>101.65</v>
      </c>
      <c r="D164" s="124">
        <v>1.3265</v>
      </c>
      <c r="E164" s="32">
        <f t="shared" si="98"/>
        <v>0.22000000000000003</v>
      </c>
      <c r="F164" s="13">
        <f t="shared" si="99"/>
        <v>4.6091444444444581E-2</v>
      </c>
      <c r="H164" s="5">
        <f t="shared" si="100"/>
        <v>6.2223450000000184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2020-06-30</v>
      </c>
      <c r="M164" s="18">
        <f t="shared" ca="1" si="103"/>
        <v>41310</v>
      </c>
      <c r="N164" s="19">
        <f t="shared" ca="1" si="104"/>
        <v>5.4978356935366908E-2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0.17390855555555546</v>
      </c>
    </row>
    <row r="165" spans="1:30">
      <c r="A165" s="31" t="s">
        <v>319</v>
      </c>
      <c r="B165" s="2">
        <v>135</v>
      </c>
      <c r="C165" s="128">
        <v>100.43</v>
      </c>
      <c r="D165" s="124">
        <v>1.3426</v>
      </c>
      <c r="E165" s="32">
        <f t="shared" si="98"/>
        <v>0.22000000000000003</v>
      </c>
      <c r="F165" s="13">
        <f t="shared" si="99"/>
        <v>3.3536288888888911E-2</v>
      </c>
      <c r="H165" s="5">
        <f t="shared" si="100"/>
        <v>4.5273990000000026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2020-06-30</v>
      </c>
      <c r="M165" s="18">
        <f t="shared" ca="1" si="103"/>
        <v>40905</v>
      </c>
      <c r="N165" s="19">
        <f t="shared" ca="1" si="104"/>
        <v>4.0398499816648357E-2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0.18646371111111112</v>
      </c>
    </row>
    <row r="166" spans="1:30">
      <c r="A166" s="31" t="s">
        <v>321</v>
      </c>
      <c r="B166" s="2">
        <v>135</v>
      </c>
      <c r="C166" s="128">
        <v>100.31</v>
      </c>
      <c r="D166" s="124">
        <v>1.3442000000000001</v>
      </c>
      <c r="E166" s="32">
        <f t="shared" si="98"/>
        <v>0.22000000000000003</v>
      </c>
      <c r="F166" s="13">
        <f t="shared" si="99"/>
        <v>3.2301355555555515E-2</v>
      </c>
      <c r="H166" s="5">
        <f t="shared" si="100"/>
        <v>4.3606829999999945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2020-06-30</v>
      </c>
      <c r="M166" s="18">
        <f t="shared" ca="1" si="103"/>
        <v>40770</v>
      </c>
      <c r="N166" s="19">
        <f t="shared" ca="1" si="104"/>
        <v>3.9039717807211133E-2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0.18769864444444451</v>
      </c>
    </row>
    <row r="167" spans="1:30">
      <c r="A167" s="31" t="s">
        <v>323</v>
      </c>
      <c r="B167" s="2">
        <v>135</v>
      </c>
      <c r="C167" s="128">
        <v>99.45</v>
      </c>
      <c r="D167" s="124">
        <v>1.3557999999999999</v>
      </c>
      <c r="E167" s="32">
        <f t="shared" si="98"/>
        <v>0.22000000000000003</v>
      </c>
      <c r="F167" s="13">
        <f t="shared" si="99"/>
        <v>2.345100000000002E-2</v>
      </c>
      <c r="H167" s="5">
        <f t="shared" si="100"/>
        <v>3.1658850000000029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2020-06-30</v>
      </c>
      <c r="M167" s="18">
        <f t="shared" ca="1" si="103"/>
        <v>40635</v>
      </c>
      <c r="N167" s="19">
        <f t="shared" ca="1" si="104"/>
        <v>2.8437259136212652E-2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0.196549</v>
      </c>
    </row>
    <row r="168" spans="1:30">
      <c r="A168" s="31" t="s">
        <v>325</v>
      </c>
      <c r="B168" s="2">
        <v>135</v>
      </c>
      <c r="C168" s="128">
        <v>98.52</v>
      </c>
      <c r="D168" s="124">
        <v>1.3686</v>
      </c>
      <c r="E168" s="32">
        <f t="shared" si="98"/>
        <v>0.22000000000000003</v>
      </c>
      <c r="F168" s="13">
        <f t="shared" si="99"/>
        <v>1.388026666666654E-2</v>
      </c>
      <c r="H168" s="5">
        <f t="shared" si="100"/>
        <v>1.873835999999983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2020-06-30</v>
      </c>
      <c r="M168" s="18">
        <f t="shared" ca="1" si="103"/>
        <v>40500</v>
      </c>
      <c r="N168" s="19">
        <f t="shared" ca="1" si="104"/>
        <v>1.6887657777777624E-2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0.2061197333333335</v>
      </c>
    </row>
    <row r="169" spans="1:30">
      <c r="A169" s="31" t="s">
        <v>327</v>
      </c>
      <c r="B169" s="2">
        <v>135</v>
      </c>
      <c r="C169" s="128">
        <v>97.96</v>
      </c>
      <c r="D169" s="124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8.117244444444319E-3</v>
      </c>
      <c r="H169" s="5">
        <f t="shared" ref="H169:H200" si="119">IF(G169="",$F$1*C169-B169,G169-B169)</f>
        <v>1.0958279999999831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2020-06-30</v>
      </c>
      <c r="M169" s="18">
        <f t="shared" ref="M169:M200" ca="1" si="122">(L169-K169+1)*B169</f>
        <v>40365</v>
      </c>
      <c r="N169" s="19">
        <f t="shared" ref="N169:N200" ca="1" si="123">H169/M169*365</f>
        <v>9.9090107766627977E-3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0.21188275555555572</v>
      </c>
    </row>
    <row r="170" spans="1:30">
      <c r="A170" s="31" t="s">
        <v>329</v>
      </c>
      <c r="B170" s="2">
        <v>135</v>
      </c>
      <c r="C170" s="128">
        <v>97.4</v>
      </c>
      <c r="D170" s="124">
        <v>1.3844000000000001</v>
      </c>
      <c r="E170" s="32">
        <f t="shared" si="117"/>
        <v>0.22000000000000003</v>
      </c>
      <c r="F170" s="13">
        <f t="shared" si="118"/>
        <v>2.3542222222223091E-3</v>
      </c>
      <c r="H170" s="5">
        <f t="shared" si="119"/>
        <v>0.31782000000001176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2020-06-30</v>
      </c>
      <c r="M170" s="18">
        <f t="shared" ca="1" si="122"/>
        <v>39960</v>
      </c>
      <c r="N170" s="19">
        <f t="shared" ca="1" si="123"/>
        <v>2.9030105105106179E-3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0.21764577777777772</v>
      </c>
    </row>
    <row r="171" spans="1:30">
      <c r="A171" s="31" t="s">
        <v>331</v>
      </c>
      <c r="B171" s="2">
        <v>135</v>
      </c>
      <c r="C171" s="128">
        <v>97.72</v>
      </c>
      <c r="D171" s="124">
        <v>1.3798999999999999</v>
      </c>
      <c r="E171" s="32">
        <f t="shared" si="117"/>
        <v>0.22000000000000003</v>
      </c>
      <c r="F171" s="13">
        <f t="shared" si="118"/>
        <v>5.6473777777777436E-3</v>
      </c>
      <c r="H171" s="5">
        <f t="shared" si="119"/>
        <v>0.76239599999999541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2020-06-30</v>
      </c>
      <c r="M171" s="18">
        <f t="shared" ca="1" si="122"/>
        <v>39825</v>
      </c>
      <c r="N171" s="19">
        <f t="shared" ca="1" si="123"/>
        <v>6.9874335216572082E-3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0.21435262222222229</v>
      </c>
    </row>
    <row r="172" spans="1:30">
      <c r="A172" s="31" t="s">
        <v>333</v>
      </c>
      <c r="B172" s="2">
        <v>135</v>
      </c>
      <c r="C172" s="128">
        <v>98.39</v>
      </c>
      <c r="D172" s="124">
        <v>1.3704000000000001</v>
      </c>
      <c r="E172" s="32">
        <f t="shared" si="117"/>
        <v>0.22000000000000003</v>
      </c>
      <c r="F172" s="13">
        <f t="shared" si="118"/>
        <v>1.2542422222222276E-2</v>
      </c>
      <c r="H172" s="5">
        <f t="shared" si="119"/>
        <v>1.6932270000000074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2020-06-30</v>
      </c>
      <c r="M172" s="18">
        <f t="shared" ca="1" si="122"/>
        <v>39690</v>
      </c>
      <c r="N172" s="19">
        <f t="shared" ca="1" si="123"/>
        <v>1.5571374527588883E-2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0.20745757777777776</v>
      </c>
    </row>
    <row r="173" spans="1:30">
      <c r="A173" s="31" t="s">
        <v>335</v>
      </c>
      <c r="B173" s="2">
        <v>135</v>
      </c>
      <c r="C173" s="128">
        <v>97.41</v>
      </c>
      <c r="D173" s="124">
        <v>1.3843000000000001</v>
      </c>
      <c r="E173" s="32">
        <f t="shared" si="117"/>
        <v>0.22000000000000003</v>
      </c>
      <c r="F173" s="13">
        <f t="shared" si="118"/>
        <v>2.4571333333331799E-3</v>
      </c>
      <c r="H173" s="5">
        <f t="shared" si="119"/>
        <v>0.33171299999997927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2020-06-30</v>
      </c>
      <c r="M173" s="18">
        <f t="shared" ca="1" si="122"/>
        <v>39555</v>
      </c>
      <c r="N173" s="19">
        <f t="shared" ca="1" si="123"/>
        <v>3.0609340159269984E-3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0.21754286666666686</v>
      </c>
    </row>
    <row r="174" spans="1:30">
      <c r="A174" s="31" t="s">
        <v>337</v>
      </c>
      <c r="B174" s="2">
        <v>135</v>
      </c>
      <c r="C174" s="128">
        <v>97.75</v>
      </c>
      <c r="D174" s="124">
        <v>1.3794</v>
      </c>
      <c r="E174" s="32">
        <f t="shared" si="117"/>
        <v>0.22000000000000003</v>
      </c>
      <c r="F174" s="13">
        <f t="shared" si="118"/>
        <v>5.9561111111111975E-3</v>
      </c>
      <c r="H174" s="5">
        <f t="shared" si="119"/>
        <v>0.80407500000001164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2020-06-30</v>
      </c>
      <c r="M174" s="18">
        <f t="shared" ca="1" si="122"/>
        <v>39015</v>
      </c>
      <c r="N174" s="19">
        <f t="shared" ca="1" si="123"/>
        <v>7.5224240676663914E-3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0.21404388888888884</v>
      </c>
    </row>
    <row r="175" spans="1:30">
      <c r="A175" s="31" t="s">
        <v>339</v>
      </c>
      <c r="B175" s="2">
        <v>135</v>
      </c>
      <c r="C175" s="128">
        <v>99.32</v>
      </c>
      <c r="D175" s="124">
        <v>1.3576999999999999</v>
      </c>
      <c r="E175" s="32">
        <f t="shared" si="117"/>
        <v>0.22000000000000003</v>
      </c>
      <c r="F175" s="13">
        <f t="shared" si="118"/>
        <v>2.2113155555555548E-2</v>
      </c>
      <c r="H175" s="5">
        <f t="shared" si="119"/>
        <v>2.9852759999999989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2020-06-30</v>
      </c>
      <c r="M175" s="18">
        <f t="shared" ca="1" si="122"/>
        <v>38880</v>
      </c>
      <c r="N175" s="19">
        <f t="shared" ca="1" si="123"/>
        <v>2.8025353395061715E-2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0.19788684444444449</v>
      </c>
    </row>
    <row r="176" spans="1:30">
      <c r="A176" s="31" t="s">
        <v>341</v>
      </c>
      <c r="B176" s="2">
        <v>135</v>
      </c>
      <c r="C176" s="128">
        <v>98.86</v>
      </c>
      <c r="D176" s="124">
        <v>1.3638999999999999</v>
      </c>
      <c r="E176" s="32">
        <f t="shared" si="117"/>
        <v>0.22000000000000003</v>
      </c>
      <c r="F176" s="13">
        <f t="shared" si="118"/>
        <v>1.7379244444444348E-2</v>
      </c>
      <c r="H176" s="5">
        <f t="shared" si="119"/>
        <v>2.3461979999999869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2020-06-30</v>
      </c>
      <c r="M176" s="18">
        <f t="shared" ca="1" si="122"/>
        <v>38745</v>
      </c>
      <c r="N176" s="19">
        <f t="shared" ca="1" si="123"/>
        <v>2.2102523422376959E-2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0.20262075555555567</v>
      </c>
    </row>
    <row r="177" spans="1:30">
      <c r="A177" s="31" t="s">
        <v>343</v>
      </c>
      <c r="B177" s="2">
        <v>135</v>
      </c>
      <c r="C177" s="128">
        <v>98.53</v>
      </c>
      <c r="D177" s="124">
        <v>1.3685</v>
      </c>
      <c r="E177" s="32">
        <f t="shared" si="117"/>
        <v>0.22000000000000003</v>
      </c>
      <c r="F177" s="13">
        <f t="shared" si="118"/>
        <v>1.3983177777777831E-2</v>
      </c>
      <c r="H177" s="5">
        <f t="shared" si="119"/>
        <v>1.8877290000000073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2020-06-30</v>
      </c>
      <c r="M177" s="18">
        <f t="shared" ca="1" si="122"/>
        <v>38610</v>
      </c>
      <c r="N177" s="19">
        <f t="shared" ca="1" si="123"/>
        <v>1.7845663947164015E-2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0.2060168222222222</v>
      </c>
    </row>
    <row r="178" spans="1:30">
      <c r="A178" s="31" t="s">
        <v>345</v>
      </c>
      <c r="B178" s="2">
        <v>135</v>
      </c>
      <c r="C178" s="128">
        <v>98.27</v>
      </c>
      <c r="D178" s="124">
        <v>1.3722000000000001</v>
      </c>
      <c r="E178" s="32">
        <f t="shared" si="117"/>
        <v>0.22000000000000003</v>
      </c>
      <c r="F178" s="13">
        <f t="shared" si="118"/>
        <v>1.1307488888888884E-2</v>
      </c>
      <c r="H178" s="5">
        <f t="shared" si="119"/>
        <v>1.5265109999999993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2020-06-30</v>
      </c>
      <c r="M178" s="18">
        <f t="shared" ca="1" si="122"/>
        <v>38475</v>
      </c>
      <c r="N178" s="19">
        <f t="shared" ca="1" si="123"/>
        <v>1.4481520857699798E-2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0.20869251111111115</v>
      </c>
    </row>
    <row r="179" spans="1:30">
      <c r="A179" s="31" t="s">
        <v>347</v>
      </c>
      <c r="B179" s="2">
        <v>135</v>
      </c>
      <c r="C179" s="128">
        <v>99.35</v>
      </c>
      <c r="D179" s="124">
        <v>1.3572</v>
      </c>
      <c r="E179" s="32">
        <f t="shared" si="117"/>
        <v>0.22000000000000003</v>
      </c>
      <c r="F179" s="13">
        <f t="shared" si="118"/>
        <v>2.242188888888879E-2</v>
      </c>
      <c r="H179" s="5">
        <f t="shared" si="119"/>
        <v>3.0269549999999867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2020-06-30</v>
      </c>
      <c r="M179" s="18">
        <f t="shared" ca="1" si="122"/>
        <v>38070</v>
      </c>
      <c r="N179" s="19">
        <f t="shared" ca="1" si="123"/>
        <v>2.9021239164696486E-2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0.19757811111111123</v>
      </c>
    </row>
    <row r="180" spans="1:30">
      <c r="A180" s="31" t="s">
        <v>349</v>
      </c>
      <c r="B180" s="2">
        <v>135</v>
      </c>
      <c r="C180" s="128">
        <v>99.09</v>
      </c>
      <c r="D180" s="124">
        <v>1.3608</v>
      </c>
      <c r="E180" s="32">
        <f t="shared" si="117"/>
        <v>0.22000000000000003</v>
      </c>
      <c r="F180" s="13">
        <f t="shared" si="118"/>
        <v>1.9746200000000054E-2</v>
      </c>
      <c r="H180" s="5">
        <f t="shared" si="119"/>
        <v>2.6657370000000071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2020-06-30</v>
      </c>
      <c r="M180" s="18">
        <f t="shared" ca="1" si="122"/>
        <v>37935</v>
      </c>
      <c r="N180" s="19">
        <f t="shared" ca="1" si="123"/>
        <v>2.5648978647686903E-2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0.20025379999999998</v>
      </c>
    </row>
    <row r="181" spans="1:30">
      <c r="A181" s="31" t="s">
        <v>351</v>
      </c>
      <c r="B181" s="2">
        <v>135</v>
      </c>
      <c r="C181" s="128">
        <v>99.8</v>
      </c>
      <c r="D181" s="124">
        <v>1.3511</v>
      </c>
      <c r="E181" s="32">
        <f t="shared" si="117"/>
        <v>0.22000000000000003</v>
      </c>
      <c r="F181" s="13">
        <f t="shared" si="118"/>
        <v>2.7052888888888911E-2</v>
      </c>
      <c r="H181" s="5">
        <f t="shared" si="119"/>
        <v>3.6521400000000028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2020-06-30</v>
      </c>
      <c r="M181" s="18">
        <f t="shared" ca="1" si="122"/>
        <v>37800</v>
      </c>
      <c r="N181" s="19">
        <f t="shared" ca="1" si="123"/>
        <v>3.5265373015873042E-2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0.19294711111111112</v>
      </c>
    </row>
    <row r="182" spans="1:30">
      <c r="A182" s="31" t="s">
        <v>353</v>
      </c>
      <c r="B182" s="2">
        <v>135</v>
      </c>
      <c r="C182" s="128">
        <v>100.53</v>
      </c>
      <c r="D182" s="124">
        <v>1.3412999999999999</v>
      </c>
      <c r="E182" s="32">
        <f t="shared" si="117"/>
        <v>0.22000000000000003</v>
      </c>
      <c r="F182" s="13">
        <f t="shared" si="118"/>
        <v>3.4565399999999927E-2</v>
      </c>
      <c r="H182" s="5">
        <f t="shared" si="119"/>
        <v>4.6663289999999904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2020-06-30</v>
      </c>
      <c r="M182" s="18">
        <f t="shared" ca="1" si="122"/>
        <v>37665</v>
      </c>
      <c r="N182" s="19">
        <f t="shared" ca="1" si="123"/>
        <v>4.5219967741935388E-2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0.18543460000000012</v>
      </c>
    </row>
    <row r="183" spans="1:30">
      <c r="A183" s="31" t="s">
        <v>355</v>
      </c>
      <c r="B183" s="2">
        <v>135</v>
      </c>
      <c r="C183" s="128">
        <v>100.25</v>
      </c>
      <c r="D183" s="124">
        <v>1.3451</v>
      </c>
      <c r="E183" s="32">
        <f t="shared" si="117"/>
        <v>0.22000000000000003</v>
      </c>
      <c r="F183" s="13">
        <f t="shared" si="118"/>
        <v>3.1683888888888817E-2</v>
      </c>
      <c r="H183" s="5">
        <f t="shared" si="119"/>
        <v>4.2773249999999905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2020-06-30</v>
      </c>
      <c r="M183" s="18">
        <f t="shared" ca="1" si="122"/>
        <v>37530</v>
      </c>
      <c r="N183" s="19">
        <f t="shared" ca="1" si="123"/>
        <v>4.1599350519584237E-2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0.18831611111111121</v>
      </c>
    </row>
    <row r="184" spans="1:30">
      <c r="A184" s="31" t="s">
        <v>357</v>
      </c>
      <c r="B184" s="2">
        <v>135</v>
      </c>
      <c r="C184" s="128">
        <v>101.18</v>
      </c>
      <c r="D184" s="124">
        <v>1.3327</v>
      </c>
      <c r="E184" s="32">
        <f t="shared" si="117"/>
        <v>0.22000000000000003</v>
      </c>
      <c r="F184" s="13">
        <f t="shared" si="118"/>
        <v>4.1254622222222301E-2</v>
      </c>
      <c r="H184" s="5">
        <f t="shared" si="119"/>
        <v>5.5693740000000105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2020-06-30</v>
      </c>
      <c r="M184" s="18">
        <f t="shared" ca="1" si="122"/>
        <v>37125</v>
      </c>
      <c r="N184" s="19">
        <f t="shared" ca="1" si="123"/>
        <v>5.4756134949495057E-2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0.17874537777777771</v>
      </c>
    </row>
    <row r="185" spans="1:30">
      <c r="A185" s="31" t="s">
        <v>359</v>
      </c>
      <c r="B185" s="2">
        <v>135</v>
      </c>
      <c r="C185" s="128">
        <v>100.62</v>
      </c>
      <c r="D185" s="124">
        <v>1.3401000000000001</v>
      </c>
      <c r="E185" s="32">
        <f t="shared" si="117"/>
        <v>0.22000000000000003</v>
      </c>
      <c r="F185" s="13">
        <f t="shared" si="118"/>
        <v>3.5491600000000081E-2</v>
      </c>
      <c r="H185" s="5">
        <f t="shared" si="119"/>
        <v>4.7913660000000107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2020-06-30</v>
      </c>
      <c r="M185" s="18">
        <f t="shared" ca="1" si="122"/>
        <v>36045</v>
      </c>
      <c r="N185" s="19">
        <f t="shared" ca="1" si="123"/>
        <v>4.8518479400749173E-2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0.18450839999999996</v>
      </c>
    </row>
    <row r="186" spans="1:30">
      <c r="A186" s="31" t="s">
        <v>361</v>
      </c>
      <c r="B186" s="2">
        <v>135</v>
      </c>
      <c r="C186" s="128">
        <v>100.49</v>
      </c>
      <c r="D186" s="124">
        <v>1.3418000000000001</v>
      </c>
      <c r="E186" s="32">
        <f t="shared" si="117"/>
        <v>0.22000000000000003</v>
      </c>
      <c r="F186" s="13">
        <f t="shared" si="118"/>
        <v>3.4153755555555394E-2</v>
      </c>
      <c r="H186" s="5">
        <f t="shared" si="119"/>
        <v>4.6107569999999782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2020-06-30</v>
      </c>
      <c r="M186" s="18">
        <f t="shared" ca="1" si="122"/>
        <v>35910</v>
      </c>
      <c r="N186" s="19">
        <f t="shared" ca="1" si="123"/>
        <v>4.6865115705931271E-2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0.18584624444444464</v>
      </c>
    </row>
    <row r="187" spans="1:30">
      <c r="A187" s="31" t="s">
        <v>363</v>
      </c>
      <c r="B187" s="2">
        <v>135</v>
      </c>
      <c r="C187" s="128">
        <v>99.72</v>
      </c>
      <c r="D187" s="124">
        <v>1.3522000000000001</v>
      </c>
      <c r="E187" s="32">
        <f t="shared" si="117"/>
        <v>0.22000000000000003</v>
      </c>
      <c r="F187" s="13">
        <f t="shared" si="118"/>
        <v>2.6229600000000051E-2</v>
      </c>
      <c r="H187" s="5">
        <f t="shared" si="119"/>
        <v>3.5409960000000069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2020-06-30</v>
      </c>
      <c r="M187" s="18">
        <f t="shared" ca="1" si="122"/>
        <v>35775</v>
      </c>
      <c r="N187" s="19">
        <f t="shared" ca="1" si="123"/>
        <v>3.6127562264151016E-2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0.19377039999999998</v>
      </c>
    </row>
    <row r="188" spans="1:30">
      <c r="A188" s="31" t="s">
        <v>365</v>
      </c>
      <c r="B188" s="2">
        <v>135</v>
      </c>
      <c r="C188" s="128">
        <v>98.81</v>
      </c>
      <c r="D188" s="124">
        <v>1.3646</v>
      </c>
      <c r="E188" s="32">
        <f t="shared" si="117"/>
        <v>0.22000000000000003</v>
      </c>
      <c r="F188" s="13">
        <f t="shared" si="118"/>
        <v>1.6864688888888941E-2</v>
      </c>
      <c r="H188" s="5">
        <f t="shared" si="119"/>
        <v>2.2767330000000072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2020-06-30</v>
      </c>
      <c r="M188" s="18">
        <f t="shared" ca="1" si="122"/>
        <v>35640</v>
      </c>
      <c r="N188" s="19">
        <f t="shared" ca="1" si="123"/>
        <v>2.331671001683509E-2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0.20313531111111108</v>
      </c>
    </row>
    <row r="189" spans="1:30">
      <c r="A189" s="31" t="s">
        <v>367</v>
      </c>
      <c r="B189" s="2">
        <v>135</v>
      </c>
      <c r="C189" s="128">
        <v>97.84</v>
      </c>
      <c r="D189" s="124">
        <v>1.3782000000000001</v>
      </c>
      <c r="E189" s="32">
        <f t="shared" si="117"/>
        <v>0.22000000000000003</v>
      </c>
      <c r="F189" s="13">
        <f t="shared" si="118"/>
        <v>6.8823111111111371E-3</v>
      </c>
      <c r="H189" s="5">
        <f t="shared" si="119"/>
        <v>0.92911200000000349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2020-06-30</v>
      </c>
      <c r="M189" s="18">
        <f t="shared" ca="1" si="122"/>
        <v>35235</v>
      </c>
      <c r="N189" s="19">
        <f t="shared" ca="1" si="123"/>
        <v>9.6246879523201722E-3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0.21311768888888888</v>
      </c>
    </row>
    <row r="190" spans="1:30">
      <c r="A190" s="31" t="s">
        <v>369</v>
      </c>
      <c r="B190" s="2">
        <v>135</v>
      </c>
      <c r="C190" s="128">
        <v>98.22</v>
      </c>
      <c r="D190" s="124">
        <v>1.3728</v>
      </c>
      <c r="E190" s="32">
        <f t="shared" si="117"/>
        <v>0.22000000000000003</v>
      </c>
      <c r="F190" s="13">
        <f t="shared" si="118"/>
        <v>1.0792933333333268E-2</v>
      </c>
      <c r="H190" s="5">
        <f t="shared" si="119"/>
        <v>1.4570459999999912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2020-06-30</v>
      </c>
      <c r="M190" s="18">
        <f t="shared" ca="1" si="122"/>
        <v>35100</v>
      </c>
      <c r="N190" s="19">
        <f t="shared" ca="1" si="123"/>
        <v>1.5151617948717857E-2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0.20920706666666677</v>
      </c>
    </row>
    <row r="191" spans="1:30">
      <c r="A191" s="31" t="s">
        <v>371</v>
      </c>
      <c r="B191" s="2">
        <v>135</v>
      </c>
      <c r="C191" s="128">
        <v>98.55</v>
      </c>
      <c r="D191" s="124">
        <v>1.3682000000000001</v>
      </c>
      <c r="E191" s="32">
        <f t="shared" si="117"/>
        <v>0.22000000000000003</v>
      </c>
      <c r="F191" s="13">
        <f t="shared" si="118"/>
        <v>1.4188999999999993E-2</v>
      </c>
      <c r="H191" s="5">
        <f t="shared" si="119"/>
        <v>1.9155149999999992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2020-06-30</v>
      </c>
      <c r="M191" s="18">
        <f t="shared" ca="1" si="122"/>
        <v>34965</v>
      </c>
      <c r="N191" s="19">
        <f t="shared" ca="1" si="123"/>
        <v>1.9996081081081071E-2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0.20581100000000002</v>
      </c>
    </row>
    <row r="192" spans="1:30">
      <c r="A192" s="31" t="s">
        <v>373</v>
      </c>
      <c r="B192" s="2">
        <v>135</v>
      </c>
      <c r="C192" s="128">
        <v>98.5</v>
      </c>
      <c r="D192" s="124">
        <v>1.369</v>
      </c>
      <c r="E192" s="32">
        <f t="shared" si="117"/>
        <v>0.22000000000000003</v>
      </c>
      <c r="F192" s="13">
        <f t="shared" si="118"/>
        <v>1.3674444444444378E-2</v>
      </c>
      <c r="H192" s="5">
        <f t="shared" si="119"/>
        <v>1.8460499999999911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2020-06-30</v>
      </c>
      <c r="M192" s="18">
        <f t="shared" ca="1" si="122"/>
        <v>34830</v>
      </c>
      <c r="N192" s="19">
        <f t="shared" ca="1" si="123"/>
        <v>1.9345628768303095E-2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0.20632555555555565</v>
      </c>
    </row>
    <row r="193" spans="1:30">
      <c r="A193" s="31" t="s">
        <v>375</v>
      </c>
      <c r="B193" s="2">
        <v>135</v>
      </c>
      <c r="C193" s="128">
        <v>99.84</v>
      </c>
      <c r="D193" s="124">
        <v>1.3505</v>
      </c>
      <c r="E193" s="32">
        <f t="shared" si="117"/>
        <v>0.22000000000000003</v>
      </c>
      <c r="F193" s="13">
        <f t="shared" si="118"/>
        <v>2.7464533333333443E-2</v>
      </c>
      <c r="H193" s="5">
        <f t="shared" si="119"/>
        <v>3.707712000000015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2020-06-30</v>
      </c>
      <c r="M193" s="18">
        <f t="shared" ca="1" si="122"/>
        <v>34695</v>
      </c>
      <c r="N193" s="19">
        <f t="shared" ca="1" si="123"/>
        <v>3.9006049286640886E-2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0.1925354666666666</v>
      </c>
    </row>
    <row r="194" spans="1:30">
      <c r="A194" s="31" t="s">
        <v>377</v>
      </c>
      <c r="B194" s="2">
        <v>135</v>
      </c>
      <c r="C194" s="128">
        <v>99.58</v>
      </c>
      <c r="D194" s="124">
        <v>1.3541000000000001</v>
      </c>
      <c r="E194" s="32">
        <f t="shared" si="117"/>
        <v>0.22000000000000003</v>
      </c>
      <c r="F194" s="13">
        <f t="shared" si="118"/>
        <v>2.4788844444444496E-2</v>
      </c>
      <c r="H194" s="5">
        <f t="shared" si="119"/>
        <v>3.346494000000007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2020-06-30</v>
      </c>
      <c r="M194" s="18">
        <f t="shared" ca="1" si="122"/>
        <v>34290</v>
      </c>
      <c r="N194" s="19">
        <f t="shared" ca="1" si="123"/>
        <v>3.562176465441827E-2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0.19521115555555554</v>
      </c>
    </row>
    <row r="195" spans="1:30">
      <c r="A195" s="31" t="s">
        <v>379</v>
      </c>
      <c r="B195" s="2">
        <v>135</v>
      </c>
      <c r="C195" s="128">
        <v>99.21</v>
      </c>
      <c r="D195" s="124">
        <v>1.3591</v>
      </c>
      <c r="E195" s="32">
        <f t="shared" si="117"/>
        <v>0.22000000000000003</v>
      </c>
      <c r="F195" s="13">
        <f t="shared" si="118"/>
        <v>2.0981133333333235E-2</v>
      </c>
      <c r="H195" s="5">
        <f t="shared" si="119"/>
        <v>2.8324529999999868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2020-06-30</v>
      </c>
      <c r="M195" s="18">
        <f t="shared" ca="1" si="122"/>
        <v>34155</v>
      </c>
      <c r="N195" s="19">
        <f t="shared" ca="1" si="123"/>
        <v>3.0269223978919492E-2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0.19901886666666679</v>
      </c>
    </row>
    <row r="196" spans="1:30">
      <c r="A196" s="31" t="s">
        <v>381</v>
      </c>
      <c r="B196" s="2">
        <v>135</v>
      </c>
      <c r="C196" s="128">
        <v>99.81</v>
      </c>
      <c r="D196" s="124">
        <v>1.351</v>
      </c>
      <c r="E196" s="32">
        <f t="shared" si="117"/>
        <v>0.22000000000000003</v>
      </c>
      <c r="F196" s="13">
        <f t="shared" si="118"/>
        <v>2.715579999999999E-2</v>
      </c>
      <c r="H196" s="5">
        <f t="shared" si="119"/>
        <v>3.6660329999999988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2020-06-30</v>
      </c>
      <c r="M196" s="18">
        <f t="shared" ca="1" si="122"/>
        <v>34020</v>
      </c>
      <c r="N196" s="19">
        <f t="shared" ca="1" si="123"/>
        <v>3.9332805555555544E-2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0.19284420000000005</v>
      </c>
    </row>
    <row r="197" spans="1:30">
      <c r="A197" s="31" t="s">
        <v>383</v>
      </c>
      <c r="B197" s="2">
        <v>135</v>
      </c>
      <c r="C197" s="128">
        <v>99.82</v>
      </c>
      <c r="D197" s="124">
        <v>1.3508</v>
      </c>
      <c r="E197" s="32">
        <f t="shared" si="117"/>
        <v>0.22000000000000003</v>
      </c>
      <c r="F197" s="13">
        <f t="shared" si="118"/>
        <v>2.7258711111111073E-2</v>
      </c>
      <c r="H197" s="5">
        <f t="shared" si="119"/>
        <v>3.6799259999999947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2020-06-30</v>
      </c>
      <c r="M197" s="18">
        <f t="shared" ca="1" si="122"/>
        <v>33885</v>
      </c>
      <c r="N197" s="19">
        <f t="shared" ca="1" si="123"/>
        <v>3.9639161575918486E-2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0.19274128888888895</v>
      </c>
    </row>
    <row r="198" spans="1:30">
      <c r="A198" s="31" t="s">
        <v>385</v>
      </c>
      <c r="B198" s="2">
        <v>135</v>
      </c>
      <c r="C198" s="128">
        <v>99.18</v>
      </c>
      <c r="D198" s="124">
        <v>1.3594999999999999</v>
      </c>
      <c r="E198" s="32">
        <f t="shared" si="117"/>
        <v>0.22000000000000003</v>
      </c>
      <c r="F198" s="13">
        <f t="shared" si="118"/>
        <v>2.0672399999999994E-2</v>
      </c>
      <c r="H198" s="5">
        <f t="shared" si="119"/>
        <v>2.790773999999999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2020-06-30</v>
      </c>
      <c r="M198" s="18">
        <f t="shared" ca="1" si="122"/>
        <v>33750</v>
      </c>
      <c r="N198" s="19">
        <f t="shared" ca="1" si="123"/>
        <v>3.018170399999999E-2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0.19932760000000005</v>
      </c>
    </row>
    <row r="199" spans="1:30">
      <c r="A199" s="31" t="s">
        <v>387</v>
      </c>
      <c r="B199" s="2">
        <v>135</v>
      </c>
      <c r="C199" s="128">
        <v>98.48</v>
      </c>
      <c r="D199" s="124">
        <v>1.3692</v>
      </c>
      <c r="E199" s="32">
        <f t="shared" si="117"/>
        <v>0.22000000000000003</v>
      </c>
      <c r="F199" s="13">
        <f t="shared" si="118"/>
        <v>1.3468622222222216E-2</v>
      </c>
      <c r="H199" s="5">
        <f t="shared" si="119"/>
        <v>1.8182639999999992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2020-06-30</v>
      </c>
      <c r="M199" s="18">
        <f t="shared" ca="1" si="122"/>
        <v>33345</v>
      </c>
      <c r="N199" s="19">
        <f t="shared" ca="1" si="123"/>
        <v>1.9903024741340522E-2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0.2065313777777778</v>
      </c>
    </row>
    <row r="200" spans="1:30">
      <c r="A200" s="31" t="s">
        <v>389</v>
      </c>
      <c r="B200" s="2">
        <v>135</v>
      </c>
      <c r="C200" s="128">
        <v>98.87</v>
      </c>
      <c r="D200" s="124">
        <v>1.3637999999999999</v>
      </c>
      <c r="E200" s="32">
        <f t="shared" si="117"/>
        <v>0.22000000000000003</v>
      </c>
      <c r="F200" s="13">
        <f t="shared" si="118"/>
        <v>1.7482155555555639E-2</v>
      </c>
      <c r="H200" s="5">
        <f t="shared" si="119"/>
        <v>2.3600910000000113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2020-06-30</v>
      </c>
      <c r="M200" s="18">
        <f t="shared" ca="1" si="122"/>
        <v>33210</v>
      </c>
      <c r="N200" s="19">
        <f t="shared" ca="1" si="123"/>
        <v>2.5938970641373207E-2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0.2025178444444444</v>
      </c>
    </row>
    <row r="201" spans="1:30">
      <c r="A201" s="31" t="s">
        <v>391</v>
      </c>
      <c r="B201" s="2">
        <v>135</v>
      </c>
      <c r="C201" s="128">
        <v>99.32</v>
      </c>
      <c r="D201" s="124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2.2113155555555548E-2</v>
      </c>
      <c r="H201" s="5">
        <f t="shared" ref="H201:H232" si="139">IF(G201="",$F$1*C201-B201,G201-B201)</f>
        <v>2.9852759999999989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2020-06-30</v>
      </c>
      <c r="M201" s="18">
        <f t="shared" ref="M201:M232" ca="1" si="142">(L201-K201+1)*B201</f>
        <v>33075</v>
      </c>
      <c r="N201" s="19">
        <f t="shared" ref="N201:N232" ca="1" si="143">H201/M201*365</f>
        <v>3.2944088888888876E-2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0.19788684444444449</v>
      </c>
    </row>
    <row r="202" spans="1:30">
      <c r="A202" s="31" t="s">
        <v>393</v>
      </c>
      <c r="B202" s="2">
        <v>135</v>
      </c>
      <c r="C202" s="128">
        <v>99.43</v>
      </c>
      <c r="D202" s="124">
        <v>1.3561000000000001</v>
      </c>
      <c r="E202" s="32">
        <f t="shared" si="137"/>
        <v>0.22000000000000003</v>
      </c>
      <c r="F202" s="13">
        <f t="shared" si="138"/>
        <v>2.3245177777777858E-2</v>
      </c>
      <c r="H202" s="5">
        <f t="shared" si="139"/>
        <v>3.1380990000000111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2020-06-30</v>
      </c>
      <c r="M202" s="18">
        <f t="shared" ca="1" si="142"/>
        <v>32940</v>
      </c>
      <c r="N202" s="19">
        <f t="shared" ca="1" si="143"/>
        <v>3.4772499544626717E-2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0.19675482222222218</v>
      </c>
    </row>
    <row r="203" spans="1:30">
      <c r="A203" s="31" t="s">
        <v>395</v>
      </c>
      <c r="B203" s="2">
        <v>135</v>
      </c>
      <c r="C203" s="128">
        <v>97.87</v>
      </c>
      <c r="D203" s="124">
        <v>1.3777999999999999</v>
      </c>
      <c r="E203" s="32">
        <f t="shared" si="137"/>
        <v>0.22000000000000003</v>
      </c>
      <c r="F203" s="13">
        <f t="shared" si="138"/>
        <v>7.1910444444443803E-3</v>
      </c>
      <c r="H203" s="5">
        <f t="shared" si="139"/>
        <v>0.9707909999999913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2020-06-30</v>
      </c>
      <c r="M203" s="18">
        <f t="shared" ca="1" si="142"/>
        <v>32805</v>
      </c>
      <c r="N203" s="19">
        <f t="shared" ca="1" si="143"/>
        <v>1.0801363054412341E-2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0.21280895555555565</v>
      </c>
    </row>
    <row r="204" spans="1:30">
      <c r="A204" s="31" t="s">
        <v>397</v>
      </c>
      <c r="B204" s="2">
        <v>135</v>
      </c>
      <c r="C204" s="128">
        <v>97.29</v>
      </c>
      <c r="D204" s="124">
        <v>1.3859999999999999</v>
      </c>
      <c r="E204" s="32">
        <f t="shared" si="137"/>
        <v>0.22000000000000003</v>
      </c>
      <c r="F204" s="13">
        <f t="shared" si="138"/>
        <v>1.2221999999999971E-3</v>
      </c>
      <c r="H204" s="5">
        <f t="shared" si="139"/>
        <v>0.16499699999999962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2020-06-30</v>
      </c>
      <c r="M204" s="18">
        <f t="shared" ca="1" si="142"/>
        <v>32400</v>
      </c>
      <c r="N204" s="19">
        <f t="shared" ca="1" si="143"/>
        <v>1.8587624999999957E-3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0.21877780000000002</v>
      </c>
    </row>
    <row r="205" spans="1:30">
      <c r="A205" s="31" t="s">
        <v>399</v>
      </c>
      <c r="B205" s="2">
        <v>135</v>
      </c>
      <c r="C205" s="128">
        <v>96.72</v>
      </c>
      <c r="D205" s="124">
        <v>1.3940999999999999</v>
      </c>
      <c r="E205" s="32">
        <f t="shared" si="137"/>
        <v>0.22000000000000003</v>
      </c>
      <c r="F205" s="13">
        <f t="shared" si="138"/>
        <v>-4.6437333333333043E-3</v>
      </c>
      <c r="H205" s="5">
        <f t="shared" si="139"/>
        <v>-0.62690399999999613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2020-06-30</v>
      </c>
      <c r="M205" s="18">
        <f t="shared" ca="1" si="142"/>
        <v>32265</v>
      </c>
      <c r="N205" s="19">
        <f t="shared" ca="1" si="143"/>
        <v>-7.091894002789356E-3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0.22464373333333335</v>
      </c>
    </row>
    <row r="206" spans="1:30">
      <c r="A206" s="31" t="s">
        <v>401</v>
      </c>
      <c r="B206" s="2">
        <v>135</v>
      </c>
      <c r="C206" s="128">
        <v>97.12</v>
      </c>
      <c r="D206" s="124">
        <v>1.3884000000000001</v>
      </c>
      <c r="E206" s="32">
        <f t="shared" si="137"/>
        <v>0.22000000000000003</v>
      </c>
      <c r="F206" s="13">
        <f t="shared" si="138"/>
        <v>-5.272888888888011E-4</v>
      </c>
      <c r="H206" s="5">
        <f t="shared" si="139"/>
        <v>-7.1183999999988146E-2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2020-06-30</v>
      </c>
      <c r="M206" s="18">
        <f t="shared" ca="1" si="142"/>
        <v>32130</v>
      </c>
      <c r="N206" s="19">
        <f t="shared" ca="1" si="143"/>
        <v>-8.0865732959837144E-4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0.22052728888888884</v>
      </c>
    </row>
    <row r="207" spans="1:30">
      <c r="A207" s="31" t="s">
        <v>403</v>
      </c>
      <c r="B207" s="2">
        <v>135</v>
      </c>
      <c r="C207" s="128">
        <v>96.96</v>
      </c>
      <c r="D207" s="124">
        <v>1.3907</v>
      </c>
      <c r="E207" s="32">
        <f t="shared" si="137"/>
        <v>0.22000000000000003</v>
      </c>
      <c r="F207" s="13">
        <f t="shared" si="138"/>
        <v>-2.1738666666667288E-3</v>
      </c>
      <c r="H207" s="5">
        <f t="shared" si="139"/>
        <v>-0.29347200000000839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2020-06-30</v>
      </c>
      <c r="M207" s="18">
        <f t="shared" ca="1" si="142"/>
        <v>31995</v>
      </c>
      <c r="N207" s="19">
        <f t="shared" ca="1" si="143"/>
        <v>-3.3479381153306161E-3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0.22217386666666675</v>
      </c>
    </row>
    <row r="208" spans="1:30">
      <c r="A208" s="31" t="s">
        <v>405</v>
      </c>
      <c r="B208" s="2">
        <v>135</v>
      </c>
      <c r="C208" s="128">
        <v>97.39</v>
      </c>
      <c r="D208" s="124">
        <v>1.3846000000000001</v>
      </c>
      <c r="E208" s="32">
        <f t="shared" si="137"/>
        <v>0.22000000000000003</v>
      </c>
      <c r="F208" s="13">
        <f t="shared" si="138"/>
        <v>2.2513111111110177E-3</v>
      </c>
      <c r="H208" s="5">
        <f t="shared" si="139"/>
        <v>0.3039269999999874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2020-06-30</v>
      </c>
      <c r="M208" s="18">
        <f t="shared" ca="1" si="142"/>
        <v>31860</v>
      </c>
      <c r="N208" s="19">
        <f t="shared" ca="1" si="143"/>
        <v>3.4819006591335654E-3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0.21774868888888901</v>
      </c>
    </row>
    <row r="209" spans="1:30">
      <c r="A209" s="31" t="s">
        <v>407</v>
      </c>
      <c r="B209" s="2">
        <v>135</v>
      </c>
      <c r="C209" s="128">
        <v>99.02</v>
      </c>
      <c r="D209" s="124">
        <v>1.3616999999999999</v>
      </c>
      <c r="E209" s="32">
        <f t="shared" si="137"/>
        <v>0.22000000000000003</v>
      </c>
      <c r="F209" s="13">
        <f t="shared" si="138"/>
        <v>1.9025822222222065E-2</v>
      </c>
      <c r="H209" s="5">
        <f t="shared" si="139"/>
        <v>2.5684859999999787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2020-06-30</v>
      </c>
      <c r="M209" s="18">
        <f t="shared" ca="1" si="142"/>
        <v>31455</v>
      </c>
      <c r="N209" s="19">
        <f t="shared" ca="1" si="143"/>
        <v>2.9804399618502373E-2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0.20097417777777796</v>
      </c>
    </row>
    <row r="210" spans="1:30">
      <c r="A210" s="31" t="s">
        <v>409</v>
      </c>
      <c r="B210" s="2">
        <v>135</v>
      </c>
      <c r="C210" s="128">
        <v>99.02</v>
      </c>
      <c r="D210" s="124">
        <v>1.3617999999999999</v>
      </c>
      <c r="E210" s="32">
        <f t="shared" si="137"/>
        <v>0.22000000000000003</v>
      </c>
      <c r="F210" s="13">
        <f t="shared" si="138"/>
        <v>1.9025822222222065E-2</v>
      </c>
      <c r="H210" s="5">
        <f t="shared" si="139"/>
        <v>2.5684859999999787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2020-06-30</v>
      </c>
      <c r="M210" s="18">
        <f t="shared" ca="1" si="142"/>
        <v>31320</v>
      </c>
      <c r="N210" s="19">
        <f t="shared" ca="1" si="143"/>
        <v>2.99328668582373E-2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0.20097417777777796</v>
      </c>
    </row>
    <row r="211" spans="1:30">
      <c r="A211" s="31" t="s">
        <v>411</v>
      </c>
      <c r="B211" s="2">
        <v>135</v>
      </c>
      <c r="C211" s="128">
        <v>99.14</v>
      </c>
      <c r="D211" s="124">
        <v>1.3601000000000001</v>
      </c>
      <c r="E211" s="32">
        <f t="shared" si="137"/>
        <v>0.22000000000000003</v>
      </c>
      <c r="F211" s="13">
        <f t="shared" si="138"/>
        <v>2.0260755555555458E-2</v>
      </c>
      <c r="H211" s="5">
        <f t="shared" si="139"/>
        <v>2.7352019999999868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2020-06-30</v>
      </c>
      <c r="M211" s="18">
        <f t="shared" ca="1" si="142"/>
        <v>31185</v>
      </c>
      <c r="N211" s="19">
        <f t="shared" ca="1" si="143"/>
        <v>3.2013747955747802E-2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0.19973924444444457</v>
      </c>
    </row>
    <row r="212" spans="1:30">
      <c r="A212" s="31" t="s">
        <v>413</v>
      </c>
      <c r="B212" s="2">
        <v>135</v>
      </c>
      <c r="C212" s="128">
        <v>99.01</v>
      </c>
      <c r="D212" s="124">
        <v>1.3619000000000001</v>
      </c>
      <c r="E212" s="32">
        <f t="shared" si="137"/>
        <v>0.22000000000000003</v>
      </c>
      <c r="F212" s="13">
        <f t="shared" si="138"/>
        <v>1.8922911111111194E-2</v>
      </c>
      <c r="H212" s="5">
        <f t="shared" si="139"/>
        <v>2.5545930000000112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2020-06-30</v>
      </c>
      <c r="M212" s="18">
        <f t="shared" ca="1" si="142"/>
        <v>31050</v>
      </c>
      <c r="N212" s="19">
        <f t="shared" ca="1" si="143"/>
        <v>3.0029837198067767E-2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0.20107708888888884</v>
      </c>
    </row>
    <row r="213" spans="1:30">
      <c r="A213" s="31" t="s">
        <v>415</v>
      </c>
      <c r="B213" s="2">
        <v>135</v>
      </c>
      <c r="C213" s="128">
        <v>99.73</v>
      </c>
      <c r="D213" s="124">
        <v>1.3521000000000001</v>
      </c>
      <c r="E213" s="32">
        <f t="shared" si="137"/>
        <v>0.22000000000000003</v>
      </c>
      <c r="F213" s="13">
        <f t="shared" si="138"/>
        <v>2.6332511111111134E-2</v>
      </c>
      <c r="H213" s="5">
        <f t="shared" si="139"/>
        <v>3.5548890000000029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2020-06-30</v>
      </c>
      <c r="M213" s="18">
        <f t="shared" ca="1" si="142"/>
        <v>30915</v>
      </c>
      <c r="N213" s="19">
        <f t="shared" ca="1" si="143"/>
        <v>4.1971032993692418E-2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0.19366748888888891</v>
      </c>
    </row>
    <row r="214" spans="1:30">
      <c r="A214" s="31" t="s">
        <v>417</v>
      </c>
      <c r="B214" s="2">
        <v>135</v>
      </c>
      <c r="C214" s="128">
        <v>98.97</v>
      </c>
      <c r="D214" s="124">
        <v>1.3625</v>
      </c>
      <c r="E214" s="32">
        <f t="shared" si="137"/>
        <v>0.22000000000000003</v>
      </c>
      <c r="F214" s="13">
        <f t="shared" si="138"/>
        <v>1.8511266666666661E-2</v>
      </c>
      <c r="H214" s="5">
        <f t="shared" si="139"/>
        <v>2.499020999999999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2020-06-30</v>
      </c>
      <c r="M214" s="18">
        <f t="shared" ca="1" si="142"/>
        <v>30510</v>
      </c>
      <c r="N214" s="19">
        <f t="shared" ca="1" si="143"/>
        <v>2.9896514749262526E-2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0.20148873333333336</v>
      </c>
    </row>
    <row r="215" spans="1:30">
      <c r="A215" s="31" t="s">
        <v>419</v>
      </c>
      <c r="B215" s="2">
        <v>135</v>
      </c>
      <c r="C215" s="128">
        <v>98.02</v>
      </c>
      <c r="D215" s="124">
        <v>1.3755999999999999</v>
      </c>
      <c r="E215" s="32">
        <f t="shared" si="137"/>
        <v>0.22000000000000003</v>
      </c>
      <c r="F215" s="13">
        <f t="shared" si="138"/>
        <v>8.7347111111110154E-3</v>
      </c>
      <c r="H215" s="5">
        <f t="shared" si="139"/>
        <v>1.1791859999999872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2020-06-30</v>
      </c>
      <c r="M215" s="18">
        <f t="shared" ca="1" si="142"/>
        <v>30375</v>
      </c>
      <c r="N215" s="19">
        <f t="shared" ca="1" si="143"/>
        <v>1.416964246913565E-2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0.21126528888888901</v>
      </c>
    </row>
    <row r="216" spans="1:30">
      <c r="A216" s="31" t="s">
        <v>421</v>
      </c>
      <c r="B216" s="2">
        <v>135</v>
      </c>
      <c r="C216" s="128">
        <v>98.94</v>
      </c>
      <c r="D216" s="124">
        <v>1.3628</v>
      </c>
      <c r="E216" s="32">
        <f t="shared" si="137"/>
        <v>0.22000000000000003</v>
      </c>
      <c r="F216" s="13">
        <f t="shared" si="138"/>
        <v>1.8202533333333205E-2</v>
      </c>
      <c r="H216" s="5">
        <f t="shared" si="139"/>
        <v>2.4573419999999828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2020-06-30</v>
      </c>
      <c r="M216" s="18">
        <f t="shared" ca="1" si="142"/>
        <v>30240</v>
      </c>
      <c r="N216" s="19">
        <f t="shared" ca="1" si="143"/>
        <v>2.9660377976190269E-2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0.20179746666666681</v>
      </c>
    </row>
    <row r="217" spans="1:30">
      <c r="A217" s="31" t="s">
        <v>423</v>
      </c>
      <c r="B217" s="2">
        <v>135</v>
      </c>
      <c r="C217" s="128">
        <v>99.38</v>
      </c>
      <c r="D217" s="124">
        <v>1.3568</v>
      </c>
      <c r="E217" s="32">
        <f t="shared" si="137"/>
        <v>0.22000000000000003</v>
      </c>
      <c r="F217" s="13">
        <f t="shared" si="138"/>
        <v>2.2730622222222243E-2</v>
      </c>
      <c r="H217" s="5">
        <f t="shared" si="139"/>
        <v>3.068634000000003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2020-06-30</v>
      </c>
      <c r="M217" s="18">
        <f t="shared" ca="1" si="142"/>
        <v>30105</v>
      </c>
      <c r="N217" s="19">
        <f t="shared" ca="1" si="143"/>
        <v>3.7204830094668698E-2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0.19726937777777778</v>
      </c>
    </row>
    <row r="218" spans="1:30">
      <c r="A218" s="31" t="s">
        <v>425</v>
      </c>
      <c r="B218" s="2">
        <v>135</v>
      </c>
      <c r="C218" s="128">
        <v>100.36</v>
      </c>
      <c r="D218" s="124">
        <v>1.3435999999999999</v>
      </c>
      <c r="E218" s="32">
        <f t="shared" si="137"/>
        <v>0.22000000000000003</v>
      </c>
      <c r="F218" s="13">
        <f t="shared" si="138"/>
        <v>3.281591111111113E-2</v>
      </c>
      <c r="H218" s="5">
        <f t="shared" si="139"/>
        <v>4.4301480000000026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2020-06-30</v>
      </c>
      <c r="M218" s="18">
        <f t="shared" ca="1" si="142"/>
        <v>29970</v>
      </c>
      <c r="N218" s="19">
        <f t="shared" ca="1" si="143"/>
        <v>5.3954088088088124E-2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0.18718408888888891</v>
      </c>
    </row>
    <row r="219" spans="1:30">
      <c r="A219" s="31" t="s">
        <v>427</v>
      </c>
      <c r="B219" s="2">
        <v>135</v>
      </c>
      <c r="C219" s="128">
        <v>99.67</v>
      </c>
      <c r="D219" s="124">
        <v>1.3529</v>
      </c>
      <c r="E219" s="32">
        <f t="shared" si="137"/>
        <v>0.22000000000000003</v>
      </c>
      <c r="F219" s="13">
        <f t="shared" si="138"/>
        <v>2.5715044444444436E-2</v>
      </c>
      <c r="H219" s="5">
        <f t="shared" si="139"/>
        <v>3.4715309999999988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2020-06-30</v>
      </c>
      <c r="M219" s="18">
        <f t="shared" ca="1" si="142"/>
        <v>29565</v>
      </c>
      <c r="N219" s="19">
        <f t="shared" ca="1" si="143"/>
        <v>4.2858407407407394E-2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0.19428495555555558</v>
      </c>
    </row>
    <row r="220" spans="1:30">
      <c r="A220" s="31" t="s">
        <v>429</v>
      </c>
      <c r="B220" s="2">
        <v>135</v>
      </c>
      <c r="C220" s="128">
        <v>99.34</v>
      </c>
      <c r="D220" s="124">
        <v>1.3573</v>
      </c>
      <c r="E220" s="32">
        <f t="shared" si="137"/>
        <v>0.22000000000000003</v>
      </c>
      <c r="F220" s="13">
        <f t="shared" si="138"/>
        <v>2.2318977777777711E-2</v>
      </c>
      <c r="H220" s="5">
        <f t="shared" si="139"/>
        <v>3.0130619999999908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2020-06-30</v>
      </c>
      <c r="M220" s="18">
        <f t="shared" ca="1" si="142"/>
        <v>29430</v>
      </c>
      <c r="N220" s="19">
        <f t="shared" ca="1" si="143"/>
        <v>3.7368930682976441E-2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0.19768102222222231</v>
      </c>
    </row>
    <row r="221" spans="1:30">
      <c r="A221" s="31" t="s">
        <v>431</v>
      </c>
      <c r="B221" s="2">
        <v>135</v>
      </c>
      <c r="C221" s="128">
        <v>99.73</v>
      </c>
      <c r="D221" s="124">
        <v>1.3520000000000001</v>
      </c>
      <c r="E221" s="32">
        <f t="shared" si="137"/>
        <v>0.22000000000000003</v>
      </c>
      <c r="F221" s="13">
        <f t="shared" si="138"/>
        <v>2.6332511111111134E-2</v>
      </c>
      <c r="H221" s="5">
        <f t="shared" si="139"/>
        <v>3.5548890000000029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2020-06-30</v>
      </c>
      <c r="M221" s="18">
        <f t="shared" ca="1" si="142"/>
        <v>29295</v>
      </c>
      <c r="N221" s="19">
        <f t="shared" ca="1" si="143"/>
        <v>4.4292011776753751E-2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0.19366748888888891</v>
      </c>
    </row>
    <row r="222" spans="1:30">
      <c r="A222" s="31" t="s">
        <v>433</v>
      </c>
      <c r="B222" s="2">
        <v>135</v>
      </c>
      <c r="C222" s="128">
        <v>100.05</v>
      </c>
      <c r="D222" s="124">
        <v>1.3476999999999999</v>
      </c>
      <c r="E222" s="32">
        <f t="shared" si="137"/>
        <v>0.22000000000000003</v>
      </c>
      <c r="F222" s="13">
        <f t="shared" si="138"/>
        <v>2.9625666666666568E-2</v>
      </c>
      <c r="H222" s="5">
        <f t="shared" si="139"/>
        <v>3.9994649999999865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2020-06-30</v>
      </c>
      <c r="M222" s="18">
        <f t="shared" ca="1" si="142"/>
        <v>29160</v>
      </c>
      <c r="N222" s="19">
        <f t="shared" ca="1" si="143"/>
        <v>5.0061890432098598E-2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0.19037433333333345</v>
      </c>
    </row>
    <row r="223" spans="1:30">
      <c r="A223" s="31" t="s">
        <v>435</v>
      </c>
      <c r="B223" s="2">
        <v>135</v>
      </c>
      <c r="C223" s="128">
        <v>100.89</v>
      </c>
      <c r="D223" s="124">
        <v>1.3365</v>
      </c>
      <c r="E223" s="32">
        <f t="shared" si="137"/>
        <v>0.22000000000000003</v>
      </c>
      <c r="F223" s="13">
        <f t="shared" si="138"/>
        <v>3.82701999999999E-2</v>
      </c>
      <c r="H223" s="5">
        <f t="shared" si="139"/>
        <v>5.1664769999999862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2020-06-30</v>
      </c>
      <c r="M223" s="18">
        <f t="shared" ca="1" si="142"/>
        <v>29025</v>
      </c>
      <c r="N223" s="19">
        <f t="shared" ca="1" si="143"/>
        <v>6.4970339534883542E-2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0.18172980000000014</v>
      </c>
    </row>
    <row r="224" spans="1:30">
      <c r="A224" s="31" t="s">
        <v>437</v>
      </c>
      <c r="B224" s="2">
        <v>135</v>
      </c>
      <c r="C224" s="128">
        <v>100.74</v>
      </c>
      <c r="D224" s="124">
        <v>1.3385</v>
      </c>
      <c r="E224" s="32">
        <f t="shared" si="137"/>
        <v>0.22000000000000003</v>
      </c>
      <c r="F224" s="13">
        <f t="shared" si="138"/>
        <v>3.6726533333333262E-2</v>
      </c>
      <c r="H224" s="5">
        <f t="shared" si="139"/>
        <v>4.9580819999999903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2020-06-30</v>
      </c>
      <c r="M224" s="18">
        <f t="shared" ca="1" si="142"/>
        <v>28620</v>
      </c>
      <c r="N224" s="19">
        <f t="shared" ca="1" si="143"/>
        <v>6.3232003144653964E-2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0.18327346666666677</v>
      </c>
    </row>
    <row r="225" spans="1:30">
      <c r="A225" s="31" t="s">
        <v>439</v>
      </c>
      <c r="B225" s="2">
        <v>135</v>
      </c>
      <c r="C225" s="128">
        <v>100.37</v>
      </c>
      <c r="D225" s="124">
        <v>1.3433999999999999</v>
      </c>
      <c r="E225" s="32">
        <f t="shared" si="137"/>
        <v>0.22000000000000003</v>
      </c>
      <c r="F225" s="13">
        <f t="shared" si="138"/>
        <v>3.2918822222222213E-2</v>
      </c>
      <c r="H225" s="5">
        <f t="shared" si="139"/>
        <v>4.4440409999999986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2020-06-30</v>
      </c>
      <c r="M225" s="18">
        <f t="shared" ca="1" si="142"/>
        <v>28485</v>
      </c>
      <c r="N225" s="19">
        <f t="shared" ca="1" si="143"/>
        <v>5.69448820431806E-2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0.18708117777777783</v>
      </c>
    </row>
    <row r="226" spans="1:30">
      <c r="A226" s="31" t="s">
        <v>441</v>
      </c>
      <c r="B226" s="2">
        <v>135</v>
      </c>
      <c r="C226" s="128">
        <v>100.41</v>
      </c>
      <c r="D226" s="124">
        <v>1.3429</v>
      </c>
      <c r="E226" s="32">
        <f t="shared" si="137"/>
        <v>0.22000000000000003</v>
      </c>
      <c r="F226" s="13">
        <f t="shared" si="138"/>
        <v>3.3330466666666538E-2</v>
      </c>
      <c r="H226" s="5">
        <f t="shared" si="139"/>
        <v>4.4996129999999823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2020-06-30</v>
      </c>
      <c r="M226" s="18">
        <f t="shared" ca="1" si="142"/>
        <v>28350</v>
      </c>
      <c r="N226" s="19">
        <f t="shared" ca="1" si="143"/>
        <v>5.7931525396825174E-2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0.1866695333333335</v>
      </c>
    </row>
    <row r="227" spans="1:30">
      <c r="A227" s="31" t="s">
        <v>443</v>
      </c>
      <c r="B227" s="2">
        <v>135</v>
      </c>
      <c r="C227" s="128">
        <v>99.68</v>
      </c>
      <c r="D227" s="124">
        <v>1.3527</v>
      </c>
      <c r="E227" s="32">
        <f t="shared" si="137"/>
        <v>0.22000000000000003</v>
      </c>
      <c r="F227" s="13">
        <f t="shared" si="138"/>
        <v>2.5817955555555518E-2</v>
      </c>
      <c r="H227" s="5">
        <f t="shared" si="139"/>
        <v>3.4854239999999947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2020-06-30</v>
      </c>
      <c r="M227" s="18">
        <f t="shared" ca="1" si="142"/>
        <v>28215</v>
      </c>
      <c r="N227" s="19">
        <f t="shared" ca="1" si="143"/>
        <v>4.5088774056352941E-2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0.19418204444444451</v>
      </c>
    </row>
    <row r="228" spans="1:30">
      <c r="A228" s="31" t="s">
        <v>445</v>
      </c>
      <c r="B228" s="2">
        <v>135</v>
      </c>
      <c r="C228" s="128">
        <v>99.13</v>
      </c>
      <c r="D228" s="124">
        <v>1.3603000000000001</v>
      </c>
      <c r="E228" s="32">
        <f t="shared" si="137"/>
        <v>0.22000000000000003</v>
      </c>
      <c r="F228" s="13">
        <f t="shared" si="138"/>
        <v>2.0157844444444378E-2</v>
      </c>
      <c r="H228" s="5">
        <f t="shared" si="139"/>
        <v>2.7213089999999909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2020-06-30</v>
      </c>
      <c r="M228" s="18">
        <f t="shared" ca="1" si="142"/>
        <v>28080</v>
      </c>
      <c r="N228" s="19">
        <f t="shared" ca="1" si="143"/>
        <v>3.5373140491452876E-2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0.19984215555555565</v>
      </c>
    </row>
    <row r="229" spans="1:30">
      <c r="A229" s="31" t="s">
        <v>447</v>
      </c>
      <c r="B229" s="2">
        <v>135</v>
      </c>
      <c r="C229" s="128">
        <v>99.29</v>
      </c>
      <c r="D229" s="124">
        <v>1.3581000000000001</v>
      </c>
      <c r="E229" s="32">
        <f t="shared" si="137"/>
        <v>0.22000000000000003</v>
      </c>
      <c r="F229" s="13">
        <f t="shared" si="138"/>
        <v>2.1804422222222303E-2</v>
      </c>
      <c r="H229" s="5">
        <f t="shared" si="139"/>
        <v>2.9435970000000111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2020-06-30</v>
      </c>
      <c r="M229" s="18">
        <f t="shared" ca="1" si="142"/>
        <v>27675</v>
      </c>
      <c r="N229" s="19">
        <f t="shared" ca="1" si="143"/>
        <v>3.8822507859078738E-2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0.19819557777777772</v>
      </c>
    </row>
    <row r="230" spans="1:30">
      <c r="A230" s="31" t="s">
        <v>449</v>
      </c>
      <c r="B230" s="2">
        <v>135</v>
      </c>
      <c r="C230" s="128">
        <v>99.16</v>
      </c>
      <c r="D230" s="124">
        <v>1.3597999999999999</v>
      </c>
      <c r="E230" s="32">
        <f t="shared" si="137"/>
        <v>0.22000000000000003</v>
      </c>
      <c r="F230" s="13">
        <f t="shared" si="138"/>
        <v>2.0466577777777831E-2</v>
      </c>
      <c r="H230" s="5">
        <f t="shared" si="139"/>
        <v>2.7629880000000071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2020-06-30</v>
      </c>
      <c r="M230" s="18">
        <f t="shared" ca="1" si="142"/>
        <v>27540</v>
      </c>
      <c r="N230" s="19">
        <f t="shared" ca="1" si="143"/>
        <v>3.6619122004357393E-2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0.1995334222222222</v>
      </c>
    </row>
    <row r="231" spans="1:30">
      <c r="A231" s="31" t="s">
        <v>451</v>
      </c>
      <c r="B231" s="2">
        <v>135</v>
      </c>
      <c r="C231" s="128">
        <v>99.1</v>
      </c>
      <c r="D231" s="124">
        <v>1.3607</v>
      </c>
      <c r="E231" s="32">
        <f t="shared" si="137"/>
        <v>0.22000000000000003</v>
      </c>
      <c r="F231" s="13">
        <f t="shared" si="138"/>
        <v>1.9849111111111133E-2</v>
      </c>
      <c r="H231" s="5">
        <f t="shared" si="139"/>
        <v>2.6796300000000031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2020-06-30</v>
      </c>
      <c r="M231" s="18">
        <f t="shared" ca="1" si="142"/>
        <v>27405</v>
      </c>
      <c r="N231" s="19">
        <f t="shared" ca="1" si="143"/>
        <v>3.568928845101263E-2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0.20015088888888891</v>
      </c>
    </row>
    <row r="232" spans="1:30">
      <c r="A232" s="31" t="s">
        <v>453</v>
      </c>
      <c r="B232" s="2">
        <v>135</v>
      </c>
      <c r="C232" s="128">
        <v>99.37</v>
      </c>
      <c r="D232" s="124">
        <v>1.357</v>
      </c>
      <c r="E232" s="32">
        <f t="shared" si="137"/>
        <v>0.22000000000000003</v>
      </c>
      <c r="F232" s="13">
        <f t="shared" si="138"/>
        <v>2.2627711111111164E-2</v>
      </c>
      <c r="H232" s="5">
        <f t="shared" si="139"/>
        <v>3.054741000000007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2020-06-30</v>
      </c>
      <c r="M232" s="18">
        <f t="shared" ca="1" si="142"/>
        <v>27270</v>
      </c>
      <c r="N232" s="19">
        <f t="shared" ca="1" si="143"/>
        <v>4.0886705720572153E-2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0.19737228888888886</v>
      </c>
    </row>
    <row r="233" spans="1:30">
      <c r="A233" s="31" t="s">
        <v>455</v>
      </c>
      <c r="B233" s="2">
        <v>135</v>
      </c>
      <c r="C233" s="128">
        <v>97.58</v>
      </c>
      <c r="D233" s="124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4.2066222222221887E-3</v>
      </c>
      <c r="H233" s="5">
        <f t="shared" ref="H233:H264" si="158">IF(G233="",$F$1*C233-B233,G233-B233)</f>
        <v>0.56789399999999546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2020-06-30</v>
      </c>
      <c r="M233" s="18">
        <f t="shared" ref="M233:M264" ca="1" si="161">(L233-K233+1)*B233</f>
        <v>27135</v>
      </c>
      <c r="N233" s="19">
        <f t="shared" ref="N233:N264" ca="1" si="162">H233/M233*365</f>
        <v>7.6388911000552185E-3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0.21579337777777785</v>
      </c>
    </row>
    <row r="234" spans="1:30">
      <c r="A234" s="31" t="s">
        <v>457</v>
      </c>
      <c r="B234" s="2">
        <v>135</v>
      </c>
      <c r="C234" s="128">
        <v>97.14</v>
      </c>
      <c r="D234" s="124">
        <v>1.3880999999999999</v>
      </c>
      <c r="E234" s="32">
        <f t="shared" si="156"/>
        <v>0.22000000000000003</v>
      </c>
      <c r="F234" s="13">
        <f t="shared" si="157"/>
        <v>-3.2146666666663906E-4</v>
      </c>
      <c r="H234" s="5">
        <f t="shared" si="158"/>
        <v>-4.3397999999996273E-2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2020-06-30</v>
      </c>
      <c r="M234" s="18">
        <f t="shared" ca="1" si="161"/>
        <v>26730</v>
      </c>
      <c r="N234" s="19">
        <f t="shared" ca="1" si="162"/>
        <v>-5.9260269360264268E-4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0.22032146666666666</v>
      </c>
    </row>
    <row r="235" spans="1:30">
      <c r="A235" s="31" t="s">
        <v>459</v>
      </c>
      <c r="B235" s="2">
        <v>135</v>
      </c>
      <c r="C235" s="128">
        <v>95.9</v>
      </c>
      <c r="D235" s="124">
        <v>1.4060999999999999</v>
      </c>
      <c r="E235" s="32">
        <f t="shared" si="156"/>
        <v>0.22000000000000003</v>
      </c>
      <c r="F235" s="13">
        <f t="shared" si="157"/>
        <v>-1.3082444444444475E-2</v>
      </c>
      <c r="H235" s="5">
        <f t="shared" si="158"/>
        <v>-1.766130000000004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2020-06-30</v>
      </c>
      <c r="M235" s="18">
        <f t="shared" ca="1" si="161"/>
        <v>26595</v>
      </c>
      <c r="N235" s="19">
        <f t="shared" ca="1" si="162"/>
        <v>-2.4239046813310825E-2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0.23308244444444451</v>
      </c>
    </row>
    <row r="236" spans="1:30">
      <c r="A236" s="31" t="s">
        <v>461</v>
      </c>
      <c r="B236" s="2">
        <v>135</v>
      </c>
      <c r="C236" s="128">
        <v>96.1</v>
      </c>
      <c r="D236" s="124">
        <v>1.4031</v>
      </c>
      <c r="E236" s="32">
        <f t="shared" si="156"/>
        <v>0.22000000000000003</v>
      </c>
      <c r="F236" s="13">
        <f t="shared" si="157"/>
        <v>-1.1024222222222222E-2</v>
      </c>
      <c r="H236" s="5">
        <f t="shared" si="158"/>
        <v>-1.48827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2020-06-30</v>
      </c>
      <c r="M236" s="18">
        <f t="shared" ca="1" si="161"/>
        <v>26460</v>
      </c>
      <c r="N236" s="19">
        <f t="shared" ca="1" si="162"/>
        <v>-2.0529801587301586E-2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0.23102422222222224</v>
      </c>
    </row>
    <row r="237" spans="1:30">
      <c r="A237" s="31" t="s">
        <v>463</v>
      </c>
      <c r="B237" s="2">
        <v>135</v>
      </c>
      <c r="C237" s="128">
        <v>96.25</v>
      </c>
      <c r="D237" s="124">
        <v>1.401</v>
      </c>
      <c r="E237" s="32">
        <f t="shared" si="156"/>
        <v>0.22000000000000003</v>
      </c>
      <c r="F237" s="13">
        <f t="shared" si="157"/>
        <v>-9.4805555555555858E-3</v>
      </c>
      <c r="H237" s="5">
        <f t="shared" si="158"/>
        <v>-1.2798750000000041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2020-06-30</v>
      </c>
      <c r="M237" s="18">
        <f t="shared" ca="1" si="161"/>
        <v>26325</v>
      </c>
      <c r="N237" s="19">
        <f t="shared" ca="1" si="162"/>
        <v>-1.7745655270655327E-2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0.2294805555555556</v>
      </c>
    </row>
    <row r="238" spans="1:30">
      <c r="A238" s="31" t="s">
        <v>465</v>
      </c>
      <c r="B238" s="2">
        <v>135</v>
      </c>
      <c r="C238" s="128">
        <v>96.46</v>
      </c>
      <c r="D238" s="124">
        <v>1.3978999999999999</v>
      </c>
      <c r="E238" s="32">
        <f t="shared" si="156"/>
        <v>0.22000000000000003</v>
      </c>
      <c r="F238" s="13">
        <f t="shared" si="157"/>
        <v>-7.3194222222222527E-3</v>
      </c>
      <c r="H238" s="5">
        <f t="shared" si="158"/>
        <v>-0.98812200000000416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2020-06-30</v>
      </c>
      <c r="M238" s="18">
        <f t="shared" ca="1" si="161"/>
        <v>26190</v>
      </c>
      <c r="N238" s="19">
        <f t="shared" ca="1" si="162"/>
        <v>-1.3771077892325373E-2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0.22731942222222229</v>
      </c>
    </row>
    <row r="239" spans="1:30">
      <c r="A239" s="31" t="s">
        <v>467</v>
      </c>
      <c r="B239" s="2">
        <v>135</v>
      </c>
      <c r="C239" s="128">
        <v>97.61</v>
      </c>
      <c r="D239" s="124">
        <v>1.3814</v>
      </c>
      <c r="E239" s="32">
        <f t="shared" si="156"/>
        <v>0.22000000000000003</v>
      </c>
      <c r="F239" s="13">
        <f t="shared" si="157"/>
        <v>4.5153555555554319E-3</v>
      </c>
      <c r="H239" s="5">
        <f t="shared" si="158"/>
        <v>0.60957299999998327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2020-06-30</v>
      </c>
      <c r="M239" s="18">
        <f t="shared" ca="1" si="161"/>
        <v>25785</v>
      </c>
      <c r="N239" s="19">
        <f t="shared" ca="1" si="162"/>
        <v>8.6288208260614264E-3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0.2154846444444446</v>
      </c>
    </row>
    <row r="240" spans="1:30">
      <c r="A240" s="31" t="s">
        <v>469</v>
      </c>
      <c r="B240" s="2">
        <v>135</v>
      </c>
      <c r="C240" s="128">
        <v>97.02</v>
      </c>
      <c r="D240" s="124">
        <v>1.3897999999999999</v>
      </c>
      <c r="E240" s="32">
        <f t="shared" si="156"/>
        <v>0.22000000000000003</v>
      </c>
      <c r="F240" s="13">
        <f t="shared" si="157"/>
        <v>-1.5564000000000322E-3</v>
      </c>
      <c r="H240" s="5">
        <f t="shared" si="158"/>
        <v>-0.21011400000000435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2020-06-30</v>
      </c>
      <c r="M240" s="18">
        <f t="shared" ca="1" si="161"/>
        <v>25650</v>
      </c>
      <c r="N240" s="19">
        <f t="shared" ca="1" si="162"/>
        <v>-2.9899263157895355E-3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0.22155640000000007</v>
      </c>
    </row>
    <row r="241" spans="1:30">
      <c r="A241" s="31" t="s">
        <v>471</v>
      </c>
      <c r="B241" s="2">
        <v>135</v>
      </c>
      <c r="C241" s="128">
        <v>97.06</v>
      </c>
      <c r="D241" s="124">
        <v>1.3893</v>
      </c>
      <c r="E241" s="32">
        <f t="shared" si="156"/>
        <v>0.22000000000000003</v>
      </c>
      <c r="F241" s="13">
        <f t="shared" si="157"/>
        <v>-1.1447555555554978E-3</v>
      </c>
      <c r="H241" s="5">
        <f t="shared" si="158"/>
        <v>-0.15454199999999219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2020-06-30</v>
      </c>
      <c r="M241" s="18">
        <f t="shared" ca="1" si="161"/>
        <v>25515</v>
      </c>
      <c r="N241" s="19">
        <f t="shared" ca="1" si="162"/>
        <v>-2.2107713109934214E-3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0.22114475555555552</v>
      </c>
    </row>
    <row r="242" spans="1:30">
      <c r="A242" s="31" t="s">
        <v>473</v>
      </c>
      <c r="B242" s="2">
        <v>135</v>
      </c>
      <c r="C242" s="128">
        <v>96.26</v>
      </c>
      <c r="D242" s="124">
        <v>1.4008</v>
      </c>
      <c r="E242" s="32">
        <f t="shared" si="156"/>
        <v>0.22000000000000003</v>
      </c>
      <c r="F242" s="13">
        <f t="shared" si="157"/>
        <v>-9.3776444444445047E-3</v>
      </c>
      <c r="H242" s="5">
        <f t="shared" si="158"/>
        <v>-1.2659820000000082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2020-06-30</v>
      </c>
      <c r="M242" s="18">
        <f t="shared" ca="1" si="161"/>
        <v>25380</v>
      </c>
      <c r="N242" s="19">
        <f t="shared" ca="1" si="162"/>
        <v>-1.8206596926714065E-2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0.22937764444444453</v>
      </c>
    </row>
    <row r="243" spans="1:30">
      <c r="A243" s="31" t="s">
        <v>475</v>
      </c>
      <c r="B243" s="2">
        <v>135</v>
      </c>
      <c r="C243" s="128">
        <v>96.34</v>
      </c>
      <c r="D243" s="124">
        <v>1.3996</v>
      </c>
      <c r="E243" s="32">
        <f t="shared" si="156"/>
        <v>0.22000000000000003</v>
      </c>
      <c r="F243" s="13">
        <f t="shared" si="157"/>
        <v>-8.5543555555554363E-3</v>
      </c>
      <c r="H243" s="5">
        <f t="shared" si="158"/>
        <v>-1.1548379999999838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2020-06-30</v>
      </c>
      <c r="M243" s="18">
        <f t="shared" ca="1" si="161"/>
        <v>25245</v>
      </c>
      <c r="N243" s="19">
        <f t="shared" ca="1" si="162"/>
        <v>-1.669700415923922E-2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0.22855435555555548</v>
      </c>
    </row>
    <row r="244" spans="1:30">
      <c r="A244" s="31" t="s">
        <v>477</v>
      </c>
      <c r="B244" s="2">
        <v>135</v>
      </c>
      <c r="C244" s="128">
        <v>95</v>
      </c>
      <c r="D244" s="124">
        <v>1.4193</v>
      </c>
      <c r="E244" s="32">
        <f t="shared" si="156"/>
        <v>0.22000000000000003</v>
      </c>
      <c r="F244" s="13">
        <f t="shared" si="157"/>
        <v>-2.23444444444445E-2</v>
      </c>
      <c r="H244" s="5">
        <f t="shared" si="158"/>
        <v>-3.0165000000000077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2020-06-30</v>
      </c>
      <c r="M244" s="18">
        <f t="shared" ca="1" si="161"/>
        <v>24840</v>
      </c>
      <c r="N244" s="19">
        <f t="shared" ca="1" si="162"/>
        <v>-4.4324577294686106E-2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0.24234444444444453</v>
      </c>
    </row>
    <row r="245" spans="1:30">
      <c r="A245" s="31" t="s">
        <v>479</v>
      </c>
      <c r="B245" s="2">
        <v>135</v>
      </c>
      <c r="C245" s="128">
        <v>94.68</v>
      </c>
      <c r="D245" s="124">
        <v>1.4240999999999999</v>
      </c>
      <c r="E245" s="32">
        <f t="shared" si="156"/>
        <v>0.22000000000000003</v>
      </c>
      <c r="F245" s="13">
        <f t="shared" si="157"/>
        <v>-2.5637599999999938E-2</v>
      </c>
      <c r="H245" s="5">
        <f t="shared" si="158"/>
        <v>-3.4610759999999914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2020-06-30</v>
      </c>
      <c r="M245" s="18">
        <f t="shared" ca="1" si="161"/>
        <v>24705</v>
      </c>
      <c r="N245" s="19">
        <f t="shared" ca="1" si="162"/>
        <v>-5.1135103825136488E-2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0.24563759999999996</v>
      </c>
    </row>
    <row r="246" spans="1:30">
      <c r="A246" s="31" t="s">
        <v>481</v>
      </c>
      <c r="B246" s="2">
        <v>135</v>
      </c>
      <c r="C246" s="128">
        <v>93.48</v>
      </c>
      <c r="D246" s="124">
        <v>1.4424999999999999</v>
      </c>
      <c r="E246" s="32">
        <f t="shared" si="156"/>
        <v>0.22000000000000003</v>
      </c>
      <c r="F246" s="13">
        <f t="shared" si="157"/>
        <v>-3.7986933333333237E-2</v>
      </c>
      <c r="H246" s="5">
        <f t="shared" si="158"/>
        <v>-5.1282359999999869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2020-06-30</v>
      </c>
      <c r="M246" s="18">
        <f t="shared" ca="1" si="161"/>
        <v>24435</v>
      </c>
      <c r="N246" s="19">
        <f t="shared" ca="1" si="162"/>
        <v>-7.6603484346224479E-2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0.25798693333333328</v>
      </c>
    </row>
    <row r="247" spans="1:30">
      <c r="A247" s="31" t="s">
        <v>483</v>
      </c>
      <c r="B247" s="2">
        <v>135</v>
      </c>
      <c r="C247" s="128">
        <v>93.63</v>
      </c>
      <c r="D247" s="124">
        <v>1.4401999999999999</v>
      </c>
      <c r="E247" s="32">
        <f t="shared" si="156"/>
        <v>0.22000000000000003</v>
      </c>
      <c r="F247" s="13">
        <f t="shared" si="157"/>
        <v>-3.6443266666666814E-2</v>
      </c>
      <c r="H247" s="5">
        <f t="shared" si="158"/>
        <v>-4.9198410000000194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2020-06-30</v>
      </c>
      <c r="M247" s="18">
        <f t="shared" ca="1" si="161"/>
        <v>24300</v>
      </c>
      <c r="N247" s="19">
        <f t="shared" ca="1" si="162"/>
        <v>-7.3898846296296589E-2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0.25644326666666684</v>
      </c>
    </row>
    <row r="248" spans="1:30">
      <c r="A248" s="31" t="s">
        <v>485</v>
      </c>
      <c r="B248" s="2">
        <v>135</v>
      </c>
      <c r="C248" s="128">
        <v>93.96</v>
      </c>
      <c r="D248" s="124">
        <v>1.4351</v>
      </c>
      <c r="E248" s="32">
        <f t="shared" si="156"/>
        <v>0.22000000000000003</v>
      </c>
      <c r="F248" s="13">
        <f t="shared" si="157"/>
        <v>-3.3047200000000082E-2</v>
      </c>
      <c r="H248" s="5">
        <f t="shared" si="158"/>
        <v>-4.4613720000000114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2020-06-30</v>
      </c>
      <c r="M248" s="18">
        <f t="shared" ca="1" si="161"/>
        <v>23895</v>
      </c>
      <c r="N248" s="19">
        <f t="shared" ca="1" si="162"/>
        <v>-6.8148180790960633E-2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0.25304720000000014</v>
      </c>
    </row>
    <row r="249" spans="1:30">
      <c r="A249" s="31" t="s">
        <v>487</v>
      </c>
      <c r="B249" s="2">
        <v>135</v>
      </c>
      <c r="C249" s="128">
        <v>93.3</v>
      </c>
      <c r="D249" s="124">
        <v>1.4452</v>
      </c>
      <c r="E249" s="32">
        <f t="shared" si="156"/>
        <v>0.22000000000000003</v>
      </c>
      <c r="F249" s="13">
        <f t="shared" si="157"/>
        <v>-3.9839333333333324E-2</v>
      </c>
      <c r="H249" s="5">
        <f t="shared" si="158"/>
        <v>-5.378309999999999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2020-06-30</v>
      </c>
      <c r="M249" s="18">
        <f t="shared" ca="1" si="161"/>
        <v>23760</v>
      </c>
      <c r="N249" s="19">
        <f t="shared" ca="1" si="162"/>
        <v>-8.2621344696969676E-2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0.25983933333333337</v>
      </c>
    </row>
    <row r="250" spans="1:30">
      <c r="A250" s="31" t="s">
        <v>489</v>
      </c>
      <c r="B250" s="2">
        <v>135</v>
      </c>
      <c r="C250" s="128">
        <v>94.32</v>
      </c>
      <c r="D250" s="124">
        <v>1.4296</v>
      </c>
      <c r="E250" s="32">
        <f t="shared" si="156"/>
        <v>0.22000000000000003</v>
      </c>
      <c r="F250" s="13">
        <f t="shared" si="157"/>
        <v>-2.9342400000000116E-2</v>
      </c>
      <c r="H250" s="5">
        <f t="shared" si="158"/>
        <v>-3.9612240000000156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2020-06-30</v>
      </c>
      <c r="M250" s="18">
        <f t="shared" ca="1" si="161"/>
        <v>23625</v>
      </c>
      <c r="N250" s="19">
        <f t="shared" ca="1" si="162"/>
        <v>-6.11998628571431E-2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0.24934240000000013</v>
      </c>
    </row>
    <row r="251" spans="1:30">
      <c r="A251" s="31" t="s">
        <v>491</v>
      </c>
      <c r="B251" s="2">
        <v>135</v>
      </c>
      <c r="C251" s="128">
        <v>93.21</v>
      </c>
      <c r="D251" s="124">
        <v>1.4466000000000001</v>
      </c>
      <c r="E251" s="32">
        <f t="shared" si="156"/>
        <v>0.22000000000000003</v>
      </c>
      <c r="F251" s="13">
        <f t="shared" si="157"/>
        <v>-4.0765533333333479E-2</v>
      </c>
      <c r="H251" s="5">
        <f t="shared" si="158"/>
        <v>-5.5033470000000193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2020-06-30</v>
      </c>
      <c r="M251" s="18">
        <f t="shared" ca="1" si="161"/>
        <v>23490</v>
      </c>
      <c r="N251" s="19">
        <f t="shared" ca="1" si="162"/>
        <v>-8.5513906130268505E-2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0.26076553333333352</v>
      </c>
    </row>
    <row r="252" spans="1:30">
      <c r="A252" s="31" t="s">
        <v>493</v>
      </c>
      <c r="B252" s="2">
        <v>135</v>
      </c>
      <c r="C252" s="128">
        <v>93.22</v>
      </c>
      <c r="D252" s="124">
        <v>1.4464999999999999</v>
      </c>
      <c r="E252" s="32">
        <f t="shared" si="156"/>
        <v>0.22000000000000003</v>
      </c>
      <c r="F252" s="13">
        <f t="shared" si="157"/>
        <v>-4.0662622222222188E-2</v>
      </c>
      <c r="H252" s="5">
        <f t="shared" si="158"/>
        <v>-5.4894539999999949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2020-06-30</v>
      </c>
      <c r="M252" s="18">
        <f t="shared" ca="1" si="161"/>
        <v>23355</v>
      </c>
      <c r="N252" s="19">
        <f t="shared" ca="1" si="162"/>
        <v>-8.5791081567116165E-2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0.2606626222222222</v>
      </c>
    </row>
    <row r="253" spans="1:30">
      <c r="A253" s="31" t="s">
        <v>495</v>
      </c>
      <c r="B253" s="2">
        <v>135</v>
      </c>
      <c r="C253" s="128">
        <v>92.37</v>
      </c>
      <c r="D253" s="124">
        <v>1.4598</v>
      </c>
      <c r="E253" s="32">
        <f t="shared" si="156"/>
        <v>0.22000000000000003</v>
      </c>
      <c r="F253" s="13">
        <f t="shared" si="157"/>
        <v>-4.9410066666666599E-2</v>
      </c>
      <c r="H253" s="5">
        <f t="shared" si="158"/>
        <v>-6.6703589999999906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2020-06-30</v>
      </c>
      <c r="M253" s="18">
        <f t="shared" ca="1" si="161"/>
        <v>22950</v>
      </c>
      <c r="N253" s="19">
        <f t="shared" ca="1" si="162"/>
        <v>-0.106086319607843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0.26941006666666661</v>
      </c>
    </row>
    <row r="254" spans="1:30">
      <c r="A254" s="31" t="s">
        <v>497</v>
      </c>
      <c r="B254" s="2">
        <v>135</v>
      </c>
      <c r="C254" s="128">
        <v>92.65</v>
      </c>
      <c r="D254" s="124">
        <v>1.4553</v>
      </c>
      <c r="E254" s="32">
        <f t="shared" si="156"/>
        <v>0.22000000000000003</v>
      </c>
      <c r="F254" s="13">
        <f t="shared" si="157"/>
        <v>-4.652855555555549E-2</v>
      </c>
      <c r="H254" s="5">
        <f t="shared" si="158"/>
        <v>-6.2813549999999907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2020-06-30</v>
      </c>
      <c r="M254" s="18">
        <f t="shared" ca="1" si="161"/>
        <v>22815</v>
      </c>
      <c r="N254" s="19">
        <f t="shared" ca="1" si="162"/>
        <v>-0.10049066732412872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0.26652855555555555</v>
      </c>
    </row>
    <row r="255" spans="1:30">
      <c r="A255" s="31" t="s">
        <v>499</v>
      </c>
      <c r="B255" s="2">
        <v>135</v>
      </c>
      <c r="C255" s="128">
        <v>93.14</v>
      </c>
      <c r="D255" s="124">
        <v>1.4477</v>
      </c>
      <c r="E255" s="32">
        <f t="shared" si="156"/>
        <v>0.22000000000000003</v>
      </c>
      <c r="F255" s="13">
        <f t="shared" si="157"/>
        <v>-4.1485911111111044E-2</v>
      </c>
      <c r="H255" s="5">
        <f t="shared" si="158"/>
        <v>-5.6005979999999909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2020-06-30</v>
      </c>
      <c r="M255" s="18">
        <f t="shared" ca="1" si="161"/>
        <v>22680</v>
      </c>
      <c r="N255" s="19">
        <f t="shared" ca="1" si="162"/>
        <v>-9.0133080687830533E-2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0.26148591111111108</v>
      </c>
    </row>
    <row r="256" spans="1:30">
      <c r="A256" s="31" t="s">
        <v>501</v>
      </c>
      <c r="B256" s="2">
        <v>135</v>
      </c>
      <c r="C256" s="128">
        <v>93.47</v>
      </c>
      <c r="D256" s="124">
        <v>1.4426000000000001</v>
      </c>
      <c r="E256" s="32">
        <f t="shared" si="156"/>
        <v>0.22000000000000003</v>
      </c>
      <c r="F256" s="13">
        <f t="shared" si="157"/>
        <v>-3.8089844444444527E-2</v>
      </c>
      <c r="H256" s="5">
        <f t="shared" si="158"/>
        <v>-5.1421290000000113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2020-06-30</v>
      </c>
      <c r="M256" s="18">
        <f t="shared" ca="1" si="161"/>
        <v>22545</v>
      </c>
      <c r="N256" s="19">
        <f t="shared" ca="1" si="162"/>
        <v>-8.3250258815702111E-2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0.25808984444444455</v>
      </c>
    </row>
    <row r="257" spans="1:30">
      <c r="A257" s="31" t="s">
        <v>503</v>
      </c>
      <c r="B257" s="2">
        <v>135</v>
      </c>
      <c r="C257" s="128">
        <v>93.35</v>
      </c>
      <c r="D257" s="124">
        <v>1.4444999999999999</v>
      </c>
      <c r="E257" s="32">
        <f t="shared" si="156"/>
        <v>0.22000000000000003</v>
      </c>
      <c r="F257" s="13">
        <f t="shared" si="157"/>
        <v>-3.9324777777777924E-2</v>
      </c>
      <c r="H257" s="5">
        <f t="shared" si="158"/>
        <v>-5.3088450000000194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2020-06-30</v>
      </c>
      <c r="M257" s="18">
        <f t="shared" ca="1" si="161"/>
        <v>22410</v>
      </c>
      <c r="N257" s="19">
        <f t="shared" ca="1" si="162"/>
        <v>-8.6467131860776758E-2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0.25932477777777796</v>
      </c>
    </row>
    <row r="258" spans="1:30">
      <c r="A258" s="31" t="s">
        <v>505</v>
      </c>
      <c r="B258" s="2">
        <v>135</v>
      </c>
      <c r="C258" s="128">
        <v>92.67</v>
      </c>
      <c r="D258" s="124">
        <v>1.4551000000000001</v>
      </c>
      <c r="E258" s="32">
        <f t="shared" si="156"/>
        <v>0.22000000000000003</v>
      </c>
      <c r="F258" s="13">
        <f t="shared" si="157"/>
        <v>-4.6322733333333324E-2</v>
      </c>
      <c r="H258" s="5">
        <f t="shared" si="158"/>
        <v>-6.2535689999999988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2020-06-30</v>
      </c>
      <c r="M258" s="18">
        <f t="shared" ca="1" si="161"/>
        <v>22005</v>
      </c>
      <c r="N258" s="19">
        <f t="shared" ca="1" si="162"/>
        <v>-0.10372882004089978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0.26632273333333334</v>
      </c>
    </row>
    <row r="259" spans="1:30">
      <c r="A259" s="31" t="s">
        <v>507</v>
      </c>
      <c r="B259" s="2">
        <v>135</v>
      </c>
      <c r="C259" s="128">
        <v>94.18</v>
      </c>
      <c r="D259" s="124">
        <v>1.4318</v>
      </c>
      <c r="E259" s="32">
        <f t="shared" si="156"/>
        <v>0.22000000000000003</v>
      </c>
      <c r="F259" s="13">
        <f t="shared" si="157"/>
        <v>-3.0783155555555459E-2</v>
      </c>
      <c r="H259" s="5">
        <f t="shared" si="158"/>
        <v>-4.1557259999999872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2020-06-30</v>
      </c>
      <c r="M259" s="18">
        <f t="shared" ca="1" si="161"/>
        <v>21870</v>
      </c>
      <c r="N259" s="19">
        <f t="shared" ca="1" si="162"/>
        <v>-6.9357109739368775E-2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0.25078315555555547</v>
      </c>
    </row>
    <row r="260" spans="1:30">
      <c r="A260" s="31" t="s">
        <v>509</v>
      </c>
      <c r="B260" s="2">
        <v>135</v>
      </c>
      <c r="C260" s="128">
        <v>93.8</v>
      </c>
      <c r="D260" s="124">
        <v>1.4376</v>
      </c>
      <c r="E260" s="32">
        <f t="shared" si="156"/>
        <v>0.22000000000000003</v>
      </c>
      <c r="F260" s="13">
        <f t="shared" si="157"/>
        <v>-3.4693777777777803E-2</v>
      </c>
      <c r="H260" s="5">
        <f t="shared" si="158"/>
        <v>-4.6836600000000033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2020-06-30</v>
      </c>
      <c r="M260" s="18">
        <f t="shared" ca="1" si="161"/>
        <v>21735</v>
      </c>
      <c r="N260" s="19">
        <f t="shared" ca="1" si="162"/>
        <v>-7.865359558316086E-2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0.25469377777777785</v>
      </c>
    </row>
    <row r="261" spans="1:30">
      <c r="A261" s="31" t="s">
        <v>511</v>
      </c>
      <c r="B261" s="2">
        <v>135</v>
      </c>
      <c r="C261" s="128">
        <v>96.59</v>
      </c>
      <c r="D261" s="124">
        <v>1.3959999999999999</v>
      </c>
      <c r="E261" s="32">
        <f t="shared" si="156"/>
        <v>0.22000000000000003</v>
      </c>
      <c r="F261" s="13">
        <f t="shared" si="157"/>
        <v>-5.9815777777777789E-3</v>
      </c>
      <c r="H261" s="5">
        <f t="shared" si="158"/>
        <v>-0.80751300000000015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2020-06-30</v>
      </c>
      <c r="M261" s="18">
        <f t="shared" ca="1" si="161"/>
        <v>21600</v>
      </c>
      <c r="N261" s="19">
        <f t="shared" ca="1" si="162"/>
        <v>-1.3645474305555559E-2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0.2259815777777778</v>
      </c>
    </row>
    <row r="262" spans="1:30">
      <c r="A262" s="31" t="s">
        <v>513</v>
      </c>
      <c r="B262" s="2">
        <v>135</v>
      </c>
      <c r="C262" s="128">
        <v>104.32</v>
      </c>
      <c r="D262" s="124">
        <v>1.2926</v>
      </c>
      <c r="E262" s="32">
        <f t="shared" si="156"/>
        <v>0.22000000000000003</v>
      </c>
      <c r="F262" s="13">
        <f t="shared" si="157"/>
        <v>7.3568711111111004E-2</v>
      </c>
      <c r="H262" s="5">
        <f t="shared" si="158"/>
        <v>9.9317759999999851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2020-06-30</v>
      </c>
      <c r="M262" s="18">
        <f t="shared" ca="1" si="161"/>
        <v>20115</v>
      </c>
      <c r="N262" s="19">
        <f t="shared" ca="1" si="162"/>
        <v>0.1802186547352719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0.14643128888888901</v>
      </c>
    </row>
    <row r="263" spans="1:30">
      <c r="A263" s="31" t="s">
        <v>515</v>
      </c>
      <c r="B263" s="2">
        <v>90</v>
      </c>
      <c r="C263" s="128">
        <v>67.819999999999993</v>
      </c>
      <c r="D263" s="124">
        <v>1.3253999999999999</v>
      </c>
      <c r="E263" s="32">
        <f t="shared" si="156"/>
        <v>0.19</v>
      </c>
      <c r="F263" s="13">
        <f t="shared" si="157"/>
        <v>4.6914733333333285E-2</v>
      </c>
      <c r="H263" s="5">
        <f t="shared" si="158"/>
        <v>4.2223259999999954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2020-06-30</v>
      </c>
      <c r="M263" s="18">
        <f t="shared" ca="1" si="161"/>
        <v>13320</v>
      </c>
      <c r="N263" s="19">
        <f t="shared" ca="1" si="162"/>
        <v>0.11570187612612601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0.14308526666666671</v>
      </c>
    </row>
    <row r="264" spans="1:30">
      <c r="A264" s="31" t="s">
        <v>517</v>
      </c>
      <c r="B264" s="2">
        <v>90</v>
      </c>
      <c r="C264" s="128">
        <v>67.09</v>
      </c>
      <c r="D264" s="124">
        <v>1.3399000000000001</v>
      </c>
      <c r="E264" s="32">
        <f t="shared" si="156"/>
        <v>0.19</v>
      </c>
      <c r="F264" s="13">
        <f t="shared" si="157"/>
        <v>3.5645966666666751E-2</v>
      </c>
      <c r="H264" s="5">
        <f t="shared" si="158"/>
        <v>3.2081370000000078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2020-06-30</v>
      </c>
      <c r="M264" s="18">
        <f t="shared" ca="1" si="161"/>
        <v>13230</v>
      </c>
      <c r="N264" s="19">
        <f t="shared" ca="1" si="162"/>
        <v>8.8508692743764383E-2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0.15435403333333325</v>
      </c>
    </row>
    <row r="265" spans="1:30">
      <c r="A265" s="31" t="s">
        <v>519</v>
      </c>
      <c r="B265" s="2">
        <v>135</v>
      </c>
      <c r="C265" s="128">
        <v>98.91</v>
      </c>
      <c r="D265" s="124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1.7893799999999963E-2</v>
      </c>
      <c r="H265" s="5">
        <f t="shared" ref="H265:H286" si="178">IF(G265="",$F$1*C265-B265,G265-B265)</f>
        <v>2.415662999999995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2020-06-30</v>
      </c>
      <c r="M265" s="18">
        <f t="shared" ref="M265:M286" ca="1" si="181">(L265-K265+1)*B265</f>
        <v>19710</v>
      </c>
      <c r="N265" s="19">
        <f t="shared" ref="N265:N286" ca="1" si="182">H265/M265*365</f>
        <v>4.4734499999999906E-2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0.20210620000000007</v>
      </c>
    </row>
    <row r="266" spans="1:30">
      <c r="A266" s="31" t="s">
        <v>521</v>
      </c>
      <c r="B266" s="2">
        <v>135</v>
      </c>
      <c r="C266" s="128">
        <v>98.89</v>
      </c>
      <c r="D266" s="124">
        <v>1.3634999999999999</v>
      </c>
      <c r="E266" s="32">
        <f t="shared" si="176"/>
        <v>0.22000000000000003</v>
      </c>
      <c r="F266" s="13">
        <f t="shared" si="177"/>
        <v>1.7687977777777801E-2</v>
      </c>
      <c r="H266" s="5">
        <f t="shared" si="178"/>
        <v>2.3878770000000031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2020-06-30</v>
      </c>
      <c r="M266" s="18">
        <f t="shared" ca="1" si="181"/>
        <v>19575</v>
      </c>
      <c r="N266" s="19">
        <f t="shared" ca="1" si="182"/>
        <v>4.4524909578544117E-2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0.20231202222222222</v>
      </c>
    </row>
    <row r="267" spans="1:30">
      <c r="A267" s="31" t="s">
        <v>523</v>
      </c>
      <c r="B267" s="2">
        <v>135</v>
      </c>
      <c r="C267" s="128">
        <v>98.52</v>
      </c>
      <c r="D267" s="124">
        <v>1.3687</v>
      </c>
      <c r="E267" s="32">
        <f t="shared" si="176"/>
        <v>0.22000000000000003</v>
      </c>
      <c r="F267" s="13">
        <f t="shared" si="177"/>
        <v>1.388026666666654E-2</v>
      </c>
      <c r="H267" s="5">
        <f t="shared" si="178"/>
        <v>1.873835999999983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2020-06-30</v>
      </c>
      <c r="M267" s="18">
        <f t="shared" ca="1" si="181"/>
        <v>19170</v>
      </c>
      <c r="N267" s="19">
        <f t="shared" ca="1" si="182"/>
        <v>3.5678150234741461E-2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0.2061197333333335</v>
      </c>
    </row>
    <row r="268" spans="1:30">
      <c r="A268" s="31" t="s">
        <v>525</v>
      </c>
      <c r="B268" s="2">
        <v>135</v>
      </c>
      <c r="C268" s="128">
        <v>97.65</v>
      </c>
      <c r="D268" s="124">
        <v>1.3808</v>
      </c>
      <c r="E268" s="32">
        <f t="shared" si="176"/>
        <v>0.22000000000000003</v>
      </c>
      <c r="F268" s="13">
        <f t="shared" si="177"/>
        <v>4.9269999999999661E-3</v>
      </c>
      <c r="H268" s="5">
        <f t="shared" si="178"/>
        <v>0.66514499999999543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2020-06-30</v>
      </c>
      <c r="M268" s="18">
        <f t="shared" ca="1" si="181"/>
        <v>19035</v>
      </c>
      <c r="N268" s="19">
        <f t="shared" ca="1" si="182"/>
        <v>1.2754290780141756E-2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0.21507300000000007</v>
      </c>
    </row>
    <row r="269" spans="1:30">
      <c r="A269" s="31" t="s">
        <v>527</v>
      </c>
      <c r="B269" s="2">
        <v>135</v>
      </c>
      <c r="C269" s="128">
        <v>96.91</v>
      </c>
      <c r="D269" s="124">
        <v>1.3914</v>
      </c>
      <c r="E269" s="32">
        <f t="shared" si="176"/>
        <v>0.22000000000000003</v>
      </c>
      <c r="F269" s="13">
        <f t="shared" si="177"/>
        <v>-2.6884222222223445E-3</v>
      </c>
      <c r="H269" s="5">
        <f t="shared" si="178"/>
        <v>-0.3629370000000165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2020-06-30</v>
      </c>
      <c r="M269" s="18">
        <f t="shared" ca="1" si="181"/>
        <v>18900</v>
      </c>
      <c r="N269" s="19">
        <f t="shared" ca="1" si="182"/>
        <v>-7.0091007936511126E-3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0.22268842222222238</v>
      </c>
    </row>
    <row r="270" spans="1:30">
      <c r="A270" s="31" t="s">
        <v>529</v>
      </c>
      <c r="B270" s="2">
        <v>135</v>
      </c>
      <c r="C270" s="128">
        <v>97.47</v>
      </c>
      <c r="D270" s="124">
        <v>1.3834</v>
      </c>
      <c r="E270" s="32">
        <f t="shared" si="176"/>
        <v>0.22000000000000003</v>
      </c>
      <c r="F270" s="13">
        <f t="shared" si="177"/>
        <v>3.0745999999998762E-3</v>
      </c>
      <c r="H270" s="5">
        <f t="shared" si="178"/>
        <v>0.41507099999998331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2020-06-30</v>
      </c>
      <c r="M270" s="18">
        <f t="shared" ca="1" si="181"/>
        <v>18765</v>
      </c>
      <c r="N270" s="19">
        <f t="shared" ca="1" si="182"/>
        <v>8.0735899280572291E-3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0.21692540000000016</v>
      </c>
    </row>
    <row r="271" spans="1:30">
      <c r="A271" s="31" t="s">
        <v>531</v>
      </c>
      <c r="B271" s="2">
        <v>135</v>
      </c>
      <c r="C271" s="128">
        <v>96.83</v>
      </c>
      <c r="D271" s="124">
        <v>1.3925000000000001</v>
      </c>
      <c r="E271" s="32">
        <f t="shared" si="176"/>
        <v>0.22000000000000003</v>
      </c>
      <c r="F271" s="13">
        <f t="shared" si="177"/>
        <v>-3.511711111111203E-3</v>
      </c>
      <c r="H271" s="5">
        <f t="shared" si="178"/>
        <v>-0.47408100000001241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2020-06-30</v>
      </c>
      <c r="M271" s="18">
        <f t="shared" ca="1" si="181"/>
        <v>18630</v>
      </c>
      <c r="N271" s="19">
        <f t="shared" ca="1" si="182"/>
        <v>-9.2882214170694859E-3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0.22351171111111123</v>
      </c>
    </row>
    <row r="272" spans="1:30">
      <c r="A272" s="31" t="s">
        <v>533</v>
      </c>
      <c r="B272" s="2">
        <v>135</v>
      </c>
      <c r="C272" s="128">
        <v>94.83</v>
      </c>
      <c r="D272" s="124">
        <v>1.4218999999999999</v>
      </c>
      <c r="E272" s="32">
        <f t="shared" si="176"/>
        <v>0.22000000000000003</v>
      </c>
      <c r="F272" s="13">
        <f t="shared" si="177"/>
        <v>-2.40939333333333E-2</v>
      </c>
      <c r="H272" s="5">
        <f t="shared" si="178"/>
        <v>-3.2526809999999955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2020-06-30</v>
      </c>
      <c r="M272" s="18">
        <f t="shared" ca="1" si="181"/>
        <v>18225</v>
      </c>
      <c r="N272" s="19">
        <f t="shared" ca="1" si="182"/>
        <v>-6.5142856790123368E-2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0.24409393333333332</v>
      </c>
    </row>
    <row r="273" spans="1:30">
      <c r="A273" s="31" t="s">
        <v>535</v>
      </c>
      <c r="B273" s="2">
        <v>135</v>
      </c>
      <c r="C273" s="128">
        <v>95.25</v>
      </c>
      <c r="D273" s="124">
        <v>1.4156</v>
      </c>
      <c r="E273" s="32">
        <f t="shared" si="176"/>
        <v>0.22000000000000003</v>
      </c>
      <c r="F273" s="13">
        <f t="shared" si="177"/>
        <v>-1.9771666666666635E-2</v>
      </c>
      <c r="H273" s="5">
        <f t="shared" si="178"/>
        <v>-2.6691749999999956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2020-06-30</v>
      </c>
      <c r="M273" s="18">
        <f t="shared" ca="1" si="181"/>
        <v>18090</v>
      </c>
      <c r="N273" s="19">
        <f t="shared" ca="1" si="182"/>
        <v>-5.3855659203980014E-2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0.23977166666666666</v>
      </c>
    </row>
    <row r="274" spans="1:30">
      <c r="A274" s="31" t="s">
        <v>537</v>
      </c>
      <c r="B274" s="2">
        <v>135</v>
      </c>
      <c r="C274" s="128">
        <v>95.39</v>
      </c>
      <c r="D274" s="124">
        <v>1.4136</v>
      </c>
      <c r="E274" s="32">
        <f t="shared" si="176"/>
        <v>0.22000000000000003</v>
      </c>
      <c r="F274" s="13">
        <f t="shared" si="177"/>
        <v>-1.833091111111108E-2</v>
      </c>
      <c r="H274" s="5">
        <f t="shared" si="178"/>
        <v>-2.4746729999999957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2020-06-30</v>
      </c>
      <c r="M274" s="18">
        <f t="shared" ca="1" si="181"/>
        <v>17955</v>
      </c>
      <c r="N274" s="19">
        <f t="shared" ca="1" si="182"/>
        <v>-5.030663575605672E-2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0.2383309111111111</v>
      </c>
    </row>
    <row r="275" spans="1:30">
      <c r="A275" s="31" t="s">
        <v>539</v>
      </c>
      <c r="B275" s="2">
        <v>135</v>
      </c>
      <c r="C275" s="128">
        <v>93.35</v>
      </c>
      <c r="D275" s="124">
        <v>1.4444999999999999</v>
      </c>
      <c r="E275" s="32">
        <f t="shared" si="176"/>
        <v>0.22000000000000003</v>
      </c>
      <c r="F275" s="13">
        <f t="shared" si="177"/>
        <v>-3.9324777777777924E-2</v>
      </c>
      <c r="H275" s="5">
        <f t="shared" si="178"/>
        <v>-5.3088450000000194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2020-06-30</v>
      </c>
      <c r="M275" s="18">
        <f t="shared" ca="1" si="181"/>
        <v>17820</v>
      </c>
      <c r="N275" s="19">
        <f t="shared" ca="1" si="182"/>
        <v>-0.10873896885521925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0.25932477777777796</v>
      </c>
    </row>
    <row r="276" spans="1:30">
      <c r="A276" s="31" t="s">
        <v>541</v>
      </c>
      <c r="B276" s="2">
        <v>135</v>
      </c>
      <c r="C276" s="128">
        <v>93.23</v>
      </c>
      <c r="D276" s="124">
        <v>1.4462999999999999</v>
      </c>
      <c r="E276" s="32">
        <f t="shared" si="176"/>
        <v>0.22000000000000003</v>
      </c>
      <c r="F276" s="13">
        <f t="shared" si="177"/>
        <v>-4.0559711111111105E-2</v>
      </c>
      <c r="H276" s="5">
        <f t="shared" si="178"/>
        <v>-5.475560999999999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2020-06-30</v>
      </c>
      <c r="M276" s="18">
        <f t="shared" ca="1" si="181"/>
        <v>17685</v>
      </c>
      <c r="N276" s="19">
        <f t="shared" ca="1" si="182"/>
        <v>-0.11300988210347751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0.26055971111111115</v>
      </c>
    </row>
    <row r="277" spans="1:30">
      <c r="A277" s="31" t="s">
        <v>543</v>
      </c>
      <c r="B277" s="2">
        <v>135</v>
      </c>
      <c r="C277" s="128">
        <v>93.63</v>
      </c>
      <c r="D277" s="124">
        <v>1.4401999999999999</v>
      </c>
      <c r="E277" s="32">
        <f t="shared" si="176"/>
        <v>0.22000000000000003</v>
      </c>
      <c r="F277" s="13">
        <f t="shared" si="177"/>
        <v>-3.6443266666666814E-2</v>
      </c>
      <c r="H277" s="5">
        <f t="shared" si="178"/>
        <v>-4.9198410000000194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2020-06-30</v>
      </c>
      <c r="M277" s="18">
        <f t="shared" ca="1" si="181"/>
        <v>17280</v>
      </c>
      <c r="N277" s="19">
        <f t="shared" ca="1" si="182"/>
        <v>-0.10392025260416708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0.25644326666666684</v>
      </c>
    </row>
    <row r="278" spans="1:30">
      <c r="A278" s="31" t="s">
        <v>545</v>
      </c>
      <c r="B278" s="2">
        <v>135</v>
      </c>
      <c r="C278" s="128">
        <v>93.85</v>
      </c>
      <c r="D278" s="124">
        <v>1.4368000000000001</v>
      </c>
      <c r="E278" s="32">
        <f t="shared" si="176"/>
        <v>0.22000000000000003</v>
      </c>
      <c r="F278" s="13">
        <f t="shared" si="177"/>
        <v>-3.4179222222222395E-2</v>
      </c>
      <c r="H278" s="5">
        <f t="shared" si="178"/>
        <v>-4.6141950000000236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2020-06-30</v>
      </c>
      <c r="M278" s="18">
        <f t="shared" ca="1" si="181"/>
        <v>17145</v>
      </c>
      <c r="N278" s="19">
        <f t="shared" ca="1" si="182"/>
        <v>-9.8231622922135248E-2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0.25417922222222245</v>
      </c>
    </row>
    <row r="279" spans="1:30">
      <c r="A279" s="31" t="s">
        <v>547</v>
      </c>
      <c r="B279" s="2">
        <v>135</v>
      </c>
      <c r="C279" s="128">
        <v>94.95</v>
      </c>
      <c r="D279" s="124">
        <v>1.4200999999999999</v>
      </c>
      <c r="E279" s="32">
        <f t="shared" si="176"/>
        <v>0.22000000000000003</v>
      </c>
      <c r="F279" s="13">
        <f t="shared" si="177"/>
        <v>-2.2858999999999907E-2</v>
      </c>
      <c r="H279" s="5">
        <f t="shared" si="178"/>
        <v>-3.0859649999999874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2020-06-30</v>
      </c>
      <c r="M279" s="18">
        <f t="shared" ca="1" si="181"/>
        <v>17010</v>
      </c>
      <c r="N279" s="19">
        <f t="shared" ca="1" si="182"/>
        <v>-6.621853174603147E-2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0.24285899999999994</v>
      </c>
    </row>
    <row r="280" spans="1:30">
      <c r="A280" s="31" t="s">
        <v>549</v>
      </c>
      <c r="B280" s="2">
        <v>135</v>
      </c>
      <c r="C280" s="128">
        <v>94.69</v>
      </c>
      <c r="D280" s="124">
        <v>1.4239999999999999</v>
      </c>
      <c r="E280" s="32">
        <f t="shared" si="176"/>
        <v>0.22000000000000003</v>
      </c>
      <c r="F280" s="13">
        <f t="shared" si="177"/>
        <v>-2.5534688888888855E-2</v>
      </c>
      <c r="H280" s="5">
        <f t="shared" si="178"/>
        <v>-3.4471829999999954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2020-06-30</v>
      </c>
      <c r="M280" s="18">
        <f t="shared" ca="1" si="181"/>
        <v>16875</v>
      </c>
      <c r="N280" s="19">
        <f t="shared" ca="1" si="182"/>
        <v>-7.4561291555555451E-2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0.24553468888888888</v>
      </c>
    </row>
    <row r="281" spans="1:30">
      <c r="A281" s="31" t="s">
        <v>551</v>
      </c>
      <c r="B281" s="2">
        <v>135</v>
      </c>
      <c r="C281" s="128">
        <v>97.97</v>
      </c>
      <c r="D281" s="124">
        <v>1.3763000000000001</v>
      </c>
      <c r="E281" s="32">
        <f t="shared" si="176"/>
        <v>0.22000000000000003</v>
      </c>
      <c r="F281" s="13">
        <f t="shared" si="177"/>
        <v>8.2201555555556118E-3</v>
      </c>
      <c r="H281" s="5">
        <f t="shared" si="178"/>
        <v>1.1097210000000075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2020-06-30</v>
      </c>
      <c r="M281" s="18">
        <f t="shared" ca="1" si="181"/>
        <v>16740</v>
      </c>
      <c r="N281" s="19">
        <f t="shared" ca="1" si="182"/>
        <v>2.4196425627240305E-2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0.21177984444444442</v>
      </c>
    </row>
    <row r="282" spans="1:30">
      <c r="A282" s="31" t="s">
        <v>553</v>
      </c>
      <c r="B282" s="2">
        <v>135</v>
      </c>
      <c r="C282" s="128">
        <v>95.04</v>
      </c>
      <c r="D282" s="124">
        <v>1.4188000000000001</v>
      </c>
      <c r="E282" s="32">
        <f t="shared" si="176"/>
        <v>0.22000000000000003</v>
      </c>
      <c r="F282" s="13">
        <f t="shared" si="177"/>
        <v>-2.1932799999999968E-2</v>
      </c>
      <c r="H282" s="5">
        <f t="shared" si="178"/>
        <v>-2.9609279999999956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2020-06-30</v>
      </c>
      <c r="M282" s="18">
        <f t="shared" ca="1" si="181"/>
        <v>16335</v>
      </c>
      <c r="N282" s="19">
        <f t="shared" ca="1" si="182"/>
        <v>-6.616092561983461E-2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0.2419328</v>
      </c>
    </row>
    <row r="283" spans="1:30">
      <c r="A283" s="31" t="s">
        <v>555</v>
      </c>
      <c r="B283" s="2">
        <v>135</v>
      </c>
      <c r="C283" s="128">
        <v>94.53</v>
      </c>
      <c r="D283" s="124">
        <v>1.4265000000000001</v>
      </c>
      <c r="E283" s="32">
        <f t="shared" si="176"/>
        <v>0.22000000000000003</v>
      </c>
      <c r="F283" s="13">
        <f t="shared" si="177"/>
        <v>-2.7181266666666572E-2</v>
      </c>
      <c r="H283" s="5">
        <f t="shared" si="178"/>
        <v>-3.6694709999999873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2020-06-30</v>
      </c>
      <c r="M283" s="18">
        <f t="shared" ca="1" si="181"/>
        <v>16200</v>
      </c>
      <c r="N283" s="19">
        <f t="shared" ca="1" si="182"/>
        <v>-8.267635277777749E-2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0.24718126666666659</v>
      </c>
    </row>
    <row r="284" spans="1:30">
      <c r="A284" s="31" t="s">
        <v>557</v>
      </c>
      <c r="B284" s="2">
        <v>135</v>
      </c>
      <c r="C284" s="128">
        <v>94.02</v>
      </c>
      <c r="D284" s="124">
        <v>1.4341999999999999</v>
      </c>
      <c r="E284" s="32">
        <f t="shared" si="176"/>
        <v>0.22000000000000003</v>
      </c>
      <c r="F284" s="13">
        <f t="shared" si="177"/>
        <v>-3.2429733333333391E-2</v>
      </c>
      <c r="H284" s="5">
        <f t="shared" si="178"/>
        <v>-4.3780140000000074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2020-06-30</v>
      </c>
      <c r="M284" s="18">
        <f t="shared" ca="1" si="181"/>
        <v>16065</v>
      </c>
      <c r="N284" s="19">
        <f t="shared" ca="1" si="182"/>
        <v>-9.9469350140056201E-2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0.25242973333333341</v>
      </c>
    </row>
    <row r="285" spans="1:30">
      <c r="A285" s="31" t="s">
        <v>559</v>
      </c>
      <c r="B285" s="2">
        <v>135</v>
      </c>
      <c r="C285" s="128">
        <v>92.07</v>
      </c>
      <c r="D285" s="124">
        <v>1.4644999999999999</v>
      </c>
      <c r="E285" s="32">
        <f t="shared" si="176"/>
        <v>0.22000000000000003</v>
      </c>
      <c r="F285" s="13">
        <f t="shared" si="177"/>
        <v>-5.2497400000000083E-2</v>
      </c>
      <c r="H285" s="5">
        <f t="shared" si="178"/>
        <v>-7.0871490000000108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2020-06-30</v>
      </c>
      <c r="M285" s="18">
        <f t="shared" ca="1" si="181"/>
        <v>15930</v>
      </c>
      <c r="N285" s="19">
        <f t="shared" ca="1" si="182"/>
        <v>-0.16238602542372907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0.27249740000000011</v>
      </c>
    </row>
    <row r="286" spans="1:30">
      <c r="A286" s="31" t="s">
        <v>561</v>
      </c>
      <c r="B286" s="2">
        <v>135</v>
      </c>
      <c r="C286" s="128">
        <v>93.51</v>
      </c>
      <c r="D286" s="124">
        <v>1.4419999999999999</v>
      </c>
      <c r="E286" s="32">
        <f t="shared" si="176"/>
        <v>0.22000000000000003</v>
      </c>
      <c r="F286" s="13">
        <f t="shared" si="177"/>
        <v>-3.7678199999999995E-2</v>
      </c>
      <c r="H286" s="5">
        <f t="shared" si="178"/>
        <v>-5.0865569999999991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2020-06-30</v>
      </c>
      <c r="M286" s="18">
        <f t="shared" ca="1" si="181"/>
        <v>15795</v>
      </c>
      <c r="N286" s="19">
        <f t="shared" ca="1" si="182"/>
        <v>-0.11754310256410254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0.25767820000000002</v>
      </c>
    </row>
    <row r="287" spans="1:30">
      <c r="A287" s="31" t="s">
        <v>1066</v>
      </c>
      <c r="B287" s="2">
        <v>135</v>
      </c>
      <c r="C287" s="128">
        <v>96.57</v>
      </c>
      <c r="D287" s="124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-6.1874000000001518E-3</v>
      </c>
      <c r="H287" s="5">
        <f t="shared" ref="H287:H291" si="197">IF(G287="",$F$1*C287-B287,G287-B287)</f>
        <v>-0.83529900000002044</v>
      </c>
      <c r="I287" s="2" t="s">
        <v>66</v>
      </c>
      <c r="J287" s="33" t="s">
        <v>1067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2020-06-30</v>
      </c>
      <c r="M287" s="18">
        <f t="shared" ref="M287:M291" ca="1" si="200">(L287-K287+1)*B287</f>
        <v>15390</v>
      </c>
      <c r="N287" s="19">
        <f t="shared" ref="N287:N291" ca="1" si="201">H287/M287*365</f>
        <v>-1.9810535087719783E-2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0.22618740000000018</v>
      </c>
    </row>
    <row r="288" spans="1:30">
      <c r="A288" s="31" t="s">
        <v>1068</v>
      </c>
      <c r="B288" s="2">
        <v>135</v>
      </c>
      <c r="C288" s="128">
        <v>94.67</v>
      </c>
      <c r="D288" s="124">
        <v>1.4242999999999999</v>
      </c>
      <c r="E288" s="32">
        <f t="shared" si="195"/>
        <v>0.22000000000000003</v>
      </c>
      <c r="F288" s="13">
        <f t="shared" si="196"/>
        <v>-2.5740511111111017E-2</v>
      </c>
      <c r="H288" s="5">
        <f t="shared" si="197"/>
        <v>-3.4749689999999873</v>
      </c>
      <c r="I288" s="2" t="s">
        <v>66</v>
      </c>
      <c r="J288" s="33" t="s">
        <v>1069</v>
      </c>
      <c r="K288" s="34">
        <f t="shared" si="198"/>
        <v>43900</v>
      </c>
      <c r="L288" s="34" t="str">
        <f t="shared" ca="1" si="199"/>
        <v>2020-06-30</v>
      </c>
      <c r="M288" s="18">
        <f t="shared" ca="1" si="200"/>
        <v>15255</v>
      </c>
      <c r="N288" s="19">
        <f t="shared" ca="1" si="201"/>
        <v>-8.3144128810225856E-2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0.24574051111111106</v>
      </c>
    </row>
    <row r="289" spans="1:30">
      <c r="A289" s="31" t="s">
        <v>1070</v>
      </c>
      <c r="B289" s="2">
        <v>135</v>
      </c>
      <c r="C289" s="128">
        <v>95.87</v>
      </c>
      <c r="D289" s="124">
        <v>1.4065000000000001</v>
      </c>
      <c r="E289" s="32">
        <f t="shared" si="195"/>
        <v>0.22000000000000003</v>
      </c>
      <c r="F289" s="13">
        <f t="shared" si="196"/>
        <v>-1.3391177777777716E-2</v>
      </c>
      <c r="H289" s="5">
        <f t="shared" si="197"/>
        <v>-1.8078089999999918</v>
      </c>
      <c r="I289" s="2" t="s">
        <v>66</v>
      </c>
      <c r="J289" s="33" t="s">
        <v>1071</v>
      </c>
      <c r="K289" s="34">
        <f t="shared" si="198"/>
        <v>43901</v>
      </c>
      <c r="L289" s="34" t="str">
        <f t="shared" ca="1" si="199"/>
        <v>2020-06-30</v>
      </c>
      <c r="M289" s="18">
        <f t="shared" ca="1" si="200"/>
        <v>15120</v>
      </c>
      <c r="N289" s="19">
        <f t="shared" ca="1" si="201"/>
        <v>-4.3640891865079169E-2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0.23339117777777774</v>
      </c>
    </row>
    <row r="290" spans="1:30">
      <c r="A290" s="31" t="s">
        <v>1072</v>
      </c>
      <c r="B290" s="2">
        <v>135</v>
      </c>
      <c r="C290" s="128">
        <v>97.65</v>
      </c>
      <c r="D290" s="124">
        <v>1.3809</v>
      </c>
      <c r="E290" s="32">
        <f t="shared" si="195"/>
        <v>0.22000000000000003</v>
      </c>
      <c r="F290" s="13">
        <f t="shared" si="196"/>
        <v>4.9269999999999661E-3</v>
      </c>
      <c r="H290" s="5">
        <f t="shared" si="197"/>
        <v>0.66514499999999543</v>
      </c>
      <c r="I290" s="2" t="s">
        <v>66</v>
      </c>
      <c r="J290" s="33" t="s">
        <v>1073</v>
      </c>
      <c r="K290" s="34">
        <f t="shared" si="198"/>
        <v>43902</v>
      </c>
      <c r="L290" s="34" t="str">
        <f t="shared" ca="1" si="199"/>
        <v>2020-06-30</v>
      </c>
      <c r="M290" s="18">
        <f t="shared" ca="1" si="200"/>
        <v>14985</v>
      </c>
      <c r="N290" s="19">
        <f t="shared" ca="1" si="201"/>
        <v>1.6201396396396284E-2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0.21507300000000007</v>
      </c>
    </row>
    <row r="291" spans="1:30">
      <c r="A291" s="31" t="s">
        <v>1074</v>
      </c>
      <c r="B291" s="2">
        <v>135</v>
      </c>
      <c r="C291" s="128">
        <v>98.96</v>
      </c>
      <c r="D291" s="124">
        <v>1.3626</v>
      </c>
      <c r="E291" s="32">
        <f t="shared" si="195"/>
        <v>0.22000000000000003</v>
      </c>
      <c r="F291" s="13">
        <f t="shared" si="196"/>
        <v>1.8408355555555578E-2</v>
      </c>
      <c r="H291" s="5">
        <f t="shared" si="197"/>
        <v>2.4851280000000031</v>
      </c>
      <c r="I291" s="2" t="s">
        <v>66</v>
      </c>
      <c r="J291" s="33" t="s">
        <v>1075</v>
      </c>
      <c r="K291" s="34">
        <f t="shared" si="198"/>
        <v>43903</v>
      </c>
      <c r="L291" s="34" t="str">
        <f t="shared" ca="1" si="199"/>
        <v>2020-06-30</v>
      </c>
      <c r="M291" s="18">
        <f t="shared" ca="1" si="200"/>
        <v>14850</v>
      </c>
      <c r="N291" s="19">
        <f t="shared" ca="1" si="201"/>
        <v>6.1082270707070785E-2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0.20159164444444444</v>
      </c>
    </row>
    <row r="292" spans="1:30">
      <c r="A292" s="31" t="s">
        <v>1083</v>
      </c>
      <c r="B292" s="2">
        <v>135</v>
      </c>
      <c r="C292" s="129">
        <v>103.12</v>
      </c>
      <c r="D292" s="125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6.121937777777791E-2</v>
      </c>
      <c r="H292" s="5">
        <f t="shared" ref="H292:H296" si="217">IF(G292="",$F$1*C292-B292,G292-B292)</f>
        <v>8.2646160000000179</v>
      </c>
      <c r="I292" s="2" t="s">
        <v>66</v>
      </c>
      <c r="J292" s="33" t="s">
        <v>1084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2020-06-30</v>
      </c>
      <c r="M292" s="18">
        <f t="shared" ref="M292:M296" ca="1" si="220">(L292-K292+1)*B292</f>
        <v>14445</v>
      </c>
      <c r="N292" s="19">
        <f t="shared" ref="N292:N296" ca="1" si="221">H292/M292*365</f>
        <v>0.20883245690550409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0.15878062222222211</v>
      </c>
    </row>
    <row r="293" spans="1:30">
      <c r="A293" s="31" t="s">
        <v>1085</v>
      </c>
      <c r="B293" s="2">
        <v>90</v>
      </c>
      <c r="C293" s="129">
        <v>69.06</v>
      </c>
      <c r="D293" s="125">
        <v>1.3017000000000001</v>
      </c>
      <c r="E293" s="32">
        <f t="shared" si="215"/>
        <v>0.19</v>
      </c>
      <c r="F293" s="13">
        <f t="shared" si="216"/>
        <v>6.6056200000000037E-2</v>
      </c>
      <c r="H293" s="5">
        <f t="shared" si="217"/>
        <v>5.9450580000000031</v>
      </c>
      <c r="I293" s="2" t="s">
        <v>66</v>
      </c>
      <c r="J293" s="33" t="s">
        <v>1086</v>
      </c>
      <c r="K293" s="34">
        <f t="shared" si="218"/>
        <v>43907</v>
      </c>
      <c r="L293" s="34" t="str">
        <f t="shared" ca="1" si="219"/>
        <v>2020-06-30</v>
      </c>
      <c r="M293" s="18">
        <f t="shared" ca="1" si="220"/>
        <v>9540</v>
      </c>
      <c r="N293" s="19">
        <f t="shared" ca="1" si="221"/>
        <v>0.2274576698113209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0.12394379999999997</v>
      </c>
    </row>
    <row r="294" spans="1:30">
      <c r="A294" s="31" t="s">
        <v>1087</v>
      </c>
      <c r="B294" s="2">
        <v>90</v>
      </c>
      <c r="C294" s="129">
        <v>70.38</v>
      </c>
      <c r="D294" s="125">
        <v>1.2773000000000001</v>
      </c>
      <c r="E294" s="32">
        <f t="shared" si="215"/>
        <v>0.19</v>
      </c>
      <c r="F294" s="13">
        <f t="shared" si="216"/>
        <v>8.6432599999999915E-2</v>
      </c>
      <c r="H294" s="5">
        <f t="shared" si="217"/>
        <v>7.7789339999999925</v>
      </c>
      <c r="I294" s="2" t="s">
        <v>66</v>
      </c>
      <c r="J294" s="33" t="s">
        <v>1088</v>
      </c>
      <c r="K294" s="34">
        <f t="shared" si="218"/>
        <v>43908</v>
      </c>
      <c r="L294" s="34" t="str">
        <f t="shared" ca="1" si="219"/>
        <v>2020-06-30</v>
      </c>
      <c r="M294" s="18">
        <f t="shared" ca="1" si="220"/>
        <v>9450</v>
      </c>
      <c r="N294" s="19">
        <f t="shared" ca="1" si="221"/>
        <v>0.30045618095238069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0.10356740000000009</v>
      </c>
    </row>
    <row r="295" spans="1:30">
      <c r="A295" s="31" t="s">
        <v>1089</v>
      </c>
      <c r="B295" s="2">
        <v>105</v>
      </c>
      <c r="C295" s="129">
        <v>83.12</v>
      </c>
      <c r="D295" s="125">
        <v>1.2616000000000001</v>
      </c>
      <c r="E295" s="32">
        <f t="shared" si="215"/>
        <v>0.2</v>
      </c>
      <c r="F295" s="13">
        <f t="shared" si="216"/>
        <v>9.9796342857142881E-2</v>
      </c>
      <c r="H295" s="5">
        <f t="shared" si="217"/>
        <v>10.478616000000002</v>
      </c>
      <c r="I295" s="2" t="s">
        <v>66</v>
      </c>
      <c r="J295" s="33" t="s">
        <v>1090</v>
      </c>
      <c r="K295" s="34">
        <f t="shared" si="218"/>
        <v>43909</v>
      </c>
      <c r="L295" s="34" t="str">
        <f t="shared" ca="1" si="219"/>
        <v>2020-06-30</v>
      </c>
      <c r="M295" s="18">
        <f t="shared" ca="1" si="220"/>
        <v>10920</v>
      </c>
      <c r="N295" s="19">
        <f t="shared" ca="1" si="221"/>
        <v>0.35024678021978028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0.10020365714285713</v>
      </c>
    </row>
    <row r="296" spans="1:30">
      <c r="A296" s="31" t="s">
        <v>1091</v>
      </c>
      <c r="B296" s="2">
        <v>105</v>
      </c>
      <c r="C296" s="129">
        <v>81.75</v>
      </c>
      <c r="D296" s="125">
        <v>1.2827999999999999</v>
      </c>
      <c r="E296" s="32">
        <f t="shared" si="215"/>
        <v>0.2</v>
      </c>
      <c r="F296" s="13">
        <f t="shared" si="216"/>
        <v>8.1669285714285764E-2</v>
      </c>
      <c r="H296" s="5">
        <f t="shared" si="217"/>
        <v>8.5752750000000049</v>
      </c>
      <c r="I296" s="2" t="s">
        <v>66</v>
      </c>
      <c r="J296" s="33" t="s">
        <v>1092</v>
      </c>
      <c r="K296" s="34">
        <f t="shared" si="218"/>
        <v>43910</v>
      </c>
      <c r="L296" s="34" t="str">
        <f t="shared" ca="1" si="219"/>
        <v>2020-06-30</v>
      </c>
      <c r="M296" s="18">
        <f t="shared" ca="1" si="220"/>
        <v>10815</v>
      </c>
      <c r="N296" s="19">
        <f t="shared" ca="1" si="221"/>
        <v>0.28941057558945926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0.11833071428571425</v>
      </c>
    </row>
    <row r="297" spans="1:30">
      <c r="A297" s="31" t="s">
        <v>1099</v>
      </c>
      <c r="B297" s="2">
        <v>105</v>
      </c>
      <c r="C297" s="129">
        <v>84.42</v>
      </c>
      <c r="D297" s="125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0.1169972</v>
      </c>
      <c r="H297" s="5">
        <f t="shared" ref="H297:H301" si="237">IF(G297="",$F$1*C297-B297,G297-B297)</f>
        <v>12.284706</v>
      </c>
      <c r="I297" s="2" t="s">
        <v>66</v>
      </c>
      <c r="J297" s="33" t="s">
        <v>1100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2020-06-30</v>
      </c>
      <c r="M297" s="18">
        <f t="shared" ref="M297:M301" ca="1" si="240">(L297-K297+1)*B297</f>
        <v>10500</v>
      </c>
      <c r="N297" s="19">
        <f t="shared" ref="N297:N301" ca="1" si="241">H297/M297*365</f>
        <v>0.42703978000000004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8.3002800000000015E-2</v>
      </c>
    </row>
    <row r="298" spans="1:30">
      <c r="A298" s="31" t="s">
        <v>1101</v>
      </c>
      <c r="B298" s="2">
        <v>105</v>
      </c>
      <c r="C298" s="129">
        <v>82.38</v>
      </c>
      <c r="D298" s="125">
        <v>1.2729999999999999</v>
      </c>
      <c r="E298" s="32">
        <f t="shared" si="235"/>
        <v>0.2</v>
      </c>
      <c r="F298" s="13">
        <f t="shared" si="236"/>
        <v>9.0005085714285629E-2</v>
      </c>
      <c r="H298" s="5">
        <f t="shared" si="237"/>
        <v>9.4505339999999904</v>
      </c>
      <c r="I298" s="2" t="s">
        <v>66</v>
      </c>
      <c r="J298" s="33" t="s">
        <v>1102</v>
      </c>
      <c r="K298" s="34">
        <f t="shared" si="238"/>
        <v>43914</v>
      </c>
      <c r="L298" s="34" t="str">
        <f t="shared" ca="1" si="239"/>
        <v>2020-06-30</v>
      </c>
      <c r="M298" s="18">
        <f t="shared" ca="1" si="240"/>
        <v>10395</v>
      </c>
      <c r="N298" s="19">
        <f t="shared" ca="1" si="241"/>
        <v>0.33183693217893184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0.10999491428571438</v>
      </c>
    </row>
    <row r="299" spans="1:30">
      <c r="A299" s="31" t="s">
        <v>1103</v>
      </c>
      <c r="B299" s="2">
        <v>105</v>
      </c>
      <c r="C299" s="129">
        <v>80.37</v>
      </c>
      <c r="D299" s="125">
        <v>1.3048999999999999</v>
      </c>
      <c r="E299" s="32">
        <f t="shared" si="235"/>
        <v>0.2</v>
      </c>
      <c r="F299" s="13">
        <f t="shared" si="236"/>
        <v>6.3409914285714394E-2</v>
      </c>
      <c r="H299" s="5">
        <f t="shared" si="237"/>
        <v>6.6580410000000114</v>
      </c>
      <c r="I299" s="2" t="s">
        <v>66</v>
      </c>
      <c r="J299" s="33" t="s">
        <v>1104</v>
      </c>
      <c r="K299" s="34">
        <f t="shared" si="238"/>
        <v>43915</v>
      </c>
      <c r="L299" s="34" t="str">
        <f t="shared" ca="1" si="239"/>
        <v>2020-06-30</v>
      </c>
      <c r="M299" s="18">
        <f t="shared" ca="1" si="240"/>
        <v>10290</v>
      </c>
      <c r="N299" s="19">
        <f t="shared" ca="1" si="241"/>
        <v>0.23616957871720159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0.1365900857142856</v>
      </c>
    </row>
    <row r="300" spans="1:30">
      <c r="A300" s="31" t="s">
        <v>1105</v>
      </c>
      <c r="B300" s="2">
        <v>90</v>
      </c>
      <c r="C300" s="129">
        <v>69.31</v>
      </c>
      <c r="D300" s="125">
        <v>1.2968999999999999</v>
      </c>
      <c r="E300" s="32">
        <f t="shared" si="235"/>
        <v>0.19</v>
      </c>
      <c r="F300" s="13">
        <f t="shared" si="236"/>
        <v>6.9915366666666673E-2</v>
      </c>
      <c r="H300" s="5">
        <f t="shared" si="237"/>
        <v>6.2923830000000009</v>
      </c>
      <c r="I300" s="2" t="s">
        <v>66</v>
      </c>
      <c r="J300" s="33" t="s">
        <v>1106</v>
      </c>
      <c r="K300" s="34">
        <f t="shared" si="238"/>
        <v>43916</v>
      </c>
      <c r="L300" s="34" t="str">
        <f t="shared" ca="1" si="239"/>
        <v>2020-06-30</v>
      </c>
      <c r="M300" s="18">
        <f t="shared" ca="1" si="240"/>
        <v>8730</v>
      </c>
      <c r="N300" s="19">
        <f t="shared" ca="1" si="241"/>
        <v>0.26308359621993133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0.12008463333333333</v>
      </c>
    </row>
    <row r="301" spans="1:30">
      <c r="A301" s="31" t="s">
        <v>1107</v>
      </c>
      <c r="B301" s="2">
        <v>90</v>
      </c>
      <c r="C301" s="129">
        <v>69.09</v>
      </c>
      <c r="D301" s="125">
        <v>1.3009999999999999</v>
      </c>
      <c r="E301" s="32">
        <f t="shared" si="235"/>
        <v>0.19</v>
      </c>
      <c r="F301" s="13">
        <f t="shared" si="236"/>
        <v>6.6519300000000059E-2</v>
      </c>
      <c r="H301" s="5">
        <f t="shared" si="237"/>
        <v>5.9867370000000051</v>
      </c>
      <c r="I301" s="2" t="s">
        <v>66</v>
      </c>
      <c r="J301" s="33" t="s">
        <v>1108</v>
      </c>
      <c r="K301" s="34">
        <f t="shared" si="238"/>
        <v>43917</v>
      </c>
      <c r="L301" s="34" t="str">
        <f t="shared" ca="1" si="239"/>
        <v>2020-06-30</v>
      </c>
      <c r="M301" s="18">
        <f t="shared" ca="1" si="240"/>
        <v>8640</v>
      </c>
      <c r="N301" s="19">
        <f t="shared" ca="1" si="241"/>
        <v>0.25291192187500022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0.12348069999999994</v>
      </c>
    </row>
    <row r="302" spans="1:30">
      <c r="A302" s="31" t="s">
        <v>1116</v>
      </c>
      <c r="B302" s="2">
        <v>90</v>
      </c>
      <c r="C302" s="129">
        <v>69.73</v>
      </c>
      <c r="D302" s="125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7.6398766666666673E-2</v>
      </c>
      <c r="H302" s="5">
        <f t="shared" ref="H302" si="257">IF(G302="",$F$1*C302-B302,G302-B302)</f>
        <v>6.8758890000000008</v>
      </c>
      <c r="I302" s="2" t="s">
        <v>66</v>
      </c>
      <c r="J302" s="33" t="s">
        <v>1117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2020-06-30</v>
      </c>
      <c r="M302" s="18">
        <f t="shared" ref="M302" ca="1" si="260">(L302-K302+1)*B302</f>
        <v>8370</v>
      </c>
      <c r="N302" s="19">
        <f t="shared" ref="N302" ca="1" si="261">H302/M302*365</f>
        <v>0.29984462186379934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0.11360123333333333</v>
      </c>
    </row>
    <row r="303" spans="1:30">
      <c r="A303" s="31" t="s">
        <v>1118</v>
      </c>
      <c r="B303" s="2">
        <v>105</v>
      </c>
      <c r="C303" s="129">
        <v>81.11</v>
      </c>
      <c r="D303" s="125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7.3201171428571382E-2</v>
      </c>
      <c r="H303" s="5">
        <f t="shared" ref="H303" si="277">IF(G303="",$F$1*C303-B303,G303-B303)</f>
        <v>7.6861229999999949</v>
      </c>
      <c r="I303" s="2" t="s">
        <v>66</v>
      </c>
      <c r="J303" s="33" t="s">
        <v>1119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2020-06-30</v>
      </c>
      <c r="M303" s="18">
        <f t="shared" ref="M303" ca="1" si="280">(L303-K303+1)*B303</f>
        <v>9660</v>
      </c>
      <c r="N303" s="19">
        <f t="shared" ref="N303" ca="1" si="281">H303/M303*365</f>
        <v>0.29041769099378861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0.12679882857142863</v>
      </c>
    </row>
    <row r="304" spans="1:30">
      <c r="A304" s="31" t="s">
        <v>1120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7.6244399999999893E-2</v>
      </c>
      <c r="H304" s="5">
        <f>IF(G304="",$F$1*C304-B304,G304-B304)</f>
        <v>6.8619959999999907</v>
      </c>
      <c r="I304" s="2" t="s">
        <v>66</v>
      </c>
      <c r="J304" s="33" t="s">
        <v>1121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2020-06-30</v>
      </c>
      <c r="M304" s="18">
        <f ca="1">(L304-K304+1)*B304</f>
        <v>8190</v>
      </c>
      <c r="N304" s="19">
        <f ca="1">H304/M304*365</f>
        <v>0.30581545054945014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0.11375560000000011</v>
      </c>
    </row>
    <row r="305" spans="1:30">
      <c r="A305" s="31" t="s">
        <v>1122</v>
      </c>
      <c r="B305" s="2">
        <v>105</v>
      </c>
      <c r="C305" s="129">
        <v>80.12</v>
      </c>
      <c r="D305" s="125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6.0102057142857136E-2</v>
      </c>
      <c r="H305" s="5">
        <f t="shared" ref="H305:H306" si="297">IF(G305="",$F$1*C305-B305,G305-B305)</f>
        <v>6.3107159999999993</v>
      </c>
      <c r="I305" s="2" t="s">
        <v>66</v>
      </c>
      <c r="J305" s="33" t="s">
        <v>1123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2020-06-30</v>
      </c>
      <c r="M305" s="18">
        <f t="shared" ref="M305:M306" ca="1" si="300">(L305-K305+1)*B305</f>
        <v>9450</v>
      </c>
      <c r="N305" s="19">
        <f t="shared" ref="N305:N306" ca="1" si="301">H305/M305*365</f>
        <v>0.24374723174603172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0.13989794285714288</v>
      </c>
    </row>
    <row r="306" spans="1:30">
      <c r="A306" s="31" t="s">
        <v>1124</v>
      </c>
      <c r="B306" s="2">
        <v>90</v>
      </c>
      <c r="C306" s="129">
        <v>69.05</v>
      </c>
      <c r="D306" s="125">
        <v>1.3018000000000001</v>
      </c>
      <c r="E306" s="32">
        <f t="shared" si="295"/>
        <v>0.19</v>
      </c>
      <c r="F306" s="13">
        <f t="shared" si="296"/>
        <v>6.5901833333333257E-2</v>
      </c>
      <c r="H306" s="5">
        <f t="shared" si="297"/>
        <v>5.9311649999999929</v>
      </c>
      <c r="I306" s="2" t="s">
        <v>66</v>
      </c>
      <c r="J306" s="33" t="s">
        <v>1125</v>
      </c>
      <c r="K306" s="34">
        <f t="shared" si="298"/>
        <v>43924</v>
      </c>
      <c r="L306" s="34" t="str">
        <f t="shared" ca="1" si="299"/>
        <v>2020-06-30</v>
      </c>
      <c r="M306" s="18">
        <f t="shared" ca="1" si="300"/>
        <v>8010</v>
      </c>
      <c r="N306" s="19">
        <f t="shared" ca="1" si="301"/>
        <v>0.27027156367041166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0.12409816666666675</v>
      </c>
    </row>
    <row r="307" spans="1:30">
      <c r="A307" s="31" t="s">
        <v>1131</v>
      </c>
      <c r="B307" s="2">
        <v>90</v>
      </c>
      <c r="C307" s="129">
        <v>67.59</v>
      </c>
      <c r="D307" s="125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4.3364300000000036E-2</v>
      </c>
      <c r="H307" s="5">
        <f t="shared" ref="H307:H310" si="317">IF(G307="",$F$1*C307-B307,G307-B307)</f>
        <v>3.9027870000000036</v>
      </c>
      <c r="I307" s="2" t="s">
        <v>66</v>
      </c>
      <c r="J307" s="33" t="s">
        <v>1132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2020-06-30</v>
      </c>
      <c r="M307" s="18">
        <f t="shared" ref="M307:M310" ca="1" si="320">(L307-K307+1)*B307</f>
        <v>7650</v>
      </c>
      <c r="N307" s="19">
        <f t="shared" ref="N307:N310" ca="1" si="321">H307/M307*365</f>
        <v>0.18621140588235313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0.14663569999999998</v>
      </c>
    </row>
    <row r="308" spans="1:30">
      <c r="A308" s="31" t="s">
        <v>1133</v>
      </c>
      <c r="B308" s="2">
        <v>240</v>
      </c>
      <c r="C308" s="129">
        <v>181.04</v>
      </c>
      <c r="D308" s="125">
        <v>1.3241000000000001</v>
      </c>
      <c r="E308" s="32">
        <f t="shared" si="315"/>
        <v>0.29000000000000004</v>
      </c>
      <c r="F308" s="13">
        <f t="shared" si="316"/>
        <v>4.7995299999999949E-2</v>
      </c>
      <c r="H308" s="5">
        <f t="shared" si="317"/>
        <v>11.518871999999988</v>
      </c>
      <c r="I308" s="2" t="s">
        <v>66</v>
      </c>
      <c r="J308" s="33" t="s">
        <v>1134</v>
      </c>
      <c r="K308" s="34">
        <f t="shared" si="318"/>
        <v>43929</v>
      </c>
      <c r="L308" s="34" t="str">
        <f t="shared" ca="1" si="319"/>
        <v>2020-06-30</v>
      </c>
      <c r="M308" s="18">
        <f t="shared" ca="1" si="320"/>
        <v>20160</v>
      </c>
      <c r="N308" s="19">
        <f t="shared" ca="1" si="321"/>
        <v>0.20855100595238071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0.24200470000000007</v>
      </c>
    </row>
    <row r="309" spans="1:30">
      <c r="A309" s="31" t="s">
        <v>1135</v>
      </c>
      <c r="B309" s="2">
        <v>240</v>
      </c>
      <c r="C309" s="129">
        <v>180.46</v>
      </c>
      <c r="D309" s="125">
        <v>1.3283</v>
      </c>
      <c r="E309" s="32">
        <f t="shared" si="315"/>
        <v>0.29000000000000004</v>
      </c>
      <c r="F309" s="13">
        <f t="shared" si="316"/>
        <v>4.4637824999999985E-2</v>
      </c>
      <c r="H309" s="5">
        <f t="shared" si="317"/>
        <v>10.713077999999996</v>
      </c>
      <c r="I309" s="2" t="s">
        <v>66</v>
      </c>
      <c r="J309" s="33" t="s">
        <v>1136</v>
      </c>
      <c r="K309" s="34">
        <f t="shared" si="318"/>
        <v>43930</v>
      </c>
      <c r="L309" s="34" t="str">
        <f t="shared" ca="1" si="319"/>
        <v>2020-06-30</v>
      </c>
      <c r="M309" s="18">
        <f t="shared" ca="1" si="320"/>
        <v>19920</v>
      </c>
      <c r="N309" s="19">
        <f t="shared" ca="1" si="321"/>
        <v>0.19629886897590354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0.24536217500000004</v>
      </c>
    </row>
    <row r="310" spans="1:30">
      <c r="A310" s="31" t="s">
        <v>1137</v>
      </c>
      <c r="B310" s="2">
        <v>240</v>
      </c>
      <c r="C310" s="129">
        <v>181.53</v>
      </c>
      <c r="D310" s="125">
        <v>1.3205</v>
      </c>
      <c r="E310" s="32">
        <f t="shared" si="315"/>
        <v>0.29000000000000004</v>
      </c>
      <c r="F310" s="13">
        <f t="shared" si="316"/>
        <v>5.0831787499999947E-2</v>
      </c>
      <c r="H310" s="5">
        <f t="shared" si="317"/>
        <v>12.199628999999987</v>
      </c>
      <c r="I310" s="2" t="s">
        <v>66</v>
      </c>
      <c r="J310" s="33" t="s">
        <v>1138</v>
      </c>
      <c r="K310" s="34">
        <f t="shared" si="318"/>
        <v>43931</v>
      </c>
      <c r="L310" s="34" t="str">
        <f t="shared" ca="1" si="319"/>
        <v>2020-06-30</v>
      </c>
      <c r="M310" s="18">
        <f t="shared" ca="1" si="320"/>
        <v>19680</v>
      </c>
      <c r="N310" s="19">
        <f t="shared" ca="1" si="321"/>
        <v>0.22626344435975587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0.23916821250000009</v>
      </c>
    </row>
    <row r="311" spans="1:30">
      <c r="A311" s="31" t="s">
        <v>1144</v>
      </c>
      <c r="B311" s="2">
        <v>240</v>
      </c>
      <c r="C311" s="129">
        <v>182.28</v>
      </c>
      <c r="D311" s="125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5.5173349999999982E-2</v>
      </c>
      <c r="H311" s="5">
        <f t="shared" ref="H311:H315" si="337">IF(G311="",$F$1*C311-B311,G311-B311)</f>
        <v>13.241603999999995</v>
      </c>
      <c r="I311" s="2" t="s">
        <v>66</v>
      </c>
      <c r="J311" s="33" t="s">
        <v>1145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2020-06-30</v>
      </c>
      <c r="M311" s="18">
        <f t="shared" ref="M311:M315" ca="1" si="340">(L311-K311+1)*B311</f>
        <v>18960</v>
      </c>
      <c r="N311" s="19">
        <f t="shared" ref="N311:N315" ca="1" si="341">H311/M311*365</f>
        <v>0.2549148449367088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0.23482665000000005</v>
      </c>
    </row>
    <row r="312" spans="1:30">
      <c r="A312" s="31" t="s">
        <v>1146</v>
      </c>
      <c r="B312" s="2">
        <v>135</v>
      </c>
      <c r="C312" s="129">
        <v>100.74</v>
      </c>
      <c r="D312" s="125">
        <v>1.3385</v>
      </c>
      <c r="E312" s="32">
        <f t="shared" si="335"/>
        <v>0.22000000000000003</v>
      </c>
      <c r="F312" s="13">
        <f t="shared" si="336"/>
        <v>3.6726533333333262E-2</v>
      </c>
      <c r="H312" s="5">
        <f t="shared" si="337"/>
        <v>4.9580819999999903</v>
      </c>
      <c r="I312" s="2" t="s">
        <v>66</v>
      </c>
      <c r="J312" s="33" t="s">
        <v>1147</v>
      </c>
      <c r="K312" s="34">
        <f t="shared" si="338"/>
        <v>43935</v>
      </c>
      <c r="L312" s="34" t="str">
        <f t="shared" ca="1" si="339"/>
        <v>2020-06-30</v>
      </c>
      <c r="M312" s="18">
        <f t="shared" ca="1" si="340"/>
        <v>10530</v>
      </c>
      <c r="N312" s="19">
        <f t="shared" ca="1" si="341"/>
        <v>0.17186134188034155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0.18327346666666677</v>
      </c>
    </row>
    <row r="313" spans="1:30">
      <c r="A313" s="31" t="s">
        <v>1148</v>
      </c>
      <c r="B313" s="2">
        <v>240</v>
      </c>
      <c r="C313" s="129">
        <v>180.33</v>
      </c>
      <c r="D313" s="125">
        <v>1.3292999999999999</v>
      </c>
      <c r="E313" s="32">
        <f t="shared" si="335"/>
        <v>0.29000000000000004</v>
      </c>
      <c r="F313" s="13">
        <f t="shared" si="336"/>
        <v>4.3885287500000085E-2</v>
      </c>
      <c r="H313" s="5">
        <f t="shared" si="337"/>
        <v>10.53246900000002</v>
      </c>
      <c r="I313" s="2" t="s">
        <v>66</v>
      </c>
      <c r="J313" s="33" t="s">
        <v>1149</v>
      </c>
      <c r="K313" s="34">
        <f t="shared" si="338"/>
        <v>43936</v>
      </c>
      <c r="L313" s="34" t="str">
        <f t="shared" ca="1" si="339"/>
        <v>2020-06-30</v>
      </c>
      <c r="M313" s="18">
        <f t="shared" ca="1" si="340"/>
        <v>18480</v>
      </c>
      <c r="N313" s="19">
        <f t="shared" ca="1" si="341"/>
        <v>0.20802766152597443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0.24611471249999994</v>
      </c>
    </row>
    <row r="314" spans="1:30">
      <c r="A314" s="31" t="s">
        <v>1150</v>
      </c>
      <c r="B314" s="2">
        <v>240</v>
      </c>
      <c r="C314" s="129">
        <v>180.06</v>
      </c>
      <c r="D314" s="125">
        <v>1.3312999999999999</v>
      </c>
      <c r="E314" s="32">
        <f t="shared" si="335"/>
        <v>0.29000000000000004</v>
      </c>
      <c r="F314" s="13">
        <f t="shared" si="336"/>
        <v>4.2322324999999952E-2</v>
      </c>
      <c r="H314" s="5">
        <f t="shared" si="337"/>
        <v>10.157357999999988</v>
      </c>
      <c r="I314" s="2" t="s">
        <v>66</v>
      </c>
      <c r="J314" s="33" t="s">
        <v>1151</v>
      </c>
      <c r="K314" s="34">
        <f t="shared" si="338"/>
        <v>43937</v>
      </c>
      <c r="L314" s="34" t="str">
        <f t="shared" ca="1" si="339"/>
        <v>2020-06-30</v>
      </c>
      <c r="M314" s="18">
        <f t="shared" ca="1" si="340"/>
        <v>18240</v>
      </c>
      <c r="N314" s="19">
        <f t="shared" ca="1" si="341"/>
        <v>0.20325853453947346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0.2476776750000001</v>
      </c>
    </row>
    <row r="315" spans="1:30">
      <c r="A315" s="31" t="s">
        <v>1152</v>
      </c>
      <c r="B315" s="2">
        <v>240</v>
      </c>
      <c r="C315" s="129">
        <v>178.44</v>
      </c>
      <c r="D315" s="125">
        <v>1.3433999999999999</v>
      </c>
      <c r="E315" s="32">
        <f t="shared" si="335"/>
        <v>0.29000000000000004</v>
      </c>
      <c r="F315" s="13">
        <f t="shared" si="336"/>
        <v>3.2944549999999968E-2</v>
      </c>
      <c r="H315" s="5">
        <f t="shared" si="337"/>
        <v>7.9066919999999925</v>
      </c>
      <c r="I315" s="2" t="s">
        <v>66</v>
      </c>
      <c r="J315" s="33" t="s">
        <v>1153</v>
      </c>
      <c r="K315" s="34">
        <f t="shared" si="338"/>
        <v>43938</v>
      </c>
      <c r="L315" s="34" t="str">
        <f t="shared" ca="1" si="339"/>
        <v>2020-06-30</v>
      </c>
      <c r="M315" s="18">
        <f t="shared" ca="1" si="340"/>
        <v>18000</v>
      </c>
      <c r="N315" s="19">
        <f t="shared" ca="1" si="341"/>
        <v>0.16033014333333317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0.25705545000000007</v>
      </c>
    </row>
    <row r="316" spans="1:30">
      <c r="A316" s="31" t="s">
        <v>1159</v>
      </c>
      <c r="B316" s="2">
        <v>240</v>
      </c>
      <c r="C316" s="129">
        <v>177.77</v>
      </c>
      <c r="D316" s="125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2.9066087500000039E-2</v>
      </c>
      <c r="H316" s="5">
        <f t="shared" ref="H316:H320" si="357">IF(G316="",$F$1*C316-B316,G316-B316)</f>
        <v>6.975861000000009</v>
      </c>
      <c r="I316" s="2" t="s">
        <v>66</v>
      </c>
      <c r="J316" s="33" t="s">
        <v>1160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2020-06-30</v>
      </c>
      <c r="M316" s="18">
        <f t="shared" ref="M316:M320" ca="1" si="360">(L316-K316+1)*B316</f>
        <v>17280</v>
      </c>
      <c r="N316" s="19">
        <f t="shared" ref="N316:N320" ca="1" si="361">H316/M316*365</f>
        <v>0.14734891579861129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0.26093391249999998</v>
      </c>
    </row>
    <row r="317" spans="1:30">
      <c r="A317" s="31" t="s">
        <v>1161</v>
      </c>
      <c r="B317" s="2">
        <v>240</v>
      </c>
      <c r="C317" s="129">
        <v>179.79</v>
      </c>
      <c r="D317" s="125">
        <v>1.3332999999999999</v>
      </c>
      <c r="E317" s="32">
        <f t="shared" si="355"/>
        <v>0.29000000000000004</v>
      </c>
      <c r="F317" s="13">
        <f t="shared" si="356"/>
        <v>4.0759362499999931E-2</v>
      </c>
      <c r="H317" s="5">
        <f t="shared" si="357"/>
        <v>9.7822469999999839</v>
      </c>
      <c r="I317" s="2" t="s">
        <v>66</v>
      </c>
      <c r="J317" s="33" t="s">
        <v>1162</v>
      </c>
      <c r="K317" s="34">
        <f t="shared" si="358"/>
        <v>43942</v>
      </c>
      <c r="L317" s="34" t="str">
        <f t="shared" ca="1" si="359"/>
        <v>2020-06-30</v>
      </c>
      <c r="M317" s="18">
        <f t="shared" ca="1" si="360"/>
        <v>17040</v>
      </c>
      <c r="N317" s="19">
        <f t="shared" ca="1" si="361"/>
        <v>0.2095375677816898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0.24924063750000011</v>
      </c>
    </row>
    <row r="318" spans="1:30">
      <c r="A318" s="31" t="s">
        <v>1163</v>
      </c>
      <c r="B318" s="2">
        <v>240</v>
      </c>
      <c r="C318" s="129">
        <v>178.4</v>
      </c>
      <c r="D318" s="125">
        <v>1.3436999999999999</v>
      </c>
      <c r="E318" s="32">
        <f t="shared" si="355"/>
        <v>0.29000000000000004</v>
      </c>
      <c r="F318" s="13">
        <f t="shared" si="356"/>
        <v>3.2713000000000034E-2</v>
      </c>
      <c r="H318" s="5">
        <f t="shared" si="357"/>
        <v>7.8511200000000088</v>
      </c>
      <c r="I318" s="2" t="s">
        <v>66</v>
      </c>
      <c r="J318" s="33" t="s">
        <v>1164</v>
      </c>
      <c r="K318" s="34">
        <f t="shared" si="358"/>
        <v>43943</v>
      </c>
      <c r="L318" s="34" t="str">
        <f t="shared" ca="1" si="359"/>
        <v>2020-06-30</v>
      </c>
      <c r="M318" s="18">
        <f t="shared" ca="1" si="360"/>
        <v>16800</v>
      </c>
      <c r="N318" s="19">
        <f t="shared" ca="1" si="361"/>
        <v>0.17057492857142878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0.25728699999999999</v>
      </c>
    </row>
    <row r="319" spans="1:30">
      <c r="A319" s="31" t="s">
        <v>1165</v>
      </c>
      <c r="B319" s="2">
        <v>240</v>
      </c>
      <c r="C319" s="129">
        <v>178.81</v>
      </c>
      <c r="D319" s="125">
        <v>1.3406</v>
      </c>
      <c r="E319" s="32">
        <f t="shared" si="355"/>
        <v>0.29000000000000004</v>
      </c>
      <c r="F319" s="13">
        <f t="shared" si="356"/>
        <v>3.5086387500000052E-2</v>
      </c>
      <c r="H319" s="5">
        <f t="shared" si="357"/>
        <v>8.4207330000000127</v>
      </c>
      <c r="I319" s="2" t="s">
        <v>66</v>
      </c>
      <c r="J319" s="33" t="s">
        <v>1166</v>
      </c>
      <c r="K319" s="34">
        <f t="shared" si="358"/>
        <v>43944</v>
      </c>
      <c r="L319" s="34" t="str">
        <f t="shared" ca="1" si="359"/>
        <v>2020-06-30</v>
      </c>
      <c r="M319" s="18">
        <f t="shared" ca="1" si="360"/>
        <v>16560</v>
      </c>
      <c r="N319" s="19">
        <f t="shared" ca="1" si="361"/>
        <v>0.18560190489130463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0.2549136125</v>
      </c>
    </row>
    <row r="320" spans="1:30">
      <c r="A320" s="31" t="s">
        <v>1167</v>
      </c>
      <c r="B320" s="2">
        <v>240</v>
      </c>
      <c r="C320" s="129">
        <v>180.26</v>
      </c>
      <c r="D320" s="125">
        <v>1.3298000000000001</v>
      </c>
      <c r="E320" s="32">
        <f t="shared" si="355"/>
        <v>0.29000000000000004</v>
      </c>
      <c r="F320" s="13">
        <f t="shared" si="356"/>
        <v>4.3480074999999965E-2</v>
      </c>
      <c r="H320" s="5">
        <f t="shared" si="357"/>
        <v>10.435217999999992</v>
      </c>
      <c r="I320" s="2" t="s">
        <v>66</v>
      </c>
      <c r="J320" s="33" t="s">
        <v>1168</v>
      </c>
      <c r="K320" s="34">
        <f t="shared" si="358"/>
        <v>43945</v>
      </c>
      <c r="L320" s="34" t="str">
        <f t="shared" ca="1" si="359"/>
        <v>2020-06-30</v>
      </c>
      <c r="M320" s="18">
        <f t="shared" ca="1" si="360"/>
        <v>16320</v>
      </c>
      <c r="N320" s="19">
        <f t="shared" ca="1" si="361"/>
        <v>0.23338569669117631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0.24651992500000008</v>
      </c>
    </row>
    <row r="321" spans="1:30">
      <c r="A321" s="31" t="s">
        <v>1174</v>
      </c>
      <c r="B321" s="2">
        <v>240</v>
      </c>
      <c r="C321" s="129">
        <v>179.08</v>
      </c>
      <c r="D321" s="125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3.6649350000000067E-2</v>
      </c>
      <c r="H321" s="5">
        <f t="shared" ref="H321:H324" si="377">IF(G321="",$F$1*C321-B321,G321-B321)</f>
        <v>8.7958440000000166</v>
      </c>
      <c r="I321" s="2" t="s">
        <v>66</v>
      </c>
      <c r="J321" s="33" t="s">
        <v>1175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2020-06-30</v>
      </c>
      <c r="M321" s="18">
        <f t="shared" ref="M321:M324" ca="1" si="380">(L321-K321+1)*B321</f>
        <v>15600</v>
      </c>
      <c r="N321" s="19">
        <f t="shared" ref="N321:N324" ca="1" si="381">H321/M321*365</f>
        <v>0.20580019615384657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0.25335064999999996</v>
      </c>
    </row>
    <row r="322" spans="1:30">
      <c r="A322" s="31" t="s">
        <v>1176</v>
      </c>
      <c r="B322" s="2">
        <v>240</v>
      </c>
      <c r="C322" s="129">
        <v>177.93</v>
      </c>
      <c r="D322" s="125">
        <v>1.3472</v>
      </c>
      <c r="E322" s="32">
        <f t="shared" si="375"/>
        <v>0.29000000000000004</v>
      </c>
      <c r="F322" s="13">
        <f t="shared" si="376"/>
        <v>2.9992287500000003E-2</v>
      </c>
      <c r="H322" s="5">
        <f t="shared" si="377"/>
        <v>7.1981490000000008</v>
      </c>
      <c r="I322" s="2" t="s">
        <v>66</v>
      </c>
      <c r="J322" s="33" t="s">
        <v>1177</v>
      </c>
      <c r="K322" s="34">
        <f t="shared" si="378"/>
        <v>43949</v>
      </c>
      <c r="L322" s="34" t="str">
        <f t="shared" ca="1" si="379"/>
        <v>2020-06-30</v>
      </c>
      <c r="M322" s="18">
        <f t="shared" ca="1" si="380"/>
        <v>15360</v>
      </c>
      <c r="N322" s="19">
        <f t="shared" ca="1" si="381"/>
        <v>0.17104976464843752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0.26000771250000004</v>
      </c>
    </row>
    <row r="323" spans="1:30">
      <c r="A323" s="31" t="s">
        <v>1178</v>
      </c>
      <c r="B323" s="2">
        <v>240</v>
      </c>
      <c r="C323" s="129">
        <v>177.12</v>
      </c>
      <c r="D323" s="125">
        <v>1.3533999999999999</v>
      </c>
      <c r="E323" s="32">
        <f t="shared" si="375"/>
        <v>0.29000000000000004</v>
      </c>
      <c r="F323" s="13">
        <f t="shared" si="376"/>
        <v>2.5303399999999955E-2</v>
      </c>
      <c r="H323" s="5">
        <f t="shared" si="377"/>
        <v>6.0728159999999889</v>
      </c>
      <c r="I323" s="2" t="s">
        <v>66</v>
      </c>
      <c r="J323" s="33" t="s">
        <v>1179</v>
      </c>
      <c r="K323" s="34">
        <f t="shared" si="378"/>
        <v>43950</v>
      </c>
      <c r="L323" s="34" t="str">
        <f t="shared" ca="1" si="379"/>
        <v>2020-06-30</v>
      </c>
      <c r="M323" s="18">
        <f t="shared" ca="1" si="380"/>
        <v>15120</v>
      </c>
      <c r="N323" s="19">
        <f t="shared" ca="1" si="381"/>
        <v>0.14659906349206323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0.26469660000000006</v>
      </c>
    </row>
    <row r="324" spans="1:30">
      <c r="A324" s="31" t="s">
        <v>1180</v>
      </c>
      <c r="B324" s="2">
        <v>135</v>
      </c>
      <c r="C324" s="129">
        <v>98.52</v>
      </c>
      <c r="D324" s="125">
        <v>1.3686</v>
      </c>
      <c r="E324" s="32">
        <f t="shared" si="375"/>
        <v>0.22000000000000003</v>
      </c>
      <c r="F324" s="13">
        <f t="shared" si="376"/>
        <v>1.388026666666654E-2</v>
      </c>
      <c r="H324" s="5">
        <f t="shared" si="377"/>
        <v>1.873835999999983</v>
      </c>
      <c r="I324" s="2" t="s">
        <v>66</v>
      </c>
      <c r="J324" s="33" t="s">
        <v>1181</v>
      </c>
      <c r="K324" s="34">
        <f t="shared" si="378"/>
        <v>43951</v>
      </c>
      <c r="L324" s="34" t="str">
        <f t="shared" ca="1" si="379"/>
        <v>2020-06-30</v>
      </c>
      <c r="M324" s="18">
        <f t="shared" ca="1" si="380"/>
        <v>8370</v>
      </c>
      <c r="N324" s="19">
        <f t="shared" ca="1" si="381"/>
        <v>8.1714473118278827E-2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0.2061197333333335</v>
      </c>
    </row>
    <row r="325" spans="1:30">
      <c r="A325" s="31" t="s">
        <v>1192</v>
      </c>
      <c r="B325" s="2">
        <v>135</v>
      </c>
      <c r="C325" s="129">
        <v>97.97</v>
      </c>
      <c r="D325" s="125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8.2201555555556118E-3</v>
      </c>
      <c r="H325" s="5">
        <f t="shared" ref="H325" si="397">IF(G325="",$F$1*C325-B325,G325-B325)</f>
        <v>1.1097210000000075</v>
      </c>
      <c r="I325" s="2" t="s">
        <v>66</v>
      </c>
      <c r="J325" s="33" t="s">
        <v>1187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2020-06-30</v>
      </c>
      <c r="M325" s="18">
        <f t="shared" ref="M325" ca="1" si="400">(L325-K325+1)*B325</f>
        <v>7560</v>
      </c>
      <c r="N325" s="19">
        <f t="shared" ref="N325" ca="1" si="401">H325/M325*365</f>
        <v>5.3577799603174964E-2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0.21177984444444442</v>
      </c>
    </row>
    <row r="326" spans="1:30">
      <c r="A326" s="31" t="s">
        <v>1193</v>
      </c>
      <c r="B326" s="2">
        <v>135</v>
      </c>
      <c r="C326" s="129">
        <v>98.22</v>
      </c>
      <c r="D326" s="125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1.0792933333333268E-2</v>
      </c>
      <c r="H326" s="5">
        <f t="shared" ref="H326:H327" si="417">IF(G326="",$F$1*C326-B326,G326-B326)</f>
        <v>1.4570459999999912</v>
      </c>
      <c r="I326" s="2" t="s">
        <v>66</v>
      </c>
      <c r="J326" s="33" t="s">
        <v>1189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2020-06-30</v>
      </c>
      <c r="M326" s="18">
        <f t="shared" ref="M326:M327" ca="1" si="420">(L326-K326+1)*B326</f>
        <v>7425</v>
      </c>
      <c r="N326" s="19">
        <f t="shared" ref="N326:N327" ca="1" si="421">H326/M326*365</f>
        <v>7.1625830303029867E-2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0.20920706666666677</v>
      </c>
    </row>
    <row r="327" spans="1:30">
      <c r="A327" s="31" t="s">
        <v>1194</v>
      </c>
      <c r="B327" s="2">
        <v>135</v>
      </c>
      <c r="C327" s="129">
        <v>97.21</v>
      </c>
      <c r="D327" s="125">
        <v>1.3871</v>
      </c>
      <c r="E327" s="32">
        <f t="shared" si="415"/>
        <v>0.22000000000000003</v>
      </c>
      <c r="F327" s="13">
        <f t="shared" si="416"/>
        <v>3.9891111111092802E-4</v>
      </c>
      <c r="H327" s="5">
        <f t="shared" si="417"/>
        <v>5.3852999999975282E-2</v>
      </c>
      <c r="I327" s="2" t="s">
        <v>66</v>
      </c>
      <c r="J327" s="33" t="s">
        <v>1191</v>
      </c>
      <c r="K327" s="34">
        <f t="shared" si="418"/>
        <v>43959</v>
      </c>
      <c r="L327" s="34" t="str">
        <f t="shared" ca="1" si="419"/>
        <v>2020-06-30</v>
      </c>
      <c r="M327" s="18">
        <f t="shared" ca="1" si="420"/>
        <v>7290</v>
      </c>
      <c r="N327" s="19">
        <f t="shared" ca="1" si="421"/>
        <v>2.6963436213979395E-3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0.2196010888888891</v>
      </c>
    </row>
    <row r="328" spans="1:30">
      <c r="A328" s="31" t="s">
        <v>1205</v>
      </c>
      <c r="B328" s="2">
        <v>135</v>
      </c>
      <c r="C328" s="129">
        <v>97.29</v>
      </c>
      <c r="D328" s="125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1.2221999999999971E-3</v>
      </c>
      <c r="H328" s="5">
        <f t="shared" ref="H328" si="437">IF(G328="",$F$1*C328-B328,G328-B328)</f>
        <v>0.16499699999999962</v>
      </c>
      <c r="I328" s="2" t="s">
        <v>66</v>
      </c>
      <c r="J328" s="33" t="s">
        <v>1196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2020-06-30</v>
      </c>
      <c r="M328" s="18">
        <f t="shared" ref="M328" ca="1" si="440">(L328-K328+1)*B328</f>
        <v>6885</v>
      </c>
      <c r="N328" s="19">
        <f t="shared" ref="N328" ca="1" si="441">H328/M328*365</f>
        <v>8.7471176470588028E-3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0.21877780000000002</v>
      </c>
    </row>
    <row r="329" spans="1:30">
      <c r="A329" s="31" t="s">
        <v>1206</v>
      </c>
      <c r="B329" s="2">
        <v>135</v>
      </c>
      <c r="C329" s="129">
        <v>97.29</v>
      </c>
      <c r="D329" s="125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1.2221999999999971E-3</v>
      </c>
      <c r="H329" s="5">
        <f t="shared" ref="H329:H332" si="457">IF(G329="",$F$1*C329-B329,G329-B329)</f>
        <v>0.16499699999999962</v>
      </c>
      <c r="I329" s="2" t="s">
        <v>66</v>
      </c>
      <c r="J329" s="33" t="s">
        <v>1198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2020-06-30</v>
      </c>
      <c r="M329" s="18">
        <f t="shared" ref="M329:M332" ca="1" si="460">(L329-K329+1)*B329</f>
        <v>6750</v>
      </c>
      <c r="N329" s="19">
        <f t="shared" ref="N329:N332" ca="1" si="461">H329/M329*365</f>
        <v>8.9220599999999799E-3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0.21877780000000002</v>
      </c>
    </row>
    <row r="330" spans="1:30">
      <c r="A330" s="31" t="s">
        <v>1207</v>
      </c>
      <c r="B330" s="2">
        <v>135</v>
      </c>
      <c r="C330" s="129">
        <v>97.1</v>
      </c>
      <c r="D330" s="125">
        <v>1.3887</v>
      </c>
      <c r="E330" s="32">
        <f t="shared" si="455"/>
        <v>0.22000000000000003</v>
      </c>
      <c r="F330" s="13">
        <f t="shared" si="456"/>
        <v>-7.3311111111117359E-4</v>
      </c>
      <c r="H330" s="5">
        <f t="shared" si="457"/>
        <v>-9.897000000000844E-2</v>
      </c>
      <c r="I330" s="2" t="s">
        <v>66</v>
      </c>
      <c r="J330" s="33" t="s">
        <v>1200</v>
      </c>
      <c r="K330" s="34">
        <f t="shared" si="458"/>
        <v>43964</v>
      </c>
      <c r="L330" s="34" t="str">
        <f t="shared" ca="1" si="459"/>
        <v>2020-06-30</v>
      </c>
      <c r="M330" s="18">
        <f t="shared" ca="1" si="460"/>
        <v>6615</v>
      </c>
      <c r="N330" s="19">
        <f t="shared" ca="1" si="461"/>
        <v>-5.4609297052158855E-3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0.22073311111111121</v>
      </c>
    </row>
    <row r="331" spans="1:30">
      <c r="A331" s="31" t="s">
        <v>1208</v>
      </c>
      <c r="B331" s="2">
        <v>135</v>
      </c>
      <c r="C331" s="129">
        <v>98.11</v>
      </c>
      <c r="D331" s="125">
        <v>1.3744000000000001</v>
      </c>
      <c r="E331" s="32">
        <f t="shared" si="455"/>
        <v>0.22000000000000003</v>
      </c>
      <c r="F331" s="13">
        <f t="shared" si="456"/>
        <v>9.6609111111111666E-3</v>
      </c>
      <c r="H331" s="5">
        <f t="shared" si="457"/>
        <v>1.3042230000000075</v>
      </c>
      <c r="I331" s="2" t="s">
        <v>66</v>
      </c>
      <c r="J331" s="33" t="s">
        <v>1202</v>
      </c>
      <c r="K331" s="34">
        <f t="shared" si="458"/>
        <v>43965</v>
      </c>
      <c r="L331" s="34" t="str">
        <f t="shared" ca="1" si="459"/>
        <v>2020-06-30</v>
      </c>
      <c r="M331" s="18">
        <f t="shared" ca="1" si="460"/>
        <v>6480</v>
      </c>
      <c r="N331" s="19">
        <f t="shared" ca="1" si="461"/>
        <v>7.3463178240741153E-2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0.21033908888888886</v>
      </c>
    </row>
    <row r="332" spans="1:30">
      <c r="A332" s="31" t="s">
        <v>1209</v>
      </c>
      <c r="B332" s="2">
        <v>135</v>
      </c>
      <c r="C332" s="129">
        <v>98.39</v>
      </c>
      <c r="D332" s="125">
        <v>1.3705000000000001</v>
      </c>
      <c r="E332" s="32">
        <f t="shared" si="455"/>
        <v>0.22000000000000003</v>
      </c>
      <c r="F332" s="13">
        <f t="shared" si="456"/>
        <v>1.2542422222222276E-2</v>
      </c>
      <c r="H332" s="5">
        <f t="shared" si="457"/>
        <v>1.6932270000000074</v>
      </c>
      <c r="I332" s="2" t="s">
        <v>66</v>
      </c>
      <c r="J332" s="33" t="s">
        <v>1204</v>
      </c>
      <c r="K332" s="34">
        <f t="shared" si="458"/>
        <v>43966</v>
      </c>
      <c r="L332" s="34" t="str">
        <f t="shared" ca="1" si="459"/>
        <v>2020-06-30</v>
      </c>
      <c r="M332" s="18">
        <f t="shared" ca="1" si="460"/>
        <v>6345</v>
      </c>
      <c r="N332" s="19">
        <f t="shared" ca="1" si="461"/>
        <v>9.7403917257683631E-2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0.20745757777777776</v>
      </c>
    </row>
    <row r="333" spans="1:30">
      <c r="A333" s="31" t="s">
        <v>1210</v>
      </c>
      <c r="B333" s="2">
        <v>135</v>
      </c>
      <c r="C333" s="129">
        <v>98.14</v>
      </c>
      <c r="D333" s="125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9.9696444444444098E-3</v>
      </c>
      <c r="H333" s="5">
        <f t="shared" ref="H333:H337" si="477">IF(G333="",$F$1*C333-B333,G333-B333)</f>
        <v>1.3459019999999953</v>
      </c>
      <c r="I333" s="2" t="s">
        <v>66</v>
      </c>
      <c r="J333" s="33" t="s">
        <v>1211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2020-06-30</v>
      </c>
      <c r="M333" s="18">
        <f t="shared" ref="M333:M337" ca="1" si="480">(L333-K333+1)*B333</f>
        <v>5940</v>
      </c>
      <c r="N333" s="19">
        <f t="shared" ref="N333:N337" ca="1" si="481">H333/M333*365</f>
        <v>8.2702732323232039E-2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0.21003035555555563</v>
      </c>
    </row>
    <row r="334" spans="1:30">
      <c r="A334" s="31" t="s">
        <v>1212</v>
      </c>
      <c r="B334" s="2">
        <v>135</v>
      </c>
      <c r="C334" s="129">
        <v>97.34</v>
      </c>
      <c r="D334" s="125">
        <v>1.3853</v>
      </c>
      <c r="E334" s="32">
        <f t="shared" si="475"/>
        <v>0.22000000000000003</v>
      </c>
      <c r="F334" s="13">
        <f t="shared" si="476"/>
        <v>1.7367555555556128E-3</v>
      </c>
      <c r="H334" s="5">
        <f t="shared" si="477"/>
        <v>0.23446200000000772</v>
      </c>
      <c r="I334" s="2" t="s">
        <v>66</v>
      </c>
      <c r="J334" s="33" t="s">
        <v>1213</v>
      </c>
      <c r="K334" s="34">
        <f t="shared" si="478"/>
        <v>43970</v>
      </c>
      <c r="L334" s="34" t="str">
        <f t="shared" ca="1" si="479"/>
        <v>2020-06-30</v>
      </c>
      <c r="M334" s="18">
        <f t="shared" ca="1" si="480"/>
        <v>5805</v>
      </c>
      <c r="N334" s="19">
        <f t="shared" ca="1" si="481"/>
        <v>1.4742227390181365E-2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0.21826324444444442</v>
      </c>
    </row>
    <row r="335" spans="1:30">
      <c r="A335" s="31" t="s">
        <v>1214</v>
      </c>
      <c r="B335" s="2">
        <v>135</v>
      </c>
      <c r="C335" s="129">
        <v>97.81</v>
      </c>
      <c r="D335" s="125">
        <v>1.3786</v>
      </c>
      <c r="E335" s="32">
        <f t="shared" si="475"/>
        <v>0.22000000000000003</v>
      </c>
      <c r="F335" s="13">
        <f t="shared" si="476"/>
        <v>6.5735777777776831E-3</v>
      </c>
      <c r="H335" s="5">
        <f t="shared" si="477"/>
        <v>0.88743299999998726</v>
      </c>
      <c r="I335" s="2" t="s">
        <v>66</v>
      </c>
      <c r="J335" s="33" t="s">
        <v>1215</v>
      </c>
      <c r="K335" s="34">
        <f t="shared" si="478"/>
        <v>43971</v>
      </c>
      <c r="L335" s="34" t="str">
        <f t="shared" ca="1" si="479"/>
        <v>2020-06-30</v>
      </c>
      <c r="M335" s="18">
        <f t="shared" ca="1" si="480"/>
        <v>5670</v>
      </c>
      <c r="N335" s="19">
        <f t="shared" ca="1" si="481"/>
        <v>5.7127521164020346E-2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0.21342642222222236</v>
      </c>
    </row>
    <row r="336" spans="1:30">
      <c r="A336" s="31" t="s">
        <v>1216</v>
      </c>
      <c r="B336" s="2">
        <v>135</v>
      </c>
      <c r="C336" s="129">
        <v>98.32</v>
      </c>
      <c r="D336" s="125">
        <v>1.3714999999999999</v>
      </c>
      <c r="E336" s="32">
        <f t="shared" si="475"/>
        <v>0.22000000000000003</v>
      </c>
      <c r="F336" s="13">
        <f t="shared" si="476"/>
        <v>1.1822044444444289E-2</v>
      </c>
      <c r="H336" s="5">
        <f t="shared" si="477"/>
        <v>1.595975999999979</v>
      </c>
      <c r="I336" s="2" t="s">
        <v>66</v>
      </c>
      <c r="J336" s="33" t="s">
        <v>1217</v>
      </c>
      <c r="K336" s="34">
        <f t="shared" si="478"/>
        <v>43972</v>
      </c>
      <c r="L336" s="34" t="str">
        <f t="shared" ca="1" si="479"/>
        <v>2020-06-30</v>
      </c>
      <c r="M336" s="18">
        <f t="shared" ca="1" si="480"/>
        <v>5535</v>
      </c>
      <c r="N336" s="19">
        <f t="shared" ca="1" si="481"/>
        <v>0.10524502981029671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0.20817795555555574</v>
      </c>
    </row>
    <row r="337" spans="1:30">
      <c r="A337" s="31" t="s">
        <v>1218</v>
      </c>
      <c r="B337" s="2">
        <v>135</v>
      </c>
      <c r="C337" s="129">
        <v>100.47</v>
      </c>
      <c r="D337" s="125">
        <v>1.3421000000000001</v>
      </c>
      <c r="E337" s="32">
        <f t="shared" si="475"/>
        <v>0.22000000000000003</v>
      </c>
      <c r="F337" s="13">
        <f t="shared" si="476"/>
        <v>3.3947933333333236E-2</v>
      </c>
      <c r="H337" s="5">
        <f t="shared" si="477"/>
        <v>4.5829709999999864</v>
      </c>
      <c r="I337" s="2" t="s">
        <v>66</v>
      </c>
      <c r="J337" s="33" t="s">
        <v>1219</v>
      </c>
      <c r="K337" s="34">
        <f t="shared" si="478"/>
        <v>43973</v>
      </c>
      <c r="L337" s="34" t="str">
        <f t="shared" ca="1" si="479"/>
        <v>2020-06-30</v>
      </c>
      <c r="M337" s="18">
        <f t="shared" ca="1" si="480"/>
        <v>5400</v>
      </c>
      <c r="N337" s="19">
        <f t="shared" ca="1" si="481"/>
        <v>0.30977489166666577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0.18605206666666679</v>
      </c>
    </row>
    <row r="338" spans="1:30">
      <c r="A338" s="31" t="s">
        <v>1235</v>
      </c>
      <c r="B338" s="2">
        <v>240</v>
      </c>
      <c r="C338" s="129">
        <v>178.37</v>
      </c>
      <c r="D338" s="125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3.2539337499999967E-2</v>
      </c>
      <c r="H338" s="5">
        <f t="shared" ref="H338:H342" si="497">IF(G338="",$F$1*C338-B338,G338-B338)</f>
        <v>7.8094409999999925</v>
      </c>
      <c r="I338" s="2" t="s">
        <v>66</v>
      </c>
      <c r="J338" s="33" t="s">
        <v>1226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2020-06-30</v>
      </c>
      <c r="M338" s="18">
        <f t="shared" ref="M338:M342" ca="1" si="500">(L338-K338+1)*B338</f>
        <v>8880</v>
      </c>
      <c r="N338" s="19">
        <f t="shared" ref="N338:N342" ca="1" si="501">H338/M338*365</f>
        <v>0.3209961672297294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0.25746066250000005</v>
      </c>
    </row>
    <row r="339" spans="1:30">
      <c r="A339" s="31" t="s">
        <v>1236</v>
      </c>
      <c r="B339" s="2">
        <v>240</v>
      </c>
      <c r="C339" s="129">
        <v>176.48</v>
      </c>
      <c r="D339" s="125">
        <v>1.3583000000000001</v>
      </c>
      <c r="E339" s="32">
        <f t="shared" si="495"/>
        <v>0.29000000000000004</v>
      </c>
      <c r="F339" s="13">
        <f t="shared" si="496"/>
        <v>2.1598599999999971E-2</v>
      </c>
      <c r="H339" s="5">
        <f t="shared" si="497"/>
        <v>5.1836639999999932</v>
      </c>
      <c r="I339" s="2" t="s">
        <v>66</v>
      </c>
      <c r="J339" s="33" t="s">
        <v>1228</v>
      </c>
      <c r="K339" s="34">
        <f t="shared" si="498"/>
        <v>43977</v>
      </c>
      <c r="L339" s="34" t="str">
        <f t="shared" ca="1" si="499"/>
        <v>2020-06-30</v>
      </c>
      <c r="M339" s="18">
        <f t="shared" ca="1" si="500"/>
        <v>8640</v>
      </c>
      <c r="N339" s="19">
        <f t="shared" ca="1" si="501"/>
        <v>0.21898580555555527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0.26840140000000007</v>
      </c>
    </row>
    <row r="340" spans="1:30">
      <c r="A340" s="31" t="s">
        <v>1237</v>
      </c>
      <c r="B340" s="2">
        <v>135</v>
      </c>
      <c r="C340" s="129">
        <v>99.92</v>
      </c>
      <c r="D340" s="125">
        <v>1.3494999999999999</v>
      </c>
      <c r="E340" s="32">
        <f t="shared" si="495"/>
        <v>0.22000000000000003</v>
      </c>
      <c r="F340" s="13">
        <f t="shared" si="496"/>
        <v>2.8287822222222304E-2</v>
      </c>
      <c r="H340" s="5">
        <f t="shared" si="497"/>
        <v>3.8188560000000109</v>
      </c>
      <c r="I340" s="2" t="s">
        <v>66</v>
      </c>
      <c r="J340" s="33" t="s">
        <v>1230</v>
      </c>
      <c r="K340" s="34">
        <f t="shared" si="498"/>
        <v>43978</v>
      </c>
      <c r="L340" s="34" t="str">
        <f t="shared" ca="1" si="499"/>
        <v>2020-06-30</v>
      </c>
      <c r="M340" s="18">
        <f t="shared" ca="1" si="500"/>
        <v>4725</v>
      </c>
      <c r="N340" s="19">
        <f t="shared" ca="1" si="501"/>
        <v>0.29500157460317544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0.19171217777777771</v>
      </c>
    </row>
    <row r="341" spans="1:30">
      <c r="A341" s="31" t="s">
        <v>1238</v>
      </c>
      <c r="B341" s="2">
        <v>240</v>
      </c>
      <c r="C341" s="129">
        <v>177.1</v>
      </c>
      <c r="D341" s="125">
        <v>1.3534999999999999</v>
      </c>
      <c r="E341" s="32">
        <f t="shared" si="495"/>
        <v>0.29000000000000004</v>
      </c>
      <c r="F341" s="13">
        <f t="shared" si="496"/>
        <v>2.5187624999999988E-2</v>
      </c>
      <c r="H341" s="5">
        <f t="shared" si="497"/>
        <v>6.045029999999997</v>
      </c>
      <c r="I341" s="2" t="s">
        <v>66</v>
      </c>
      <c r="J341" s="33" t="s">
        <v>1232</v>
      </c>
      <c r="K341" s="34">
        <f t="shared" si="498"/>
        <v>43979</v>
      </c>
      <c r="L341" s="34" t="str">
        <f t="shared" ca="1" si="499"/>
        <v>2020-06-30</v>
      </c>
      <c r="M341" s="18">
        <f t="shared" ca="1" si="500"/>
        <v>8160</v>
      </c>
      <c r="N341" s="19">
        <f t="shared" ca="1" si="501"/>
        <v>0.27039656249999988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0.26481237500000004</v>
      </c>
    </row>
    <row r="342" spans="1:30">
      <c r="A342" s="31" t="s">
        <v>1239</v>
      </c>
      <c r="B342" s="2">
        <v>240</v>
      </c>
      <c r="C342" s="129">
        <v>176.56</v>
      </c>
      <c r="D342" s="125">
        <v>1.3576999999999999</v>
      </c>
      <c r="E342" s="32">
        <f t="shared" si="495"/>
        <v>0.29000000000000004</v>
      </c>
      <c r="F342" s="13">
        <f t="shared" si="496"/>
        <v>2.2061699999999955E-2</v>
      </c>
      <c r="H342" s="5">
        <f t="shared" si="497"/>
        <v>5.2948079999999891</v>
      </c>
      <c r="I342" s="2" t="s">
        <v>66</v>
      </c>
      <c r="J342" s="33" t="s">
        <v>1234</v>
      </c>
      <c r="K342" s="34">
        <f t="shared" si="498"/>
        <v>43980</v>
      </c>
      <c r="L342" s="34" t="str">
        <f t="shared" ca="1" si="499"/>
        <v>2020-06-30</v>
      </c>
      <c r="M342" s="18">
        <f t="shared" ca="1" si="500"/>
        <v>7920</v>
      </c>
      <c r="N342" s="19">
        <f t="shared" ca="1" si="501"/>
        <v>0.24401577272727223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0.26793830000000007</v>
      </c>
    </row>
    <row r="343" spans="1:30">
      <c r="A343" s="31" t="s">
        <v>1251</v>
      </c>
      <c r="B343" s="2">
        <v>135</v>
      </c>
      <c r="C343" s="129">
        <v>96.85</v>
      </c>
      <c r="D343" s="125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-3.3058888888890408E-3</v>
      </c>
      <c r="H343" s="5">
        <f t="shared" ref="H343" si="517">IF(G343="",$F$1*C343-B343,G343-B343)</f>
        <v>-0.44629500000002054</v>
      </c>
      <c r="I343" s="2" t="s">
        <v>66</v>
      </c>
      <c r="J343" s="33" t="s">
        <v>1242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2020-06-30</v>
      </c>
      <c r="M343" s="18">
        <f t="shared" ref="M343" ca="1" si="520">(L343-K343+1)*B343</f>
        <v>4050</v>
      </c>
      <c r="N343" s="19">
        <f t="shared" ref="N343" ca="1" si="521">H343/M343*365</f>
        <v>-4.0221648148149998E-2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0.22330588888888908</v>
      </c>
    </row>
    <row r="344" spans="1:30">
      <c r="A344" s="31" t="s">
        <v>1252</v>
      </c>
      <c r="B344" s="2">
        <v>135</v>
      </c>
      <c r="C344" s="129">
        <v>96.51</v>
      </c>
      <c r="D344" s="125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-6.8048666666666374E-3</v>
      </c>
      <c r="H344" s="5">
        <f t="shared" ref="H344:H347" si="537">IF(G344="",$F$1*C344-B344,G344-B344)</f>
        <v>-0.91865699999999606</v>
      </c>
      <c r="I344" s="2" t="s">
        <v>66</v>
      </c>
      <c r="J344" s="33" t="s">
        <v>1244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2020-06-30</v>
      </c>
      <c r="M344" s="18">
        <f t="shared" ref="M344:M347" ca="1" si="540">(L344-K344+1)*B344</f>
        <v>3915</v>
      </c>
      <c r="N344" s="19">
        <f t="shared" ref="N344:N347" ca="1" si="541">H344/M344*365</f>
        <v>-8.5647459770114578E-2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0.22680486666666666</v>
      </c>
    </row>
    <row r="345" spans="1:30">
      <c r="A345" s="31" t="s">
        <v>1253</v>
      </c>
      <c r="B345" s="2">
        <v>135</v>
      </c>
      <c r="C345" s="129">
        <v>96.49</v>
      </c>
      <c r="D345" s="125">
        <v>1.3975</v>
      </c>
      <c r="E345" s="32">
        <f t="shared" si="535"/>
        <v>0.22000000000000003</v>
      </c>
      <c r="F345" s="13">
        <f t="shared" si="536"/>
        <v>-7.0106888888890103E-3</v>
      </c>
      <c r="H345" s="5">
        <f t="shared" si="537"/>
        <v>-0.94644300000001635</v>
      </c>
      <c r="I345" s="2" t="s">
        <v>66</v>
      </c>
      <c r="J345" s="33" t="s">
        <v>1246</v>
      </c>
      <c r="K345" s="34">
        <f t="shared" si="538"/>
        <v>43985</v>
      </c>
      <c r="L345" s="34" t="str">
        <f t="shared" ca="1" si="539"/>
        <v>2020-06-30</v>
      </c>
      <c r="M345" s="18">
        <f t="shared" ca="1" si="540"/>
        <v>3780</v>
      </c>
      <c r="N345" s="19">
        <f t="shared" ca="1" si="541"/>
        <v>-9.138933730158888E-2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0.22701068888888903</v>
      </c>
    </row>
    <row r="346" spans="1:30">
      <c r="A346" s="31" t="s">
        <v>1254</v>
      </c>
      <c r="B346" s="2">
        <v>135</v>
      </c>
      <c r="C346" s="129">
        <v>96.51</v>
      </c>
      <c r="D346" s="125">
        <v>1.3972</v>
      </c>
      <c r="E346" s="32">
        <f t="shared" si="535"/>
        <v>0.22000000000000003</v>
      </c>
      <c r="F346" s="13">
        <f t="shared" si="536"/>
        <v>-6.8048666666666374E-3</v>
      </c>
      <c r="H346" s="5">
        <f t="shared" si="537"/>
        <v>-0.91865699999999606</v>
      </c>
      <c r="I346" s="2" t="s">
        <v>66</v>
      </c>
      <c r="J346" s="33" t="s">
        <v>1248</v>
      </c>
      <c r="K346" s="34">
        <f t="shared" si="538"/>
        <v>43986</v>
      </c>
      <c r="L346" s="34" t="str">
        <f t="shared" ca="1" si="539"/>
        <v>2020-06-30</v>
      </c>
      <c r="M346" s="18">
        <f t="shared" ca="1" si="540"/>
        <v>3645</v>
      </c>
      <c r="N346" s="19">
        <f t="shared" ca="1" si="541"/>
        <v>-9.1991716049382319E-2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0.22680486666666666</v>
      </c>
    </row>
    <row r="347" spans="1:30">
      <c r="A347" s="31" t="s">
        <v>1255</v>
      </c>
      <c r="B347" s="2">
        <v>135</v>
      </c>
      <c r="C347" s="129">
        <v>96.08</v>
      </c>
      <c r="D347" s="125">
        <v>1.4034</v>
      </c>
      <c r="E347" s="32">
        <f t="shared" si="535"/>
        <v>0.22000000000000003</v>
      </c>
      <c r="F347" s="13">
        <f t="shared" si="536"/>
        <v>-1.1230044444444384E-2</v>
      </c>
      <c r="H347" s="5">
        <f t="shared" si="537"/>
        <v>-1.5160559999999919</v>
      </c>
      <c r="I347" s="2" t="s">
        <v>66</v>
      </c>
      <c r="J347" s="33" t="s">
        <v>1250</v>
      </c>
      <c r="K347" s="34">
        <f t="shared" si="538"/>
        <v>43987</v>
      </c>
      <c r="L347" s="34" t="str">
        <f t="shared" ca="1" si="539"/>
        <v>2020-06-30</v>
      </c>
      <c r="M347" s="18">
        <f t="shared" ca="1" si="540"/>
        <v>3510</v>
      </c>
      <c r="N347" s="19">
        <f t="shared" ca="1" si="541"/>
        <v>-0.15765254700854617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0.23123004444444442</v>
      </c>
    </row>
    <row r="348" spans="1:30">
      <c r="A348" s="31" t="s">
        <v>1256</v>
      </c>
      <c r="B348" s="2">
        <v>135</v>
      </c>
      <c r="C348" s="129">
        <v>95.57</v>
      </c>
      <c r="D348" s="125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-1.6478511111111201E-2</v>
      </c>
      <c r="H348" s="5">
        <f t="shared" ref="H348:H352" si="557">IF(G348="",$F$1*C348-B348,G348-B348)</f>
        <v>-2.224599000000012</v>
      </c>
      <c r="I348" s="2" t="s">
        <v>66</v>
      </c>
      <c r="J348" s="33" t="s">
        <v>1257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2020-06-30</v>
      </c>
      <c r="M348" s="18">
        <f t="shared" ref="M348:M352" ca="1" si="560">(L348-K348+1)*B348</f>
        <v>3105</v>
      </c>
      <c r="N348" s="19">
        <f t="shared" ref="N348:N352" ca="1" si="561">H348/M348*365</f>
        <v>-0.26150680676328647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0.23647851111111123</v>
      </c>
    </row>
    <row r="349" spans="1:30">
      <c r="A349" s="31" t="s">
        <v>1258</v>
      </c>
      <c r="B349" s="2">
        <v>135</v>
      </c>
      <c r="C349" s="129">
        <v>95.02</v>
      </c>
      <c r="D349" s="125">
        <v>1.419</v>
      </c>
      <c r="E349" s="32">
        <f t="shared" si="555"/>
        <v>0.22000000000000003</v>
      </c>
      <c r="F349" s="13">
        <f t="shared" si="556"/>
        <v>-2.2138622222222341E-2</v>
      </c>
      <c r="H349" s="5">
        <f t="shared" si="557"/>
        <v>-2.9887140000000159</v>
      </c>
      <c r="I349" s="2" t="s">
        <v>66</v>
      </c>
      <c r="J349" s="33" t="s">
        <v>1259</v>
      </c>
      <c r="K349" s="34">
        <f t="shared" si="558"/>
        <v>43991</v>
      </c>
      <c r="L349" s="34" t="str">
        <f t="shared" ca="1" si="559"/>
        <v>2020-06-30</v>
      </c>
      <c r="M349" s="18">
        <f t="shared" ca="1" si="560"/>
        <v>2970</v>
      </c>
      <c r="N349" s="19">
        <f t="shared" ca="1" si="561"/>
        <v>-0.36729986868687065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0.24213862222222238</v>
      </c>
    </row>
    <row r="350" spans="1:30">
      <c r="A350" s="31" t="s">
        <v>1260</v>
      </c>
      <c r="B350" s="2">
        <v>135</v>
      </c>
      <c r="C350" s="129">
        <v>95.11</v>
      </c>
      <c r="D350" s="125">
        <v>1.4177999999999999</v>
      </c>
      <c r="E350" s="32">
        <f t="shared" si="555"/>
        <v>0.22000000000000003</v>
      </c>
      <c r="F350" s="13">
        <f t="shared" si="556"/>
        <v>-2.121242222222219E-2</v>
      </c>
      <c r="H350" s="5">
        <f t="shared" si="557"/>
        <v>-2.8636769999999956</v>
      </c>
      <c r="I350" s="2" t="s">
        <v>66</v>
      </c>
      <c r="J350" s="33" t="s">
        <v>1261</v>
      </c>
      <c r="K350" s="34">
        <f t="shared" si="558"/>
        <v>43992</v>
      </c>
      <c r="L350" s="34" t="str">
        <f t="shared" ca="1" si="559"/>
        <v>2020-06-30</v>
      </c>
      <c r="M350" s="18">
        <f t="shared" ca="1" si="560"/>
        <v>2835</v>
      </c>
      <c r="N350" s="19">
        <f t="shared" ca="1" si="561"/>
        <v>-0.36869210052909995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0.24121242222222222</v>
      </c>
    </row>
    <row r="351" spans="1:30">
      <c r="A351" s="31" t="s">
        <v>1262</v>
      </c>
      <c r="B351" s="2">
        <v>135</v>
      </c>
      <c r="C351" s="129">
        <v>96.02</v>
      </c>
      <c r="D351" s="125">
        <v>1.4043000000000001</v>
      </c>
      <c r="E351" s="32">
        <f t="shared" si="555"/>
        <v>0.22000000000000003</v>
      </c>
      <c r="F351" s="13">
        <f t="shared" si="556"/>
        <v>-1.184751111111108E-2</v>
      </c>
      <c r="H351" s="5">
        <f t="shared" si="557"/>
        <v>-1.5994139999999959</v>
      </c>
      <c r="I351" s="2" t="s">
        <v>66</v>
      </c>
      <c r="J351" s="33" t="s">
        <v>1263</v>
      </c>
      <c r="K351" s="34">
        <f t="shared" si="558"/>
        <v>43993</v>
      </c>
      <c r="L351" s="34" t="str">
        <f t="shared" ca="1" si="559"/>
        <v>2020-06-30</v>
      </c>
      <c r="M351" s="18">
        <f t="shared" ca="1" si="560"/>
        <v>2700</v>
      </c>
      <c r="N351" s="19">
        <f t="shared" ca="1" si="561"/>
        <v>-0.21621707777777724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0.2318475111111111</v>
      </c>
    </row>
    <row r="352" spans="1:30">
      <c r="A352" s="31" t="s">
        <v>1264</v>
      </c>
      <c r="B352" s="2">
        <v>135</v>
      </c>
      <c r="C352" s="129">
        <v>95.95</v>
      </c>
      <c r="D352" s="125">
        <v>1.4053</v>
      </c>
      <c r="E352" s="32">
        <f t="shared" si="555"/>
        <v>0.22000000000000003</v>
      </c>
      <c r="F352" s="13">
        <f t="shared" si="556"/>
        <v>-1.2567888888888858E-2</v>
      </c>
      <c r="H352" s="5">
        <f t="shared" si="557"/>
        <v>-1.6966649999999959</v>
      </c>
      <c r="I352" s="2" t="s">
        <v>66</v>
      </c>
      <c r="J352" s="33" t="s">
        <v>1265</v>
      </c>
      <c r="K352" s="34">
        <f t="shared" si="558"/>
        <v>43994</v>
      </c>
      <c r="L352" s="34" t="str">
        <f t="shared" ca="1" si="559"/>
        <v>2020-06-30</v>
      </c>
      <c r="M352" s="18">
        <f t="shared" ca="1" si="560"/>
        <v>2565</v>
      </c>
      <c r="N352" s="19">
        <f t="shared" ca="1" si="561"/>
        <v>-0.24143576023391752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0.23256788888888888</v>
      </c>
    </row>
    <row r="353" spans="1:30">
      <c r="A353" s="31" t="s">
        <v>1271</v>
      </c>
      <c r="B353" s="2">
        <v>135</v>
      </c>
      <c r="C353" s="129">
        <v>97.03</v>
      </c>
      <c r="D353" s="125">
        <v>1.3896999999999999</v>
      </c>
      <c r="E353" s="32">
        <f t="shared" ref="E353:E357" si="575">10%*Q353+13%</f>
        <v>0.22000000000000003</v>
      </c>
      <c r="F353" s="13">
        <f t="shared" ref="F353:F357" si="576">IF(G353="",($F$1*C353-B353)/B353,H353/B353)</f>
        <v>-1.4534888888889513E-3</v>
      </c>
      <c r="H353" s="5">
        <f t="shared" ref="H353:H357" si="577">IF(G353="",$F$1*C353-B353,G353-B353)</f>
        <v>-0.19622100000000842</v>
      </c>
      <c r="I353" s="2" t="s">
        <v>66</v>
      </c>
      <c r="J353" s="33" t="s">
        <v>1272</v>
      </c>
      <c r="K353" s="34">
        <f t="shared" ref="K353:K357" si="578">DATE(MID(J353,1,4),MID(J353,5,2),MID(J353,7,2))</f>
        <v>43997</v>
      </c>
      <c r="L353" s="34" t="str">
        <f t="shared" ref="L353:L357" ca="1" si="579">IF(LEN(J353) &gt; 15,DATE(MID(J353,12,4),MID(J353,16,2),MID(J353,18,2)),TEXT(TODAY(),"yyyy-mm-dd"))</f>
        <v>2020-06-30</v>
      </c>
      <c r="M353" s="18">
        <f t="shared" ref="M353:M357" ca="1" si="580">(L353-K353+1)*B353</f>
        <v>2160</v>
      </c>
      <c r="N353" s="19">
        <f t="shared" ref="N353:N357" ca="1" si="581">H353/M353*365</f>
        <v>-3.31577152777792E-2</v>
      </c>
      <c r="O353" s="35">
        <f t="shared" ref="O353:O357" si="582">D353*C353</f>
        <v>134.842591</v>
      </c>
      <c r="P353" s="35">
        <f t="shared" ref="P353:P357" si="583">B353-O353</f>
        <v>0.15740900000000124</v>
      </c>
      <c r="Q353" s="36">
        <f t="shared" ref="Q353:Q357" si="584">B353/150</f>
        <v>0.9</v>
      </c>
      <c r="R353" s="37">
        <f t="shared" ref="R353:R357" si="585">R352+C353-T353</f>
        <v>32442.129999999997</v>
      </c>
      <c r="S353" s="38">
        <f t="shared" ref="S353:S357" si="586">R353*D353</f>
        <v>45084.828060999993</v>
      </c>
      <c r="T353" s="38"/>
      <c r="U353" s="38"/>
      <c r="V353" s="39">
        <f t="shared" ref="V353:V357" si="587">V352+U353</f>
        <v>7548.79</v>
      </c>
      <c r="W353" s="39">
        <f t="shared" ref="W353:W357" si="588">V353+S353</f>
        <v>52633.618060999994</v>
      </c>
      <c r="X353" s="1">
        <f t="shared" ref="X353:X357" si="589">X352+B353</f>
        <v>49305</v>
      </c>
      <c r="Y353" s="37">
        <f t="shared" ref="Y353:Y357" si="590">W353-X353</f>
        <v>3328.6180609999938</v>
      </c>
      <c r="Z353" s="112">
        <f t="shared" ref="Z353:Z357" si="591">W353/X353-1</f>
        <v>6.7510760795051139E-2</v>
      </c>
      <c r="AA353" s="112">
        <f t="shared" ref="AA353:AA357" si="592">S353/(X353-V353)-1</f>
        <v>7.971552161941875E-2</v>
      </c>
      <c r="AB353" s="112">
        <f>SUM($C$2:C353)*D353/SUM($B$2:B353)-1</f>
        <v>8.0858517493154203E-2</v>
      </c>
      <c r="AC353" s="112">
        <f t="shared" ref="AC353:AC357" si="593">Z353-AB353</f>
        <v>-1.3347756698103064E-2</v>
      </c>
      <c r="AD353" s="40">
        <f t="shared" ref="AD353:AD357" si="594">IF(E353-F353&lt;0,"达成",E353-F353)</f>
        <v>0.22145348888888899</v>
      </c>
    </row>
    <row r="354" spans="1:30">
      <c r="A354" s="31" t="s">
        <v>1273</v>
      </c>
      <c r="B354" s="2">
        <v>135</v>
      </c>
      <c r="C354" s="129">
        <v>95.65</v>
      </c>
      <c r="D354" s="125">
        <v>1.4097</v>
      </c>
      <c r="E354" s="32">
        <f t="shared" si="575"/>
        <v>0.22000000000000003</v>
      </c>
      <c r="F354" s="13">
        <f t="shared" si="576"/>
        <v>-1.5655222222222129E-2</v>
      </c>
      <c r="H354" s="5">
        <f t="shared" si="577"/>
        <v>-2.1134549999999876</v>
      </c>
      <c r="I354" s="2" t="s">
        <v>66</v>
      </c>
      <c r="J354" s="33" t="s">
        <v>1274</v>
      </c>
      <c r="K354" s="34">
        <f t="shared" si="578"/>
        <v>43998</v>
      </c>
      <c r="L354" s="34" t="str">
        <f t="shared" ca="1" si="579"/>
        <v>2020-06-30</v>
      </c>
      <c r="M354" s="18">
        <f t="shared" ca="1" si="580"/>
        <v>2025</v>
      </c>
      <c r="N354" s="19">
        <f t="shared" ca="1" si="581"/>
        <v>-0.38094374074073856</v>
      </c>
      <c r="O354" s="35">
        <f t="shared" si="582"/>
        <v>134.837805</v>
      </c>
      <c r="P354" s="35">
        <f t="shared" si="583"/>
        <v>0.16219499999999698</v>
      </c>
      <c r="Q354" s="36">
        <f t="shared" si="584"/>
        <v>0.9</v>
      </c>
      <c r="R354" s="37">
        <f t="shared" si="585"/>
        <v>32537.78</v>
      </c>
      <c r="S354" s="38">
        <f t="shared" si="586"/>
        <v>45868.508465999999</v>
      </c>
      <c r="T354" s="38"/>
      <c r="U354" s="38"/>
      <c r="V354" s="39">
        <f t="shared" si="587"/>
        <v>7548.79</v>
      </c>
      <c r="W354" s="39">
        <f t="shared" si="588"/>
        <v>53417.298466</v>
      </c>
      <c r="X354" s="1">
        <f t="shared" si="589"/>
        <v>49440</v>
      </c>
      <c r="Y354" s="37">
        <f t="shared" si="590"/>
        <v>3977.2984660000002</v>
      </c>
      <c r="Z354" s="112">
        <f t="shared" si="591"/>
        <v>8.0446975444983915E-2</v>
      </c>
      <c r="AA354" s="112">
        <f t="shared" si="592"/>
        <v>9.4943508817243449E-2</v>
      </c>
      <c r="AB354" s="112">
        <f>SUM($C$2:C354)*D354/SUM($B$2:B354)-1</f>
        <v>9.6147249393203404E-2</v>
      </c>
      <c r="AC354" s="112">
        <f t="shared" si="593"/>
        <v>-1.570027394821949E-2</v>
      </c>
      <c r="AD354" s="40">
        <f t="shared" si="594"/>
        <v>0.23565522222222215</v>
      </c>
    </row>
    <row r="355" spans="1:30">
      <c r="A355" s="31" t="s">
        <v>1275</v>
      </c>
      <c r="B355" s="2">
        <v>135</v>
      </c>
      <c r="C355" s="129">
        <v>95.57</v>
      </c>
      <c r="D355" s="125">
        <v>1.4109</v>
      </c>
      <c r="E355" s="32">
        <f t="shared" si="575"/>
        <v>0.22000000000000003</v>
      </c>
      <c r="F355" s="13">
        <f t="shared" si="576"/>
        <v>-1.6478511111111201E-2</v>
      </c>
      <c r="H355" s="5">
        <f t="shared" si="577"/>
        <v>-2.224599000000012</v>
      </c>
      <c r="I355" s="2" t="s">
        <v>66</v>
      </c>
      <c r="J355" s="33" t="s">
        <v>1276</v>
      </c>
      <c r="K355" s="34">
        <f t="shared" si="578"/>
        <v>43999</v>
      </c>
      <c r="L355" s="34" t="str">
        <f t="shared" ca="1" si="579"/>
        <v>2020-06-30</v>
      </c>
      <c r="M355" s="18">
        <f t="shared" ca="1" si="580"/>
        <v>1890</v>
      </c>
      <c r="N355" s="19">
        <f t="shared" ca="1" si="581"/>
        <v>-0.4296183253968277</v>
      </c>
      <c r="O355" s="35">
        <f t="shared" si="582"/>
        <v>134.83971299999999</v>
      </c>
      <c r="P355" s="35">
        <f t="shared" si="583"/>
        <v>0.16028700000001095</v>
      </c>
      <c r="Q355" s="36">
        <f t="shared" si="584"/>
        <v>0.9</v>
      </c>
      <c r="R355" s="37">
        <f t="shared" si="585"/>
        <v>32633.35</v>
      </c>
      <c r="S355" s="38">
        <f t="shared" si="586"/>
        <v>46042.393514999996</v>
      </c>
      <c r="T355" s="38"/>
      <c r="U355" s="38"/>
      <c r="V355" s="39">
        <f t="shared" si="587"/>
        <v>7548.79</v>
      </c>
      <c r="W355" s="39">
        <f t="shared" si="588"/>
        <v>53591.183514999997</v>
      </c>
      <c r="X355" s="1">
        <f t="shared" si="589"/>
        <v>49575</v>
      </c>
      <c r="Y355" s="37">
        <f t="shared" si="590"/>
        <v>4016.183514999997</v>
      </c>
      <c r="Z355" s="112">
        <f t="shared" si="591"/>
        <v>8.1012274634392201E-2</v>
      </c>
      <c r="AA355" s="112">
        <f t="shared" si="592"/>
        <v>9.5563780674012611E-2</v>
      </c>
      <c r="AB355" s="112">
        <f>SUM($C$2:C355)*D355/SUM($B$2:B355)-1</f>
        <v>9.6812741966716409E-2</v>
      </c>
      <c r="AC355" s="112">
        <f t="shared" si="593"/>
        <v>-1.5800467332324208E-2</v>
      </c>
      <c r="AD355" s="40">
        <f t="shared" si="594"/>
        <v>0.23647851111111123</v>
      </c>
    </row>
    <row r="356" spans="1:30">
      <c r="A356" s="31" t="s">
        <v>1277</v>
      </c>
      <c r="B356" s="2">
        <v>135</v>
      </c>
      <c r="C356" s="129">
        <v>94.93</v>
      </c>
      <c r="D356" s="125">
        <v>1.4204000000000001</v>
      </c>
      <c r="E356" s="32">
        <f t="shared" si="575"/>
        <v>0.22000000000000003</v>
      </c>
      <c r="F356" s="13">
        <f t="shared" si="576"/>
        <v>-2.3064822222222069E-2</v>
      </c>
      <c r="H356" s="5">
        <f t="shared" si="577"/>
        <v>-3.1137509999999793</v>
      </c>
      <c r="I356" s="2" t="s">
        <v>66</v>
      </c>
      <c r="J356" s="33" t="s">
        <v>1278</v>
      </c>
      <c r="K356" s="34">
        <f t="shared" si="578"/>
        <v>44000</v>
      </c>
      <c r="L356" s="34" t="str">
        <f t="shared" ca="1" si="579"/>
        <v>2020-06-30</v>
      </c>
      <c r="M356" s="18">
        <f t="shared" ca="1" si="580"/>
        <v>1755</v>
      </c>
      <c r="N356" s="19">
        <f t="shared" ca="1" si="581"/>
        <v>-0.64758923931623502</v>
      </c>
      <c r="O356" s="35">
        <f t="shared" si="582"/>
        <v>134.83857200000003</v>
      </c>
      <c r="P356" s="35">
        <f t="shared" si="583"/>
        <v>0.16142799999997237</v>
      </c>
      <c r="Q356" s="36">
        <f t="shared" si="584"/>
        <v>0.9</v>
      </c>
      <c r="R356" s="37">
        <f t="shared" si="585"/>
        <v>32728.28</v>
      </c>
      <c r="S356" s="38">
        <f t="shared" si="586"/>
        <v>46487.248912000003</v>
      </c>
      <c r="T356" s="38"/>
      <c r="U356" s="38"/>
      <c r="V356" s="39">
        <f t="shared" si="587"/>
        <v>7548.79</v>
      </c>
      <c r="W356" s="39">
        <f t="shared" si="588"/>
        <v>54036.038912000004</v>
      </c>
      <c r="X356" s="1">
        <f t="shared" si="589"/>
        <v>49710</v>
      </c>
      <c r="Y356" s="37">
        <f t="shared" si="590"/>
        <v>4326.0389120000036</v>
      </c>
      <c r="Z356" s="112">
        <f t="shared" si="591"/>
        <v>8.7025526292496602E-2</v>
      </c>
      <c r="AA356" s="112">
        <f t="shared" si="592"/>
        <v>0.10260708627669857</v>
      </c>
      <c r="AB356" s="112">
        <f>SUM($C$2:C356)*D356/SUM($B$2:B356)-1</f>
        <v>0.10391167813317193</v>
      </c>
      <c r="AC356" s="112">
        <f t="shared" si="593"/>
        <v>-1.6886151840675323E-2</v>
      </c>
      <c r="AD356" s="40">
        <f t="shared" si="594"/>
        <v>0.24306482222222209</v>
      </c>
    </row>
    <row r="357" spans="1:30">
      <c r="A357" s="31" t="s">
        <v>1279</v>
      </c>
      <c r="B357" s="2">
        <v>135</v>
      </c>
      <c r="C357" s="129">
        <v>93.68</v>
      </c>
      <c r="D357" s="125">
        <v>1.4393</v>
      </c>
      <c r="E357" s="32">
        <f t="shared" si="575"/>
        <v>0.22000000000000003</v>
      </c>
      <c r="F357" s="13">
        <f t="shared" si="576"/>
        <v>-3.5928711111110984E-2</v>
      </c>
      <c r="H357" s="5">
        <f t="shared" si="577"/>
        <v>-4.8503759999999829</v>
      </c>
      <c r="I357" s="2" t="s">
        <v>66</v>
      </c>
      <c r="J357" s="33" t="s">
        <v>1280</v>
      </c>
      <c r="K357" s="34">
        <f t="shared" si="578"/>
        <v>44001</v>
      </c>
      <c r="L357" s="34" t="str">
        <f t="shared" ca="1" si="579"/>
        <v>2020-06-30</v>
      </c>
      <c r="M357" s="18">
        <f t="shared" ca="1" si="580"/>
        <v>1620</v>
      </c>
      <c r="N357" s="19">
        <f t="shared" ca="1" si="581"/>
        <v>-1.0928316296296259</v>
      </c>
      <c r="O357" s="35">
        <f t="shared" si="582"/>
        <v>134.83362400000001</v>
      </c>
      <c r="P357" s="35">
        <f t="shared" si="583"/>
        <v>0.16637599999998542</v>
      </c>
      <c r="Q357" s="36">
        <f t="shared" si="584"/>
        <v>0.9</v>
      </c>
      <c r="R357" s="37">
        <f t="shared" si="585"/>
        <v>32821.96</v>
      </c>
      <c r="S357" s="38">
        <f t="shared" si="586"/>
        <v>47240.647027999999</v>
      </c>
      <c r="T357" s="38"/>
      <c r="U357" s="38"/>
      <c r="V357" s="39">
        <f t="shared" si="587"/>
        <v>7548.79</v>
      </c>
      <c r="W357" s="39">
        <f t="shared" si="588"/>
        <v>54789.437028</v>
      </c>
      <c r="X357" s="1">
        <f t="shared" si="589"/>
        <v>49845</v>
      </c>
      <c r="Y357" s="37">
        <f t="shared" si="590"/>
        <v>4944.4370280000003</v>
      </c>
      <c r="Z357" s="112">
        <f t="shared" si="591"/>
        <v>9.9196248931688213E-2</v>
      </c>
      <c r="AA357" s="112">
        <f t="shared" si="592"/>
        <v>0.1169002382955826</v>
      </c>
      <c r="AB357" s="112">
        <f>SUM($C$2:C357)*D357/SUM($B$2:B357)-1</f>
        <v>0.11827589455311416</v>
      </c>
      <c r="AC357" s="112">
        <f t="shared" si="593"/>
        <v>-1.9079645621425945E-2</v>
      </c>
      <c r="AD357" s="40">
        <f t="shared" si="594"/>
        <v>0.25592871111111104</v>
      </c>
    </row>
    <row r="358" spans="1:30">
      <c r="A358" s="31" t="s">
        <v>1304</v>
      </c>
      <c r="B358" s="2">
        <v>135</v>
      </c>
      <c r="C358" s="129">
        <v>93.57</v>
      </c>
      <c r="D358" s="125">
        <v>1.4411</v>
      </c>
      <c r="E358" s="32">
        <f t="shared" ref="E358:E360" si="595">10%*Q358+13%</f>
        <v>0.22000000000000003</v>
      </c>
      <c r="F358" s="13">
        <f t="shared" ref="F358:F360" si="596">IF(G358="",($F$1*C358-B358)/B358,H358/B358)</f>
        <v>-3.7060733333333505E-2</v>
      </c>
      <c r="H358" s="5">
        <f t="shared" ref="H358:H360" si="597">IF(G358="",$F$1*C358-B358,G358-B358)</f>
        <v>-5.0031990000000235</v>
      </c>
      <c r="I358" s="2" t="s">
        <v>66</v>
      </c>
      <c r="J358" s="33" t="s">
        <v>1299</v>
      </c>
      <c r="K358" s="34">
        <f t="shared" ref="K358:K360" si="598">DATE(MID(J358,1,4),MID(J358,5,2),MID(J358,7,2))</f>
        <v>44004</v>
      </c>
      <c r="L358" s="34" t="str">
        <f t="shared" ref="L358:L360" ca="1" si="599">IF(LEN(J358) &gt; 15,DATE(MID(J358,12,4),MID(J358,16,2),MID(J358,18,2)),TEXT(TODAY(),"yyyy-mm-dd"))</f>
        <v>2020-06-30</v>
      </c>
      <c r="M358" s="18">
        <f t="shared" ref="M358:M360" ca="1" si="600">(L358-K358+1)*B358</f>
        <v>1215</v>
      </c>
      <c r="N358" s="19">
        <f t="shared" ref="N358:N360" ca="1" si="601">H358/M358*365</f>
        <v>-1.5030186296296368</v>
      </c>
      <c r="O358" s="35">
        <f t="shared" ref="O358:O360" si="602">D358*C358</f>
        <v>134.843727</v>
      </c>
      <c r="P358" s="35">
        <f t="shared" ref="P358:P360" si="603">B358-O358</f>
        <v>0.15627299999999877</v>
      </c>
      <c r="Q358" s="36">
        <f t="shared" ref="Q358:Q360" si="604">B358/150</f>
        <v>0.9</v>
      </c>
      <c r="R358" s="37">
        <f t="shared" ref="R358:R360" si="605">R357+C358-T358</f>
        <v>32915.53</v>
      </c>
      <c r="S358" s="38">
        <f t="shared" ref="S358:S360" si="606">R358*D358</f>
        <v>47434.570283000001</v>
      </c>
      <c r="T358" s="38"/>
      <c r="U358" s="38"/>
      <c r="V358" s="39">
        <f t="shared" ref="V358:V360" si="607">V357+U358</f>
        <v>7548.79</v>
      </c>
      <c r="W358" s="39">
        <f t="shared" ref="W358:W360" si="608">V358+S358</f>
        <v>54983.360283000002</v>
      </c>
      <c r="X358" s="1">
        <f t="shared" ref="X358:X360" si="609">X357+B358</f>
        <v>49980</v>
      </c>
      <c r="Y358" s="37">
        <f t="shared" ref="Y358:Y360" si="610">W358-X358</f>
        <v>5003.3602830000018</v>
      </c>
      <c r="Z358" s="112">
        <f t="shared" ref="Z358:Z360" si="611">W358/X358-1</f>
        <v>0.10010724855942388</v>
      </c>
      <c r="AA358" s="112">
        <f t="shared" ref="AA358:AA360" si="612">S358/(X358-V358)-1</f>
        <v>0.1179169833478706</v>
      </c>
      <c r="AB358" s="112">
        <f>SUM($C$2:C358)*D358/SUM($B$2:B358)-1</f>
        <v>0.1193480423169262</v>
      </c>
      <c r="AC358" s="112">
        <f t="shared" ref="AC358:AC360" si="613">Z358-AB358</f>
        <v>-1.9240793757502317E-2</v>
      </c>
      <c r="AD358" s="40">
        <f t="shared" ref="AD358:AD360" si="614">IF(E358-F358&lt;0,"达成",E358-F358)</f>
        <v>0.25706073333333351</v>
      </c>
    </row>
    <row r="359" spans="1:30">
      <c r="A359" s="31" t="s">
        <v>1305</v>
      </c>
      <c r="B359" s="2">
        <v>135</v>
      </c>
      <c r="C359" s="129">
        <v>93.15</v>
      </c>
      <c r="D359" s="125">
        <v>1.4476</v>
      </c>
      <c r="E359" s="32">
        <f t="shared" si="595"/>
        <v>0.22000000000000003</v>
      </c>
      <c r="F359" s="13">
        <f t="shared" si="596"/>
        <v>-4.1382999999999961E-2</v>
      </c>
      <c r="H359" s="5">
        <f t="shared" si="597"/>
        <v>-5.5867049999999949</v>
      </c>
      <c r="I359" s="2" t="s">
        <v>66</v>
      </c>
      <c r="J359" s="33" t="s">
        <v>1301</v>
      </c>
      <c r="K359" s="34">
        <f t="shared" si="598"/>
        <v>44005</v>
      </c>
      <c r="L359" s="34" t="str">
        <f t="shared" ca="1" si="599"/>
        <v>2020-06-30</v>
      </c>
      <c r="M359" s="18">
        <f t="shared" ca="1" si="600"/>
        <v>1080</v>
      </c>
      <c r="N359" s="19">
        <f t="shared" ca="1" si="601"/>
        <v>-1.8880993749999981</v>
      </c>
      <c r="O359" s="35">
        <f t="shared" si="602"/>
        <v>134.84394</v>
      </c>
      <c r="P359" s="35">
        <f t="shared" si="603"/>
        <v>0.15605999999999653</v>
      </c>
      <c r="Q359" s="36">
        <f t="shared" si="604"/>
        <v>0.9</v>
      </c>
      <c r="R359" s="37">
        <f t="shared" si="605"/>
        <v>33008.68</v>
      </c>
      <c r="S359" s="38">
        <f t="shared" si="606"/>
        <v>47783.365168000004</v>
      </c>
      <c r="T359" s="38"/>
      <c r="U359" s="38"/>
      <c r="V359" s="39">
        <f t="shared" si="607"/>
        <v>7548.79</v>
      </c>
      <c r="W359" s="39">
        <f t="shared" si="608"/>
        <v>55332.155168000005</v>
      </c>
      <c r="X359" s="1">
        <f t="shared" si="609"/>
        <v>50115</v>
      </c>
      <c r="Y359" s="37">
        <f t="shared" si="610"/>
        <v>5217.1551680000048</v>
      </c>
      <c r="Z359" s="112">
        <f t="shared" si="611"/>
        <v>0.10410366493065948</v>
      </c>
      <c r="AA359" s="112">
        <f t="shared" si="612"/>
        <v>0.12256564932607361</v>
      </c>
      <c r="AB359" s="112">
        <f>SUM($C$2:C359)*D359/SUM($B$2:B359)-1</f>
        <v>0.12405858365758715</v>
      </c>
      <c r="AC359" s="112">
        <f t="shared" si="613"/>
        <v>-1.9954918726927673E-2</v>
      </c>
      <c r="AD359" s="40">
        <f t="shared" si="614"/>
        <v>0.26138299999999998</v>
      </c>
    </row>
    <row r="360" spans="1:30">
      <c r="A360" s="31" t="s">
        <v>1306</v>
      </c>
      <c r="B360" s="2">
        <v>135</v>
      </c>
      <c r="C360" s="129">
        <v>92.64</v>
      </c>
      <c r="D360" s="125">
        <v>1.4555</v>
      </c>
      <c r="E360" s="32">
        <f t="shared" si="595"/>
        <v>0.22000000000000003</v>
      </c>
      <c r="F360" s="13">
        <f t="shared" si="596"/>
        <v>-4.6631466666666781E-2</v>
      </c>
      <c r="H360" s="5">
        <f t="shared" si="597"/>
        <v>-6.2952480000000151</v>
      </c>
      <c r="I360" s="2" t="s">
        <v>66</v>
      </c>
      <c r="J360" s="33" t="s">
        <v>1303</v>
      </c>
      <c r="K360" s="34">
        <f t="shared" si="598"/>
        <v>44006</v>
      </c>
      <c r="L360" s="34" t="str">
        <f t="shared" ca="1" si="599"/>
        <v>2020-06-30</v>
      </c>
      <c r="M360" s="18">
        <f t="shared" ca="1" si="600"/>
        <v>945</v>
      </c>
      <c r="N360" s="19">
        <f t="shared" ca="1" si="601"/>
        <v>-2.4314979047619105</v>
      </c>
      <c r="O360" s="35">
        <f t="shared" si="602"/>
        <v>134.83752000000001</v>
      </c>
      <c r="P360" s="35">
        <f t="shared" si="603"/>
        <v>0.16247999999998797</v>
      </c>
      <c r="Q360" s="36">
        <f t="shared" si="604"/>
        <v>0.9</v>
      </c>
      <c r="R360" s="37">
        <f t="shared" si="605"/>
        <v>33101.32</v>
      </c>
      <c r="S360" s="38">
        <f t="shared" si="606"/>
        <v>48178.971259999998</v>
      </c>
      <c r="T360" s="38"/>
      <c r="U360" s="38"/>
      <c r="V360" s="39">
        <f t="shared" si="607"/>
        <v>7548.79</v>
      </c>
      <c r="W360" s="39">
        <f t="shared" si="608"/>
        <v>55727.761259999999</v>
      </c>
      <c r="X360" s="1">
        <f t="shared" si="609"/>
        <v>50250</v>
      </c>
      <c r="Y360" s="37">
        <f t="shared" si="610"/>
        <v>5477.7612599999993</v>
      </c>
      <c r="Z360" s="112">
        <f t="shared" si="611"/>
        <v>0.10901017432835824</v>
      </c>
      <c r="AA360" s="112">
        <f t="shared" si="612"/>
        <v>0.1282811718918504</v>
      </c>
      <c r="AB360" s="112">
        <f>SUM($C$2:C360)*D360/SUM($B$2:B360)-1</f>
        <v>0.1298399128358203</v>
      </c>
      <c r="AC360" s="112">
        <f t="shared" si="613"/>
        <v>-2.0829738507462059E-2</v>
      </c>
      <c r="AD360" s="40">
        <f t="shared" si="614"/>
        <v>0.26663146666666682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0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1"/>
  <sheetViews>
    <sheetView tabSelected="1"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95" sqref="F95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0" customFormat="1" ht="40">
      <c r="A1" s="138" t="s">
        <v>0</v>
      </c>
      <c r="B1" s="138" t="s">
        <v>1</v>
      </c>
      <c r="C1" s="138" t="s">
        <v>2</v>
      </c>
      <c r="D1" s="138" t="s">
        <v>3</v>
      </c>
      <c r="E1" s="139" t="s">
        <v>4</v>
      </c>
      <c r="F1" s="140">
        <v>1.1695</v>
      </c>
      <c r="G1" s="141" t="s">
        <v>563</v>
      </c>
      <c r="H1" s="142" t="str">
        <f>"盈利"&amp;ROUND(SUM(H2:H19892),2)</f>
        <v>盈利8712.46</v>
      </c>
      <c r="I1" s="139" t="s">
        <v>6</v>
      </c>
      <c r="J1" s="138" t="s">
        <v>7</v>
      </c>
      <c r="K1" s="139" t="s">
        <v>8</v>
      </c>
      <c r="L1" s="143" t="s">
        <v>9</v>
      </c>
      <c r="M1" s="139" t="s">
        <v>10</v>
      </c>
      <c r="N1" s="144" t="str">
        <f ca="1">TEXT(ROUND(SUM(H2:H19889)/SUM(M2:M19889)*365,4),"0.00%" &amp;  " 
年化")</f>
        <v>26.97% 
年化</v>
      </c>
      <c r="O1" s="139" t="s">
        <v>11</v>
      </c>
      <c r="P1" s="139" t="s">
        <v>12</v>
      </c>
      <c r="Q1" s="132" t="s">
        <v>564</v>
      </c>
      <c r="R1" s="139" t="s">
        <v>14</v>
      </c>
      <c r="S1" s="145" t="s">
        <v>15</v>
      </c>
      <c r="T1" s="146" t="s">
        <v>16</v>
      </c>
      <c r="U1" s="146" t="s">
        <v>17</v>
      </c>
      <c r="V1" s="146" t="s">
        <v>18</v>
      </c>
      <c r="W1" s="146" t="s">
        <v>19</v>
      </c>
      <c r="X1" s="145" t="s">
        <v>20</v>
      </c>
      <c r="Y1" s="139" t="s">
        <v>565</v>
      </c>
      <c r="Z1" s="147" t="s">
        <v>22</v>
      </c>
      <c r="AA1" s="148" t="s">
        <v>23</v>
      </c>
      <c r="AB1" s="148" t="s">
        <v>24</v>
      </c>
      <c r="AC1" s="148" t="s">
        <v>25</v>
      </c>
      <c r="AD1" s="149" t="s">
        <v>26</v>
      </c>
      <c r="AE1" s="149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8"/>
      <c r="OZ1" s="138"/>
      <c r="PA1" s="138"/>
      <c r="PB1" s="138"/>
      <c r="PC1" s="138"/>
      <c r="PD1" s="138"/>
      <c r="PE1" s="138"/>
      <c r="PF1" s="138"/>
      <c r="PG1" s="138"/>
      <c r="PH1" s="138"/>
      <c r="PI1" s="138"/>
      <c r="PJ1" s="138"/>
      <c r="PK1" s="138"/>
      <c r="PL1" s="138"/>
      <c r="PM1" s="138"/>
      <c r="PN1" s="138"/>
      <c r="PO1" s="138"/>
      <c r="PP1" s="138"/>
      <c r="PQ1" s="138"/>
      <c r="PR1" s="138"/>
      <c r="PS1" s="138"/>
      <c r="PT1" s="138"/>
      <c r="PU1" s="138"/>
      <c r="PV1" s="138"/>
      <c r="PW1" s="138"/>
      <c r="PX1" s="138"/>
      <c r="PY1" s="138"/>
      <c r="PZ1" s="138"/>
      <c r="QA1" s="138"/>
      <c r="QB1" s="138"/>
      <c r="QC1" s="138"/>
      <c r="QD1" s="138"/>
      <c r="QE1" s="138"/>
      <c r="QF1" s="138"/>
      <c r="QG1" s="138"/>
      <c r="QH1" s="138"/>
      <c r="QI1" s="138"/>
      <c r="QJ1" s="138"/>
      <c r="QK1" s="138"/>
      <c r="QL1" s="138"/>
      <c r="QM1" s="138"/>
      <c r="QN1" s="138"/>
      <c r="QO1" s="138"/>
      <c r="QP1" s="138"/>
      <c r="QQ1" s="138"/>
      <c r="QR1" s="138"/>
      <c r="QS1" s="138"/>
      <c r="QT1" s="138"/>
      <c r="QU1" s="138"/>
      <c r="QV1" s="138"/>
      <c r="QW1" s="138"/>
      <c r="QX1" s="138"/>
      <c r="QY1" s="138"/>
      <c r="QZ1" s="138"/>
      <c r="RA1" s="138"/>
      <c r="RB1" s="138"/>
      <c r="RC1" s="138"/>
      <c r="RD1" s="138"/>
      <c r="RE1" s="138"/>
      <c r="RF1" s="138"/>
      <c r="RG1" s="138"/>
      <c r="RH1" s="138"/>
      <c r="RI1" s="138"/>
      <c r="RJ1" s="138"/>
      <c r="RK1" s="138"/>
      <c r="RL1" s="138"/>
      <c r="RM1" s="138"/>
      <c r="RN1" s="138"/>
      <c r="RO1" s="138"/>
      <c r="RP1" s="138"/>
      <c r="RQ1" s="138"/>
      <c r="RR1" s="138"/>
      <c r="RS1" s="138"/>
      <c r="RT1" s="138"/>
      <c r="RU1" s="138"/>
      <c r="RV1" s="138"/>
      <c r="RW1" s="138"/>
      <c r="RX1" s="138"/>
      <c r="RY1" s="138"/>
      <c r="RZ1" s="138"/>
      <c r="SA1" s="138"/>
      <c r="SB1" s="138"/>
      <c r="SC1" s="138"/>
      <c r="SD1" s="138"/>
      <c r="SE1" s="138"/>
      <c r="SF1" s="138"/>
      <c r="SG1" s="138"/>
      <c r="SH1" s="138"/>
      <c r="SI1" s="138"/>
      <c r="SJ1" s="138"/>
      <c r="SK1" s="138"/>
      <c r="SL1" s="138"/>
      <c r="SM1" s="138"/>
      <c r="SN1" s="138"/>
      <c r="SO1" s="138"/>
      <c r="SP1" s="138"/>
      <c r="SQ1" s="138"/>
      <c r="SR1" s="138"/>
      <c r="SS1" s="138"/>
      <c r="ST1" s="138"/>
      <c r="SU1" s="138"/>
      <c r="SV1" s="138"/>
      <c r="SW1" s="138"/>
      <c r="SX1" s="138"/>
      <c r="SY1" s="138"/>
      <c r="SZ1" s="138"/>
      <c r="TA1" s="138"/>
      <c r="TB1" s="138"/>
      <c r="TC1" s="138"/>
      <c r="TD1" s="138"/>
      <c r="TE1" s="138"/>
      <c r="TF1" s="138"/>
      <c r="TG1" s="138"/>
      <c r="TH1" s="138"/>
      <c r="TI1" s="138"/>
      <c r="TJ1" s="138"/>
      <c r="TK1" s="138"/>
      <c r="TL1" s="138"/>
      <c r="TM1" s="138"/>
      <c r="TN1" s="138"/>
      <c r="TO1" s="138"/>
      <c r="TP1" s="138"/>
      <c r="TQ1" s="138"/>
      <c r="TR1" s="138"/>
      <c r="TS1" s="138"/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8"/>
      <c r="UO1" s="138"/>
      <c r="UP1" s="138"/>
      <c r="UQ1" s="138"/>
      <c r="UR1" s="138"/>
      <c r="US1" s="138"/>
      <c r="UT1" s="138"/>
      <c r="UU1" s="138"/>
      <c r="UV1" s="138"/>
      <c r="UW1" s="138"/>
      <c r="UX1" s="138"/>
      <c r="UY1" s="138"/>
      <c r="UZ1" s="138"/>
      <c r="VA1" s="138"/>
      <c r="VB1" s="138"/>
      <c r="VC1" s="138"/>
      <c r="VD1" s="138"/>
      <c r="VE1" s="138"/>
      <c r="VF1" s="138"/>
      <c r="VG1" s="138"/>
      <c r="VH1" s="138"/>
      <c r="VI1" s="138"/>
      <c r="VJ1" s="138"/>
      <c r="VK1" s="138"/>
      <c r="VL1" s="138"/>
      <c r="VM1" s="138"/>
      <c r="VN1" s="138"/>
      <c r="VO1" s="138"/>
      <c r="VP1" s="138"/>
      <c r="VQ1" s="138"/>
      <c r="VR1" s="138"/>
      <c r="VS1" s="138"/>
      <c r="VT1" s="138"/>
      <c r="VU1" s="138"/>
      <c r="VV1" s="138"/>
      <c r="VW1" s="138"/>
      <c r="VX1" s="138"/>
      <c r="VY1" s="138"/>
      <c r="VZ1" s="138"/>
      <c r="WA1" s="138"/>
      <c r="WB1" s="138"/>
      <c r="WC1" s="138"/>
      <c r="WD1" s="138"/>
      <c r="WE1" s="138"/>
      <c r="WF1" s="138"/>
      <c r="WG1" s="138"/>
      <c r="WH1" s="138"/>
      <c r="WI1" s="138"/>
      <c r="WJ1" s="138"/>
      <c r="WK1" s="138"/>
      <c r="WL1" s="138"/>
      <c r="WM1" s="138"/>
      <c r="WN1" s="138"/>
      <c r="WO1" s="138"/>
      <c r="WP1" s="138"/>
      <c r="WQ1" s="138"/>
      <c r="WR1" s="138"/>
      <c r="WS1" s="138"/>
      <c r="WT1" s="138"/>
      <c r="WU1" s="138"/>
      <c r="WV1" s="138"/>
      <c r="WW1" s="138"/>
      <c r="WX1" s="138"/>
      <c r="WY1" s="138"/>
      <c r="WZ1" s="138"/>
      <c r="XA1" s="138"/>
      <c r="XB1" s="138"/>
      <c r="XC1" s="138"/>
      <c r="XD1" s="138"/>
      <c r="XE1" s="138"/>
      <c r="XF1" s="138"/>
      <c r="XG1" s="138"/>
      <c r="XH1" s="138"/>
      <c r="XI1" s="138"/>
      <c r="XJ1" s="138"/>
      <c r="XK1" s="138"/>
      <c r="XL1" s="138"/>
      <c r="XM1" s="138"/>
      <c r="XN1" s="138"/>
      <c r="XO1" s="138"/>
      <c r="XP1" s="138"/>
      <c r="XQ1" s="138"/>
      <c r="XR1" s="138"/>
      <c r="XS1" s="138"/>
      <c r="XT1" s="138"/>
      <c r="XU1" s="138"/>
      <c r="XV1" s="138"/>
      <c r="XW1" s="138"/>
      <c r="XX1" s="138"/>
      <c r="XY1" s="138"/>
      <c r="XZ1" s="138"/>
      <c r="YA1" s="138"/>
      <c r="YB1" s="138"/>
      <c r="YC1" s="138"/>
      <c r="YD1" s="138"/>
      <c r="YE1" s="138"/>
      <c r="YF1" s="138"/>
      <c r="YG1" s="138"/>
      <c r="YH1" s="138"/>
      <c r="YI1" s="138"/>
      <c r="YJ1" s="138"/>
      <c r="YK1" s="138"/>
      <c r="YL1" s="138"/>
      <c r="YM1" s="138"/>
      <c r="YN1" s="138"/>
      <c r="YO1" s="138"/>
      <c r="YP1" s="138"/>
      <c r="YQ1" s="138"/>
      <c r="YR1" s="138"/>
      <c r="YS1" s="138"/>
      <c r="YT1" s="138"/>
      <c r="YU1" s="138"/>
      <c r="YV1" s="138"/>
      <c r="YW1" s="138"/>
      <c r="YX1" s="138"/>
      <c r="YY1" s="138"/>
      <c r="YZ1" s="138"/>
      <c r="ZA1" s="138"/>
      <c r="ZB1" s="138"/>
      <c r="ZC1" s="138"/>
      <c r="ZD1" s="138"/>
      <c r="ZE1" s="138"/>
      <c r="ZF1" s="138"/>
      <c r="ZG1" s="138"/>
      <c r="ZH1" s="138"/>
      <c r="ZI1" s="138"/>
      <c r="ZJ1" s="138"/>
      <c r="ZK1" s="138"/>
      <c r="ZL1" s="138"/>
      <c r="ZM1" s="138"/>
      <c r="ZN1" s="138"/>
      <c r="ZO1" s="138"/>
      <c r="ZP1" s="138"/>
      <c r="ZQ1" s="138"/>
      <c r="ZR1" s="138"/>
      <c r="ZS1" s="138"/>
      <c r="ZT1" s="138"/>
      <c r="ZU1" s="138"/>
      <c r="ZV1" s="138"/>
      <c r="ZW1" s="138"/>
      <c r="ZX1" s="138"/>
      <c r="ZY1" s="138"/>
      <c r="ZZ1" s="138"/>
      <c r="AAA1" s="138"/>
      <c r="AAB1" s="138"/>
      <c r="AAC1" s="138"/>
      <c r="AAD1" s="138"/>
      <c r="AAE1" s="138"/>
      <c r="AAF1" s="138"/>
      <c r="AAG1" s="138"/>
      <c r="AAH1" s="138"/>
      <c r="AAI1" s="138"/>
      <c r="AAJ1" s="138"/>
      <c r="AAK1" s="138"/>
      <c r="AAL1" s="138"/>
      <c r="AAM1" s="138"/>
      <c r="AAN1" s="138"/>
      <c r="AAO1" s="138"/>
      <c r="AAP1" s="138"/>
      <c r="AAQ1" s="138"/>
      <c r="AAR1" s="138"/>
      <c r="AAS1" s="138"/>
      <c r="AAT1" s="138"/>
      <c r="AAU1" s="138"/>
      <c r="AAV1" s="138"/>
      <c r="AAW1" s="138"/>
      <c r="AAX1" s="138"/>
      <c r="AAY1" s="138"/>
      <c r="AAZ1" s="138"/>
      <c r="ABA1" s="138"/>
      <c r="ABB1" s="138"/>
      <c r="ABC1" s="138"/>
      <c r="ABD1" s="138"/>
      <c r="ABE1" s="138"/>
      <c r="ABF1" s="138"/>
      <c r="ABG1" s="138"/>
      <c r="ABH1" s="138"/>
      <c r="ABI1" s="138"/>
      <c r="ABJ1" s="138"/>
      <c r="ABK1" s="138"/>
      <c r="ABL1" s="138"/>
      <c r="ABM1" s="138"/>
      <c r="ABN1" s="138"/>
      <c r="ABO1" s="138"/>
      <c r="ABP1" s="138"/>
      <c r="ABQ1" s="138"/>
      <c r="ABR1" s="138"/>
      <c r="ABS1" s="138"/>
      <c r="ABT1" s="138"/>
      <c r="ABU1" s="138"/>
      <c r="ABV1" s="138"/>
      <c r="ABW1" s="138"/>
      <c r="ABX1" s="138"/>
      <c r="ABY1" s="138"/>
      <c r="ABZ1" s="138"/>
      <c r="ACA1" s="138"/>
      <c r="ACB1" s="138"/>
      <c r="ACC1" s="138"/>
      <c r="ACD1" s="138"/>
      <c r="ACE1" s="138"/>
      <c r="ACF1" s="138"/>
      <c r="ACG1" s="138"/>
      <c r="ACH1" s="138"/>
      <c r="ACI1" s="138"/>
      <c r="ACJ1" s="138"/>
      <c r="ACK1" s="138"/>
      <c r="ACL1" s="138"/>
      <c r="ACM1" s="138"/>
      <c r="ACN1" s="138"/>
      <c r="ACO1" s="138"/>
      <c r="ACP1" s="138"/>
      <c r="ACQ1" s="138"/>
      <c r="ACR1" s="138"/>
      <c r="ACS1" s="138"/>
      <c r="ACT1" s="138"/>
      <c r="ACU1" s="138"/>
      <c r="ACV1" s="138"/>
      <c r="ACW1" s="138"/>
      <c r="ACX1" s="138"/>
      <c r="ACY1" s="138"/>
      <c r="ACZ1" s="138"/>
      <c r="ADA1" s="138"/>
      <c r="ADB1" s="138"/>
      <c r="ADC1" s="138"/>
      <c r="ADD1" s="138"/>
      <c r="ADE1" s="138"/>
      <c r="ADF1" s="138"/>
      <c r="ADG1" s="138"/>
      <c r="ADH1" s="138"/>
      <c r="ADI1" s="138"/>
      <c r="ADJ1" s="138"/>
      <c r="ADK1" s="138"/>
      <c r="ADL1" s="138"/>
      <c r="ADM1" s="138"/>
      <c r="ADN1" s="138"/>
      <c r="ADO1" s="138"/>
      <c r="ADP1" s="138"/>
      <c r="ADQ1" s="138"/>
      <c r="ADR1" s="138"/>
      <c r="ADS1" s="138"/>
      <c r="ADT1" s="138"/>
      <c r="ADU1" s="138"/>
      <c r="ADV1" s="138"/>
      <c r="ADW1" s="138"/>
      <c r="ADX1" s="138"/>
      <c r="ADY1" s="138"/>
      <c r="ADZ1" s="138"/>
      <c r="AEA1" s="138"/>
      <c r="AEB1" s="138"/>
      <c r="AEC1" s="138"/>
      <c r="AED1" s="138"/>
      <c r="AEE1" s="138"/>
      <c r="AEF1" s="138"/>
      <c r="AEG1" s="138"/>
      <c r="AEH1" s="138"/>
      <c r="AEI1" s="138"/>
      <c r="AEJ1" s="138"/>
      <c r="AEK1" s="138"/>
      <c r="AEL1" s="138"/>
      <c r="AEM1" s="138"/>
      <c r="AEN1" s="138"/>
      <c r="AEO1" s="138"/>
      <c r="AEP1" s="138"/>
      <c r="AEQ1" s="138"/>
      <c r="AER1" s="138"/>
      <c r="AES1" s="138"/>
      <c r="AET1" s="138"/>
      <c r="AEU1" s="138"/>
      <c r="AEV1" s="138"/>
      <c r="AEW1" s="138"/>
      <c r="AEX1" s="138"/>
      <c r="AEY1" s="138"/>
      <c r="AEZ1" s="138"/>
      <c r="AFA1" s="138"/>
      <c r="AFB1" s="138"/>
      <c r="AFC1" s="138"/>
      <c r="AFD1" s="138"/>
      <c r="AFE1" s="138"/>
      <c r="AFF1" s="138"/>
      <c r="AFG1" s="138"/>
      <c r="AFH1" s="138"/>
      <c r="AFI1" s="138"/>
      <c r="AFJ1" s="138"/>
      <c r="AFK1" s="138"/>
      <c r="AFL1" s="138"/>
      <c r="AFM1" s="138"/>
      <c r="AFN1" s="138"/>
      <c r="AFO1" s="138"/>
      <c r="AFP1" s="138"/>
      <c r="AFQ1" s="138"/>
      <c r="AFR1" s="138"/>
      <c r="AFS1" s="138"/>
      <c r="AFT1" s="138"/>
      <c r="AFU1" s="138"/>
      <c r="AFV1" s="138"/>
      <c r="AFW1" s="138"/>
      <c r="AFX1" s="138"/>
      <c r="AFY1" s="138"/>
      <c r="AFZ1" s="138"/>
      <c r="AGA1" s="138"/>
      <c r="AGB1" s="138"/>
      <c r="AGC1" s="138"/>
      <c r="AGD1" s="138"/>
      <c r="AGE1" s="138"/>
      <c r="AGF1" s="138"/>
      <c r="AGG1" s="138"/>
      <c r="AGH1" s="138"/>
      <c r="AGI1" s="138"/>
      <c r="AGJ1" s="138"/>
      <c r="AGK1" s="138"/>
      <c r="AGL1" s="138"/>
      <c r="AGM1" s="138"/>
      <c r="AGN1" s="138"/>
      <c r="AGO1" s="138"/>
      <c r="AGP1" s="138"/>
      <c r="AGQ1" s="138"/>
      <c r="AGR1" s="138"/>
      <c r="AGS1" s="138"/>
      <c r="AGT1" s="138"/>
      <c r="AGU1" s="138"/>
      <c r="AGV1" s="138"/>
      <c r="AGW1" s="138"/>
      <c r="AGX1" s="138"/>
      <c r="AGY1" s="138"/>
      <c r="AGZ1" s="138"/>
      <c r="AHA1" s="138"/>
      <c r="AHB1" s="138"/>
      <c r="AHC1" s="138"/>
      <c r="AHD1" s="138"/>
      <c r="AHE1" s="138"/>
      <c r="AHF1" s="138"/>
      <c r="AHG1" s="138"/>
      <c r="AHH1" s="138"/>
      <c r="AHI1" s="138"/>
      <c r="AHJ1" s="138"/>
      <c r="AHK1" s="138"/>
      <c r="AHL1" s="138"/>
      <c r="AHM1" s="138"/>
      <c r="AHN1" s="138"/>
      <c r="AHO1" s="138"/>
      <c r="AHP1" s="138"/>
      <c r="AHQ1" s="138"/>
      <c r="AHR1" s="138"/>
      <c r="AHS1" s="138"/>
      <c r="AHT1" s="138"/>
      <c r="AHU1" s="138"/>
      <c r="AHV1" s="138"/>
      <c r="AHW1" s="138"/>
      <c r="AHX1" s="138"/>
      <c r="AHY1" s="138"/>
      <c r="AHZ1" s="138"/>
      <c r="AIA1" s="138"/>
      <c r="AIB1" s="138"/>
      <c r="AIC1" s="138"/>
      <c r="AID1" s="138"/>
      <c r="AIE1" s="138"/>
      <c r="AIF1" s="138"/>
      <c r="AIG1" s="138"/>
      <c r="AIH1" s="138"/>
      <c r="AII1" s="138"/>
      <c r="AIJ1" s="138"/>
      <c r="AIK1" s="138"/>
      <c r="AIL1" s="138"/>
      <c r="AIM1" s="138"/>
      <c r="AIN1" s="138"/>
      <c r="AIO1" s="138"/>
      <c r="AIP1" s="138"/>
      <c r="AIQ1" s="138"/>
      <c r="AIR1" s="138"/>
      <c r="AIS1" s="138"/>
      <c r="AIT1" s="138"/>
      <c r="AIU1" s="138"/>
      <c r="AIV1" s="138"/>
      <c r="AIW1" s="138"/>
      <c r="AIX1" s="138"/>
      <c r="AIY1" s="138"/>
      <c r="AIZ1" s="138"/>
      <c r="AJA1" s="138"/>
      <c r="AJB1" s="138"/>
      <c r="AJC1" s="138"/>
      <c r="AJD1" s="138"/>
      <c r="AJE1" s="138"/>
      <c r="AJF1" s="138"/>
      <c r="AJG1" s="138"/>
      <c r="AJH1" s="138"/>
      <c r="AJI1" s="138"/>
      <c r="AJJ1" s="138"/>
      <c r="AJK1" s="138"/>
      <c r="AJL1" s="138"/>
      <c r="AJM1" s="138"/>
      <c r="AJN1" s="138"/>
      <c r="AJO1" s="138"/>
      <c r="AJP1" s="138"/>
      <c r="AJQ1" s="138"/>
      <c r="AJR1" s="138"/>
      <c r="AJS1" s="138"/>
      <c r="AJT1" s="138"/>
      <c r="AJU1" s="138"/>
      <c r="AJV1" s="138"/>
      <c r="AJW1" s="138"/>
      <c r="AJX1" s="138"/>
      <c r="AJY1" s="138"/>
      <c r="AJZ1" s="138"/>
      <c r="AKA1" s="138"/>
      <c r="AKB1" s="138"/>
      <c r="AKC1" s="138"/>
      <c r="AKD1" s="138"/>
      <c r="AKE1" s="138"/>
      <c r="AKF1" s="138"/>
      <c r="AKG1" s="138"/>
      <c r="AKH1" s="138"/>
      <c r="AKI1" s="138"/>
      <c r="AKJ1" s="138"/>
      <c r="AKK1" s="138"/>
      <c r="AKL1" s="138"/>
      <c r="AKM1" s="138"/>
      <c r="AKN1" s="138"/>
      <c r="AKO1" s="138"/>
      <c r="AKP1" s="138"/>
      <c r="AKQ1" s="138"/>
      <c r="AKR1" s="138"/>
      <c r="AKS1" s="138"/>
      <c r="AKT1" s="138"/>
      <c r="AKU1" s="138"/>
      <c r="AKV1" s="138"/>
      <c r="AKW1" s="138"/>
      <c r="AKX1" s="138"/>
      <c r="AKY1" s="138"/>
      <c r="AKZ1" s="138"/>
      <c r="ALA1" s="138"/>
      <c r="ALB1" s="138"/>
      <c r="ALC1" s="138"/>
      <c r="ALD1" s="138"/>
      <c r="ALE1" s="138"/>
      <c r="ALF1" s="138"/>
      <c r="ALG1" s="138"/>
      <c r="ALH1" s="138"/>
      <c r="ALI1" s="138"/>
      <c r="ALJ1" s="138"/>
      <c r="ALK1" s="138"/>
      <c r="ALL1" s="138"/>
      <c r="ALM1" s="138"/>
      <c r="ALN1" s="138"/>
      <c r="ALO1" s="138"/>
      <c r="ALP1" s="138"/>
      <c r="ALQ1" s="138"/>
      <c r="ALR1" s="138"/>
      <c r="ALS1" s="138"/>
      <c r="ALT1" s="138"/>
      <c r="ALU1" s="138"/>
      <c r="ALV1" s="138"/>
      <c r="ALW1" s="138"/>
      <c r="ALX1" s="138"/>
      <c r="ALY1" s="138"/>
      <c r="ALZ1" s="138"/>
      <c r="AMA1" s="138"/>
      <c r="AMB1" s="138"/>
      <c r="AMC1" s="138"/>
      <c r="AMD1" s="138"/>
      <c r="AME1" s="138"/>
      <c r="AMF1" s="138"/>
      <c r="AMG1" s="138"/>
      <c r="AMH1" s="138"/>
      <c r="AMI1" s="138"/>
      <c r="AMJ1" s="138"/>
      <c r="AMK1" s="138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1002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0.1798089259259259</v>
      </c>
      <c r="G41" s="4"/>
      <c r="H41" s="58">
        <f t="shared" ref="H41:H81" si="3">IF(G41="",$F$1*C41-B41,G41-B41)</f>
        <v>24.274204999999995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2020/6/30</v>
      </c>
      <c r="M41" s="44">
        <f t="shared" ref="M41:M81" ca="1" si="6">(L41-K41+1)*B41</f>
        <v>65475</v>
      </c>
      <c r="N41" s="61">
        <f t="shared" ref="N41:N81" ca="1" si="7">H41/M41*365</f>
        <v>0.13532011951126383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4.0149108740740791E-2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0.15096125925925932</v>
      </c>
      <c r="G42" s="4"/>
      <c r="H42" s="58">
        <f t="shared" si="3"/>
        <v>20.379770000000008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2020/6/30</v>
      </c>
      <c r="M42" s="44">
        <f t="shared" ca="1" si="6"/>
        <v>65340</v>
      </c>
      <c r="N42" s="61">
        <f t="shared" ca="1" si="7"/>
        <v>0.11384475130088771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6.8993818074074037E-2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0.13242251851851847</v>
      </c>
      <c r="G43" s="4"/>
      <c r="H43" s="58">
        <f t="shared" si="3"/>
        <v>17.877039999999994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2020/6/30</v>
      </c>
      <c r="M43" s="44">
        <f t="shared" ca="1" si="6"/>
        <v>65205</v>
      </c>
      <c r="N43" s="61">
        <f t="shared" ca="1" si="7"/>
        <v>0.10007084732765888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8.7538985481481535E-2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0.11864840740740727</v>
      </c>
      <c r="G44" s="4"/>
      <c r="H44" s="58">
        <f t="shared" si="3"/>
        <v>16.017534999999981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2020/6/30</v>
      </c>
      <c r="M44" s="44">
        <f t="shared" ca="1" si="6"/>
        <v>65070</v>
      </c>
      <c r="N44" s="61">
        <f t="shared" ca="1" si="7"/>
        <v>8.9847860381127909E-2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0.10131215925925939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0.15841140740740733</v>
      </c>
      <c r="G45" s="4"/>
      <c r="H45" s="58">
        <f t="shared" si="3"/>
        <v>21.385539999999992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2020/6/30</v>
      </c>
      <c r="M45" s="44">
        <f t="shared" ca="1" si="6"/>
        <v>64935</v>
      </c>
      <c r="N45" s="61">
        <f t="shared" ca="1" si="7"/>
        <v>0.1202082405482405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6.1546493925926038E-2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0.11743559259259276</v>
      </c>
      <c r="G46" s="4"/>
      <c r="H46" s="58">
        <f t="shared" si="3"/>
        <v>15.853805000000023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2020/6/30</v>
      </c>
      <c r="M46" s="44">
        <f t="shared" ca="1" si="6"/>
        <v>64530</v>
      </c>
      <c r="N46" s="61">
        <f t="shared" ca="1" si="7"/>
        <v>8.9673621958778996E-2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0.10253063274074059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9.9589888888888922E-2</v>
      </c>
      <c r="G47" s="4"/>
      <c r="H47" s="58">
        <f t="shared" si="3"/>
        <v>13.444635000000005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2020/6/30</v>
      </c>
      <c r="M47" s="44">
        <f t="shared" ca="1" si="6"/>
        <v>64395</v>
      </c>
      <c r="N47" s="61">
        <f t="shared" ca="1" si="7"/>
        <v>7.6206099464244142E-2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0.1203696331111111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0.12393281481481482</v>
      </c>
      <c r="G48" s="4"/>
      <c r="H48" s="58">
        <f t="shared" si="3"/>
        <v>16.730930000000001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2020/6/30</v>
      </c>
      <c r="M48" s="44">
        <f t="shared" ca="1" si="6"/>
        <v>64260</v>
      </c>
      <c r="N48" s="61">
        <f t="shared" ca="1" si="7"/>
        <v>9.5032515561780259E-2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9.6020251851851882E-2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0.14922866666666668</v>
      </c>
      <c r="G49" s="4"/>
      <c r="H49" s="58">
        <f t="shared" si="3"/>
        <v>20.145870000000002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2020/6/30</v>
      </c>
      <c r="M49" s="44">
        <f t="shared" ca="1" si="6"/>
        <v>64125</v>
      </c>
      <c r="N49" s="61">
        <f t="shared" ca="1" si="7"/>
        <v>0.11467044912280702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7.0732501333333336E-2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0.13718714814814831</v>
      </c>
      <c r="G50" s="4"/>
      <c r="H50" s="58">
        <f t="shared" si="3"/>
        <v>18.520265000000023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2020/6/30</v>
      </c>
      <c r="M50" s="44">
        <f t="shared" ca="1" si="6"/>
        <v>63990</v>
      </c>
      <c r="N50" s="61">
        <f t="shared" ca="1" si="7"/>
        <v>0.10563989256133785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8.2776558518518367E-2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0.10937903703703696</v>
      </c>
      <c r="G51" s="4"/>
      <c r="H51" s="58">
        <f t="shared" si="3"/>
        <v>14.766169999999988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2020/6/30</v>
      </c>
      <c r="M51" s="44">
        <f t="shared" ca="1" si="6"/>
        <v>63585</v>
      </c>
      <c r="N51" s="61">
        <f t="shared" ca="1" si="7"/>
        <v>8.4762948022332252E-2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0.11057884429629637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0.10539407407407397</v>
      </c>
      <c r="G52" s="4"/>
      <c r="H52" s="58">
        <f t="shared" si="3"/>
        <v>14.228199999999987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2020/6/30</v>
      </c>
      <c r="M52" s="44">
        <f t="shared" ca="1" si="6"/>
        <v>63450</v>
      </c>
      <c r="N52" s="61">
        <f t="shared" ca="1" si="7"/>
        <v>8.1848589440504257E-2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0.11456392592592604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0.10686677777777766</v>
      </c>
      <c r="G53" s="4"/>
      <c r="H53" s="58">
        <f t="shared" si="3"/>
        <v>14.427014999999983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2020/6/30</v>
      </c>
      <c r="M53" s="44">
        <f t="shared" ca="1" si="6"/>
        <v>63315</v>
      </c>
      <c r="N53" s="61">
        <f t="shared" ca="1" si="7"/>
        <v>8.3169240701255531E-2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0.11309182022222235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9.2659518518518391E-2</v>
      </c>
      <c r="G54" s="4"/>
      <c r="H54" s="58">
        <f t="shared" si="3"/>
        <v>12.509034999999983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2020/6/30</v>
      </c>
      <c r="M54" s="44">
        <f t="shared" ca="1" si="6"/>
        <v>63180</v>
      </c>
      <c r="N54" s="61">
        <f t="shared" ca="1" si="7"/>
        <v>7.2266504827476943E-2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0.12730480614814826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8.6682074074074036E-2</v>
      </c>
      <c r="G55" s="4"/>
      <c r="H55" s="58">
        <f t="shared" si="3"/>
        <v>11.702079999999995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2020/6/30</v>
      </c>
      <c r="M55" s="44">
        <f t="shared" ca="1" si="6"/>
        <v>63045</v>
      </c>
      <c r="N55" s="61">
        <f t="shared" ca="1" si="7"/>
        <v>6.774937267031482E-2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0.13327513125925933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9.9936407407407321E-2</v>
      </c>
      <c r="G56" s="4"/>
      <c r="H56" s="58">
        <f t="shared" si="3"/>
        <v>13.491414999999989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2020/6/30</v>
      </c>
      <c r="M56" s="44">
        <f t="shared" ca="1" si="6"/>
        <v>62640</v>
      </c>
      <c r="N56" s="61">
        <f t="shared" ca="1" si="7"/>
        <v>7.8613768757982053E-2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0.12001760525925935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0.12991025925925939</v>
      </c>
      <c r="G57" s="4"/>
      <c r="H57" s="58">
        <f t="shared" si="3"/>
        <v>17.537885000000017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2020/6/30</v>
      </c>
      <c r="M57" s="44">
        <f t="shared" ca="1" si="6"/>
        <v>62505</v>
      </c>
      <c r="N57" s="61">
        <f t="shared" ca="1" si="7"/>
        <v>0.10241305535557164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9.0051659407407308E-2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0.11986122222222219</v>
      </c>
      <c r="G58" s="4"/>
      <c r="H58" s="58">
        <f t="shared" si="3"/>
        <v>16.181264999999996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2020/6/30</v>
      </c>
      <c r="M58" s="44">
        <f t="shared" ca="1" si="6"/>
        <v>62370</v>
      </c>
      <c r="N58" s="61">
        <f t="shared" ca="1" si="7"/>
        <v>9.4695554353054323E-2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0.10010207977777784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0.13493477777777776</v>
      </c>
      <c r="G59" s="4"/>
      <c r="H59" s="58">
        <f t="shared" si="3"/>
        <v>18.216194999999999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2020/6/30</v>
      </c>
      <c r="M59" s="44">
        <f t="shared" ca="1" si="6"/>
        <v>62235</v>
      </c>
      <c r="N59" s="61">
        <f t="shared" ca="1" si="7"/>
        <v>0.10683556158110387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8.502542222222223E-2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0.10036955555555559</v>
      </c>
      <c r="G60" s="4"/>
      <c r="H60" s="58">
        <f t="shared" si="3"/>
        <v>13.549890000000005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2020/6/30</v>
      </c>
      <c r="M60" s="44">
        <f t="shared" ca="1" si="6"/>
        <v>62100</v>
      </c>
      <c r="N60" s="61">
        <f t="shared" ca="1" si="7"/>
        <v>7.9641060386473464E-2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0.11959447644444442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6.2252518518518492E-2</v>
      </c>
      <c r="G61" s="4"/>
      <c r="H61" s="58">
        <f t="shared" si="3"/>
        <v>8.4040899999999965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2020/6/30</v>
      </c>
      <c r="M61" s="44">
        <f t="shared" ca="1" si="6"/>
        <v>61695</v>
      </c>
      <c r="N61" s="61">
        <f t="shared" ca="1" si="7"/>
        <v>4.9720282843018056E-2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0.15770968814814817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5.9047222222222182E-2</v>
      </c>
      <c r="G62" s="4"/>
      <c r="H62" s="58">
        <f t="shared" si="3"/>
        <v>7.9713749999999948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2020/6/30</v>
      </c>
      <c r="M62" s="44">
        <f t="shared" ca="1" si="6"/>
        <v>61560</v>
      </c>
      <c r="N62" s="61">
        <f t="shared" ca="1" si="7"/>
        <v>4.7263675682261176E-2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0.16091247777777784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4.8651666666666551E-2</v>
      </c>
      <c r="G63" s="4"/>
      <c r="H63" s="58">
        <f t="shared" si="3"/>
        <v>5.8381999999999863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2020/6/30</v>
      </c>
      <c r="M63" s="44">
        <f t="shared" ca="1" si="6"/>
        <v>54600</v>
      </c>
      <c r="N63" s="61">
        <f t="shared" ca="1" si="7"/>
        <v>3.9028260073259977E-2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0.16131665333333345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4.260925000000005E-2</v>
      </c>
      <c r="G64" s="4"/>
      <c r="H64" s="58">
        <f t="shared" si="3"/>
        <v>5.113110000000006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2020/6/30</v>
      </c>
      <c r="M64" s="44">
        <f t="shared" ca="1" si="6"/>
        <v>54480</v>
      </c>
      <c r="N64" s="61">
        <f t="shared" ca="1" si="7"/>
        <v>3.4256335352422944E-2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0.16736186599999997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4.6799958333333315E-2</v>
      </c>
      <c r="G65" s="4"/>
      <c r="H65" s="58">
        <f t="shared" si="3"/>
        <v>5.6159949999999981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2020/6/30</v>
      </c>
      <c r="M65" s="44">
        <f t="shared" ca="1" si="6"/>
        <v>54000</v>
      </c>
      <c r="N65" s="61">
        <f t="shared" ca="1" si="7"/>
        <v>3.7959966203703691E-2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0.16317036700000004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4.5045708333333323E-2</v>
      </c>
      <c r="G66" s="4"/>
      <c r="H66" s="58">
        <f t="shared" si="3"/>
        <v>5.4054849999999988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2020/6/30</v>
      </c>
      <c r="M66" s="44">
        <f t="shared" ca="1" si="6"/>
        <v>53880</v>
      </c>
      <c r="N66" s="61">
        <f t="shared" ca="1" si="7"/>
        <v>3.6618448867854488E-2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0.16491927700000003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4.6215208333333278E-2</v>
      </c>
      <c r="G67" s="4"/>
      <c r="H67" s="58">
        <f t="shared" si="3"/>
        <v>5.5458249999999936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2020/6/30</v>
      </c>
      <c r="M67" s="44">
        <f t="shared" ca="1" si="6"/>
        <v>53760</v>
      </c>
      <c r="N67" s="61">
        <f t="shared" ca="1" si="7"/>
        <v>3.765301571800591E-2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0.16375338500000006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6.7656041666666528E-2</v>
      </c>
      <c r="G68" s="4"/>
      <c r="H68" s="58">
        <f t="shared" si="3"/>
        <v>8.1187249999999835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2020/6/30</v>
      </c>
      <c r="M68" s="44">
        <f t="shared" ca="1" si="6"/>
        <v>53640</v>
      </c>
      <c r="N68" s="61">
        <f t="shared" ca="1" si="7"/>
        <v>5.5244866237882065E-2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0.14231545833333348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7.0049185185185131E-2</v>
      </c>
      <c r="G69" s="4"/>
      <c r="H69" s="58">
        <f t="shared" si="3"/>
        <v>9.4566399999999931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2020/6/30</v>
      </c>
      <c r="M69" s="44">
        <f t="shared" ca="1" si="6"/>
        <v>60210</v>
      </c>
      <c r="N69" s="61">
        <f t="shared" ca="1" si="7"/>
        <v>5.7327247965454207E-2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0.14991454814814822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8.0964518518518436E-2</v>
      </c>
      <c r="G70" s="4"/>
      <c r="H70" s="58">
        <f t="shared" si="3"/>
        <v>10.930209999999988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2020/6/30</v>
      </c>
      <c r="M70" s="44">
        <f t="shared" ca="1" si="6"/>
        <v>59805</v>
      </c>
      <c r="N70" s="61">
        <f t="shared" ca="1" si="7"/>
        <v>6.6708914806454231E-2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0.13899354281481491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5.9567000000000099E-2</v>
      </c>
      <c r="G71" s="4"/>
      <c r="H71" s="58">
        <f t="shared" si="3"/>
        <v>8.0415450000000135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2020/6/30</v>
      </c>
      <c r="M71" s="44">
        <f t="shared" ca="1" si="6"/>
        <v>59670</v>
      </c>
      <c r="N71" s="61">
        <f t="shared" ca="1" si="7"/>
        <v>4.9189943438914113E-2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0.16039608199999994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5.4401708333333333E-2</v>
      </c>
      <c r="G72" s="4"/>
      <c r="H72" s="58">
        <f t="shared" si="3"/>
        <v>6.5282049999999998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2020/6/30</v>
      </c>
      <c r="M72" s="44">
        <f t="shared" ca="1" si="6"/>
        <v>52920</v>
      </c>
      <c r="N72" s="61">
        <f t="shared" ca="1" si="7"/>
        <v>4.502635723733938E-2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0.155565127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6.0054291666666634E-2</v>
      </c>
      <c r="G73" s="4"/>
      <c r="H73" s="58">
        <f t="shared" si="3"/>
        <v>7.206514999999996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2020/6/30</v>
      </c>
      <c r="M73" s="44">
        <f t="shared" ca="1" si="6"/>
        <v>52800</v>
      </c>
      <c r="N73" s="61">
        <f t="shared" ca="1" si="7"/>
        <v>4.9817764678030278E-2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0.14991341233333338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5.3914416666666652E-2</v>
      </c>
      <c r="G74" s="4"/>
      <c r="H74" s="58">
        <f t="shared" si="3"/>
        <v>6.4697299999999984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2020/6/30</v>
      </c>
      <c r="M74" s="44">
        <f t="shared" ca="1" si="6"/>
        <v>52680</v>
      </c>
      <c r="N74" s="61">
        <f t="shared" ca="1" si="7"/>
        <v>4.4826337319665892E-2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0.1560515086666667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6.9215375000000037E-2</v>
      </c>
      <c r="G75" s="4"/>
      <c r="H75" s="58">
        <f t="shared" si="3"/>
        <v>8.305845000000005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2020/6/30</v>
      </c>
      <c r="M75" s="44">
        <f t="shared" ca="1" si="6"/>
        <v>52320</v>
      </c>
      <c r="N75" s="61">
        <f t="shared" ca="1" si="7"/>
        <v>5.7944063933486278E-2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0.14074858699999998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8.5902407407407372E-2</v>
      </c>
      <c r="G76" s="4"/>
      <c r="H76" s="58">
        <f t="shared" si="3"/>
        <v>11.596824999999995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2020/6/30</v>
      </c>
      <c r="M76" s="44">
        <f t="shared" ca="1" si="6"/>
        <v>58725</v>
      </c>
      <c r="N76" s="61">
        <f t="shared" ca="1" si="7"/>
        <v>7.2079031502767107E-2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0.13405710925925932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7.6459777777777752E-2</v>
      </c>
      <c r="G77" s="4"/>
      <c r="H77" s="58">
        <f t="shared" si="3"/>
        <v>10.322069999999997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2020/6/30</v>
      </c>
      <c r="M77" s="44">
        <f t="shared" ca="1" si="6"/>
        <v>58590</v>
      </c>
      <c r="N77" s="61">
        <f t="shared" ca="1" si="7"/>
        <v>6.4303730158730144E-2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0.1435044622222223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0.11821525925925942</v>
      </c>
      <c r="G78" s="4"/>
      <c r="H78" s="58">
        <f t="shared" si="3"/>
        <v>15.959060000000022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2020/6/30</v>
      </c>
      <c r="M78" s="44">
        <f t="shared" ca="1" si="6"/>
        <v>58455</v>
      </c>
      <c r="N78" s="61">
        <f t="shared" ca="1" si="7"/>
        <v>9.965027628089998E-2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0.10174489540740726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0.12774451851851848</v>
      </c>
      <c r="G79" s="4"/>
      <c r="H79" s="58">
        <f t="shared" si="3"/>
        <v>17.245509999999996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2020/6/30</v>
      </c>
      <c r="M79" s="44">
        <f t="shared" ca="1" si="6"/>
        <v>58320</v>
      </c>
      <c r="N79" s="61">
        <f t="shared" ca="1" si="7"/>
        <v>0.107932289951989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9.2218540148148204E-2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0.15667881481481491</v>
      </c>
      <c r="G80" s="4"/>
      <c r="H80" s="58">
        <f t="shared" si="3"/>
        <v>21.151640000000015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2020/6/30</v>
      </c>
      <c r="M80" s="44">
        <f t="shared" ca="1" si="6"/>
        <v>57915</v>
      </c>
      <c r="N80" s="61">
        <f t="shared" ca="1" si="7"/>
        <v>0.1333048191314859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6.3278059851851781E-2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0.14836237037037037</v>
      </c>
      <c r="G81" s="4"/>
      <c r="H81" s="58">
        <f t="shared" si="3"/>
        <v>20.028919999999999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2020/6/30</v>
      </c>
      <c r="M81" s="44">
        <f t="shared" ca="1" si="6"/>
        <v>57780</v>
      </c>
      <c r="N81" s="61">
        <f t="shared" ca="1" si="7"/>
        <v>0.12652398407753546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7.1601682962962987E-2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1043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1044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1045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1046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1047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0.21264155555555544</v>
      </c>
      <c r="G87" s="4"/>
      <c r="H87" s="58">
        <f>IF(G87="",$F$1*C87-B87,G87-B87)</f>
        <v>28.706609999999984</v>
      </c>
      <c r="I87" s="176" t="s">
        <v>1290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2020/6/30</v>
      </c>
      <c r="M87" s="44">
        <f ca="1">(L87-K87+1)*B87</f>
        <v>56025</v>
      </c>
      <c r="N87" s="61">
        <f ca="1">H87/M87*365</f>
        <v>0.18702209103078971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7.3189244444445689E-3</v>
      </c>
      <c r="AE87" s="40"/>
    </row>
    <row r="88" spans="1:31">
      <c r="A88" s="152" t="s">
        <v>687</v>
      </c>
      <c r="B88" s="153">
        <v>135</v>
      </c>
      <c r="C88" s="154">
        <v>140.97</v>
      </c>
      <c r="D88" s="155">
        <v>0.95720000000000005</v>
      </c>
      <c r="E88" s="156">
        <v>0.219957656</v>
      </c>
      <c r="F88" s="157">
        <v>0.22185185185185177</v>
      </c>
      <c r="G88" s="158">
        <v>164.95</v>
      </c>
      <c r="H88" s="159">
        <v>29.949999999999989</v>
      </c>
      <c r="I88" s="153" t="s">
        <v>1290</v>
      </c>
      <c r="J88" s="160" t="s">
        <v>1286</v>
      </c>
      <c r="K88" s="161">
        <v>43599</v>
      </c>
      <c r="L88" s="162">
        <v>44005</v>
      </c>
      <c r="M88" s="163">
        <v>54945</v>
      </c>
      <c r="N88" s="164">
        <v>0.19895804895804889</v>
      </c>
      <c r="O88" s="165">
        <v>134.93648400000001</v>
      </c>
      <c r="P88" s="165">
        <v>-6.35159999999928E-2</v>
      </c>
      <c r="Q88" s="166">
        <v>0.89957656000000008</v>
      </c>
      <c r="R88" s="167">
        <v>6342.45</v>
      </c>
      <c r="S88" s="168">
        <v>6070.9931400000005</v>
      </c>
      <c r="T88" s="168"/>
      <c r="U88" s="169"/>
      <c r="V88" s="170">
        <v>7247.82</v>
      </c>
      <c r="W88" s="170">
        <v>13318.81314</v>
      </c>
      <c r="X88" s="171">
        <v>12455</v>
      </c>
      <c r="Y88" s="167">
        <v>863.8131400000002</v>
      </c>
      <c r="Z88" s="157">
        <v>6.9354728221597828E-2</v>
      </c>
      <c r="AA88" s="157">
        <v>0.1658888573085624</v>
      </c>
      <c r="AB88" s="157">
        <v>7.2851739863508902E-2</v>
      </c>
      <c r="AC88" s="157">
        <v>-3.4970116419110742E-3</v>
      </c>
      <c r="AD88" s="172" t="s">
        <v>1287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0.19574877777777777</v>
      </c>
      <c r="G89" s="4"/>
      <c r="H89" s="58">
        <f>IF(G89="",$F$1*C89-B89,G89-B89)</f>
        <v>26.426085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2020/6/30</v>
      </c>
      <c r="M89" s="44">
        <f ca="1">(L89-K89+1)*B89</f>
        <v>55755</v>
      </c>
      <c r="N89" s="61">
        <f ca="1">H89/M89*365</f>
        <v>0.17299831450094164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2.4209974222222264E-2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0.18855851851851849</v>
      </c>
      <c r="G90" s="4"/>
      <c r="H90" s="58">
        <f>IF(G90="",$F$1*C90-B90,G90-B90)</f>
        <v>25.455399999999997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2020/6/30</v>
      </c>
      <c r="M90" s="44">
        <f ca="1">(L90-K90+1)*B90</f>
        <v>55620</v>
      </c>
      <c r="N90" s="61">
        <f ca="1">H90/M90*365</f>
        <v>0.16704820208558069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3.139894814814817E-2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1048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0.23031399999999991</v>
      </c>
      <c r="G92" s="4"/>
      <c r="H92" s="58">
        <f>IF(G92="",$F$1*C92-B92,G92-B92)</f>
        <v>55.275359999999978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2020/6/30</v>
      </c>
      <c r="M92" s="44">
        <f ca="1">(L92-K92+1)*B92</f>
        <v>97920</v>
      </c>
      <c r="N92" s="61">
        <f ca="1">H92/M92*365</f>
        <v>0.20604071078431363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5.9606832000000054E-2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0.20989647916666671</v>
      </c>
      <c r="G93" s="4"/>
      <c r="H93" s="58">
        <f>IF(G93="",$F$1*C93-B93,G93-B93)</f>
        <v>50.375155000000007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2020/6/30</v>
      </c>
      <c r="M93" s="44">
        <f ca="1">(L93-K93+1)*B93</f>
        <v>97680</v>
      </c>
      <c r="N93" s="61">
        <f ca="1">H93/M93*365</f>
        <v>0.18823640023546273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8.0018833499999997E-2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0.21714629629629631</v>
      </c>
      <c r="G94" s="4"/>
      <c r="H94" s="58">
        <f>IF(G94="",$F$1*C94-B94,G94-B94)</f>
        <v>29.314750000000004</v>
      </c>
      <c r="I94" s="177" t="s">
        <v>28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2020/6/30</v>
      </c>
      <c r="M94" s="44">
        <f ca="1">(L94-K94+1)*B94</f>
        <v>54810</v>
      </c>
      <c r="N94" s="61">
        <f ca="1">H94/M94*365</f>
        <v>0.19521772942893637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2.811170370370375E-3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0.24795395833333345</v>
      </c>
      <c r="G96" s="4"/>
      <c r="H96" s="58">
        <f>IF(G96="",$F$1*C96-B96,G96-B96)</f>
        <v>59.508950000000027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2020/6/30</v>
      </c>
      <c r="M96" s="44">
        <f ca="1">(L96-K96+1)*B96</f>
        <v>96960</v>
      </c>
      <c r="N96" s="61">
        <f ca="1">H96/M96*365</f>
        <v>0.22401780889026413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4.197195499999995E-2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2" t="s">
        <v>701</v>
      </c>
      <c r="B98" s="153">
        <v>135</v>
      </c>
      <c r="C98" s="154">
        <v>140.88999999999999</v>
      </c>
      <c r="D98" s="155">
        <v>0.9577</v>
      </c>
      <c r="E98" s="156">
        <v>0.21995356866666665</v>
      </c>
      <c r="F98" s="157">
        <v>0.22111111111111106</v>
      </c>
      <c r="G98" s="158">
        <v>164.85</v>
      </c>
      <c r="H98" s="159">
        <v>29.849999999999994</v>
      </c>
      <c r="I98" s="153" t="s">
        <v>1290</v>
      </c>
      <c r="J98" s="160" t="s">
        <v>1288</v>
      </c>
      <c r="K98" s="161">
        <v>43613</v>
      </c>
      <c r="L98" s="162">
        <v>44005</v>
      </c>
      <c r="M98" s="163">
        <v>53055</v>
      </c>
      <c r="N98" s="164">
        <v>0.20535764772405987</v>
      </c>
      <c r="O98" s="165">
        <v>134.930353</v>
      </c>
      <c r="P98" s="165">
        <v>-6.9647000000003345E-2</v>
      </c>
      <c r="Q98" s="166">
        <v>0.89953568666666661</v>
      </c>
      <c r="R98" s="167">
        <v>8034.5300000000007</v>
      </c>
      <c r="S98" s="168">
        <v>7694.6693810000006</v>
      </c>
      <c r="T98" s="168"/>
      <c r="U98" s="169"/>
      <c r="V98" s="170">
        <v>7247.82</v>
      </c>
      <c r="W98" s="170">
        <v>14942.489380999999</v>
      </c>
      <c r="X98" s="171">
        <v>14075</v>
      </c>
      <c r="Y98" s="167">
        <v>867.48938099999941</v>
      </c>
      <c r="Z98" s="157">
        <v>6.1633348561278778E-2</v>
      </c>
      <c r="AA98" s="157">
        <v>0.12706408517132983</v>
      </c>
      <c r="AB98" s="157">
        <v>6.4998462593250483E-2</v>
      </c>
      <c r="AC98" s="157">
        <v>-3.3651140319717054E-3</v>
      </c>
      <c r="AD98" s="55" t="s">
        <v>29</v>
      </c>
      <c r="AE98" s="40"/>
    </row>
    <row r="99" spans="1:31">
      <c r="A99" s="152" t="s">
        <v>702</v>
      </c>
      <c r="B99" s="153">
        <v>135</v>
      </c>
      <c r="C99" s="154">
        <v>140.84</v>
      </c>
      <c r="D99" s="155">
        <v>0.95799999999999996</v>
      </c>
      <c r="E99" s="156">
        <v>0.21994981333333335</v>
      </c>
      <c r="F99" s="157">
        <v>0.22074074074074082</v>
      </c>
      <c r="G99" s="158">
        <v>164.8</v>
      </c>
      <c r="H99" s="159">
        <v>29.800000000000011</v>
      </c>
      <c r="I99" s="153" t="s">
        <v>1290</v>
      </c>
      <c r="J99" s="160" t="s">
        <v>1289</v>
      </c>
      <c r="K99" s="161">
        <v>43614</v>
      </c>
      <c r="L99" s="162">
        <v>44005</v>
      </c>
      <c r="M99" s="163">
        <v>52920</v>
      </c>
      <c r="N99" s="164">
        <v>0.20553665910808774</v>
      </c>
      <c r="O99" s="165">
        <v>134.92472000000001</v>
      </c>
      <c r="P99" s="165">
        <v>-7.5279999999992242E-2</v>
      </c>
      <c r="Q99" s="166">
        <v>0.89949813333333339</v>
      </c>
      <c r="R99" s="167">
        <v>8175.3700000000008</v>
      </c>
      <c r="S99" s="168">
        <v>7832.0044600000001</v>
      </c>
      <c r="T99" s="168"/>
      <c r="U99" s="169"/>
      <c r="V99" s="170">
        <v>7247.82</v>
      </c>
      <c r="W99" s="170">
        <v>15079.82446</v>
      </c>
      <c r="X99" s="171">
        <v>14210</v>
      </c>
      <c r="Y99" s="167">
        <v>869.82445999999982</v>
      </c>
      <c r="Z99" s="157">
        <v>6.1212136523574934E-2</v>
      </c>
      <c r="AA99" s="157">
        <v>0.12493564659345191</v>
      </c>
      <c r="AB99" s="157">
        <v>6.4706098522167688E-2</v>
      </c>
      <c r="AC99" s="157">
        <v>-3.4939619985927539E-3</v>
      </c>
      <c r="AD99" s="55" t="s">
        <v>29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1049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0.25789470833333328</v>
      </c>
      <c r="G103" s="4"/>
      <c r="H103" s="58">
        <f>IF(G103="",$F$1*C103-B103,G103-B103)</f>
        <v>61.894729999999981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2020/6/30</v>
      </c>
      <c r="M103" s="44">
        <f ca="1">(L103-K103+1)*B103</f>
        <v>94320</v>
      </c>
      <c r="N103" s="61">
        <f ca="1">H103/M103*365</f>
        <v>0.2395205306403731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3.2014417000000073E-2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0.26018497916666661</v>
      </c>
      <c r="G104" s="4"/>
      <c r="H104" s="58">
        <f>IF(G104="",$F$1*C104-B104,G104-B104)</f>
        <v>62.444394999999986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2020/6/30</v>
      </c>
      <c r="M104" s="44">
        <f ca="1">(L104-K104+1)*B104</f>
        <v>94080</v>
      </c>
      <c r="N104" s="61">
        <f ca="1">H104/M104*365</f>
        <v>0.24226407498937069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2.9739444833333406E-2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0.28596270833333315</v>
      </c>
      <c r="G105" s="4"/>
      <c r="H105" s="58">
        <f>IF(G105="",$F$1*C105-B105,G105-B105)</f>
        <v>68.631049999999959</v>
      </c>
      <c r="I105" s="177" t="s">
        <v>28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2020/6/30</v>
      </c>
      <c r="M105" s="44">
        <f ca="1">(L105-K105+1)*B105</f>
        <v>93840</v>
      </c>
      <c r="N105" s="61">
        <f ca="1">H105/M105*365</f>
        <v>0.26694728527280465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3.9430983333335057E-3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0.27421897916666682</v>
      </c>
      <c r="G106" s="4"/>
      <c r="H106" s="58">
        <f>IF(G106="",$F$1*C106-B106,G106-B106)</f>
        <v>65.812555000000032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2020/6/30</v>
      </c>
      <c r="M106" s="44">
        <f ca="1">(L106-K106+1)*B106</f>
        <v>92880</v>
      </c>
      <c r="N106" s="61">
        <f ca="1">H106/M106*365</f>
        <v>0.25863030334840664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1.5708304833333187E-2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1050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0.25896674999999997</v>
      </c>
      <c r="G110" s="4"/>
      <c r="H110" s="58">
        <f t="shared" ref="H110:H125" si="23">IF(G110="",$F$1*C110-B110,G110-B110)</f>
        <v>62.152019999999993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2020/6/30</v>
      </c>
      <c r="M110" s="44">
        <f t="shared" ref="M110:M125" ca="1" si="26">(L110-K110+1)*B110</f>
        <v>91920</v>
      </c>
      <c r="N110" s="61">
        <f t="shared" ref="N110:N125" ca="1" si="27">H110/M110*365</f>
        <v>0.24679598890339421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3.0958090000000049E-2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0.25808962499999999</v>
      </c>
      <c r="G111" s="4"/>
      <c r="H111" s="58">
        <f t="shared" si="23"/>
        <v>61.941509999999994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2020/6/30</v>
      </c>
      <c r="M111" s="44">
        <f t="shared" ca="1" si="26"/>
        <v>91200</v>
      </c>
      <c r="N111" s="61">
        <f t="shared" ca="1" si="27"/>
        <v>0.24790187664473681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3.1827067000000042E-2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0.25945404166666652</v>
      </c>
      <c r="G112" s="4"/>
      <c r="H112" s="58">
        <f t="shared" si="23"/>
        <v>62.268969999999968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2020/6/30</v>
      </c>
      <c r="M112" s="44">
        <f t="shared" ca="1" si="26"/>
        <v>90960</v>
      </c>
      <c r="N112" s="61">
        <f t="shared" ca="1" si="27"/>
        <v>0.24986998735707988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3.0463775666666804E-2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0.24395816666666667</v>
      </c>
      <c r="G113" s="4"/>
      <c r="H113" s="58">
        <f t="shared" si="23"/>
        <v>58.549959999999999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2020/6/30</v>
      </c>
      <c r="M113" s="44">
        <f t="shared" ca="1" si="26"/>
        <v>90720</v>
      </c>
      <c r="N113" s="61">
        <f t="shared" ca="1" si="27"/>
        <v>0.23556807098765431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4.5966244000000017E-2</v>
      </c>
      <c r="AE113" s="40"/>
    </row>
    <row r="114" spans="1:31">
      <c r="A114" s="152" t="s">
        <v>724</v>
      </c>
      <c r="B114" s="153">
        <v>135</v>
      </c>
      <c r="C114" s="154">
        <v>140.91</v>
      </c>
      <c r="D114" s="155">
        <v>0.95760000000000001</v>
      </c>
      <c r="E114" s="156">
        <v>0.21995694400000002</v>
      </c>
      <c r="F114" s="157">
        <v>0.2213333333333333</v>
      </c>
      <c r="G114" s="158">
        <v>164.88</v>
      </c>
      <c r="H114" s="159">
        <v>29.879999999999995</v>
      </c>
      <c r="I114" s="153" t="s">
        <v>1290</v>
      </c>
      <c r="J114" s="160" t="s">
        <v>1291</v>
      </c>
      <c r="K114" s="161">
        <v>43636</v>
      </c>
      <c r="L114" s="162">
        <v>44005</v>
      </c>
      <c r="M114" s="163">
        <v>49950</v>
      </c>
      <c r="N114" s="164">
        <v>0.21834234234234229</v>
      </c>
      <c r="O114" s="165">
        <v>134.935416</v>
      </c>
      <c r="P114" s="165">
        <v>-6.4583999999996422E-2</v>
      </c>
      <c r="Q114" s="166">
        <v>0.89956944000000005</v>
      </c>
      <c r="R114" s="167">
        <v>11148.92</v>
      </c>
      <c r="S114" s="168">
        <v>10676.205792000001</v>
      </c>
      <c r="T114" s="168"/>
      <c r="U114" s="169"/>
      <c r="V114" s="170">
        <v>7247.82</v>
      </c>
      <c r="W114" s="170">
        <v>17924.025792</v>
      </c>
      <c r="X114" s="171">
        <v>16985</v>
      </c>
      <c r="Y114" s="167">
        <v>939.02579200000037</v>
      </c>
      <c r="Z114" s="157">
        <v>5.5285592699440667E-2</v>
      </c>
      <c r="AA114" s="157">
        <v>9.6437140116542919E-2</v>
      </c>
      <c r="AB114" s="157">
        <v>5.8029321872240525E-2</v>
      </c>
      <c r="AC114" s="157">
        <v>-2.7437291727998581E-3</v>
      </c>
      <c r="AD114" s="172" t="s">
        <v>1287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0.20527803703703706</v>
      </c>
      <c r="G115" s="4"/>
      <c r="H115" s="58">
        <f t="shared" si="23"/>
        <v>27.712535000000003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2020/6/30</v>
      </c>
      <c r="M115" s="44">
        <f t="shared" ca="1" si="26"/>
        <v>50760</v>
      </c>
      <c r="N115" s="61">
        <f t="shared" ca="1" si="27"/>
        <v>0.19927256254925141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1.4674145629629598E-2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0.2046716296296297</v>
      </c>
      <c r="G116" s="4"/>
      <c r="H116" s="58">
        <f t="shared" si="23"/>
        <v>27.630670000000009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2020/6/30</v>
      </c>
      <c r="M116" s="44">
        <f t="shared" ca="1" si="26"/>
        <v>50355</v>
      </c>
      <c r="N116" s="61">
        <f t="shared" ca="1" si="27"/>
        <v>0.20028188958395401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1.5281649037036993E-2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0.21593348148148162</v>
      </c>
      <c r="G117" s="4"/>
      <c r="H117" s="58">
        <f t="shared" si="23"/>
        <v>29.151020000000017</v>
      </c>
      <c r="I117" s="177" t="s">
        <v>28</v>
      </c>
      <c r="J117" s="33" t="s">
        <v>222</v>
      </c>
      <c r="K117" s="59">
        <f t="shared" si="24"/>
        <v>43641</v>
      </c>
      <c r="L117" s="60" t="str">
        <f t="shared" ca="1" si="25"/>
        <v>2020/6/30</v>
      </c>
      <c r="M117" s="44">
        <f t="shared" ca="1" si="26"/>
        <v>50220</v>
      </c>
      <c r="N117" s="61">
        <f t="shared" ca="1" si="27"/>
        <v>0.21187021704500211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4.0279211851850794E-3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0.21801259259259242</v>
      </c>
      <c r="G118" s="4"/>
      <c r="H118" s="58">
        <f t="shared" si="23"/>
        <v>29.431699999999978</v>
      </c>
      <c r="I118" s="177" t="s">
        <v>28</v>
      </c>
      <c r="J118" s="33" t="s">
        <v>224</v>
      </c>
      <c r="K118" s="59">
        <f t="shared" si="24"/>
        <v>43642</v>
      </c>
      <c r="L118" s="60" t="str">
        <f t="shared" ca="1" si="25"/>
        <v>2020/6/30</v>
      </c>
      <c r="M118" s="44">
        <f t="shared" ca="1" si="26"/>
        <v>50085</v>
      </c>
      <c r="N118" s="61">
        <f t="shared" ca="1" si="27"/>
        <v>0.21448678246980118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1.9432874074075679E-3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0.2073571481481481</v>
      </c>
      <c r="G119" s="4"/>
      <c r="H119" s="58">
        <f t="shared" si="23"/>
        <v>27.993214999999992</v>
      </c>
      <c r="I119" s="177" t="s">
        <v>28</v>
      </c>
      <c r="J119" s="33" t="s">
        <v>226</v>
      </c>
      <c r="K119" s="59">
        <f t="shared" si="24"/>
        <v>43643</v>
      </c>
      <c r="L119" s="60" t="str">
        <f t="shared" ca="1" si="25"/>
        <v>2020/6/30</v>
      </c>
      <c r="M119" s="44">
        <f t="shared" ca="1" si="26"/>
        <v>49950</v>
      </c>
      <c r="N119" s="61">
        <f t="shared" ca="1" si="27"/>
        <v>0.20455502452452448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1.260154118518525E-2</v>
      </c>
      <c r="AE119" s="40"/>
    </row>
    <row r="120" spans="1:31">
      <c r="A120" s="152" t="s">
        <v>730</v>
      </c>
      <c r="B120" s="153">
        <v>135</v>
      </c>
      <c r="C120" s="154">
        <v>140.82</v>
      </c>
      <c r="D120" s="155">
        <v>0.95820000000000005</v>
      </c>
      <c r="E120" s="156">
        <v>0.21995581600000003</v>
      </c>
      <c r="F120" s="157">
        <v>0.22051851851851859</v>
      </c>
      <c r="G120" s="158">
        <v>164.77</v>
      </c>
      <c r="H120" s="159">
        <v>29.77000000000001</v>
      </c>
      <c r="I120" s="153" t="s">
        <v>1290</v>
      </c>
      <c r="J120" s="160" t="s">
        <v>1292</v>
      </c>
      <c r="K120" s="161">
        <v>43644</v>
      </c>
      <c r="L120" s="162">
        <v>44005</v>
      </c>
      <c r="M120" s="163">
        <v>48870</v>
      </c>
      <c r="N120" s="164">
        <v>0.22234602005320245</v>
      </c>
      <c r="O120" s="165">
        <v>134.93372400000001</v>
      </c>
      <c r="P120" s="165">
        <v>-6.6275999999987789E-2</v>
      </c>
      <c r="Q120" s="166">
        <v>0.89955816000000011</v>
      </c>
      <c r="R120" s="167">
        <v>11988.26</v>
      </c>
      <c r="S120" s="168">
        <v>11487.150732</v>
      </c>
      <c r="T120" s="168"/>
      <c r="U120" s="169"/>
      <c r="V120" s="170">
        <v>7247.82</v>
      </c>
      <c r="W120" s="170">
        <v>18734.970732000002</v>
      </c>
      <c r="X120" s="171">
        <v>17795</v>
      </c>
      <c r="Y120" s="167">
        <v>939.97073200000159</v>
      </c>
      <c r="Z120" s="157">
        <v>5.2822182186007316E-2</v>
      </c>
      <c r="AA120" s="157">
        <v>8.9120573650966373E-2</v>
      </c>
      <c r="AB120" s="157">
        <v>5.5697859623490054E-2</v>
      </c>
      <c r="AC120" s="157">
        <v>-2.8756774374827376E-3</v>
      </c>
      <c r="AD120" s="172" t="s">
        <v>1287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0.18630614814814817</v>
      </c>
      <c r="G121" s="4"/>
      <c r="H121" s="58">
        <f t="shared" si="23"/>
        <v>25.151330000000002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2020/6/30</v>
      </c>
      <c r="M121" s="44">
        <f t="shared" ca="1" si="26"/>
        <v>49410</v>
      </c>
      <c r="N121" s="61">
        <f t="shared" ca="1" si="27"/>
        <v>0.18579711495648657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3.3654302518518531E-2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0.18977133333333343</v>
      </c>
      <c r="G122" s="4"/>
      <c r="H122" s="58">
        <f t="shared" si="23"/>
        <v>25.619130000000013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2020/6/30</v>
      </c>
      <c r="M122" s="44">
        <f t="shared" ca="1" si="26"/>
        <v>49275</v>
      </c>
      <c r="N122" s="61">
        <f t="shared" ca="1" si="27"/>
        <v>0.1897713333333334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3.0186366666666603E-2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0.19938722222222213</v>
      </c>
      <c r="G123" s="4"/>
      <c r="H123" s="58">
        <f t="shared" si="23"/>
        <v>26.917274999999989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2020/6/30</v>
      </c>
      <c r="M123" s="44">
        <f t="shared" ca="1" si="26"/>
        <v>49140</v>
      </c>
      <c r="N123" s="61">
        <f t="shared" ca="1" si="27"/>
        <v>0.19993498931623924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2.0568357777777879E-2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0.2028524074074074</v>
      </c>
      <c r="G124" s="4"/>
      <c r="H124" s="58">
        <f t="shared" si="23"/>
        <v>27.385075000000001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2020/6/30</v>
      </c>
      <c r="M124" s="44">
        <f t="shared" ca="1" si="26"/>
        <v>49005</v>
      </c>
      <c r="N124" s="61">
        <f t="shared" ca="1" si="27"/>
        <v>0.20397005152535455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1.7103879259259269E-2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0.19834766666666673</v>
      </c>
      <c r="G125" s="4"/>
      <c r="H125" s="58">
        <f t="shared" si="23"/>
        <v>26.776935000000009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2020/6/30</v>
      </c>
      <c r="M125" s="44">
        <f t="shared" ca="1" si="26"/>
        <v>48870</v>
      </c>
      <c r="N125" s="61">
        <f t="shared" ca="1" si="27"/>
        <v>0.1999914318600369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2.1612943333333273E-2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1051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1052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1053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1054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1055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1056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1057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1058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1059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1060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0.24822196874999988</v>
      </c>
      <c r="H136" s="58">
        <f t="shared" ref="H136:H143" si="43">IF(G136="",$F$1*C136-B136,G136-B136)</f>
        <v>238.29308999999989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2020/6/30</v>
      </c>
      <c r="M136" s="44">
        <f t="shared" ref="M136:M143" ca="1" si="46">(L136-K136+1)*B136</f>
        <v>331200</v>
      </c>
      <c r="N136" s="61">
        <f t="shared" ref="N136:N143" ca="1" si="47">H136/M136*365</f>
        <v>0.262611648097826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4.1778031250000153E-2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0.23723354166666677</v>
      </c>
      <c r="H137" s="58">
        <f t="shared" si="43"/>
        <v>56.936050000000023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2020/6/30</v>
      </c>
      <c r="M137" s="44">
        <f t="shared" ca="1" si="46"/>
        <v>82560</v>
      </c>
      <c r="N137" s="61">
        <f t="shared" ca="1" si="47"/>
        <v>0.2517158218265505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5.2689604999999862E-2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0.22578218750000001</v>
      </c>
      <c r="H138" s="58">
        <f t="shared" si="43"/>
        <v>54.187725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2020/6/30</v>
      </c>
      <c r="M138" s="44">
        <f t="shared" ca="1" si="46"/>
        <v>82320</v>
      </c>
      <c r="N138" s="61">
        <f t="shared" ca="1" si="47"/>
        <v>0.24026384384110785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6.413653250000001E-2</v>
      </c>
      <c r="AE138" s="40"/>
    </row>
    <row r="139" spans="1:31">
      <c r="A139" s="152" t="s">
        <v>749</v>
      </c>
      <c r="B139" s="153">
        <v>135</v>
      </c>
      <c r="C139" s="154">
        <v>140.99</v>
      </c>
      <c r="D139" s="155">
        <v>0.95699999999999996</v>
      </c>
      <c r="E139" s="156">
        <v>0.21995162000000001</v>
      </c>
      <c r="F139" s="157">
        <v>0.222</v>
      </c>
      <c r="G139" s="173">
        <v>164.97</v>
      </c>
      <c r="H139" s="159">
        <v>29.97</v>
      </c>
      <c r="I139" s="153" t="s">
        <v>1290</v>
      </c>
      <c r="J139" s="160" t="s">
        <v>1293</v>
      </c>
      <c r="K139" s="161">
        <v>43671</v>
      </c>
      <c r="L139" s="162">
        <v>44005</v>
      </c>
      <c r="M139" s="163">
        <v>45225</v>
      </c>
      <c r="N139" s="164">
        <v>0.24188059701492537</v>
      </c>
      <c r="O139" s="165">
        <v>134.92743000000002</v>
      </c>
      <c r="P139" s="165">
        <v>-7.2569999999984702E-2</v>
      </c>
      <c r="Q139" s="166">
        <v>0.8995162000000001</v>
      </c>
      <c r="R139" s="167">
        <v>15774.349999999999</v>
      </c>
      <c r="S139" s="168">
        <v>15096.052949999998</v>
      </c>
      <c r="T139" s="168"/>
      <c r="U139" s="169"/>
      <c r="V139" s="170">
        <v>7247.82</v>
      </c>
      <c r="W139" s="170">
        <v>22343.872949999997</v>
      </c>
      <c r="X139" s="171">
        <v>21395</v>
      </c>
      <c r="Y139" s="167">
        <v>948.87294999999722</v>
      </c>
      <c r="Z139" s="157">
        <v>4.4350219677494529E-2</v>
      </c>
      <c r="AA139" s="157">
        <v>6.7071525915411989E-2</v>
      </c>
      <c r="AB139" s="157">
        <v>4.6314781491002766E-2</v>
      </c>
      <c r="AC139" s="157">
        <v>-1.9645618135082366E-3</v>
      </c>
      <c r="AD139" s="172" t="s">
        <v>1287</v>
      </c>
      <c r="AE139" s="40"/>
    </row>
    <row r="140" spans="1:31">
      <c r="A140" s="152" t="s">
        <v>750</v>
      </c>
      <c r="B140" s="153">
        <v>135</v>
      </c>
      <c r="C140" s="154">
        <v>140.77000000000001</v>
      </c>
      <c r="D140" s="155">
        <v>0.95850000000000002</v>
      </c>
      <c r="E140" s="156">
        <v>0.21995203000000002</v>
      </c>
      <c r="F140" s="157">
        <v>0.22014814814814815</v>
      </c>
      <c r="G140" s="173">
        <v>164.72</v>
      </c>
      <c r="H140" s="159">
        <v>29.72</v>
      </c>
      <c r="I140" s="153" t="s">
        <v>1290</v>
      </c>
      <c r="J140" s="160" t="s">
        <v>1294</v>
      </c>
      <c r="K140" s="161">
        <v>43672</v>
      </c>
      <c r="L140" s="162">
        <v>44005</v>
      </c>
      <c r="M140" s="163">
        <v>45090</v>
      </c>
      <c r="N140" s="164">
        <v>0.24058106010201818</v>
      </c>
      <c r="O140" s="165">
        <v>134.92804500000003</v>
      </c>
      <c r="P140" s="165">
        <v>-7.1954999999974234E-2</v>
      </c>
      <c r="Q140" s="166">
        <v>0.89952030000000016</v>
      </c>
      <c r="R140" s="167">
        <v>15915.119999999999</v>
      </c>
      <c r="S140" s="168">
        <v>15254.642519999999</v>
      </c>
      <c r="T140" s="168"/>
      <c r="U140" s="169"/>
      <c r="V140" s="170">
        <v>7247.82</v>
      </c>
      <c r="W140" s="170">
        <v>22502.462520000001</v>
      </c>
      <c r="X140" s="171">
        <v>21530</v>
      </c>
      <c r="Y140" s="167">
        <v>972.46252000000095</v>
      </c>
      <c r="Z140" s="157">
        <v>4.5167790060380852E-2</v>
      </c>
      <c r="AA140" s="157">
        <v>6.8089221673441891E-2</v>
      </c>
      <c r="AB140" s="157">
        <v>4.7650739433349187E-2</v>
      </c>
      <c r="AC140" s="157">
        <v>-2.482949372968335E-3</v>
      </c>
      <c r="AD140" s="172" t="s">
        <v>1287</v>
      </c>
      <c r="AE140" s="40"/>
    </row>
    <row r="141" spans="1:31">
      <c r="A141" s="152" t="s">
        <v>751</v>
      </c>
      <c r="B141" s="153">
        <v>135</v>
      </c>
      <c r="C141" s="154">
        <v>140.80000000000001</v>
      </c>
      <c r="D141" s="155">
        <v>0.95830000000000004</v>
      </c>
      <c r="E141" s="156">
        <v>0.2199524266666667</v>
      </c>
      <c r="F141" s="157">
        <v>0.22037037037037038</v>
      </c>
      <c r="G141" s="173">
        <v>164.75</v>
      </c>
      <c r="H141" s="159">
        <v>29.75</v>
      </c>
      <c r="I141" s="153" t="s">
        <v>1290</v>
      </c>
      <c r="J141" s="160" t="s">
        <v>1295</v>
      </c>
      <c r="K141" s="161">
        <v>43675</v>
      </c>
      <c r="L141" s="162">
        <v>44005</v>
      </c>
      <c r="M141" s="163">
        <v>44685</v>
      </c>
      <c r="N141" s="164">
        <v>0.2430066017679311</v>
      </c>
      <c r="O141" s="165">
        <v>134.92864000000003</v>
      </c>
      <c r="P141" s="165">
        <v>-7.1359999999970114E-2</v>
      </c>
      <c r="Q141" s="166">
        <v>0.89952426666666685</v>
      </c>
      <c r="R141" s="167">
        <v>16055.919999999998</v>
      </c>
      <c r="S141" s="168">
        <v>15386.388136</v>
      </c>
      <c r="T141" s="168"/>
      <c r="U141" s="169"/>
      <c r="V141" s="170">
        <v>7247.82</v>
      </c>
      <c r="W141" s="170">
        <v>22634.208136000001</v>
      </c>
      <c r="X141" s="171">
        <v>21665</v>
      </c>
      <c r="Y141" s="167">
        <v>969.2081360000011</v>
      </c>
      <c r="Z141" s="157">
        <v>4.4736124440341696E-2</v>
      </c>
      <c r="AA141" s="157">
        <v>6.7225916302633415E-2</v>
      </c>
      <c r="AB141" s="157">
        <v>4.7133282067851612E-2</v>
      </c>
      <c r="AC141" s="157">
        <v>-2.397157627509916E-3</v>
      </c>
      <c r="AD141" s="172" t="s">
        <v>1287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0.21333459259259266</v>
      </c>
      <c r="H142" s="58">
        <f t="shared" si="43"/>
        <v>28.800170000000008</v>
      </c>
      <c r="I142" s="177" t="s">
        <v>28</v>
      </c>
      <c r="J142" s="33" t="s">
        <v>272</v>
      </c>
      <c r="K142" s="59">
        <f t="shared" si="44"/>
        <v>43676</v>
      </c>
      <c r="L142" s="60" t="str">
        <f t="shared" ca="1" si="45"/>
        <v>2020/6/30</v>
      </c>
      <c r="M142" s="44">
        <f t="shared" ca="1" si="46"/>
        <v>45495</v>
      </c>
      <c r="N142" s="61">
        <f t="shared" ca="1" si="47"/>
        <v>0.23105972194746682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6.6212767407406725E-3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0.21775270370370367</v>
      </c>
      <c r="H143" s="58">
        <f t="shared" si="43"/>
        <v>29.396614999999997</v>
      </c>
      <c r="I143" s="177" t="s">
        <v>28</v>
      </c>
      <c r="J143" s="33" t="s">
        <v>274</v>
      </c>
      <c r="K143" s="59">
        <f t="shared" si="44"/>
        <v>43677</v>
      </c>
      <c r="L143" s="60" t="str">
        <f t="shared" ca="1" si="45"/>
        <v>2020/6/30</v>
      </c>
      <c r="M143" s="44">
        <f t="shared" ca="1" si="46"/>
        <v>45360</v>
      </c>
      <c r="N143" s="61">
        <f t="shared" ca="1" si="47"/>
        <v>0.23654683586860667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2.2027249629630041E-3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1061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0.23996237500000012</v>
      </c>
      <c r="H145" s="58">
        <f>IF(G145="",$F$1*C145-B145,G145-B145)</f>
        <v>57.590970000000027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2020/6/30</v>
      </c>
      <c r="M145" s="44">
        <f ca="1">(L145-K145+1)*B145</f>
        <v>80160</v>
      </c>
      <c r="N145" s="61">
        <f ca="1">H145/M145*365</f>
        <v>0.26223433196107798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5.0037624999999919E-2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0.25394764583333329</v>
      </c>
      <c r="H146" s="58">
        <f>IF(G146="",$F$1*C146-B146,G146-B146)</f>
        <v>60.947434999999984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2020/6/30</v>
      </c>
      <c r="M146" s="44">
        <f ca="1">(L146-K146+1)*B146</f>
        <v>79440</v>
      </c>
      <c r="N146" s="61">
        <f ca="1">H146/M146*365</f>
        <v>0.28003290250503515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3.6052354166666745E-2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0.2800177499999999</v>
      </c>
      <c r="H147" s="58">
        <f>IF(G147="",$F$1*C147-B147,G147-B147)</f>
        <v>100.80638999999996</v>
      </c>
      <c r="I147" s="177" t="s">
        <v>28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2020/6/30</v>
      </c>
      <c r="M147" s="44">
        <f ca="1">(L147-K147+1)*B147</f>
        <v>118800</v>
      </c>
      <c r="N147" s="61">
        <f ca="1">H147/M147*365</f>
        <v>0.30971660227272718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9.9822500000001368E-3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0.2856378472222223</v>
      </c>
      <c r="H148" s="58">
        <f>IF(G148="",$F$1*C148-B148,G148-B148)</f>
        <v>102.82962500000002</v>
      </c>
      <c r="I148" s="177" t="s">
        <v>28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2020/6/30</v>
      </c>
      <c r="M148" s="44">
        <f ca="1">(L148-K148+1)*B148</f>
        <v>118440</v>
      </c>
      <c r="N148" s="61">
        <f ca="1">H148/M148*365</f>
        <v>0.31689305238939552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4.3621527777777391E-3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0.27836095833333324</v>
      </c>
      <c r="H149" s="58">
        <f>IF(G149="",$F$1*C149-B149,G149-B149)</f>
        <v>66.806629999999984</v>
      </c>
      <c r="I149" s="177" t="s">
        <v>28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2020/6/30</v>
      </c>
      <c r="M149" s="44">
        <f ca="1">(L149-K149+1)*B149</f>
        <v>78720</v>
      </c>
      <c r="N149" s="61">
        <f ca="1">H149/M149*365</f>
        <v>0.30976143229166658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1.1639041666666794E-2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1062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0.27027191666666656</v>
      </c>
      <c r="H151" s="58">
        <f>IF(G151="",$F$1*C151-B151,G151-B151)</f>
        <v>64.865259999999978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2020/6/30</v>
      </c>
      <c r="M151" s="44">
        <f ca="1">(L151-K151+1)*B151</f>
        <v>77760</v>
      </c>
      <c r="N151" s="61">
        <f ca="1">H151/M151*365</f>
        <v>0.30447299254115212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1.9728083333333479E-2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0.27665543750000005</v>
      </c>
      <c r="H152" s="58">
        <f>IF(G152="",$F$1*C152-B152,G152-B152)</f>
        <v>66.397305000000017</v>
      </c>
      <c r="I152" s="177" t="s">
        <v>28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2020/6/30</v>
      </c>
      <c r="M152" s="44">
        <f ca="1">(L152-K152+1)*B152</f>
        <v>77520</v>
      </c>
      <c r="N152" s="61">
        <f ca="1">H152/M152*365</f>
        <v>0.31262920955882362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1.334456249999999E-2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0.22212749999999989</v>
      </c>
      <c r="H156" s="58">
        <f>IF(G156="",$F$1*C156-B156,G156-B156)</f>
        <v>33.319124999999985</v>
      </c>
      <c r="I156" s="177" t="s">
        <v>28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2020/6/30</v>
      </c>
      <c r="M156" s="44">
        <f ca="1">(L156-K156+1)*B156</f>
        <v>47550</v>
      </c>
      <c r="N156" s="61">
        <f ca="1">H156/M156*365</f>
        <v>0.25576194794952672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7.8725000000001155E-3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1063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152" t="s">
        <v>771</v>
      </c>
      <c r="B158" s="153">
        <v>135</v>
      </c>
      <c r="C158" s="154">
        <v>140.88999999999999</v>
      </c>
      <c r="D158" s="155">
        <v>0.9577</v>
      </c>
      <c r="E158" s="156">
        <v>0.22000000000000003</v>
      </c>
      <c r="F158" s="157">
        <v>0.22118518518518529</v>
      </c>
      <c r="G158" s="173">
        <v>164.86</v>
      </c>
      <c r="H158" s="159">
        <v>29.860000000000014</v>
      </c>
      <c r="I158" s="153" t="s">
        <v>1290</v>
      </c>
      <c r="J158" s="160" t="s">
        <v>1296</v>
      </c>
      <c r="K158" s="161">
        <v>43698</v>
      </c>
      <c r="L158" s="162">
        <v>44005</v>
      </c>
      <c r="M158" s="163">
        <v>41580</v>
      </c>
      <c r="N158" s="164">
        <v>0.26211880711880725</v>
      </c>
      <c r="O158" s="165">
        <v>134.930353</v>
      </c>
      <c r="P158" s="165">
        <v>-6.9647000000003345E-2</v>
      </c>
      <c r="Q158" s="166">
        <v>0.9</v>
      </c>
      <c r="R158" s="167">
        <v>19625.2</v>
      </c>
      <c r="S158" s="168">
        <v>18795.054039999999</v>
      </c>
      <c r="T158" s="168"/>
      <c r="U158" s="169"/>
      <c r="V158" s="170">
        <v>7247.82</v>
      </c>
      <c r="W158" s="170">
        <v>26042.874039999999</v>
      </c>
      <c r="X158" s="171">
        <v>24980</v>
      </c>
      <c r="Y158" s="167">
        <v>1062.8740399999988</v>
      </c>
      <c r="Z158" s="157">
        <v>4.2549000800640391E-2</v>
      </c>
      <c r="AA158" s="157">
        <v>5.9940404394721813E-2</v>
      </c>
      <c r="AB158" s="157">
        <v>4.4445076861489463E-2</v>
      </c>
      <c r="AC158" s="157">
        <v>-1.8960760608490723E-3</v>
      </c>
      <c r="AD158" s="172" t="s">
        <v>1287</v>
      </c>
      <c r="AE158" s="40"/>
    </row>
    <row r="159" spans="1:31">
      <c r="A159" s="152" t="s">
        <v>772</v>
      </c>
      <c r="B159" s="153">
        <v>135</v>
      </c>
      <c r="C159" s="154">
        <v>140.76</v>
      </c>
      <c r="D159" s="155">
        <v>0.95860000000000001</v>
      </c>
      <c r="E159" s="156">
        <v>0.22000000000000003</v>
      </c>
      <c r="F159" s="157">
        <v>0.21999999999999992</v>
      </c>
      <c r="G159" s="173">
        <v>164.7</v>
      </c>
      <c r="H159" s="159">
        <v>29.699999999999989</v>
      </c>
      <c r="I159" s="153" t="s">
        <v>1290</v>
      </c>
      <c r="J159" s="160" t="s">
        <v>1297</v>
      </c>
      <c r="K159" s="161">
        <v>43699</v>
      </c>
      <c r="L159" s="162">
        <v>44005</v>
      </c>
      <c r="M159" s="163">
        <v>41445</v>
      </c>
      <c r="N159" s="164">
        <v>0.26156351791530935</v>
      </c>
      <c r="O159" s="165">
        <v>134.932536</v>
      </c>
      <c r="P159" s="165">
        <v>-6.7464000000001079E-2</v>
      </c>
      <c r="Q159" s="166">
        <v>0.9</v>
      </c>
      <c r="R159" s="167">
        <v>19765.96</v>
      </c>
      <c r="S159" s="168">
        <v>18947.649256000001</v>
      </c>
      <c r="T159" s="168"/>
      <c r="U159" s="169"/>
      <c r="V159" s="170">
        <v>7247.82</v>
      </c>
      <c r="W159" s="170">
        <v>26195.469256</v>
      </c>
      <c r="X159" s="171">
        <v>25115</v>
      </c>
      <c r="Y159" s="167">
        <v>1080.4692560000003</v>
      </c>
      <c r="Z159" s="157">
        <v>4.3020874218594463E-2</v>
      </c>
      <c r="AA159" s="157">
        <v>6.0472288072320302E-2</v>
      </c>
      <c r="AB159" s="157">
        <v>4.5179729086203713E-2</v>
      </c>
      <c r="AC159" s="157">
        <v>-2.1588548676092501E-3</v>
      </c>
      <c r="AD159" s="172" t="s">
        <v>1287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0.21913877777777771</v>
      </c>
      <c r="H160" s="58">
        <f>IF(G160="",$F$1*C160-B160,G160-B160)</f>
        <v>29.58373499999999</v>
      </c>
      <c r="I160" s="177" t="s">
        <v>28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2020/6/30</v>
      </c>
      <c r="M160" s="44">
        <f ca="1">(L160-K160+1)*B160</f>
        <v>42255</v>
      </c>
      <c r="N160" s="61">
        <f ca="1">H160/M160*365</f>
        <v>0.25554522009229669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8.612222222223187E-4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1064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0.20605770370370372</v>
      </c>
      <c r="H162" s="58">
        <f t="shared" ref="H162:H193" si="63">IF(G162="",$F$1*C162-B162,G162-B162)</f>
        <v>27.817790000000002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2020/6/30</v>
      </c>
      <c r="M162" s="44">
        <f t="shared" ref="M162:M193" ca="1" si="66">(L162-K162+1)*B162</f>
        <v>41715</v>
      </c>
      <c r="N162" s="61">
        <f t="shared" ref="N162:N193" ca="1" si="67">H162/M162*365</f>
        <v>0.24340149466618727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1.3942296296296314E-2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0.20675074074074073</v>
      </c>
      <c r="H163" s="58">
        <f t="shared" si="63"/>
        <v>27.911349999999999</v>
      </c>
      <c r="I163" s="177" t="s">
        <v>28</v>
      </c>
      <c r="J163" s="33" t="s">
        <v>314</v>
      </c>
      <c r="K163" s="59">
        <f t="shared" si="64"/>
        <v>43705</v>
      </c>
      <c r="L163" s="60" t="str">
        <f t="shared" ca="1" si="65"/>
        <v>2020/6/30</v>
      </c>
      <c r="M163" s="44">
        <f t="shared" ca="1" si="66"/>
        <v>41580</v>
      </c>
      <c r="N163" s="61">
        <f t="shared" ca="1" si="67"/>
        <v>0.24501305315055313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1.3249259259259294E-2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0.20493151851851846</v>
      </c>
      <c r="H164" s="58">
        <f t="shared" si="63"/>
        <v>27.66575499999999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2020/6/30</v>
      </c>
      <c r="M164" s="44">
        <f t="shared" ca="1" si="66"/>
        <v>41445</v>
      </c>
      <c r="N164" s="61">
        <f t="shared" ca="1" si="67"/>
        <v>0.24364822234286393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1.5068481481481572E-2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0.21532707407407403</v>
      </c>
      <c r="H165" s="58">
        <f t="shared" si="63"/>
        <v>29.069154999999995</v>
      </c>
      <c r="I165" s="177" t="s">
        <v>28</v>
      </c>
      <c r="J165" s="33" t="s">
        <v>318</v>
      </c>
      <c r="K165" s="59">
        <f t="shared" si="64"/>
        <v>43707</v>
      </c>
      <c r="L165" s="60" t="str">
        <f t="shared" ca="1" si="65"/>
        <v>2020/6/30</v>
      </c>
      <c r="M165" s="44">
        <f t="shared" ca="1" si="66"/>
        <v>41310</v>
      </c>
      <c r="N165" s="61">
        <f t="shared" ca="1" si="67"/>
        <v>0.25684438574195106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4.672925925925997E-3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0.18751896296296308</v>
      </c>
      <c r="H166" s="58">
        <f t="shared" si="63"/>
        <v>25.315060000000017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2020/6/30</v>
      </c>
      <c r="M166" s="44">
        <f t="shared" ca="1" si="66"/>
        <v>40905</v>
      </c>
      <c r="N166" s="61">
        <f t="shared" ca="1" si="67"/>
        <v>0.22588917980686973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3.2481037037036947E-2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0.1803287037037036</v>
      </c>
      <c r="H167" s="58">
        <f t="shared" si="63"/>
        <v>24.344374999999985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2020/6/30</v>
      </c>
      <c r="M167" s="44">
        <f t="shared" ca="1" si="66"/>
        <v>40770</v>
      </c>
      <c r="N167" s="61">
        <f t="shared" ca="1" si="67"/>
        <v>0.21794694321805233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3.9671296296296427E-2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0.16967325925925925</v>
      </c>
      <c r="H168" s="58">
        <f t="shared" si="63"/>
        <v>22.905889999999999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2020/6/30</v>
      </c>
      <c r="M168" s="44">
        <f t="shared" ca="1" si="66"/>
        <v>40635</v>
      </c>
      <c r="N168" s="61">
        <f t="shared" ca="1" si="67"/>
        <v>0.20574996554694228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5.0326740740740783E-2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0.15919107407407401</v>
      </c>
      <c r="H169" s="58">
        <f t="shared" si="63"/>
        <v>21.490794999999991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2020/6/30</v>
      </c>
      <c r="M169" s="44">
        <f t="shared" ca="1" si="66"/>
        <v>40500</v>
      </c>
      <c r="N169" s="61">
        <f t="shared" ca="1" si="67"/>
        <v>0.19368247345679007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6.0808925925926016E-2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0.15546599999999999</v>
      </c>
      <c r="H170" s="58">
        <f t="shared" si="63"/>
        <v>20.987909999999999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2020/6/30</v>
      </c>
      <c r="M170" s="44">
        <f t="shared" ca="1" si="66"/>
        <v>40365</v>
      </c>
      <c r="N170" s="61">
        <f t="shared" ca="1" si="67"/>
        <v>0.18978290969899664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6.4534000000000036E-2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0.13337544444444444</v>
      </c>
      <c r="H171" s="58">
        <f t="shared" si="63"/>
        <v>18.005685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2020/6/30</v>
      </c>
      <c r="M171" s="44">
        <f t="shared" ca="1" si="66"/>
        <v>39960</v>
      </c>
      <c r="N171" s="61">
        <f t="shared" ca="1" si="67"/>
        <v>0.16446634196696697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8.6624555555555594E-2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0.13692725925925936</v>
      </c>
      <c r="H172" s="58">
        <f t="shared" si="63"/>
        <v>18.485180000000014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2020/6/30</v>
      </c>
      <c r="M172" s="44">
        <f t="shared" ca="1" si="66"/>
        <v>39825</v>
      </c>
      <c r="N172" s="61">
        <f t="shared" ca="1" si="67"/>
        <v>0.16941847332077853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8.3072740740740669E-2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0.14264481481481475</v>
      </c>
      <c r="H173" s="58">
        <f t="shared" si="63"/>
        <v>19.257049999999992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2020/6/30</v>
      </c>
      <c r="M173" s="44">
        <f t="shared" ca="1" si="66"/>
        <v>39690</v>
      </c>
      <c r="N173" s="61">
        <f t="shared" ca="1" si="67"/>
        <v>0.17709305240614756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7.7355185185185277E-2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0.13727377777777777</v>
      </c>
      <c r="H174" s="58">
        <f t="shared" si="63"/>
        <v>18.531959999999998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2020/6/30</v>
      </c>
      <c r="M174" s="44">
        <f t="shared" ca="1" si="66"/>
        <v>39555</v>
      </c>
      <c r="N174" s="61">
        <f t="shared" ca="1" si="67"/>
        <v>0.17100658323852863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8.2726222222222257E-2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0.13614759259259271</v>
      </c>
      <c r="H175" s="58">
        <f t="shared" si="63"/>
        <v>18.379925000000014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2020/6/30</v>
      </c>
      <c r="M175" s="44">
        <f t="shared" ca="1" si="66"/>
        <v>39015</v>
      </c>
      <c r="N175" s="61">
        <f t="shared" ca="1" si="67"/>
        <v>0.17195111175189043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8.385240740740732E-2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0.15893118518518526</v>
      </c>
      <c r="H176" s="58">
        <f t="shared" si="63"/>
        <v>21.45571000000001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2020/6/30</v>
      </c>
      <c r="M176" s="44">
        <f t="shared" ca="1" si="66"/>
        <v>38880</v>
      </c>
      <c r="N176" s="61">
        <f t="shared" ca="1" si="67"/>
        <v>0.20142320344650216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6.106881481481477E-2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0.1588445555555556</v>
      </c>
      <c r="H177" s="58">
        <f t="shared" si="63"/>
        <v>21.444015000000007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2020/6/30</v>
      </c>
      <c r="M177" s="44">
        <f t="shared" ca="1" si="66"/>
        <v>38745</v>
      </c>
      <c r="N177" s="61">
        <f t="shared" ca="1" si="67"/>
        <v>0.20201485288424323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6.1155444444444429E-2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0.14870888888888878</v>
      </c>
      <c r="H178" s="58">
        <f t="shared" si="63"/>
        <v>20.075699999999983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2020/6/30</v>
      </c>
      <c r="M178" s="44">
        <f t="shared" ca="1" si="66"/>
        <v>38610</v>
      </c>
      <c r="N178" s="61">
        <f t="shared" ca="1" si="67"/>
        <v>0.18978581973581957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7.1291111111111249E-2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0.14593674074074073</v>
      </c>
      <c r="H179" s="58">
        <f t="shared" si="63"/>
        <v>19.701459999999997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2020/6/30</v>
      </c>
      <c r="M179" s="44">
        <f t="shared" ca="1" si="66"/>
        <v>38475</v>
      </c>
      <c r="N179" s="61">
        <f t="shared" ca="1" si="67"/>
        <v>0.18690143989603636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7.4063259259259301E-2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0.15321362962962964</v>
      </c>
      <c r="H180" s="58">
        <f t="shared" si="63"/>
        <v>20.683840000000004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2020/6/30</v>
      </c>
      <c r="M180" s="44">
        <f t="shared" ca="1" si="66"/>
        <v>38070</v>
      </c>
      <c r="N180" s="61">
        <f t="shared" ca="1" si="67"/>
        <v>0.19830842132913057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6.6786370370370385E-2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0.15078800000000001</v>
      </c>
      <c r="H181" s="58">
        <f t="shared" si="63"/>
        <v>20.356380000000001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2020/6/30</v>
      </c>
      <c r="M181" s="44">
        <f t="shared" ca="1" si="66"/>
        <v>37935</v>
      </c>
      <c r="N181" s="61">
        <f t="shared" ca="1" si="67"/>
        <v>0.19586341637010676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6.9212000000000024E-2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0.16958662962962961</v>
      </c>
      <c r="H182" s="58">
        <f t="shared" si="63"/>
        <v>22.894194999999996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2020/6/30</v>
      </c>
      <c r="M182" s="44">
        <f t="shared" ca="1" si="66"/>
        <v>37800</v>
      </c>
      <c r="N182" s="61">
        <f t="shared" ca="1" si="67"/>
        <v>0.22106828505291001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5.0413370370370414E-2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0.19496911111111112</v>
      </c>
      <c r="H183" s="58">
        <f t="shared" si="63"/>
        <v>26.320830000000001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2020/6/30</v>
      </c>
      <c r="M183" s="44">
        <f t="shared" ca="1" si="66"/>
        <v>37665</v>
      </c>
      <c r="N183" s="61">
        <f t="shared" ca="1" si="67"/>
        <v>0.25506711668657905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2.5030888888888908E-2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0.18743233333333323</v>
      </c>
      <c r="H184" s="58">
        <f t="shared" si="63"/>
        <v>25.303364999999985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2020/6/30</v>
      </c>
      <c r="M184" s="44">
        <f t="shared" ca="1" si="66"/>
        <v>37530</v>
      </c>
      <c r="N184" s="61">
        <f t="shared" ca="1" si="67"/>
        <v>0.24608921462829722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3.25676666666668E-2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0.1998203703703704</v>
      </c>
      <c r="H185" s="58">
        <f t="shared" si="63"/>
        <v>26.975750000000005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2020/6/30</v>
      </c>
      <c r="M185" s="44">
        <f t="shared" ca="1" si="66"/>
        <v>37125</v>
      </c>
      <c r="N185" s="61">
        <f t="shared" ca="1" si="67"/>
        <v>0.26521612794612798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2.0179629629629631E-2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0.19999362962962972</v>
      </c>
      <c r="H186" s="58">
        <f t="shared" si="63"/>
        <v>26.999140000000011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2020/6/30</v>
      </c>
      <c r="M186" s="44">
        <f t="shared" ca="1" si="66"/>
        <v>36045</v>
      </c>
      <c r="N186" s="61">
        <f t="shared" ca="1" si="67"/>
        <v>0.27339953114162863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2.0006370370370313E-2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0.19081088888888884</v>
      </c>
      <c r="H187" s="58">
        <f t="shared" si="63"/>
        <v>25.759469999999993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2020/6/30</v>
      </c>
      <c r="M187" s="44">
        <f t="shared" ca="1" si="66"/>
        <v>35910</v>
      </c>
      <c r="N187" s="61">
        <f t="shared" ca="1" si="67"/>
        <v>0.26182697159565571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2.9189111111111193E-2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0.17686351851851853</v>
      </c>
      <c r="H188" s="58">
        <f t="shared" si="63"/>
        <v>23.876575000000003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2020/6/30</v>
      </c>
      <c r="M188" s="44">
        <f t="shared" ca="1" si="66"/>
        <v>35775</v>
      </c>
      <c r="N188" s="61">
        <f t="shared" ca="1" si="67"/>
        <v>0.24360446890286516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4.3136481481481498E-2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0.17461114814814821</v>
      </c>
      <c r="H189" s="58">
        <f t="shared" si="63"/>
        <v>23.572505000000007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2020/6/30</v>
      </c>
      <c r="M189" s="44">
        <f t="shared" ca="1" si="66"/>
        <v>35640</v>
      </c>
      <c r="N189" s="61">
        <f t="shared" ca="1" si="67"/>
        <v>0.24141314043209883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4.5388851851851819E-2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0.15858466666666665</v>
      </c>
      <c r="H190" s="58">
        <f t="shared" si="63"/>
        <v>21.408929999999998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2020/6/30</v>
      </c>
      <c r="M190" s="44">
        <f t="shared" ca="1" si="66"/>
        <v>35235</v>
      </c>
      <c r="N190" s="61">
        <f t="shared" ca="1" si="67"/>
        <v>0.22177549169859515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6.1415333333333377E-2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0.17322507407407417</v>
      </c>
      <c r="H191" s="58">
        <f t="shared" si="63"/>
        <v>23.385385000000014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2020/6/30</v>
      </c>
      <c r="M191" s="44">
        <f t="shared" ca="1" si="66"/>
        <v>35100</v>
      </c>
      <c r="N191" s="61">
        <f t="shared" ca="1" si="67"/>
        <v>0.24318135398860413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4.6774925925925859E-2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0.1783362222222222</v>
      </c>
      <c r="H192" s="58">
        <f t="shared" si="63"/>
        <v>24.075389999999999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2020/6/30</v>
      </c>
      <c r="M192" s="44">
        <f t="shared" ca="1" si="66"/>
        <v>34965</v>
      </c>
      <c r="N192" s="61">
        <f t="shared" ca="1" si="67"/>
        <v>0.25132324753324753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4.1663777777777827E-2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0.18050196296296311</v>
      </c>
      <c r="H193" s="58">
        <f t="shared" si="63"/>
        <v>24.36776500000002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2020/6/30</v>
      </c>
      <c r="M193" s="44">
        <f t="shared" ca="1" si="66"/>
        <v>34830</v>
      </c>
      <c r="N193" s="61">
        <f t="shared" ca="1" si="67"/>
        <v>0.25536130419178893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3.9498037037036915E-2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0.19566214814814814</v>
      </c>
      <c r="H194" s="58">
        <f t="shared" ref="H194:H225" si="83">IF(G194="",$F$1*C194-B194,G194-B194)</f>
        <v>26.414389999999997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2020/6/30</v>
      </c>
      <c r="M194" s="44">
        <f t="shared" ref="M194:M225" ca="1" si="86">(L194-K194+1)*B194</f>
        <v>34695</v>
      </c>
      <c r="N194" s="61">
        <f t="shared" ref="N194:N225" ca="1" si="87">H194/M194*365</f>
        <v>0.2778859302493154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2.4337851851851888E-2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0.19808777777777778</v>
      </c>
      <c r="H195" s="58">
        <f t="shared" si="83"/>
        <v>26.741849999999999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2020/6/30</v>
      </c>
      <c r="M195" s="44">
        <f t="shared" ca="1" si="86"/>
        <v>34290</v>
      </c>
      <c r="N195" s="61">
        <f t="shared" ca="1" si="87"/>
        <v>0.28465369641294841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2.191222222222225E-2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0.18561311111111115</v>
      </c>
      <c r="H196" s="58">
        <f t="shared" si="83"/>
        <v>25.057770000000005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2020/6/30</v>
      </c>
      <c r="M196" s="44">
        <f t="shared" ca="1" si="86"/>
        <v>34155</v>
      </c>
      <c r="N196" s="61">
        <f t="shared" ca="1" si="87"/>
        <v>0.26778176108915247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3.4386888888888884E-2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0.19436270370370376</v>
      </c>
      <c r="H197" s="58">
        <f t="shared" si="83"/>
        <v>26.238965000000007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2020/6/30</v>
      </c>
      <c r="M197" s="44">
        <f t="shared" ca="1" si="86"/>
        <v>34020</v>
      </c>
      <c r="N197" s="61">
        <f t="shared" ca="1" si="87"/>
        <v>0.28151740814226933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2.5637296296296269E-2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0.19592203703703709</v>
      </c>
      <c r="H198" s="58">
        <f t="shared" si="83"/>
        <v>26.449475000000007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2020/6/30</v>
      </c>
      <c r="M198" s="44">
        <f t="shared" ca="1" si="86"/>
        <v>33885</v>
      </c>
      <c r="N198" s="61">
        <f t="shared" ca="1" si="87"/>
        <v>0.28490654788254394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2.407796296296294E-2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0.18725907407407413</v>
      </c>
      <c r="H199" s="58">
        <f t="shared" si="83"/>
        <v>25.279975000000007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2020/6/30</v>
      </c>
      <c r="M199" s="44">
        <f t="shared" ca="1" si="86"/>
        <v>33750</v>
      </c>
      <c r="N199" s="61">
        <f t="shared" ca="1" si="87"/>
        <v>0.27339824814814823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3.2740925925925896E-2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0.16785403703703697</v>
      </c>
      <c r="H200" s="58">
        <f t="shared" si="83"/>
        <v>22.660294999999991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2020/6/30</v>
      </c>
      <c r="M200" s="44">
        <f t="shared" ca="1" si="86"/>
        <v>33345</v>
      </c>
      <c r="N200" s="61">
        <f t="shared" ca="1" si="87"/>
        <v>0.24804341505473074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5.2145962962963061E-2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0.18414040740740747</v>
      </c>
      <c r="H201" s="58">
        <f t="shared" si="83"/>
        <v>24.858955000000009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2020/6/30</v>
      </c>
      <c r="M201" s="44">
        <f t="shared" ca="1" si="86"/>
        <v>33210</v>
      </c>
      <c r="N201" s="61">
        <f t="shared" ca="1" si="87"/>
        <v>0.27321645814513712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3.5859592592592554E-2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0.1974813703703702</v>
      </c>
      <c r="H202" s="58">
        <f t="shared" si="83"/>
        <v>26.659984999999978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2020/6/30</v>
      </c>
      <c r="M202" s="44">
        <f t="shared" ca="1" si="86"/>
        <v>33075</v>
      </c>
      <c r="N202" s="61">
        <f t="shared" ca="1" si="87"/>
        <v>0.29420693953136784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2.2518629629629833E-2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0.20406522222222234</v>
      </c>
      <c r="H203" s="58">
        <f t="shared" si="83"/>
        <v>27.548805000000016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2020/6/30</v>
      </c>
      <c r="M203" s="44">
        <f t="shared" ca="1" si="86"/>
        <v>32940</v>
      </c>
      <c r="N203" s="61">
        <f t="shared" ca="1" si="87"/>
        <v>0.30526150045537359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1.5934777777777687E-2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0.19384292592592584</v>
      </c>
      <c r="H204" s="58">
        <f t="shared" si="83"/>
        <v>26.168794999999989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2020/6/30</v>
      </c>
      <c r="M204" s="44">
        <f t="shared" ca="1" si="86"/>
        <v>32805</v>
      </c>
      <c r="N204" s="61">
        <f t="shared" ca="1" si="87"/>
        <v>0.29116324264593801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2.6157074074074194E-2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0.18812537037037044</v>
      </c>
      <c r="H205" s="58">
        <f t="shared" si="83"/>
        <v>25.39692500000001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2020/6/30</v>
      </c>
      <c r="M205" s="44">
        <f t="shared" ca="1" si="86"/>
        <v>32400</v>
      </c>
      <c r="N205" s="61">
        <f t="shared" ca="1" si="87"/>
        <v>0.28610733410493838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3.1874629629629586E-2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0.17963566666666658</v>
      </c>
      <c r="H206" s="58">
        <f t="shared" si="83"/>
        <v>24.250814999999989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2020/6/30</v>
      </c>
      <c r="M206" s="44">
        <f t="shared" ca="1" si="86"/>
        <v>32265</v>
      </c>
      <c r="N206" s="61">
        <f t="shared" ca="1" si="87"/>
        <v>0.27433898884239877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4.0364333333333446E-2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0.19072425925925918</v>
      </c>
      <c r="H207" s="58">
        <f t="shared" si="83"/>
        <v>25.74777499999999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2020/6/30</v>
      </c>
      <c r="M207" s="44">
        <f t="shared" ca="1" si="86"/>
        <v>32130</v>
      </c>
      <c r="N207" s="61">
        <f t="shared" ca="1" si="87"/>
        <v>0.29249728835978822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2.9275740740740852E-2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0.1833607407407406</v>
      </c>
      <c r="H208" s="58">
        <f t="shared" si="83"/>
        <v>24.753699999999981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2020/6/30</v>
      </c>
      <c r="M208" s="44">
        <f t="shared" ca="1" si="86"/>
        <v>31995</v>
      </c>
      <c r="N208" s="61">
        <f t="shared" ca="1" si="87"/>
        <v>0.28239101422097179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3.6639259259259427E-2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0.18691255555555553</v>
      </c>
      <c r="H209" s="58">
        <f t="shared" si="83"/>
        <v>25.233194999999995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2020/6/30</v>
      </c>
      <c r="M209" s="44">
        <f t="shared" ca="1" si="86"/>
        <v>31860</v>
      </c>
      <c r="N209" s="61">
        <f t="shared" ca="1" si="87"/>
        <v>0.28908085922787191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3.3087444444444503E-2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0.21255492592592598</v>
      </c>
      <c r="H210" s="58">
        <f t="shared" si="83"/>
        <v>28.694915000000009</v>
      </c>
      <c r="I210" s="177" t="s">
        <v>28</v>
      </c>
      <c r="J210" s="33" t="s">
        <v>408</v>
      </c>
      <c r="K210" s="59">
        <f t="shared" si="84"/>
        <v>43780</v>
      </c>
      <c r="L210" s="60" t="str">
        <f t="shared" ca="1" si="85"/>
        <v>2020/6/30</v>
      </c>
      <c r="M210" s="44">
        <f t="shared" ca="1" si="86"/>
        <v>31455</v>
      </c>
      <c r="N210" s="61">
        <f t="shared" ca="1" si="87"/>
        <v>0.33297230885391838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7.4450740740740484E-3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0.21194310416666676</v>
      </c>
      <c r="H211" s="58">
        <f t="shared" si="83"/>
        <v>50.866345000000024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2020/6/30</v>
      </c>
      <c r="M211" s="44">
        <f t="shared" ca="1" si="86"/>
        <v>55680</v>
      </c>
      <c r="N211" s="61">
        <f t="shared" ca="1" si="87"/>
        <v>0.3334449699173852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7.8056895833333279E-2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0.21345370833333349</v>
      </c>
      <c r="H212" s="58">
        <f t="shared" si="83"/>
        <v>51.228890000000035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2020/6/30</v>
      </c>
      <c r="M212" s="44">
        <f t="shared" ca="1" si="86"/>
        <v>55440</v>
      </c>
      <c r="N212" s="61">
        <f t="shared" ca="1" si="87"/>
        <v>0.33727534000721526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7.6546291666666544E-2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0.20468245833333326</v>
      </c>
      <c r="H213" s="58">
        <f t="shared" si="83"/>
        <v>49.123789999999985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2020/6/30</v>
      </c>
      <c r="M213" s="44">
        <f t="shared" ca="1" si="86"/>
        <v>55200</v>
      </c>
      <c r="N213" s="61">
        <f t="shared" ca="1" si="87"/>
        <v>0.32482216213768106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8.5317541666666774E-2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0.21394100000000002</v>
      </c>
      <c r="H214" s="58">
        <f t="shared" si="83"/>
        <v>28.882035000000002</v>
      </c>
      <c r="I214" s="177" t="s">
        <v>28</v>
      </c>
      <c r="J214" s="33" t="s">
        <v>416</v>
      </c>
      <c r="K214" s="59">
        <f t="shared" si="84"/>
        <v>43784</v>
      </c>
      <c r="L214" s="60" t="str">
        <f t="shared" ca="1" si="85"/>
        <v>2020/6/30</v>
      </c>
      <c r="M214" s="44">
        <f t="shared" ca="1" si="86"/>
        <v>30915</v>
      </c>
      <c r="N214" s="61">
        <f t="shared" ca="1" si="87"/>
        <v>0.34099766375545854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6.0590000000000088E-3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0.20668035416666655</v>
      </c>
      <c r="H215" s="58">
        <f t="shared" si="83"/>
        <v>49.603284999999971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2020/6/30</v>
      </c>
      <c r="M215" s="44">
        <f t="shared" ca="1" si="86"/>
        <v>54240</v>
      </c>
      <c r="N215" s="61">
        <f t="shared" ca="1" si="87"/>
        <v>0.33379791712758095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8.3319645833333483E-2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0.18777885185185206</v>
      </c>
      <c r="H216" s="58">
        <f t="shared" si="83"/>
        <v>25.350145000000026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2020/6/30</v>
      </c>
      <c r="M216" s="44">
        <f t="shared" ca="1" si="86"/>
        <v>30375</v>
      </c>
      <c r="N216" s="61">
        <f t="shared" ca="1" si="87"/>
        <v>0.30461902633744886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3.2221148148147971E-2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0.19436270370370376</v>
      </c>
      <c r="H217" s="58">
        <f t="shared" si="83"/>
        <v>26.238965000000007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2020/6/30</v>
      </c>
      <c r="M217" s="44">
        <f t="shared" ca="1" si="86"/>
        <v>30240</v>
      </c>
      <c r="N217" s="61">
        <f t="shared" ca="1" si="87"/>
        <v>0.316707084160053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2.5637296296296269E-2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0.19436270370370376</v>
      </c>
      <c r="H218" s="58">
        <f t="shared" si="83"/>
        <v>26.238965000000007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2020/6/30</v>
      </c>
      <c r="M218" s="44">
        <f t="shared" ca="1" si="86"/>
        <v>30105</v>
      </c>
      <c r="N218" s="61">
        <f t="shared" ca="1" si="87"/>
        <v>0.31812729529978417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2.5637296296296269E-2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0.20389196296296302</v>
      </c>
      <c r="H219" s="58">
        <f t="shared" si="83"/>
        <v>27.52541500000001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2020/6/30</v>
      </c>
      <c r="M219" s="44">
        <f t="shared" ca="1" si="86"/>
        <v>29970</v>
      </c>
      <c r="N219" s="61">
        <f t="shared" ca="1" si="87"/>
        <v>0.33522777694361039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1.6108037037037004E-2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0.20415185185185178</v>
      </c>
      <c r="H220" s="58">
        <f t="shared" si="83"/>
        <v>27.56049999999999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2020/6/30</v>
      </c>
      <c r="M220" s="44">
        <f t="shared" ca="1" si="86"/>
        <v>29565</v>
      </c>
      <c r="N220" s="61">
        <f t="shared" ca="1" si="87"/>
        <v>0.34025308641975299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1.584814814814825E-2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0.20813681481481497</v>
      </c>
      <c r="H221" s="58">
        <f t="shared" si="83"/>
        <v>28.09847000000002</v>
      </c>
      <c r="I221" s="177" t="s">
        <v>28</v>
      </c>
      <c r="J221" s="33" t="s">
        <v>430</v>
      </c>
      <c r="K221" s="59">
        <f t="shared" si="84"/>
        <v>43795</v>
      </c>
      <c r="L221" s="60" t="str">
        <f t="shared" ca="1" si="85"/>
        <v>2020/6/30</v>
      </c>
      <c r="M221" s="44">
        <f t="shared" ca="1" si="86"/>
        <v>29430</v>
      </c>
      <c r="N221" s="61">
        <f t="shared" ca="1" si="87"/>
        <v>0.34848595141012595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1.186318518518506E-2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0.20370787499999993</v>
      </c>
      <c r="H222" s="58">
        <f t="shared" si="83"/>
        <v>48.88988999999998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2020/6/30</v>
      </c>
      <c r="M222" s="44">
        <f t="shared" ca="1" si="86"/>
        <v>52080</v>
      </c>
      <c r="N222" s="61">
        <f t="shared" ca="1" si="87"/>
        <v>0.34264227822580634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8.6292125000000108E-2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0.20675074074074073</v>
      </c>
      <c r="H223" s="58">
        <f t="shared" si="83"/>
        <v>27.911349999999999</v>
      </c>
      <c r="I223" s="177" t="s">
        <v>28</v>
      </c>
      <c r="J223" s="33" t="s">
        <v>434</v>
      </c>
      <c r="K223" s="59">
        <f t="shared" si="84"/>
        <v>43797</v>
      </c>
      <c r="L223" s="60" t="str">
        <f t="shared" ca="1" si="85"/>
        <v>2020/6/30</v>
      </c>
      <c r="M223" s="44">
        <f t="shared" ca="1" si="86"/>
        <v>29160</v>
      </c>
      <c r="N223" s="61">
        <f t="shared" ca="1" si="87"/>
        <v>0.3493704646776406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1.3249259259259294E-2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0.20555958333333327</v>
      </c>
      <c r="H224" s="58">
        <f t="shared" si="83"/>
        <v>49.334299999999985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2020/6/30</v>
      </c>
      <c r="M224" s="44">
        <f t="shared" ca="1" si="86"/>
        <v>51600</v>
      </c>
      <c r="N224" s="61">
        <f t="shared" ca="1" si="87"/>
        <v>0.34897324612403091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8.4440416666666768E-2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0.20297693750000007</v>
      </c>
      <c r="H225" s="58">
        <f t="shared" si="83"/>
        <v>48.714465000000018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2020/6/30</v>
      </c>
      <c r="M225" s="44">
        <f t="shared" ca="1" si="86"/>
        <v>50880</v>
      </c>
      <c r="N225" s="61">
        <f t="shared" ca="1" si="87"/>
        <v>0.34946501031839639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8.702306249999997E-2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0.19825020833333346</v>
      </c>
      <c r="H226" s="58">
        <f t="shared" ref="H226:H257" si="103">IF(G226="",$F$1*C226-B226,G226-B226)</f>
        <v>47.580050000000028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2020/6/30</v>
      </c>
      <c r="M226" s="44">
        <f t="shared" ref="M226:M257" ca="1" si="106">(L226-K226+1)*B226</f>
        <v>50640</v>
      </c>
      <c r="N226" s="61">
        <f t="shared" ref="N226:N257" ca="1" si="107">H226/M226*365</f>
        <v>0.34294467318325456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9.174979166666658E-2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0.19921396296296304</v>
      </c>
      <c r="H227" s="58">
        <f t="shared" si="103"/>
        <v>26.893885000000012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2020/6/30</v>
      </c>
      <c r="M227" s="44">
        <f t="shared" ca="1" si="106"/>
        <v>28350</v>
      </c>
      <c r="N227" s="61">
        <f t="shared" ca="1" si="107"/>
        <v>0.34625284038800719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2.0786037037036992E-2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0.18838525925925939</v>
      </c>
      <c r="H228" s="58">
        <f t="shared" si="103"/>
        <v>25.43201000000002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2020/6/30</v>
      </c>
      <c r="M228" s="44">
        <f t="shared" ca="1" si="106"/>
        <v>28215</v>
      </c>
      <c r="N228" s="61">
        <f t="shared" ca="1" si="107"/>
        <v>0.32899818004607501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3.1614740740740638E-2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0.17868274074074084</v>
      </c>
      <c r="H229" s="58">
        <f t="shared" si="103"/>
        <v>24.122170000000011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2020/6/30</v>
      </c>
      <c r="M229" s="44">
        <f t="shared" ca="1" si="106"/>
        <v>28080</v>
      </c>
      <c r="N229" s="61">
        <f t="shared" ca="1" si="107"/>
        <v>0.31355384793447311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4.1317259259259193E-2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0.17521755555555554</v>
      </c>
      <c r="H230" s="58">
        <f t="shared" si="103"/>
        <v>23.65437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2020/6/30</v>
      </c>
      <c r="M230" s="44">
        <f t="shared" ca="1" si="106"/>
        <v>27675</v>
      </c>
      <c r="N230" s="61">
        <f t="shared" ca="1" si="107"/>
        <v>0.31197272086720867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4.4782444444444486E-2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0.16958662962962961</v>
      </c>
      <c r="H231" s="58">
        <f t="shared" si="103"/>
        <v>22.894194999999996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2020/6/30</v>
      </c>
      <c r="M231" s="44">
        <f t="shared" ca="1" si="106"/>
        <v>27540</v>
      </c>
      <c r="N231" s="61">
        <f t="shared" ca="1" si="107"/>
        <v>0.30342705791575886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5.0413370370370414E-2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0.17417799999999994</v>
      </c>
      <c r="H232" s="58">
        <f t="shared" si="103"/>
        <v>23.514029999999991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2020/6/30</v>
      </c>
      <c r="M232" s="44">
        <f t="shared" ca="1" si="106"/>
        <v>27405</v>
      </c>
      <c r="N232" s="61">
        <f t="shared" ca="1" si="107"/>
        <v>0.31317719211822648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4.5822000000000085E-2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0.17703677777777785</v>
      </c>
      <c r="H233" s="58">
        <f t="shared" si="103"/>
        <v>23.899965000000009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2020/6/30</v>
      </c>
      <c r="M233" s="44">
        <f t="shared" ca="1" si="106"/>
        <v>27270</v>
      </c>
      <c r="N233" s="61">
        <f t="shared" ca="1" si="107"/>
        <v>0.31989318756875701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4.296322222222218E-2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0.16412896296296295</v>
      </c>
      <c r="H234" s="58">
        <f t="shared" si="103"/>
        <v>22.157409999999999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2020/6/30</v>
      </c>
      <c r="M234" s="44">
        <f t="shared" ca="1" si="106"/>
        <v>27135</v>
      </c>
      <c r="N234" s="61">
        <f t="shared" ca="1" si="107"/>
        <v>0.29804513174866409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5.587103703703708E-2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0.14498381481481476</v>
      </c>
      <c r="H235" s="58">
        <f t="shared" si="103"/>
        <v>19.572814999999991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2020/6/30</v>
      </c>
      <c r="M235" s="44">
        <f t="shared" ca="1" si="106"/>
        <v>26730</v>
      </c>
      <c r="N235" s="61">
        <f t="shared" ca="1" si="107"/>
        <v>0.26726814347175448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7.5016185185185269E-2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0.12991025925925939</v>
      </c>
      <c r="H236" s="58">
        <f t="shared" si="103"/>
        <v>17.537885000000017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2020/6/30</v>
      </c>
      <c r="M236" s="44">
        <f t="shared" ca="1" si="106"/>
        <v>26595</v>
      </c>
      <c r="N236" s="61">
        <f t="shared" ca="1" si="107"/>
        <v>0.24069667324685115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9.0089740740740637E-2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0.13060329629629619</v>
      </c>
      <c r="H237" s="58">
        <f t="shared" si="103"/>
        <v>17.631444999999985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2020/6/30</v>
      </c>
      <c r="M237" s="44">
        <f t="shared" ca="1" si="106"/>
        <v>26460</v>
      </c>
      <c r="N237" s="61">
        <f t="shared" ca="1" si="107"/>
        <v>0.24321532218442909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8.9396703703703839E-2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0.12913059259259252</v>
      </c>
      <c r="H238" s="58">
        <f t="shared" si="103"/>
        <v>17.432629999999989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2020/6/30</v>
      </c>
      <c r="M238" s="44">
        <f t="shared" ca="1" si="106"/>
        <v>26325</v>
      </c>
      <c r="N238" s="61">
        <f t="shared" ca="1" si="107"/>
        <v>0.2417059810066475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9.086940740740751E-2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0.1400459259259258</v>
      </c>
      <c r="H239" s="58">
        <f t="shared" si="103"/>
        <v>18.906199999999984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2020/6/30</v>
      </c>
      <c r="M239" s="44">
        <f t="shared" ca="1" si="106"/>
        <v>26190</v>
      </c>
      <c r="N239" s="61">
        <f t="shared" ca="1" si="107"/>
        <v>0.26348846888125216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7.9954074074074233E-2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0.1620498518518517</v>
      </c>
      <c r="H240" s="58">
        <f t="shared" si="103"/>
        <v>21.876729999999981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2020/6/30</v>
      </c>
      <c r="M240" s="44">
        <f t="shared" ca="1" si="106"/>
        <v>25785</v>
      </c>
      <c r="N240" s="61">
        <f t="shared" ca="1" si="107"/>
        <v>0.30967641846034488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5.7950148148148334E-2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0.14628325925925911</v>
      </c>
      <c r="H241" s="58">
        <f t="shared" si="103"/>
        <v>19.748239999999981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2020/6/30</v>
      </c>
      <c r="M241" s="44">
        <f t="shared" ca="1" si="106"/>
        <v>25650</v>
      </c>
      <c r="N241" s="61">
        <f t="shared" ca="1" si="107"/>
        <v>0.28101784015594516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7.3716740740740916E-2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0.142384925925926</v>
      </c>
      <c r="H242" s="58">
        <f t="shared" si="103"/>
        <v>19.221965000000012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2020/6/30</v>
      </c>
      <c r="M242" s="44">
        <f t="shared" ca="1" si="106"/>
        <v>25515</v>
      </c>
      <c r="N242" s="61">
        <f t="shared" ca="1" si="107"/>
        <v>0.27497617969821692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7.7615074074074031E-2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0.13476151851851867</v>
      </c>
      <c r="H243" s="58">
        <f t="shared" si="103"/>
        <v>18.192805000000021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2020/6/30</v>
      </c>
      <c r="M243" s="44">
        <f t="shared" ca="1" si="106"/>
        <v>25380</v>
      </c>
      <c r="N243" s="61">
        <f t="shared" ca="1" si="107"/>
        <v>0.26163805457052824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8.523848148148136E-2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0.14229829629629637</v>
      </c>
      <c r="H244" s="58">
        <f t="shared" si="103"/>
        <v>19.210270000000008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2020/6/30</v>
      </c>
      <c r="M244" s="44">
        <f t="shared" ca="1" si="106"/>
        <v>25245</v>
      </c>
      <c r="N244" s="61">
        <f t="shared" ca="1" si="107"/>
        <v>0.2777480114874234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7.7701703703703662E-2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0.12921722222222215</v>
      </c>
      <c r="H245" s="58">
        <f t="shared" si="103"/>
        <v>17.444324999999992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2020/6/30</v>
      </c>
      <c r="M245" s="44">
        <f t="shared" ca="1" si="106"/>
        <v>24840</v>
      </c>
      <c r="N245" s="61">
        <f t="shared" ca="1" si="107"/>
        <v>0.25632764190821244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9.0782777777777879E-2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0.12419270370370378</v>
      </c>
      <c r="H246" s="58">
        <f t="shared" si="103"/>
        <v>16.76601500000001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2020/6/30</v>
      </c>
      <c r="M246" s="44">
        <f t="shared" ca="1" si="106"/>
        <v>24705</v>
      </c>
      <c r="N246" s="61">
        <f t="shared" ca="1" si="107"/>
        <v>0.24770675875328896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9.5807296296296252E-2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0.10461440740740752</v>
      </c>
      <c r="H247" s="58">
        <f t="shared" si="103"/>
        <v>14.122945000000016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2020/6/30</v>
      </c>
      <c r="M247" s="44">
        <f t="shared" ca="1" si="106"/>
        <v>24435</v>
      </c>
      <c r="N247" s="61">
        <f t="shared" ca="1" si="107"/>
        <v>0.21096275526908145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0.11538559259259251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0.10192888888888892</v>
      </c>
      <c r="H248" s="58">
        <f t="shared" si="103"/>
        <v>13.760400000000004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2020/6/30</v>
      </c>
      <c r="M248" s="44">
        <f t="shared" ca="1" si="106"/>
        <v>24300</v>
      </c>
      <c r="N248" s="61">
        <f t="shared" ca="1" si="107"/>
        <v>0.2066891358024692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0.11807111111111111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9.1706592592592631E-2</v>
      </c>
      <c r="H249" s="58">
        <f t="shared" si="103"/>
        <v>12.380390000000006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2020/6/30</v>
      </c>
      <c r="M249" s="44">
        <f t="shared" ca="1" si="106"/>
        <v>23895</v>
      </c>
      <c r="N249" s="61">
        <f t="shared" ca="1" si="107"/>
        <v>0.18911246495082659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0.12829340740740741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7.9405185185185106E-2</v>
      </c>
      <c r="H250" s="58">
        <f t="shared" si="103"/>
        <v>10.719699999999989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2020/6/30</v>
      </c>
      <c r="M250" s="44">
        <f t="shared" ca="1" si="106"/>
        <v>23760</v>
      </c>
      <c r="N250" s="61">
        <f t="shared" ca="1" si="107"/>
        <v>0.16467552609427594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0.14059481481481492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9.326592592592596E-2</v>
      </c>
      <c r="H251" s="58">
        <f t="shared" si="103"/>
        <v>12.590900000000005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2020/6/30</v>
      </c>
      <c r="M251" s="44">
        <f t="shared" ca="1" si="106"/>
        <v>23625</v>
      </c>
      <c r="N251" s="61">
        <f t="shared" ca="1" si="107"/>
        <v>0.19452607407407416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0.12673407407407405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7.9924962962963017E-2</v>
      </c>
      <c r="H252" s="58">
        <f t="shared" si="103"/>
        <v>10.789870000000008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2020/6/30</v>
      </c>
      <c r="M252" s="44">
        <f t="shared" ca="1" si="106"/>
        <v>23490</v>
      </c>
      <c r="N252" s="61">
        <f t="shared" ca="1" si="107"/>
        <v>0.16765868667518105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0.140075037037037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8.2437222222222314E-2</v>
      </c>
      <c r="H253" s="58">
        <f t="shared" si="103"/>
        <v>11.129025000000013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2020/6/30</v>
      </c>
      <c r="M253" s="44">
        <f t="shared" ca="1" si="106"/>
        <v>23355</v>
      </c>
      <c r="N253" s="61">
        <f t="shared" ca="1" si="107"/>
        <v>0.17392824341682742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0.1375627777777777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6.8056703703703758E-2</v>
      </c>
      <c r="H254" s="58">
        <f t="shared" si="103"/>
        <v>9.1876550000000066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2020/6/30</v>
      </c>
      <c r="M254" s="44">
        <f t="shared" ca="1" si="106"/>
        <v>22950</v>
      </c>
      <c r="N254" s="61">
        <f t="shared" ca="1" si="107"/>
        <v>0.14612174618736393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0.15194329629629627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7.0568962962962833E-2</v>
      </c>
      <c r="H255" s="58">
        <f t="shared" si="103"/>
        <v>9.5268099999999833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2020/6/30</v>
      </c>
      <c r="M255" s="44">
        <f t="shared" ca="1" si="106"/>
        <v>22815</v>
      </c>
      <c r="N255" s="61">
        <f t="shared" ca="1" si="107"/>
        <v>0.15241225728687241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0.1494310370370372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7.2994592592592486E-2</v>
      </c>
      <c r="H256" s="58">
        <f t="shared" si="103"/>
        <v>9.8542699999999854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2020/6/30</v>
      </c>
      <c r="M256" s="44">
        <f t="shared" ca="1" si="106"/>
        <v>22680</v>
      </c>
      <c r="N256" s="61">
        <f t="shared" ca="1" si="107"/>
        <v>0.15858944223985866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0.14700540740740753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7.2561444444444428E-2</v>
      </c>
      <c r="H257" s="58">
        <f t="shared" si="103"/>
        <v>9.7957949999999983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2020/6/30</v>
      </c>
      <c r="M257" s="44">
        <f t="shared" ca="1" si="106"/>
        <v>22545</v>
      </c>
      <c r="N257" s="61">
        <f t="shared" ca="1" si="107"/>
        <v>0.15859237857618094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0.1474385555555556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7.5420222222222125E-2</v>
      </c>
      <c r="H258" s="58">
        <f t="shared" ref="H258:H287" si="123">IF(G258="",$F$1*C258-B258,G258-B258)</f>
        <v>10.181729999999988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2020/6/30</v>
      </c>
      <c r="M258" s="44">
        <f t="shared" ref="M258:M287" ca="1" si="126">(L258-K258+1)*B258</f>
        <v>22410</v>
      </c>
      <c r="N258" s="61">
        <f t="shared" ref="N258:N287" ca="1" si="127">H258/M258*365</f>
        <v>0.16583362115127157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0.14457977777777792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6.0433296296296207E-2</v>
      </c>
      <c r="H259" s="58">
        <f t="shared" si="123"/>
        <v>8.1584949999999878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2020/6/30</v>
      </c>
      <c r="M259" s="44">
        <f t="shared" ca="1" si="126"/>
        <v>22005</v>
      </c>
      <c r="N259" s="61">
        <f t="shared" ca="1" si="127"/>
        <v>0.13532609293342401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0.15956670370370382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7.1261999999999853E-2</v>
      </c>
      <c r="H260" s="58">
        <f t="shared" si="123"/>
        <v>9.6203699999999799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2020/6/30</v>
      </c>
      <c r="M260" s="44">
        <f t="shared" ca="1" si="126"/>
        <v>21870</v>
      </c>
      <c r="N260" s="61">
        <f t="shared" ca="1" si="127"/>
        <v>0.16055944444444412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0.14873800000000018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6.1992629629629745E-2</v>
      </c>
      <c r="H261" s="58">
        <f t="shared" si="123"/>
        <v>8.3690050000000156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2020/6/30</v>
      </c>
      <c r="M261" s="44">
        <f t="shared" ca="1" si="126"/>
        <v>21735</v>
      </c>
      <c r="N261" s="61">
        <f t="shared" ca="1" si="127"/>
        <v>0.14054229698642767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0.15800737037037027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9.7684037037036986E-2</v>
      </c>
      <c r="H262" s="58">
        <f t="shared" si="123"/>
        <v>13.187344999999993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2020/6/30</v>
      </c>
      <c r="M262" s="44">
        <f t="shared" ca="1" si="126"/>
        <v>21600</v>
      </c>
      <c r="N262" s="61">
        <f t="shared" ca="1" si="127"/>
        <v>0.22284170949074064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0.12231596296296304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0.19618192592592604</v>
      </c>
      <c r="H263" s="58">
        <f t="shared" si="123"/>
        <v>26.484560000000016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2020/6/30</v>
      </c>
      <c r="M263" s="44">
        <f t="shared" ca="1" si="126"/>
        <v>20115</v>
      </c>
      <c r="N263" s="61">
        <f t="shared" ca="1" si="127"/>
        <v>0.4805798856574699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2.3818074074073992E-2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0.17404805555555544</v>
      </c>
      <c r="H264" s="58">
        <f t="shared" si="123"/>
        <v>15.664324999999991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2020/6/30</v>
      </c>
      <c r="M264" s="44">
        <f t="shared" ca="1" si="126"/>
        <v>13320</v>
      </c>
      <c r="N264" s="61">
        <f t="shared" ca="1" si="127"/>
        <v>0.42924013701201175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1.595194444444456E-2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0.14662977777777764</v>
      </c>
      <c r="H265" s="58">
        <f t="shared" si="123"/>
        <v>13.196679999999986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2020/6/30</v>
      </c>
      <c r="M265" s="44">
        <f t="shared" ca="1" si="126"/>
        <v>13230</v>
      </c>
      <c r="N265" s="61">
        <f t="shared" ca="1" si="127"/>
        <v>0.36408074074074037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4.3370222222222365E-2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0.11475007407407416</v>
      </c>
      <c r="H266" s="58">
        <f t="shared" si="123"/>
        <v>15.491260000000011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2020/6/30</v>
      </c>
      <c r="M266" s="44">
        <f t="shared" ca="1" si="126"/>
        <v>19710</v>
      </c>
      <c r="N266" s="61">
        <f t="shared" ca="1" si="127"/>
        <v>0.2868751851851854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0.10524992592592587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0.10617374074074064</v>
      </c>
      <c r="H267" s="58">
        <f t="shared" si="123"/>
        <v>14.333454999999987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2020/6/30</v>
      </c>
      <c r="M267" s="44">
        <f t="shared" ca="1" si="126"/>
        <v>19575</v>
      </c>
      <c r="N267" s="61">
        <f t="shared" ca="1" si="127"/>
        <v>0.26726493358876091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0.11382625925925939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9.4738629629629631E-2</v>
      </c>
      <c r="H268" s="58">
        <f t="shared" si="123"/>
        <v>12.789715000000001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2020/6/30</v>
      </c>
      <c r="M268" s="44">
        <f t="shared" ca="1" si="126"/>
        <v>19170</v>
      </c>
      <c r="N268" s="61">
        <f t="shared" ca="1" si="127"/>
        <v>0.24351830855503392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0.12526137037037038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9.8377074074074214E-2</v>
      </c>
      <c r="H269" s="58">
        <f t="shared" si="123"/>
        <v>13.280905000000018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2020/6/30</v>
      </c>
      <c r="M269" s="44">
        <f t="shared" ca="1" si="126"/>
        <v>19035</v>
      </c>
      <c r="N269" s="61">
        <f t="shared" ca="1" si="127"/>
        <v>0.25466405700026301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0.12162292592592581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7.9751703703703714E-2</v>
      </c>
      <c r="H270" s="58">
        <f t="shared" si="123"/>
        <v>10.766480000000001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2020/6/30</v>
      </c>
      <c r="M270" s="44">
        <f t="shared" ca="1" si="126"/>
        <v>18900</v>
      </c>
      <c r="N270" s="61">
        <f t="shared" ca="1" si="127"/>
        <v>0.20792408465608467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0.14024829629629632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8.7461740740740701E-2</v>
      </c>
      <c r="H271" s="58">
        <f t="shared" si="123"/>
        <v>11.807334999999995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2020/6/30</v>
      </c>
      <c r="M271" s="44">
        <f t="shared" ca="1" si="126"/>
        <v>18765</v>
      </c>
      <c r="N271" s="61">
        <f t="shared" ca="1" si="127"/>
        <v>0.22966572208899538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0.13253825925925933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8.6248925925925979E-2</v>
      </c>
      <c r="H272" s="58">
        <f t="shared" si="123"/>
        <v>11.643605000000008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2020/6/30</v>
      </c>
      <c r="M272" s="44">
        <f t="shared" ca="1" si="126"/>
        <v>18630</v>
      </c>
      <c r="N272" s="61">
        <f t="shared" ca="1" si="127"/>
        <v>0.2281221591519057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0.13375107407407405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5.4109333333333454E-2</v>
      </c>
      <c r="H273" s="58">
        <f t="shared" si="123"/>
        <v>7.3047600000000159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2020/6/30</v>
      </c>
      <c r="M273" s="44">
        <f t="shared" ca="1" si="126"/>
        <v>18225</v>
      </c>
      <c r="N273" s="61">
        <f t="shared" ca="1" si="127"/>
        <v>0.14629560493827193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0.16589066666666658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4.1981185185185226E-2</v>
      </c>
      <c r="H274" s="58">
        <f t="shared" si="123"/>
        <v>5.6674600000000055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2020/6/30</v>
      </c>
      <c r="M274" s="44">
        <f t="shared" ca="1" si="126"/>
        <v>18090</v>
      </c>
      <c r="N274" s="61">
        <f t="shared" ca="1" si="127"/>
        <v>0.11435173576561647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0.1780188148148148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5.1510444444444289E-2</v>
      </c>
      <c r="H275" s="58">
        <f t="shared" si="123"/>
        <v>6.9539099999999792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2020/6/30</v>
      </c>
      <c r="M275" s="44">
        <f t="shared" ca="1" si="126"/>
        <v>17955</v>
      </c>
      <c r="N275" s="61">
        <f t="shared" ca="1" si="127"/>
        <v>0.14136324979114412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0.16848955555555573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3.3664740740740669E-2</v>
      </c>
      <c r="H276" s="58">
        <f t="shared" si="123"/>
        <v>4.5447399999999902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2020/6/30</v>
      </c>
      <c r="M276" s="44">
        <f t="shared" ca="1" si="126"/>
        <v>17820</v>
      </c>
      <c r="N276" s="61">
        <f t="shared" ca="1" si="127"/>
        <v>9.308810886644199E-2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0.18633525925925937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1.9630740740740716E-2</v>
      </c>
      <c r="H277" s="58">
        <f t="shared" si="123"/>
        <v>2.6501499999999965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2020/6/30</v>
      </c>
      <c r="M277" s="44">
        <f t="shared" ca="1" si="126"/>
        <v>17685</v>
      </c>
      <c r="N277" s="61">
        <f t="shared" ca="1" si="127"/>
        <v>5.469633870511726E-2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0.2003692592592593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6.722925925925825E-3</v>
      </c>
      <c r="H278" s="58">
        <f t="shared" si="123"/>
        <v>0.90759499999998638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2020/6/30</v>
      </c>
      <c r="M278" s="44">
        <f t="shared" ca="1" si="126"/>
        <v>17280</v>
      </c>
      <c r="N278" s="61">
        <f t="shared" ca="1" si="127"/>
        <v>1.917084346064786E-2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0.2132770740740742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1.7850370370370927E-3</v>
      </c>
      <c r="H279" s="58">
        <f t="shared" si="123"/>
        <v>0.24098000000000752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2020/6/30</v>
      </c>
      <c r="M279" s="44">
        <f t="shared" ca="1" si="126"/>
        <v>17145</v>
      </c>
      <c r="N279" s="61">
        <f t="shared" ca="1" si="127"/>
        <v>5.1302245552640856E-3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0.21821496296296294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2.5868074074074026E-2</v>
      </c>
      <c r="H280" s="58">
        <f t="shared" si="123"/>
        <v>3.4921899999999937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2020/6/30</v>
      </c>
      <c r="M280" s="44">
        <f t="shared" ca="1" si="126"/>
        <v>17010</v>
      </c>
      <c r="N280" s="61">
        <f t="shared" ca="1" si="127"/>
        <v>7.4935293944738246E-2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0.19413192592592601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2.2316259259259317E-2</v>
      </c>
      <c r="H281" s="58">
        <f t="shared" si="123"/>
        <v>3.0126950000000079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2020/6/30</v>
      </c>
      <c r="M281" s="44">
        <f t="shared" ca="1" si="126"/>
        <v>16875</v>
      </c>
      <c r="N281" s="61">
        <f t="shared" ca="1" si="127"/>
        <v>6.5163477037037218E-2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0.19768374074074072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7.585337037037039E-2</v>
      </c>
      <c r="H282" s="58">
        <f t="shared" si="123"/>
        <v>10.240205000000003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2020/6/30</v>
      </c>
      <c r="M282" s="44">
        <f t="shared" ca="1" si="126"/>
        <v>16740</v>
      </c>
      <c r="N282" s="61">
        <f t="shared" ca="1" si="127"/>
        <v>0.22327806600955802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0.14414662962962965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3.9295666666666625E-2</v>
      </c>
      <c r="H283" s="58">
        <f t="shared" si="123"/>
        <v>5.3049149999999941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2020/6/30</v>
      </c>
      <c r="M283" s="44">
        <f t="shared" ca="1" si="126"/>
        <v>16335</v>
      </c>
      <c r="N283" s="61">
        <f t="shared" ca="1" si="127"/>
        <v>0.11853651515151503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0.18070433333333341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3.1065851851851716E-2</v>
      </c>
      <c r="H284" s="58">
        <f t="shared" si="123"/>
        <v>4.1938899999999819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2020/6/30</v>
      </c>
      <c r="M284" s="44">
        <f t="shared" ca="1" si="126"/>
        <v>16200</v>
      </c>
      <c r="N284" s="61">
        <f t="shared" ca="1" si="127"/>
        <v>9.4491966049382314E-2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0.18893414814814832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3.0199555555555611E-2</v>
      </c>
      <c r="H285" s="58">
        <f t="shared" si="123"/>
        <v>4.0769400000000076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2020/6/30</v>
      </c>
      <c r="M285" s="44">
        <f t="shared" ca="1" si="126"/>
        <v>16065</v>
      </c>
      <c r="N285" s="61">
        <f t="shared" ca="1" si="127"/>
        <v>9.2628888888889052E-2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0.18980044444444441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1.5559148148148088E-2</v>
      </c>
      <c r="H286" s="58">
        <f t="shared" si="123"/>
        <v>2.1004849999999919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2020/6/30</v>
      </c>
      <c r="M286" s="44">
        <f t="shared" ca="1" si="126"/>
        <v>15930</v>
      </c>
      <c r="N286" s="61">
        <f t="shared" ca="1" si="127"/>
        <v>4.8127873509102137E-2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0.20444085185185193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2.1796481481481403E-2</v>
      </c>
      <c r="H287" s="58">
        <f t="shared" si="123"/>
        <v>2.9425249999999892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2020/6/30</v>
      </c>
      <c r="M287" s="44">
        <f t="shared" ca="1" si="126"/>
        <v>15795</v>
      </c>
      <c r="N287" s="61">
        <f t="shared" ca="1" si="127"/>
        <v>6.7997570433681293E-2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0.19820351851851864</v>
      </c>
    </row>
    <row r="288" spans="1:30">
      <c r="A288" s="63" t="s">
        <v>1076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6.3032185185185163E-2</v>
      </c>
      <c r="H288" s="58">
        <f t="shared" ref="H288:H292" si="143">IF(G288="",$F$1*C288-B288,G288-B288)</f>
        <v>8.5093449999999962</v>
      </c>
      <c r="I288" s="2" t="s">
        <v>66</v>
      </c>
      <c r="J288" s="33" t="s">
        <v>1067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2020/6/30</v>
      </c>
      <c r="M288" s="44">
        <f t="shared" ref="M288:M292" ca="1" si="146">(L288-K288+1)*B288</f>
        <v>15390</v>
      </c>
      <c r="N288" s="61">
        <f t="shared" ref="N288:N292" ca="1" si="147">H288/M288*365</f>
        <v>0.20181357537361913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0.15696781481481487</v>
      </c>
    </row>
    <row r="289" spans="1:30">
      <c r="A289" s="63" t="s">
        <v>1077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3.6696777777777884E-2</v>
      </c>
      <c r="H289" s="58">
        <f t="shared" si="143"/>
        <v>4.9540650000000142</v>
      </c>
      <c r="I289" s="2" t="s">
        <v>66</v>
      </c>
      <c r="J289" s="33" t="s">
        <v>1069</v>
      </c>
      <c r="K289" s="59">
        <f t="shared" si="144"/>
        <v>43900</v>
      </c>
      <c r="L289" s="60" t="str">
        <f t="shared" ca="1" si="145"/>
        <v>2020/6/30</v>
      </c>
      <c r="M289" s="44">
        <f t="shared" ca="1" si="146"/>
        <v>15255</v>
      </c>
      <c r="N289" s="61">
        <f t="shared" ca="1" si="147"/>
        <v>0.11853383972468078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0.18330322222222215</v>
      </c>
    </row>
    <row r="290" spans="1:30">
      <c r="A290" s="63" t="s">
        <v>1078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5.1337185185185194E-2</v>
      </c>
      <c r="H290" s="58">
        <f t="shared" si="143"/>
        <v>6.9305200000000013</v>
      </c>
      <c r="I290" s="2" t="s">
        <v>66</v>
      </c>
      <c r="J290" s="33" t="s">
        <v>1071</v>
      </c>
      <c r="K290" s="59">
        <f t="shared" si="144"/>
        <v>43901</v>
      </c>
      <c r="L290" s="60" t="str">
        <f t="shared" ca="1" si="145"/>
        <v>2020/6/30</v>
      </c>
      <c r="M290" s="44">
        <f t="shared" ca="1" si="146"/>
        <v>15120</v>
      </c>
      <c r="N290" s="61">
        <f t="shared" ca="1" si="147"/>
        <v>0.16730421957671962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0.16866281481481482</v>
      </c>
    </row>
    <row r="291" spans="1:30">
      <c r="A291" s="63" t="s">
        <v>1079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6.8576481481481461E-2</v>
      </c>
      <c r="H291" s="58">
        <f t="shared" si="143"/>
        <v>9.2578249999999969</v>
      </c>
      <c r="I291" s="2" t="s">
        <v>66</v>
      </c>
      <c r="J291" s="33" t="s">
        <v>1073</v>
      </c>
      <c r="K291" s="59">
        <f t="shared" si="144"/>
        <v>43902</v>
      </c>
      <c r="L291" s="60" t="str">
        <f t="shared" ca="1" si="145"/>
        <v>2020/6/30</v>
      </c>
      <c r="M291" s="44">
        <f t="shared" ca="1" si="146"/>
        <v>14985</v>
      </c>
      <c r="N291" s="61">
        <f t="shared" ca="1" si="147"/>
        <v>0.22549924090757417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0.15142351851851857</v>
      </c>
    </row>
    <row r="292" spans="1:30" ht="18" customHeight="1">
      <c r="A292" s="63" t="s">
        <v>1080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7.4813814814814777E-2</v>
      </c>
      <c r="H292" s="58">
        <f t="shared" si="143"/>
        <v>10.099864999999994</v>
      </c>
      <c r="I292" s="2" t="s">
        <v>66</v>
      </c>
      <c r="J292" s="33" t="s">
        <v>1075</v>
      </c>
      <c r="K292" s="59">
        <f t="shared" si="144"/>
        <v>43903</v>
      </c>
      <c r="L292" s="60" t="str">
        <f t="shared" ca="1" si="145"/>
        <v>2020/6/30</v>
      </c>
      <c r="M292" s="44">
        <f t="shared" ca="1" si="146"/>
        <v>14850</v>
      </c>
      <c r="N292" s="61">
        <f t="shared" ca="1" si="147"/>
        <v>0.24824584006733993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0.14518618518518525</v>
      </c>
    </row>
    <row r="293" spans="1:30">
      <c r="A293" s="63" t="s">
        <v>1093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0.12358629629629621</v>
      </c>
      <c r="H293" s="58">
        <f t="shared" ref="H293:H297" si="163">IF(G293="",$F$1*C293-B293,G293-B293)</f>
        <v>16.684149999999988</v>
      </c>
      <c r="I293" s="2" t="s">
        <v>66</v>
      </c>
      <c r="J293" s="33" t="s">
        <v>1084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2020/6/30</v>
      </c>
      <c r="M293" s="44">
        <f t="shared" ref="M293:M297" ca="1" si="166">(L293-K293+1)*B293</f>
        <v>14445</v>
      </c>
      <c r="N293" s="61">
        <f t="shared" ref="N293:N297" ca="1" si="167">H293/M293*365</f>
        <v>0.42157942194530951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9.6413703703703821E-2</v>
      </c>
    </row>
    <row r="294" spans="1:30">
      <c r="A294" s="63" t="s">
        <v>1094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0.12176707407407414</v>
      </c>
      <c r="H294" s="58">
        <f t="shared" si="163"/>
        <v>16.438555000000008</v>
      </c>
      <c r="I294" s="2" t="s">
        <v>66</v>
      </c>
      <c r="J294" s="33" t="s">
        <v>1086</v>
      </c>
      <c r="K294" s="59">
        <f t="shared" si="164"/>
        <v>43907</v>
      </c>
      <c r="L294" s="60" t="str">
        <f t="shared" ca="1" si="165"/>
        <v>2020/6/30</v>
      </c>
      <c r="M294" s="44">
        <f t="shared" ca="1" si="166"/>
        <v>14310</v>
      </c>
      <c r="N294" s="61">
        <f t="shared" ca="1" si="167"/>
        <v>0.41929228336827418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9.823292592592589E-2</v>
      </c>
    </row>
    <row r="295" spans="1:30">
      <c r="A295" s="63" t="s">
        <v>1095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0.14030581481481477</v>
      </c>
      <c r="H295" s="58">
        <f t="shared" si="163"/>
        <v>18.941284999999993</v>
      </c>
      <c r="I295" s="2" t="s">
        <v>66</v>
      </c>
      <c r="J295" s="33" t="s">
        <v>1088</v>
      </c>
      <c r="K295" s="59">
        <f t="shared" si="164"/>
        <v>43908</v>
      </c>
      <c r="L295" s="60" t="str">
        <f t="shared" ca="1" si="165"/>
        <v>2020/6/30</v>
      </c>
      <c r="M295" s="44">
        <f t="shared" ca="1" si="166"/>
        <v>14175</v>
      </c>
      <c r="N295" s="61">
        <f t="shared" ca="1" si="167"/>
        <v>0.48772973721340374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7.9694185185185257E-2</v>
      </c>
    </row>
    <row r="296" spans="1:30">
      <c r="A296" s="63" t="s">
        <v>1096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0.13259577777777767</v>
      </c>
      <c r="H296" s="58">
        <f t="shared" si="163"/>
        <v>11.933619999999991</v>
      </c>
      <c r="I296" s="2" t="s">
        <v>66</v>
      </c>
      <c r="J296" s="33" t="s">
        <v>1090</v>
      </c>
      <c r="K296" s="59">
        <f t="shared" si="164"/>
        <v>43909</v>
      </c>
      <c r="L296" s="60" t="str">
        <f t="shared" ca="1" si="165"/>
        <v>2020/6/30</v>
      </c>
      <c r="M296" s="44">
        <f t="shared" ca="1" si="166"/>
        <v>9360</v>
      </c>
      <c r="N296" s="61">
        <f t="shared" ca="1" si="167"/>
        <v>0.46536018162393128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5.7404222222222329E-2</v>
      </c>
    </row>
    <row r="297" spans="1:30">
      <c r="A297" s="63" t="s">
        <v>1097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0.11960133333333324</v>
      </c>
      <c r="H297" s="58">
        <f t="shared" si="163"/>
        <v>10.764119999999991</v>
      </c>
      <c r="I297" s="2" t="s">
        <v>66</v>
      </c>
      <c r="J297" s="33" t="s">
        <v>1092</v>
      </c>
      <c r="K297" s="59">
        <f t="shared" si="164"/>
        <v>43910</v>
      </c>
      <c r="L297" s="60" t="str">
        <f t="shared" ca="1" si="165"/>
        <v>2020/6/30</v>
      </c>
      <c r="M297" s="44">
        <f t="shared" ca="1" si="166"/>
        <v>9270</v>
      </c>
      <c r="N297" s="61">
        <f t="shared" ca="1" si="167"/>
        <v>0.42382996763754016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7.0398666666666762E-2</v>
      </c>
    </row>
    <row r="298" spans="1:30">
      <c r="A298" s="63" t="s">
        <v>1109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0.16482199999999997</v>
      </c>
      <c r="H298" s="58">
        <f t="shared" ref="H298:H302" si="183">IF(G298="",$F$1*C298-B298,G298-B298)</f>
        <v>22.250969999999995</v>
      </c>
      <c r="I298" s="2" t="s">
        <v>66</v>
      </c>
      <c r="J298" s="33" t="s">
        <v>1100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2020/6/30</v>
      </c>
      <c r="M298" s="44">
        <f t="shared" ref="M298:M302" ca="1" si="186">(L298-K298+1)*B298</f>
        <v>13500</v>
      </c>
      <c r="N298" s="61">
        <f t="shared" ref="N298:N302" ca="1" si="187">H298/M298*365</f>
        <v>0.60160029999999987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5.517800000000006E-2</v>
      </c>
    </row>
    <row r="299" spans="1:30">
      <c r="A299" s="63" t="s">
        <v>1110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0.14468061111111108</v>
      </c>
      <c r="H299" s="58">
        <f t="shared" si="183"/>
        <v>13.021254999999996</v>
      </c>
      <c r="I299" s="2" t="s">
        <v>66</v>
      </c>
      <c r="J299" s="33" t="s">
        <v>1102</v>
      </c>
      <c r="K299" s="59">
        <f t="shared" si="184"/>
        <v>43914</v>
      </c>
      <c r="L299" s="60" t="str">
        <f t="shared" ca="1" si="185"/>
        <v>2020/6/30</v>
      </c>
      <c r="M299" s="44">
        <f t="shared" ca="1" si="186"/>
        <v>8910</v>
      </c>
      <c r="N299" s="61">
        <f t="shared" ca="1" si="187"/>
        <v>0.53341841470258122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4.5319388888888923E-2</v>
      </c>
    </row>
    <row r="300" spans="1:30">
      <c r="A300" s="63" t="s">
        <v>1111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0.12310983333333338</v>
      </c>
      <c r="H300" s="58">
        <f t="shared" si="183"/>
        <v>11.079885000000004</v>
      </c>
      <c r="I300" s="2" t="s">
        <v>66</v>
      </c>
      <c r="J300" s="33" t="s">
        <v>1104</v>
      </c>
      <c r="K300" s="59">
        <f t="shared" si="184"/>
        <v>43915</v>
      </c>
      <c r="L300" s="60" t="str">
        <f t="shared" ca="1" si="185"/>
        <v>2020/6/30</v>
      </c>
      <c r="M300" s="44">
        <f t="shared" ca="1" si="186"/>
        <v>8820</v>
      </c>
      <c r="N300" s="61">
        <f t="shared" ca="1" si="187"/>
        <v>0.45852131802721108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6.6890166666666626E-2</v>
      </c>
    </row>
    <row r="301" spans="1:30">
      <c r="A301" s="63" t="s">
        <v>1112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0.13320218518518515</v>
      </c>
      <c r="H301" s="58">
        <f t="shared" si="183"/>
        <v>17.982294999999993</v>
      </c>
      <c r="I301" s="2" t="s">
        <v>66</v>
      </c>
      <c r="J301" s="33" t="s">
        <v>1106</v>
      </c>
      <c r="K301" s="59">
        <f t="shared" si="184"/>
        <v>43916</v>
      </c>
      <c r="L301" s="60" t="str">
        <f t="shared" ca="1" si="185"/>
        <v>2020/6/30</v>
      </c>
      <c r="M301" s="44">
        <f t="shared" ca="1" si="186"/>
        <v>13095</v>
      </c>
      <c r="N301" s="61">
        <f t="shared" ca="1" si="187"/>
        <v>0.501224717449408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8.6797814814814883E-2</v>
      </c>
    </row>
    <row r="302" spans="1:30">
      <c r="A302" s="63" t="s">
        <v>1113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0.13796681481481499</v>
      </c>
      <c r="H302" s="58">
        <f t="shared" si="183"/>
        <v>18.625520000000023</v>
      </c>
      <c r="I302" s="2" t="s">
        <v>66</v>
      </c>
      <c r="J302" s="33" t="s">
        <v>1108</v>
      </c>
      <c r="K302" s="59">
        <f t="shared" si="184"/>
        <v>43917</v>
      </c>
      <c r="L302" s="60" t="str">
        <f t="shared" ca="1" si="185"/>
        <v>2020/6/30</v>
      </c>
      <c r="M302" s="44">
        <f t="shared" ca="1" si="186"/>
        <v>12960</v>
      </c>
      <c r="N302" s="61">
        <f t="shared" ca="1" si="187"/>
        <v>0.52456132716049453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8.2033185185185042E-2</v>
      </c>
    </row>
    <row r="303" spans="1:30">
      <c r="A303" s="63" t="s">
        <v>1126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0.16111858333333326</v>
      </c>
      <c r="H303" s="58">
        <f t="shared" ref="H303" si="203">IF(G303="",$F$1*C303-B303,G303-B303)</f>
        <v>38.668459999999982</v>
      </c>
      <c r="I303" s="2" t="s">
        <v>66</v>
      </c>
      <c r="J303" s="33" t="s">
        <v>1117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2020/6/30</v>
      </c>
      <c r="M303" s="44">
        <f t="shared" ref="M303" ca="1" si="206">(L303-K303+1)*B303</f>
        <v>22320</v>
      </c>
      <c r="N303" s="61">
        <f t="shared" ref="N303" ca="1" si="207">H303/M303*365</f>
        <v>0.63234712813620042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0.12888141666666678</v>
      </c>
    </row>
    <row r="304" spans="1:30">
      <c r="A304" s="63" t="s">
        <v>1127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0.15838974999999991</v>
      </c>
      <c r="H304" s="58">
        <f t="shared" ref="H304:H305" si="223">IF(G304="",$F$1*C304-B304,G304-B304)</f>
        <v>38.013539999999978</v>
      </c>
      <c r="I304" s="2" t="s">
        <v>66</v>
      </c>
      <c r="J304" s="33" t="s">
        <v>1119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2020/6/30</v>
      </c>
      <c r="M304" s="44">
        <f t="shared" ref="M304:M305" ca="1" si="226">(L304-K304+1)*B304</f>
        <v>22080</v>
      </c>
      <c r="N304" s="61">
        <f t="shared" ref="N304:N305" ca="1" si="227">H304/M304*365</f>
        <v>0.62839411684782576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0.13161025000000012</v>
      </c>
    </row>
    <row r="305" spans="1:30">
      <c r="A305" s="63" t="s">
        <v>1128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0.1629702916666666</v>
      </c>
      <c r="H305" s="58">
        <f t="shared" si="223"/>
        <v>39.112869999999987</v>
      </c>
      <c r="I305" s="2" t="s">
        <v>66</v>
      </c>
      <c r="J305" s="33" t="s">
        <v>1121</v>
      </c>
      <c r="K305" s="59">
        <f t="shared" si="224"/>
        <v>43922</v>
      </c>
      <c r="L305" s="60" t="str">
        <f t="shared" ca="1" si="225"/>
        <v>2020/6/30</v>
      </c>
      <c r="M305" s="44">
        <f t="shared" ca="1" si="226"/>
        <v>21840</v>
      </c>
      <c r="N305" s="61">
        <f t="shared" ca="1" si="227"/>
        <v>0.65367204899267384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0.12702970833333344</v>
      </c>
    </row>
    <row r="306" spans="1:30">
      <c r="A306" s="63" t="s">
        <v>1129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0.13587687500000006</v>
      </c>
      <c r="H306" s="58">
        <f t="shared" ref="H306:H307" si="243">IF(G306="",$F$1*C306-B306,G306-B306)</f>
        <v>32.610450000000014</v>
      </c>
      <c r="I306" s="2" t="s">
        <v>66</v>
      </c>
      <c r="J306" s="33" t="s">
        <v>1123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2020/6/30</v>
      </c>
      <c r="M306" s="44">
        <f t="shared" ref="M306:M307" ca="1" si="246">(L306-K306+1)*B306</f>
        <v>21600</v>
      </c>
      <c r="N306" s="61">
        <f t="shared" ref="N306:N307" ca="1" si="247">H306/M306*365</f>
        <v>0.55105621527777804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0.15412312499999997</v>
      </c>
    </row>
    <row r="307" spans="1:30">
      <c r="A307" s="63" t="s">
        <v>1130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0.1442041481481483</v>
      </c>
      <c r="H307" s="58">
        <f t="shared" si="243"/>
        <v>19.46756000000002</v>
      </c>
      <c r="I307" s="2" t="s">
        <v>66</v>
      </c>
      <c r="J307" s="33" t="s">
        <v>1125</v>
      </c>
      <c r="K307" s="59">
        <f t="shared" si="244"/>
        <v>43924</v>
      </c>
      <c r="L307" s="60" t="str">
        <f t="shared" ca="1" si="245"/>
        <v>2020/6/30</v>
      </c>
      <c r="M307" s="44">
        <f t="shared" ca="1" si="246"/>
        <v>12015</v>
      </c>
      <c r="N307" s="61">
        <f t="shared" ca="1" si="247"/>
        <v>0.59139903454015874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7.5795851851851725E-2</v>
      </c>
    </row>
    <row r="308" spans="1:30">
      <c r="A308" s="63" t="s">
        <v>1139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0.11154477777777785</v>
      </c>
      <c r="H308" s="58">
        <f t="shared" ref="H308:H311" si="263">IF(G308="",$F$1*C308-B308,G308-B308)</f>
        <v>15.058545000000009</v>
      </c>
      <c r="I308" s="2" t="s">
        <v>66</v>
      </c>
      <c r="J308" s="33" t="s">
        <v>1132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2020/6/30</v>
      </c>
      <c r="M308" s="44">
        <f t="shared" ref="M308:M311" ca="1" si="266">(L308-K308+1)*B308</f>
        <v>11475</v>
      </c>
      <c r="N308" s="61">
        <f t="shared" ref="N308:N311" ca="1" si="267">H308/M308*365</f>
        <v>0.47898639869281079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0.10845522222222218</v>
      </c>
    </row>
    <row r="309" spans="1:30">
      <c r="A309" s="63" t="s">
        <v>1140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0.11067848148148153</v>
      </c>
      <c r="H309" s="58">
        <f t="shared" si="263"/>
        <v>14.941595000000007</v>
      </c>
      <c r="I309" s="2" t="s">
        <v>66</v>
      </c>
      <c r="J309" s="33" t="s">
        <v>1134</v>
      </c>
      <c r="K309" s="59">
        <f t="shared" si="264"/>
        <v>43929</v>
      </c>
      <c r="L309" s="60" t="str">
        <f t="shared" ca="1" si="265"/>
        <v>2020/6/30</v>
      </c>
      <c r="M309" s="44">
        <f t="shared" ca="1" si="266"/>
        <v>11340</v>
      </c>
      <c r="N309" s="61">
        <f t="shared" ca="1" si="267"/>
        <v>0.48092435405643763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0.1093215185185185</v>
      </c>
    </row>
    <row r="310" spans="1:30">
      <c r="A310" s="63" t="s">
        <v>1141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0.10062944444444434</v>
      </c>
      <c r="H310" s="58">
        <f t="shared" si="263"/>
        <v>13.584974999999986</v>
      </c>
      <c r="I310" s="2" t="s">
        <v>66</v>
      </c>
      <c r="J310" s="33" t="s">
        <v>1136</v>
      </c>
      <c r="K310" s="59">
        <f t="shared" si="264"/>
        <v>43930</v>
      </c>
      <c r="L310" s="60" t="str">
        <f t="shared" ca="1" si="265"/>
        <v>2020/6/30</v>
      </c>
      <c r="M310" s="44">
        <f t="shared" ca="1" si="266"/>
        <v>11205</v>
      </c>
      <c r="N310" s="61">
        <f t="shared" ca="1" si="267"/>
        <v>0.44252707496653232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0.11937055555555569</v>
      </c>
    </row>
    <row r="311" spans="1:30">
      <c r="A311" s="63" t="s">
        <v>1142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0.12297988888888885</v>
      </c>
      <c r="H311" s="58">
        <f t="shared" si="263"/>
        <v>16.602284999999995</v>
      </c>
      <c r="I311" s="2" t="s">
        <v>66</v>
      </c>
      <c r="J311" s="33" t="s">
        <v>1138</v>
      </c>
      <c r="K311" s="59">
        <f t="shared" si="264"/>
        <v>43931</v>
      </c>
      <c r="L311" s="60" t="str">
        <f t="shared" ca="1" si="265"/>
        <v>2020/6/30</v>
      </c>
      <c r="M311" s="44">
        <f t="shared" ca="1" si="266"/>
        <v>11070</v>
      </c>
      <c r="N311" s="61">
        <f t="shared" ca="1" si="267"/>
        <v>0.54741048102981016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9.7020111111111182E-2</v>
      </c>
    </row>
    <row r="312" spans="1:30">
      <c r="A312" s="63" t="s">
        <v>1154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0.13103644444444446</v>
      </c>
      <c r="H312" s="58">
        <f t="shared" ref="H312:H316" si="283">IF(G312="",$F$1*C312-B312,G312-B312)</f>
        <v>17.689920000000001</v>
      </c>
      <c r="I312" s="2" t="s">
        <v>66</v>
      </c>
      <c r="J312" s="33" t="s">
        <v>1145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2020/6/30</v>
      </c>
      <c r="M312" s="44">
        <f t="shared" ref="M312:M316" ca="1" si="286">(L312-K312+1)*B312</f>
        <v>10665</v>
      </c>
      <c r="N312" s="61">
        <f t="shared" ref="N312:N316" ca="1" si="287">H312/M312*365</f>
        <v>0.60542154711673701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8.8963555555555573E-2</v>
      </c>
    </row>
    <row r="313" spans="1:30">
      <c r="A313" s="63" t="s">
        <v>1155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0.10721329629629626</v>
      </c>
      <c r="H313" s="58">
        <f t="shared" si="283"/>
        <v>14.473794999999996</v>
      </c>
      <c r="I313" s="2" t="s">
        <v>66</v>
      </c>
      <c r="J313" s="33" t="s">
        <v>1147</v>
      </c>
      <c r="K313" s="59">
        <f t="shared" si="284"/>
        <v>43935</v>
      </c>
      <c r="L313" s="60" t="str">
        <f t="shared" ca="1" si="285"/>
        <v>2020/6/30</v>
      </c>
      <c r="M313" s="44">
        <f t="shared" ca="1" si="286"/>
        <v>10530</v>
      </c>
      <c r="N313" s="61">
        <f t="shared" ca="1" si="287"/>
        <v>0.50170324548907863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0.11278670370370376</v>
      </c>
    </row>
    <row r="314" spans="1:30">
      <c r="A314" s="63" t="s">
        <v>1156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0.11093837037037049</v>
      </c>
      <c r="H314" s="58">
        <f t="shared" si="283"/>
        <v>14.976680000000016</v>
      </c>
      <c r="I314" s="2" t="s">
        <v>66</v>
      </c>
      <c r="J314" s="33" t="s">
        <v>1149</v>
      </c>
      <c r="K314" s="59">
        <f t="shared" si="284"/>
        <v>43936</v>
      </c>
      <c r="L314" s="60" t="str">
        <f t="shared" ca="1" si="285"/>
        <v>2020/6/30</v>
      </c>
      <c r="M314" s="44">
        <f t="shared" ca="1" si="286"/>
        <v>10395</v>
      </c>
      <c r="N314" s="61">
        <f t="shared" ca="1" si="287"/>
        <v>0.5258766907166913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0.10906162962962954</v>
      </c>
    </row>
    <row r="315" spans="1:30">
      <c r="A315" s="63" t="s">
        <v>1157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0.10114922222222225</v>
      </c>
      <c r="H315" s="58">
        <f t="shared" si="283"/>
        <v>13.655145000000005</v>
      </c>
      <c r="I315" s="2" t="s">
        <v>66</v>
      </c>
      <c r="J315" s="33" t="s">
        <v>1151</v>
      </c>
      <c r="K315" s="59">
        <f t="shared" si="284"/>
        <v>43937</v>
      </c>
      <c r="L315" s="60" t="str">
        <f t="shared" ca="1" si="285"/>
        <v>2020/6/30</v>
      </c>
      <c r="M315" s="44">
        <f t="shared" ca="1" si="286"/>
        <v>10260</v>
      </c>
      <c r="N315" s="61">
        <f t="shared" ca="1" si="287"/>
        <v>0.48578244883040955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0.11885077777777778</v>
      </c>
    </row>
    <row r="316" spans="1:30">
      <c r="A316" s="63" t="s">
        <v>1158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0.10071607407407399</v>
      </c>
      <c r="H316" s="58">
        <f t="shared" si="283"/>
        <v>13.596669999999989</v>
      </c>
      <c r="I316" s="2" t="s">
        <v>66</v>
      </c>
      <c r="J316" s="33" t="s">
        <v>1153</v>
      </c>
      <c r="K316" s="59">
        <f t="shared" si="284"/>
        <v>43938</v>
      </c>
      <c r="L316" s="60" t="str">
        <f t="shared" ca="1" si="285"/>
        <v>2020/6/30</v>
      </c>
      <c r="M316" s="44">
        <f t="shared" ca="1" si="286"/>
        <v>10125</v>
      </c>
      <c r="N316" s="61">
        <f t="shared" ca="1" si="287"/>
        <v>0.4901515604938268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0.11928392592592604</v>
      </c>
    </row>
    <row r="317" spans="1:30">
      <c r="A317" s="63" t="s">
        <v>1169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8.7461740740740701E-2</v>
      </c>
      <c r="H317" s="58">
        <f t="shared" ref="H317:H321" si="303">IF(G317="",$F$1*C317-B317,G317-B317)</f>
        <v>11.807334999999995</v>
      </c>
      <c r="I317" s="2" t="s">
        <v>66</v>
      </c>
      <c r="J317" s="33" t="s">
        <v>1160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2020/6/30</v>
      </c>
      <c r="M317" s="44">
        <f t="shared" ref="M317:M321" ca="1" si="306">(L317-K317+1)*B317</f>
        <v>9720</v>
      </c>
      <c r="N317" s="61">
        <f t="shared" ref="N317:N321" ca="1" si="307">H317/M317*365</f>
        <v>0.44338243569958824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0.13253825925925933</v>
      </c>
    </row>
    <row r="318" spans="1:30">
      <c r="A318" s="63" t="s">
        <v>1170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9.5085148148148044E-2</v>
      </c>
      <c r="H318" s="58">
        <f t="shared" si="303"/>
        <v>12.836494999999985</v>
      </c>
      <c r="I318" s="2" t="s">
        <v>66</v>
      </c>
      <c r="J318" s="33" t="s">
        <v>1162</v>
      </c>
      <c r="K318" s="59">
        <f t="shared" si="304"/>
        <v>43942</v>
      </c>
      <c r="L318" s="60" t="str">
        <f t="shared" ca="1" si="305"/>
        <v>2020/6/30</v>
      </c>
      <c r="M318" s="44">
        <f t="shared" ca="1" si="306"/>
        <v>9585</v>
      </c>
      <c r="N318" s="61">
        <f t="shared" ca="1" si="307"/>
        <v>0.48881801512780326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0.12491485185185199</v>
      </c>
    </row>
    <row r="319" spans="1:30">
      <c r="A319" s="63" t="s">
        <v>1171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8.6768703703703695E-2</v>
      </c>
      <c r="H319" s="58">
        <f t="shared" si="303"/>
        <v>11.713774999999998</v>
      </c>
      <c r="I319" s="2" t="s">
        <v>66</v>
      </c>
      <c r="J319" s="33" t="s">
        <v>1164</v>
      </c>
      <c r="K319" s="59">
        <f t="shared" si="304"/>
        <v>43943</v>
      </c>
      <c r="L319" s="60" t="str">
        <f t="shared" ca="1" si="305"/>
        <v>2020/6/30</v>
      </c>
      <c r="M319" s="44">
        <f t="shared" ca="1" si="306"/>
        <v>9450</v>
      </c>
      <c r="N319" s="61">
        <f t="shared" ca="1" si="307"/>
        <v>0.45243681216931209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0.13323129629629632</v>
      </c>
    </row>
    <row r="320" spans="1:30">
      <c r="A320" s="63" t="s">
        <v>1172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9.205311111111103E-2</v>
      </c>
      <c r="H320" s="58">
        <f t="shared" si="303"/>
        <v>12.42716999999999</v>
      </c>
      <c r="I320" s="2" t="s">
        <v>66</v>
      </c>
      <c r="J320" s="33" t="s">
        <v>1166</v>
      </c>
      <c r="K320" s="59">
        <f t="shared" si="304"/>
        <v>43944</v>
      </c>
      <c r="L320" s="60" t="str">
        <f t="shared" ca="1" si="305"/>
        <v>2020/6/30</v>
      </c>
      <c r="M320" s="44">
        <f t="shared" ca="1" si="306"/>
        <v>9315</v>
      </c>
      <c r="N320" s="61">
        <f t="shared" ca="1" si="307"/>
        <v>0.48694761674718157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0.127946888888889</v>
      </c>
    </row>
    <row r="321" spans="1:30">
      <c r="A321" s="63" t="s">
        <v>1173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0.10799296296296293</v>
      </c>
      <c r="H321" s="58">
        <f t="shared" si="303"/>
        <v>14.579049999999995</v>
      </c>
      <c r="I321" s="2" t="s">
        <v>66</v>
      </c>
      <c r="J321" s="33" t="s">
        <v>1168</v>
      </c>
      <c r="K321" s="59">
        <f t="shared" si="304"/>
        <v>43945</v>
      </c>
      <c r="L321" s="60" t="str">
        <f t="shared" ca="1" si="305"/>
        <v>2020/6/30</v>
      </c>
      <c r="M321" s="44">
        <f t="shared" ca="1" si="306"/>
        <v>9180</v>
      </c>
      <c r="N321" s="61">
        <f t="shared" ca="1" si="307"/>
        <v>0.57966811002178631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0.1120070370370371</v>
      </c>
    </row>
    <row r="322" spans="1:30">
      <c r="A322" s="63" t="s">
        <v>1182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0.10868599999999994</v>
      </c>
      <c r="H322" s="58">
        <f t="shared" ref="H322:H325" si="323">IF(G322="",$F$1*C322-B322,G322-B322)</f>
        <v>14.672609999999992</v>
      </c>
      <c r="I322" s="2" t="s">
        <v>66</v>
      </c>
      <c r="J322" s="33" t="s">
        <v>1175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2020/6/30</v>
      </c>
      <c r="M322" s="44">
        <f t="shared" ref="M322:M325" ca="1" si="326">(L322-K322+1)*B322</f>
        <v>8775</v>
      </c>
      <c r="N322" s="61">
        <f t="shared" ref="N322:N325" ca="1" si="327">H322/M322*365</f>
        <v>0.61031369230769195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0.11131400000000009</v>
      </c>
    </row>
    <row r="323" spans="1:30">
      <c r="A323" s="63" t="s">
        <v>1183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0.11613614814814818</v>
      </c>
      <c r="H323" s="58">
        <f t="shared" si="323"/>
        <v>15.678380000000004</v>
      </c>
      <c r="I323" s="2" t="s">
        <v>66</v>
      </c>
      <c r="J323" s="33" t="s">
        <v>1177</v>
      </c>
      <c r="K323" s="59">
        <f t="shared" si="324"/>
        <v>43949</v>
      </c>
      <c r="L323" s="60" t="str">
        <f t="shared" ca="1" si="325"/>
        <v>2020/6/30</v>
      </c>
      <c r="M323" s="44">
        <f t="shared" ca="1" si="326"/>
        <v>8640</v>
      </c>
      <c r="N323" s="61">
        <f t="shared" ca="1" si="327"/>
        <v>0.66233896990740759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0.10386385185185185</v>
      </c>
    </row>
    <row r="324" spans="1:30">
      <c r="A324" s="63" t="s">
        <v>1184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0.11552974074074082</v>
      </c>
      <c r="H324" s="58">
        <f t="shared" si="323"/>
        <v>15.596515000000011</v>
      </c>
      <c r="I324" s="2" t="s">
        <v>66</v>
      </c>
      <c r="J324" s="33" t="s">
        <v>1179</v>
      </c>
      <c r="K324" s="59">
        <f t="shared" si="324"/>
        <v>43950</v>
      </c>
      <c r="L324" s="60" t="str">
        <f t="shared" ca="1" si="325"/>
        <v>2020/6/30</v>
      </c>
      <c r="M324" s="44">
        <f t="shared" ca="1" si="326"/>
        <v>8505</v>
      </c>
      <c r="N324" s="61">
        <f t="shared" ca="1" si="327"/>
        <v>0.66933897413286347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0.10447025925925921</v>
      </c>
    </row>
    <row r="325" spans="1:30">
      <c r="A325" s="63" t="s">
        <v>1185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9.0320518518518397E-2</v>
      </c>
      <c r="H325" s="58">
        <f t="shared" si="323"/>
        <v>12.193269999999984</v>
      </c>
      <c r="I325" s="2" t="s">
        <v>66</v>
      </c>
      <c r="J325" s="33" t="s">
        <v>1181</v>
      </c>
      <c r="K325" s="59">
        <f t="shared" si="324"/>
        <v>43951</v>
      </c>
      <c r="L325" s="60" t="str">
        <f t="shared" ca="1" si="325"/>
        <v>2020/6/30</v>
      </c>
      <c r="M325" s="44">
        <f t="shared" ca="1" si="326"/>
        <v>8370</v>
      </c>
      <c r="N325" s="61">
        <f t="shared" ca="1" si="327"/>
        <v>0.53172563321385824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0.12967948148148162</v>
      </c>
    </row>
    <row r="326" spans="1:30">
      <c r="A326" s="63" t="s">
        <v>1186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7.2214925925925821E-2</v>
      </c>
      <c r="H326" s="58">
        <f t="shared" ref="H326" si="343">IF(G326="",$F$1*C326-B326,G326-B326)</f>
        <v>9.7490149999999858</v>
      </c>
      <c r="I326" s="2" t="s">
        <v>66</v>
      </c>
      <c r="J326" s="33" t="s">
        <v>1187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2020/6/30</v>
      </c>
      <c r="M326" s="44">
        <f t="shared" ref="M326" ca="1" si="346">(L326-K326+1)*B326</f>
        <v>7560</v>
      </c>
      <c r="N326" s="61">
        <f t="shared" ref="N326" ca="1" si="347">H326/M326*365</f>
        <v>0.47068657076719506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0.14778507407407421</v>
      </c>
    </row>
    <row r="327" spans="1:30">
      <c r="A327" s="63" t="s">
        <v>1188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7.316785185185179E-2</v>
      </c>
      <c r="H327" s="58">
        <f t="shared" ref="H327:H328" si="363">IF(G327="",$F$1*C327-B327,G327-B327)</f>
        <v>9.8776599999999917</v>
      </c>
      <c r="I327" s="2" t="s">
        <v>66</v>
      </c>
      <c r="J327" s="33" t="s">
        <v>1189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2020/6/30</v>
      </c>
      <c r="M327" s="44">
        <f t="shared" ref="M327:M328" ca="1" si="366">(L327-K327+1)*B327</f>
        <v>7425</v>
      </c>
      <c r="N327" s="61">
        <f t="shared" ref="N327:N328" ca="1" si="367">H327/M327*365</f>
        <v>0.48556847138047099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0.14683214814814824</v>
      </c>
    </row>
    <row r="328" spans="1:30">
      <c r="A328" s="63" t="s">
        <v>1190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6.1472851851851827E-2</v>
      </c>
      <c r="H328" s="58">
        <f t="shared" si="363"/>
        <v>8.2988349999999969</v>
      </c>
      <c r="I328" s="2" t="s">
        <v>66</v>
      </c>
      <c r="J328" s="33" t="s">
        <v>1191</v>
      </c>
      <c r="K328" s="59">
        <f t="shared" si="364"/>
        <v>43959</v>
      </c>
      <c r="L328" s="60" t="str">
        <f t="shared" ca="1" si="365"/>
        <v>2020/6/30</v>
      </c>
      <c r="M328" s="44">
        <f t="shared" ca="1" si="366"/>
        <v>7290</v>
      </c>
      <c r="N328" s="61">
        <f t="shared" ca="1" si="367"/>
        <v>0.41551094307270214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0.15852714814814819</v>
      </c>
    </row>
    <row r="329" spans="1:30">
      <c r="A329" s="63" t="s">
        <v>1195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6.3638592592592511E-2</v>
      </c>
      <c r="H329" s="58">
        <f t="shared" ref="H329" si="383">IF(G329="",$F$1*C329-B329,G329-B329)</f>
        <v>8.5912099999999896</v>
      </c>
      <c r="I329" s="2" t="s">
        <v>66</v>
      </c>
      <c r="J329" s="33" t="s">
        <v>1196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2020/6/30</v>
      </c>
      <c r="M329" s="44">
        <f t="shared" ref="M329" ca="1" si="386">(L329-K329+1)*B329</f>
        <v>6885</v>
      </c>
      <c r="N329" s="61">
        <f t="shared" ref="N329" ca="1" si="387">H329/M329*365</f>
        <v>0.45545267247639742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0.1563614074074075</v>
      </c>
    </row>
    <row r="330" spans="1:30">
      <c r="A330" s="63" t="s">
        <v>1197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6.0693185185185163E-2</v>
      </c>
      <c r="H330" s="58">
        <f t="shared" ref="H330:H333" si="403">IF(G330="",$F$1*C330-B330,G330-B330)</f>
        <v>8.1935799999999972</v>
      </c>
      <c r="I330" s="2" t="s">
        <v>66</v>
      </c>
      <c r="J330" s="33" t="s">
        <v>1198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2020/6/30</v>
      </c>
      <c r="M330" s="44">
        <f t="shared" ref="M330:M333" ca="1" si="406">(L330-K330+1)*B330</f>
        <v>6750</v>
      </c>
      <c r="N330" s="61">
        <f t="shared" ref="N330:N333" ca="1" si="407">H330/M330*365</f>
        <v>0.44306025185185172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0.15930681481481487</v>
      </c>
    </row>
    <row r="331" spans="1:30">
      <c r="A331" s="63" t="s">
        <v>1199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5.6188444444444485E-2</v>
      </c>
      <c r="H331" s="58">
        <f t="shared" si="403"/>
        <v>7.5854400000000055</v>
      </c>
      <c r="I331" s="2" t="s">
        <v>66</v>
      </c>
      <c r="J331" s="33" t="s">
        <v>1200</v>
      </c>
      <c r="K331" s="59">
        <f t="shared" si="404"/>
        <v>43964</v>
      </c>
      <c r="L331" s="60" t="str">
        <f t="shared" ca="1" si="405"/>
        <v>2020/6/30</v>
      </c>
      <c r="M331" s="44">
        <f t="shared" ca="1" si="406"/>
        <v>6615</v>
      </c>
      <c r="N331" s="61">
        <f t="shared" ca="1" si="407"/>
        <v>0.41854657596371914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0.16381155555555554</v>
      </c>
    </row>
    <row r="332" spans="1:30">
      <c r="A332" s="63" t="s">
        <v>1201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6.6064222222222163E-2</v>
      </c>
      <c r="H332" s="58">
        <f t="shared" si="403"/>
        <v>8.9186699999999917</v>
      </c>
      <c r="I332" s="2" t="s">
        <v>66</v>
      </c>
      <c r="J332" s="33" t="s">
        <v>1202</v>
      </c>
      <c r="K332" s="59">
        <f t="shared" si="404"/>
        <v>43965</v>
      </c>
      <c r="L332" s="60" t="str">
        <f t="shared" ca="1" si="405"/>
        <v>2020/6/30</v>
      </c>
      <c r="M332" s="44">
        <f t="shared" ca="1" si="406"/>
        <v>6480</v>
      </c>
      <c r="N332" s="61">
        <f t="shared" ca="1" si="407"/>
        <v>0.502363356481481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0.15393577777777787</v>
      </c>
    </row>
    <row r="333" spans="1:30">
      <c r="A333" s="63" t="s">
        <v>1203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6.2079259259259188E-2</v>
      </c>
      <c r="H333" s="58">
        <f t="shared" si="403"/>
        <v>8.3806999999999903</v>
      </c>
      <c r="I333" s="2" t="s">
        <v>66</v>
      </c>
      <c r="J333" s="33" t="s">
        <v>1204</v>
      </c>
      <c r="K333" s="59">
        <f t="shared" si="404"/>
        <v>43966</v>
      </c>
      <c r="L333" s="60" t="str">
        <f t="shared" ca="1" si="405"/>
        <v>2020/6/30</v>
      </c>
      <c r="M333" s="44">
        <f t="shared" ca="1" si="406"/>
        <v>6345</v>
      </c>
      <c r="N333" s="61">
        <f t="shared" ca="1" si="407"/>
        <v>0.4821048857368001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0.15792074074074083</v>
      </c>
    </row>
    <row r="334" spans="1:30">
      <c r="A334" s="63" t="s">
        <v>1220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6.5804333333333409E-2</v>
      </c>
      <c r="H334" s="58">
        <f t="shared" ref="H334:H338" si="423">IF(G334="",$F$1*C334-B334,G334-B334)</f>
        <v>8.8835850000000107</v>
      </c>
      <c r="I334" s="2" t="s">
        <v>66</v>
      </c>
      <c r="J334" s="33" t="s">
        <v>1211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2020/6/30</v>
      </c>
      <c r="M334" s="44">
        <f t="shared" ref="M334:M338" ca="1" si="426">(L334-K334+1)*B334</f>
        <v>5940</v>
      </c>
      <c r="N334" s="61">
        <f t="shared" ref="N334:N338" ca="1" si="427">H334/M334*365</f>
        <v>0.54587685606060676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0.15419566666666662</v>
      </c>
    </row>
    <row r="335" spans="1:30">
      <c r="A335" s="63" t="s">
        <v>1221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5.3502925925925884E-2</v>
      </c>
      <c r="H335" s="58">
        <f t="shared" si="423"/>
        <v>7.2228949999999941</v>
      </c>
      <c r="I335" s="2" t="s">
        <v>66</v>
      </c>
      <c r="J335" s="33" t="s">
        <v>1213</v>
      </c>
      <c r="K335" s="59">
        <f t="shared" si="424"/>
        <v>43970</v>
      </c>
      <c r="L335" s="60" t="str">
        <f t="shared" ca="1" si="425"/>
        <v>2020/6/30</v>
      </c>
      <c r="M335" s="44">
        <f t="shared" ca="1" si="426"/>
        <v>5805</v>
      </c>
      <c r="N335" s="61">
        <f t="shared" ca="1" si="427"/>
        <v>0.45415274332471967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0.16649707407407416</v>
      </c>
    </row>
    <row r="336" spans="1:30">
      <c r="A336" s="63" t="s">
        <v>1222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6.3811851851851814E-2</v>
      </c>
      <c r="H336" s="58">
        <f t="shared" si="423"/>
        <v>8.6145999999999958</v>
      </c>
      <c r="I336" s="2" t="s">
        <v>66</v>
      </c>
      <c r="J336" s="33" t="s">
        <v>1215</v>
      </c>
      <c r="K336" s="59">
        <f t="shared" si="424"/>
        <v>43971</v>
      </c>
      <c r="L336" s="60" t="str">
        <f t="shared" ca="1" si="425"/>
        <v>2020/6/30</v>
      </c>
      <c r="M336" s="44">
        <f t="shared" ca="1" si="426"/>
        <v>5670</v>
      </c>
      <c r="N336" s="61">
        <f t="shared" ca="1" si="427"/>
        <v>0.55455537918871223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0.15618814814814821</v>
      </c>
    </row>
    <row r="337" spans="1:30">
      <c r="A337" s="63" t="s">
        <v>1223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7.4813814814814777E-2</v>
      </c>
      <c r="H337" s="58">
        <f t="shared" si="423"/>
        <v>10.099864999999994</v>
      </c>
      <c r="I337" s="2" t="s">
        <v>66</v>
      </c>
      <c r="J337" s="33" t="s">
        <v>1217</v>
      </c>
      <c r="K337" s="59">
        <f t="shared" si="424"/>
        <v>43972</v>
      </c>
      <c r="L337" s="60" t="str">
        <f t="shared" ca="1" si="425"/>
        <v>2020/6/30</v>
      </c>
      <c r="M337" s="44">
        <f t="shared" ca="1" si="426"/>
        <v>5535</v>
      </c>
      <c r="N337" s="61">
        <f t="shared" ca="1" si="427"/>
        <v>0.66602542457091196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0.14518618518518525</v>
      </c>
    </row>
    <row r="338" spans="1:30">
      <c r="A338" s="63" t="s">
        <v>1224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9.274614814814805E-2</v>
      </c>
      <c r="H338" s="58">
        <f t="shared" si="423"/>
        <v>12.520729999999986</v>
      </c>
      <c r="I338" s="2" t="s">
        <v>66</v>
      </c>
      <c r="J338" s="33" t="s">
        <v>1219</v>
      </c>
      <c r="K338" s="59">
        <f t="shared" si="424"/>
        <v>43973</v>
      </c>
      <c r="L338" s="60" t="str">
        <f t="shared" ca="1" si="425"/>
        <v>2020/6/30</v>
      </c>
      <c r="M338" s="44">
        <f t="shared" ca="1" si="426"/>
        <v>5400</v>
      </c>
      <c r="N338" s="61">
        <f t="shared" ca="1" si="427"/>
        <v>0.84630860185185097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0.12725385185185198</v>
      </c>
    </row>
    <row r="339" spans="1:30">
      <c r="A339" s="63" t="s">
        <v>1225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9.4998518518518593E-2</v>
      </c>
      <c r="H339" s="58">
        <f t="shared" ref="H339:H343" si="443">IF(G339="",$F$1*C339-B339,G339-B339)</f>
        <v>12.82480000000001</v>
      </c>
      <c r="I339" s="2" t="s">
        <v>66</v>
      </c>
      <c r="J339" s="33" t="s">
        <v>1226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2020/6/30</v>
      </c>
      <c r="M339" s="44">
        <f t="shared" ref="M339:M343" ca="1" si="446">(L339-K339+1)*B339</f>
        <v>4995</v>
      </c>
      <c r="N339" s="61">
        <f t="shared" ref="N339:N343" ca="1" si="447">H339/M339*365</f>
        <v>0.93714754754754825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0.12500148148148144</v>
      </c>
    </row>
    <row r="340" spans="1:30">
      <c r="A340" s="63" t="s">
        <v>1227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7.5766740740740746E-2</v>
      </c>
      <c r="H340" s="58">
        <f t="shared" si="443"/>
        <v>10.22851</v>
      </c>
      <c r="I340" s="2" t="s">
        <v>66</v>
      </c>
      <c r="J340" s="33" t="s">
        <v>1228</v>
      </c>
      <c r="K340" s="59">
        <f t="shared" si="444"/>
        <v>43977</v>
      </c>
      <c r="L340" s="60" t="str">
        <f t="shared" ca="1" si="445"/>
        <v>2020/6/30</v>
      </c>
      <c r="M340" s="44">
        <f t="shared" ca="1" si="446"/>
        <v>4860</v>
      </c>
      <c r="N340" s="61">
        <f t="shared" ca="1" si="447"/>
        <v>0.76819056584362133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0.14423325925925928</v>
      </c>
    </row>
    <row r="341" spans="1:30">
      <c r="A341" s="63" t="s">
        <v>1229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8.5036111111111062E-2</v>
      </c>
      <c r="H341" s="58">
        <f t="shared" si="443"/>
        <v>11.479874999999993</v>
      </c>
      <c r="I341" s="2" t="s">
        <v>66</v>
      </c>
      <c r="J341" s="33" t="s">
        <v>1230</v>
      </c>
      <c r="K341" s="59">
        <f t="shared" si="444"/>
        <v>43978</v>
      </c>
      <c r="L341" s="60" t="str">
        <f t="shared" ca="1" si="445"/>
        <v>2020/6/30</v>
      </c>
      <c r="M341" s="44">
        <f t="shared" ca="1" si="446"/>
        <v>4725</v>
      </c>
      <c r="N341" s="61">
        <f t="shared" ca="1" si="447"/>
        <v>0.88680515873015808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0.13496388888888897</v>
      </c>
    </row>
    <row r="342" spans="1:30">
      <c r="A342" s="63" t="s">
        <v>1231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8.6248925925925979E-2</v>
      </c>
      <c r="H342" s="58">
        <f t="shared" si="443"/>
        <v>11.643605000000008</v>
      </c>
      <c r="I342" s="2" t="s">
        <v>66</v>
      </c>
      <c r="J342" s="33" t="s">
        <v>1232</v>
      </c>
      <c r="K342" s="59">
        <f t="shared" si="444"/>
        <v>43979</v>
      </c>
      <c r="L342" s="60" t="str">
        <f t="shared" ca="1" si="445"/>
        <v>2020/6/30</v>
      </c>
      <c r="M342" s="44">
        <f t="shared" ca="1" si="446"/>
        <v>4590</v>
      </c>
      <c r="N342" s="61">
        <f t="shared" ca="1" si="447"/>
        <v>0.92590758714597021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0.13375107407407405</v>
      </c>
    </row>
    <row r="343" spans="1:30">
      <c r="A343" s="63" t="s">
        <v>1233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7.7326074074074075E-2</v>
      </c>
      <c r="H343" s="58">
        <f t="shared" si="443"/>
        <v>10.439019999999999</v>
      </c>
      <c r="I343" s="2" t="s">
        <v>66</v>
      </c>
      <c r="J343" s="33" t="s">
        <v>1234</v>
      </c>
      <c r="K343" s="59">
        <f t="shared" si="444"/>
        <v>43980</v>
      </c>
      <c r="L343" s="60" t="str">
        <f t="shared" ca="1" si="445"/>
        <v>2020/6/30</v>
      </c>
      <c r="M343" s="44">
        <f t="shared" ca="1" si="446"/>
        <v>4455</v>
      </c>
      <c r="N343" s="61">
        <f t="shared" ca="1" si="447"/>
        <v>0.85527324354657674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0.14267392592592595</v>
      </c>
    </row>
    <row r="344" spans="1:30">
      <c r="A344" s="63" t="s">
        <v>1241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4.7005703703703612E-2</v>
      </c>
      <c r="H344" s="58">
        <f t="shared" ref="H344" si="463">IF(G344="",$F$1*C344-B344,G344-B344)</f>
        <v>6.3457699999999875</v>
      </c>
      <c r="I344" s="2" t="s">
        <v>66</v>
      </c>
      <c r="J344" s="33" t="s">
        <v>1242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2020/6/30</v>
      </c>
      <c r="M344" s="44">
        <f t="shared" ref="M344" ca="1" si="466">(L344-K344+1)*B344</f>
        <v>4050</v>
      </c>
      <c r="N344" s="61">
        <f t="shared" ref="N344" ca="1" si="467">H344/M344*365</f>
        <v>0.57190272839506062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0.17299429629629642</v>
      </c>
    </row>
    <row r="345" spans="1:30">
      <c r="A345" s="63" t="s">
        <v>1243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4.7438851851851878E-2</v>
      </c>
      <c r="H345" s="58">
        <f t="shared" ref="H345:H348" si="483">IF(G345="",$F$1*C345-B345,G345-B345)</f>
        <v>6.4042450000000031</v>
      </c>
      <c r="I345" s="2" t="s">
        <v>66</v>
      </c>
      <c r="J345" s="33" t="s">
        <v>1244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2020/6/30</v>
      </c>
      <c r="M345" s="44">
        <f t="shared" ref="M345:M348" ca="1" si="486">(L345-K345+1)*B345</f>
        <v>3915</v>
      </c>
      <c r="N345" s="61">
        <f t="shared" ref="N345:N348" ca="1" si="487">H345/M345*365</f>
        <v>0.59707520434227357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0.17256114814814816</v>
      </c>
    </row>
    <row r="346" spans="1:30">
      <c r="A346" s="63" t="s">
        <v>1245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4.6139407407407504E-2</v>
      </c>
      <c r="H346" s="58">
        <f t="shared" si="483"/>
        <v>6.2288200000000131</v>
      </c>
      <c r="I346" s="2" t="s">
        <v>66</v>
      </c>
      <c r="J346" s="33" t="s">
        <v>1246</v>
      </c>
      <c r="K346" s="59">
        <f t="shared" si="484"/>
        <v>43985</v>
      </c>
      <c r="L346" s="60" t="str">
        <f t="shared" ca="1" si="485"/>
        <v>2020/6/30</v>
      </c>
      <c r="M346" s="44">
        <f t="shared" ca="1" si="486"/>
        <v>3780</v>
      </c>
      <c r="N346" s="61">
        <f t="shared" ca="1" si="487"/>
        <v>0.60146013227513362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0.17386059259259251</v>
      </c>
    </row>
    <row r="347" spans="1:30">
      <c r="A347" s="63" t="s">
        <v>1247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4.5532999999999935E-2</v>
      </c>
      <c r="H347" s="58">
        <f t="shared" si="483"/>
        <v>6.1469549999999913</v>
      </c>
      <c r="I347" s="2" t="s">
        <v>66</v>
      </c>
      <c r="J347" s="33" t="s">
        <v>1248</v>
      </c>
      <c r="K347" s="59">
        <f t="shared" si="484"/>
        <v>43986</v>
      </c>
      <c r="L347" s="60" t="str">
        <f t="shared" ca="1" si="485"/>
        <v>2020/6/30</v>
      </c>
      <c r="M347" s="44">
        <f t="shared" ca="1" si="486"/>
        <v>3645</v>
      </c>
      <c r="N347" s="61">
        <f t="shared" ca="1" si="487"/>
        <v>0.61553870370370278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0.17446700000000009</v>
      </c>
    </row>
    <row r="348" spans="1:30">
      <c r="A348" s="63" t="s">
        <v>1249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4.3713777777777858E-2</v>
      </c>
      <c r="H348" s="58">
        <f t="shared" si="483"/>
        <v>5.901360000000011</v>
      </c>
      <c r="I348" s="2" t="s">
        <v>66</v>
      </c>
      <c r="J348" s="33" t="s">
        <v>1250</v>
      </c>
      <c r="K348" s="59">
        <f t="shared" si="484"/>
        <v>43987</v>
      </c>
      <c r="L348" s="60" t="str">
        <f t="shared" ca="1" si="485"/>
        <v>2020/6/30</v>
      </c>
      <c r="M348" s="44">
        <f t="shared" ca="1" si="486"/>
        <v>3510</v>
      </c>
      <c r="N348" s="61">
        <f t="shared" ca="1" si="487"/>
        <v>0.61367418803418916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0.17628622222222218</v>
      </c>
    </row>
    <row r="349" spans="1:30">
      <c r="A349" s="63" t="s">
        <v>1266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4.4926592592592574E-2</v>
      </c>
      <c r="H349" s="58">
        <f t="shared" ref="H349:H353" si="503">IF(G349="",$F$1*C349-B349,G349-B349)</f>
        <v>6.0650899999999979</v>
      </c>
      <c r="I349" s="2" t="s">
        <v>66</v>
      </c>
      <c r="J349" s="33" t="s">
        <v>1257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2020/6/30</v>
      </c>
      <c r="M349" s="44">
        <f t="shared" ref="M349:M353" ca="1" si="506">(L349-K349+1)*B349</f>
        <v>3105</v>
      </c>
      <c r="N349" s="61">
        <f t="shared" ref="N349:N353" ca="1" si="507">H349/M349*365</f>
        <v>0.71296549114331698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0.17507340740740746</v>
      </c>
    </row>
    <row r="350" spans="1:30">
      <c r="A350" s="63" t="s">
        <v>1267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3.851599999999996E-2</v>
      </c>
      <c r="H350" s="58">
        <f t="shared" si="503"/>
        <v>5.1996599999999944</v>
      </c>
      <c r="I350" s="2" t="s">
        <v>66</v>
      </c>
      <c r="J350" s="33" t="s">
        <v>1259</v>
      </c>
      <c r="K350" s="59">
        <f t="shared" si="504"/>
        <v>43991</v>
      </c>
      <c r="L350" s="60" t="str">
        <f t="shared" ca="1" si="505"/>
        <v>2020/6/30</v>
      </c>
      <c r="M350" s="44">
        <f t="shared" ca="1" si="506"/>
        <v>2970</v>
      </c>
      <c r="N350" s="61">
        <f t="shared" ca="1" si="507"/>
        <v>0.63901545454545383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0.18148400000000006</v>
      </c>
    </row>
    <row r="351" spans="1:30">
      <c r="A351" s="63" t="s">
        <v>1268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3.6610148148148017E-2</v>
      </c>
      <c r="H351" s="58">
        <f t="shared" si="503"/>
        <v>4.9423699999999826</v>
      </c>
      <c r="I351" s="2" t="s">
        <v>66</v>
      </c>
      <c r="J351" s="33" t="s">
        <v>1261</v>
      </c>
      <c r="K351" s="59">
        <f t="shared" si="504"/>
        <v>43992</v>
      </c>
      <c r="L351" s="60" t="str">
        <f t="shared" ca="1" si="505"/>
        <v>2020/6/30</v>
      </c>
      <c r="M351" s="44">
        <f t="shared" ca="1" si="506"/>
        <v>2835</v>
      </c>
      <c r="N351" s="61">
        <f t="shared" ca="1" si="507"/>
        <v>0.6363192416225727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0.18338985185185203</v>
      </c>
    </row>
    <row r="352" spans="1:30">
      <c r="A352" s="63" t="s">
        <v>1269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4.0768370370370295E-2</v>
      </c>
      <c r="H352" s="58">
        <f t="shared" si="503"/>
        <v>5.5037299999999902</v>
      </c>
      <c r="I352" s="2" t="s">
        <v>66</v>
      </c>
      <c r="J352" s="33" t="s">
        <v>1263</v>
      </c>
      <c r="K352" s="59">
        <f t="shared" si="504"/>
        <v>43993</v>
      </c>
      <c r="L352" s="60" t="str">
        <f t="shared" ca="1" si="505"/>
        <v>2020/6/30</v>
      </c>
      <c r="M352" s="44">
        <f t="shared" ca="1" si="506"/>
        <v>2700</v>
      </c>
      <c r="N352" s="61">
        <f t="shared" ca="1" si="507"/>
        <v>0.74402275925925787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0.17923162962962974</v>
      </c>
    </row>
    <row r="353" spans="1:30">
      <c r="A353" s="63" t="s">
        <v>1270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3.955555555555558E-2</v>
      </c>
      <c r="H353" s="58">
        <f t="shared" si="503"/>
        <v>5.3400000000000034</v>
      </c>
      <c r="I353" s="2" t="s">
        <v>66</v>
      </c>
      <c r="J353" s="33" t="s">
        <v>1265</v>
      </c>
      <c r="K353" s="59">
        <f t="shared" si="504"/>
        <v>43994</v>
      </c>
      <c r="L353" s="60" t="str">
        <f t="shared" ca="1" si="505"/>
        <v>2020/6/30</v>
      </c>
      <c r="M353" s="44">
        <f t="shared" ca="1" si="506"/>
        <v>2565</v>
      </c>
      <c r="N353" s="61">
        <f t="shared" ca="1" si="507"/>
        <v>0.75988304093567305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0.18044444444444446</v>
      </c>
    </row>
    <row r="354" spans="1:30">
      <c r="A354" s="63" t="s">
        <v>1281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4.0161962962962941E-2</v>
      </c>
      <c r="H354" s="58">
        <f t="shared" ref="H354:H358" si="523">IF(G354="",$F$1*C354-B354,G354-B354)</f>
        <v>5.4218649999999968</v>
      </c>
      <c r="I354" s="2" t="s">
        <v>66</v>
      </c>
      <c r="J354" s="33" t="s">
        <v>1272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2020/6/30</v>
      </c>
      <c r="M354" s="44">
        <f t="shared" ref="M354:M358" ca="1" si="526">(L354-K354+1)*B354</f>
        <v>2160</v>
      </c>
      <c r="N354" s="61">
        <f t="shared" ref="N354:N358" ca="1" si="527">H354/M354*365</f>
        <v>0.91619478009259214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0.1798380370370371</v>
      </c>
    </row>
    <row r="355" spans="1:30">
      <c r="A355" s="63" t="s">
        <v>1282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2.110344444444439E-2</v>
      </c>
      <c r="H355" s="58">
        <f t="shared" si="523"/>
        <v>2.8489649999999926</v>
      </c>
      <c r="I355" s="2" t="s">
        <v>66</v>
      </c>
      <c r="J355" s="33" t="s">
        <v>1274</v>
      </c>
      <c r="K355" s="59">
        <f t="shared" si="524"/>
        <v>43998</v>
      </c>
      <c r="L355" s="60" t="str">
        <f t="shared" ca="1" si="525"/>
        <v>2020/6/30</v>
      </c>
      <c r="M355" s="44">
        <f t="shared" ca="1" si="526"/>
        <v>2025</v>
      </c>
      <c r="N355" s="61">
        <f t="shared" ca="1" si="527"/>
        <v>0.51351714814814686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0.19889655555555563</v>
      </c>
    </row>
    <row r="356" spans="1:30">
      <c r="A356" s="63" t="s">
        <v>1283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1.4779481481481425E-2</v>
      </c>
      <c r="H356" s="58">
        <f t="shared" si="523"/>
        <v>1.9952299999999923</v>
      </c>
      <c r="I356" s="2" t="s">
        <v>66</v>
      </c>
      <c r="J356" s="33" t="s">
        <v>1276</v>
      </c>
      <c r="K356" s="59">
        <f t="shared" si="524"/>
        <v>43999</v>
      </c>
      <c r="L356" s="60" t="str">
        <f t="shared" ca="1" si="525"/>
        <v>2020/6/30</v>
      </c>
      <c r="M356" s="44">
        <f t="shared" ca="1" si="526"/>
        <v>1890</v>
      </c>
      <c r="N356" s="61">
        <f t="shared" ca="1" si="527"/>
        <v>0.38532219576719429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0.20522051851851861</v>
      </c>
    </row>
    <row r="357" spans="1:30">
      <c r="A357" s="63" t="s">
        <v>1284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1.4346333333333371E-2</v>
      </c>
      <c r="H357" s="58">
        <f t="shared" si="523"/>
        <v>1.9367550000000051</v>
      </c>
      <c r="I357" s="2" t="s">
        <v>66</v>
      </c>
      <c r="J357" s="33" t="s">
        <v>1278</v>
      </c>
      <c r="K357" s="59">
        <f t="shared" si="524"/>
        <v>44000</v>
      </c>
      <c r="L357" s="60" t="str">
        <f t="shared" ca="1" si="525"/>
        <v>2020/6/30</v>
      </c>
      <c r="M357" s="44">
        <f t="shared" ca="1" si="526"/>
        <v>1755</v>
      </c>
      <c r="N357" s="61">
        <f t="shared" ca="1" si="527"/>
        <v>0.40280089743589848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0.20565366666666665</v>
      </c>
    </row>
    <row r="358" spans="1:30">
      <c r="A358" s="63" t="s">
        <v>1285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3.5176296296297264E-3</v>
      </c>
      <c r="H358" s="58">
        <f t="shared" si="523"/>
        <v>0.47488000000001307</v>
      </c>
      <c r="I358" s="2" t="s">
        <v>66</v>
      </c>
      <c r="J358" s="33" t="s">
        <v>1280</v>
      </c>
      <c r="K358" s="59">
        <f t="shared" si="524"/>
        <v>44001</v>
      </c>
      <c r="L358" s="60" t="str">
        <f t="shared" ca="1" si="525"/>
        <v>2020/6/30</v>
      </c>
      <c r="M358" s="44">
        <f t="shared" ca="1" si="526"/>
        <v>1620</v>
      </c>
      <c r="N358" s="61">
        <f t="shared" ca="1" si="527"/>
        <v>0.1069945679012375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0.2164823703703703</v>
      </c>
    </row>
    <row r="359" spans="1:30">
      <c r="A359" s="63" t="s">
        <v>1298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2.4780740740741043E-3</v>
      </c>
      <c r="H359" s="58">
        <f t="shared" ref="H359:H361" si="543">IF(G359="",$F$1*C359-B359,G359-B359)</f>
        <v>0.33454000000000406</v>
      </c>
      <c r="I359" s="2" t="s">
        <v>66</v>
      </c>
      <c r="J359" s="33" t="s">
        <v>1299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2020/6/30</v>
      </c>
      <c r="M359" s="44">
        <f t="shared" ref="M359:M361" ca="1" si="546">(L359-K359+1)*B359</f>
        <v>1215</v>
      </c>
      <c r="N359" s="61">
        <f t="shared" ref="N359:N361" ca="1" si="547">H359/M359*365</f>
        <v>0.10049967078189422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1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0.21752192592592592</v>
      </c>
    </row>
    <row r="360" spans="1:30">
      <c r="A360" s="63" t="s">
        <v>1300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-1.073740740740816E-3</v>
      </c>
      <c r="H360" s="58">
        <f t="shared" si="543"/>
        <v>-0.14495500000001016</v>
      </c>
      <c r="I360" s="2" t="s">
        <v>66</v>
      </c>
      <c r="J360" s="33" t="s">
        <v>1301</v>
      </c>
      <c r="K360" s="59">
        <f t="shared" si="544"/>
        <v>44005</v>
      </c>
      <c r="L360" s="60" t="str">
        <f t="shared" ca="1" si="545"/>
        <v>2020/6/30</v>
      </c>
      <c r="M360" s="44">
        <f t="shared" ca="1" si="546"/>
        <v>1080</v>
      </c>
      <c r="N360" s="61">
        <f t="shared" ca="1" si="547"/>
        <v>-4.8989421296299733E-2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0.22107374074074085</v>
      </c>
    </row>
    <row r="361" spans="1:30">
      <c r="A361" s="63" t="s">
        <v>1302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7.4548148148147046E-4</v>
      </c>
      <c r="H361" s="58">
        <f t="shared" si="543"/>
        <v>0.10063999999999851</v>
      </c>
      <c r="I361" s="2" t="s">
        <v>66</v>
      </c>
      <c r="J361" s="33" t="s">
        <v>1303</v>
      </c>
      <c r="K361" s="59">
        <f t="shared" si="544"/>
        <v>44006</v>
      </c>
      <c r="L361" s="60" t="str">
        <f t="shared" ca="1" si="545"/>
        <v>2020/6/30</v>
      </c>
      <c r="M361" s="44">
        <f t="shared" ca="1" si="546"/>
        <v>945</v>
      </c>
      <c r="N361" s="61">
        <f t="shared" ca="1" si="547"/>
        <v>3.8871534391533819E-2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 t="shared" si="558"/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0.21925451851851857</v>
      </c>
    </row>
  </sheetData>
  <phoneticPr fontId="30" type="noConversion"/>
  <conditionalFormatting sqref="P36:P36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1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1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74">
        <f>G3</f>
        <v>4080.7200000000003</v>
      </c>
      <c r="F1" s="174"/>
      <c r="G1" s="69" t="s">
        <v>907</v>
      </c>
      <c r="H1" s="175">
        <f>G3/I3*365</f>
        <v>2.4140401944894654</v>
      </c>
      <c r="I1" s="175"/>
      <c r="J1" s="68" t="s">
        <v>908</v>
      </c>
      <c r="K1" s="174">
        <f>M3</f>
        <v>4287.6000000000004</v>
      </c>
      <c r="L1" s="174"/>
      <c r="M1" s="69" t="s">
        <v>907</v>
      </c>
      <c r="N1" s="175">
        <f>M3/O3*365</f>
        <v>2.0950120481927712</v>
      </c>
      <c r="O1" s="175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5" t="s">
        <v>919</v>
      </c>
      <c r="C3" s="116" t="str">
        <f ca="1">TODAY()-C4&amp;" 天"</f>
        <v>378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1114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1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1065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1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1082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1098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1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1115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1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1143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51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1240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51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955</v>
      </c>
      <c r="D2" s="2" t="s">
        <v>956</v>
      </c>
      <c r="F2" s="2" t="s">
        <v>957</v>
      </c>
      <c r="H2" s="2" t="s">
        <v>958</v>
      </c>
      <c r="J2" s="2" t="s">
        <v>959</v>
      </c>
      <c r="L2" s="2" t="s">
        <v>960</v>
      </c>
    </row>
    <row r="3" spans="2:14">
      <c r="B3" s="2" t="s">
        <v>961</v>
      </c>
      <c r="C3" s="2">
        <v>1.5</v>
      </c>
      <c r="D3" s="109" t="s">
        <v>962</v>
      </c>
      <c r="E3" s="9">
        <v>1.5</v>
      </c>
      <c r="F3" s="2" t="s">
        <v>963</v>
      </c>
      <c r="G3" s="2">
        <v>1.5</v>
      </c>
      <c r="H3" s="2" t="s">
        <v>964</v>
      </c>
      <c r="I3" s="2">
        <v>1.5</v>
      </c>
      <c r="J3" s="2" t="s">
        <v>965</v>
      </c>
      <c r="K3" s="2">
        <v>1.5</v>
      </c>
      <c r="L3" s="2" t="s">
        <v>966</v>
      </c>
      <c r="M3">
        <v>1.5</v>
      </c>
      <c r="N3"/>
    </row>
    <row r="4" spans="2:14">
      <c r="B4" s="2" t="s">
        <v>967</v>
      </c>
      <c r="C4" s="2">
        <v>1.3</v>
      </c>
      <c r="D4" s="2" t="s">
        <v>968</v>
      </c>
      <c r="E4" s="2">
        <v>1.2</v>
      </c>
      <c r="F4" s="2" t="s">
        <v>969</v>
      </c>
      <c r="G4" s="2">
        <v>1.2</v>
      </c>
      <c r="H4" s="2" t="s">
        <v>970</v>
      </c>
      <c r="I4" s="2">
        <v>1</v>
      </c>
      <c r="J4" s="2" t="s">
        <v>971</v>
      </c>
      <c r="K4" s="2">
        <v>1.3</v>
      </c>
      <c r="L4" s="2" t="s">
        <v>972</v>
      </c>
      <c r="M4">
        <v>1.2</v>
      </c>
      <c r="N4"/>
    </row>
    <row r="5" spans="2:14">
      <c r="B5" s="2" t="s">
        <v>973</v>
      </c>
      <c r="C5" s="2">
        <v>1.1000000000000001</v>
      </c>
      <c r="D5" s="2" t="s">
        <v>974</v>
      </c>
      <c r="E5" s="2">
        <v>1</v>
      </c>
      <c r="F5" s="2" t="s">
        <v>975</v>
      </c>
      <c r="G5" s="2">
        <v>1.1000000000000001</v>
      </c>
      <c r="H5" s="109" t="s">
        <v>976</v>
      </c>
      <c r="I5" s="2">
        <v>0</v>
      </c>
      <c r="J5" s="2" t="s">
        <v>977</v>
      </c>
      <c r="K5" s="2">
        <v>1.1000000000000001</v>
      </c>
      <c r="L5" s="2" t="s">
        <v>978</v>
      </c>
      <c r="M5">
        <v>1</v>
      </c>
      <c r="N5"/>
    </row>
    <row r="6" spans="2:14">
      <c r="B6" s="2" t="s">
        <v>979</v>
      </c>
      <c r="C6" s="2">
        <v>1</v>
      </c>
      <c r="D6" s="110" t="s">
        <v>980</v>
      </c>
      <c r="E6" s="2">
        <v>0.8</v>
      </c>
      <c r="F6" s="2" t="s">
        <v>981</v>
      </c>
      <c r="G6" s="2">
        <v>1</v>
      </c>
      <c r="J6" s="2" t="s">
        <v>982</v>
      </c>
      <c r="K6" s="2">
        <v>0.9</v>
      </c>
      <c r="M6"/>
      <c r="N6"/>
    </row>
    <row r="7" spans="2:14">
      <c r="B7" s="2" t="s">
        <v>983</v>
      </c>
      <c r="C7" s="2">
        <v>0.9</v>
      </c>
      <c r="D7" s="109" t="s">
        <v>984</v>
      </c>
      <c r="E7" s="2">
        <v>0.5</v>
      </c>
      <c r="F7" s="2" t="s">
        <v>985</v>
      </c>
      <c r="G7" s="2">
        <v>0.9</v>
      </c>
      <c r="J7" s="2" t="s">
        <v>986</v>
      </c>
      <c r="K7" s="2">
        <v>0.8</v>
      </c>
      <c r="M7"/>
      <c r="N7"/>
    </row>
    <row r="8" spans="2:14">
      <c r="B8" s="2" t="s">
        <v>987</v>
      </c>
      <c r="C8" s="2">
        <v>0.8</v>
      </c>
      <c r="F8" s="2" t="s">
        <v>988</v>
      </c>
      <c r="G8" s="2">
        <v>0.8</v>
      </c>
      <c r="J8" s="2" t="s">
        <v>989</v>
      </c>
      <c r="K8" s="2">
        <v>0.5</v>
      </c>
      <c r="M8"/>
      <c r="N8"/>
    </row>
    <row r="9" spans="2:14">
      <c r="B9" s="2" t="s">
        <v>990</v>
      </c>
      <c r="C9" s="2">
        <v>0.5</v>
      </c>
      <c r="F9" s="2" t="s">
        <v>991</v>
      </c>
      <c r="G9" s="2">
        <v>0.5</v>
      </c>
      <c r="M9"/>
      <c r="N9"/>
    </row>
    <row r="10" spans="2:14">
      <c r="B10" s="2" t="s">
        <v>992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993</v>
      </c>
      <c r="C2" s="120" t="s">
        <v>1081</v>
      </c>
      <c r="D2" s="117" t="s">
        <v>994</v>
      </c>
      <c r="E2" s="117" t="s">
        <v>995</v>
      </c>
      <c r="F2" s="117" t="s">
        <v>996</v>
      </c>
      <c r="G2" s="117" t="s">
        <v>997</v>
      </c>
      <c r="H2" s="117" t="s">
        <v>998</v>
      </c>
      <c r="I2" s="117" t="s">
        <v>999</v>
      </c>
      <c r="J2" s="117" t="s">
        <v>1000</v>
      </c>
      <c r="K2" s="117" t="s">
        <v>1001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2020-06-30T07:00:57Z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