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资产收益统计/"/>
    </mc:Choice>
  </mc:AlternateContent>
  <xr:revisionPtr revIDLastSave="0" documentId="13_ncr:1_{C1DDB054-2E40-3D45-A02D-499833FF5073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4" i="2" l="1"/>
  <c r="H7" i="1" l="1"/>
  <c r="G12" i="1"/>
  <c r="M2" i="2" s="1"/>
  <c r="S13" i="2"/>
  <c r="S12" i="2"/>
  <c r="S11" i="2"/>
  <c r="S10" i="2"/>
  <c r="S9" i="2"/>
  <c r="S8" i="2"/>
  <c r="S7" i="2"/>
  <c r="S6" i="2"/>
  <c r="Q2" i="2"/>
  <c r="N2" i="2"/>
  <c r="G16" i="1"/>
  <c r="P2" i="2" s="1"/>
  <c r="B16" i="1"/>
  <c r="G14" i="1"/>
  <c r="O2" i="2" s="1"/>
  <c r="G13" i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G2" i="1"/>
  <c r="C2" i="2"/>
  <c r="E3" i="1" l="1"/>
  <c r="H2" i="2"/>
  <c r="E8" i="1"/>
  <c r="E11" i="1"/>
  <c r="E15" i="1"/>
  <c r="F17" i="1"/>
  <c r="D2" i="2"/>
  <c r="R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</authors>
  <commentList>
    <comment ref="K5" authorId="0" shapeId="0" xr:uid="{00000000-0006-0000-0000-000001000000}">
      <text>
        <r>
          <rPr>
            <sz val="11"/>
            <color rgb="FF000000"/>
            <rFont val="等线"/>
            <family val="2"/>
            <charset val="1"/>
          </rPr>
          <t>理财通</t>
        </r>
      </text>
    </commen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Hello_C:</t>
        </r>
        <r>
          <rPr>
            <sz val="9"/>
            <color indexed="81"/>
            <rFont val="宋体"/>
            <family val="3"/>
            <charset val="134"/>
          </rPr>
          <t xml:space="preserve">
许亮亮 预计4月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高金波投入150000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2"/>
            <charset val="1"/>
          </rPr>
          <t xml:space="preserve">年终奖+Q4绩效
+双十一奖金-扣税 = 34437.9
</t>
        </r>
      </text>
    </comment>
  </commentList>
</comments>
</file>

<file path=xl/sharedStrings.xml><?xml version="1.0" encoding="utf-8"?>
<sst xmlns="http://schemas.openxmlformats.org/spreadsheetml/2006/main" count="64" uniqueCount="55">
  <si>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</si>
  <si>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</si>
  <si>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</si>
  <si>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</si>
  <si>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</si>
  <si>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</si>
  <si>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</si>
  <si>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</si>
  <si>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</si>
  <si>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</si>
  <si>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</si>
  <si>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</si>
  <si>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</si>
  <si>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</si>
  <si>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</si>
  <si>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</si>
  <si>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</si>
  <si>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</si>
  <si>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</si>
  <si>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</si>
  <si>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</si>
  <si>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</si>
  <si>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</si>
  <si>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</si>
  <si>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</si>
  <si>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</si>
  <si>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</si>
  <si>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</si>
  <si>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</si>
  <si>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</si>
  <si>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</si>
  <si>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</si>
  <si>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</si>
  <si>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</si>
  <si>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</si>
  <si>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</si>
  <si>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</si>
  <si>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</si>
  <si>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</si>
  <si>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</si>
  <si>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</si>
  <si>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</si>
  <si>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</si>
  <si>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</si>
  <si>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</si>
  <si>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</si>
  <si>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</si>
  <si>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</si>
  <si>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</si>
  <si>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</si>
  <si>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</si>
  <si>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</si>
  <si>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2020年03月10日更新 顺道设定信用卡还款</t>
    <phoneticPr fontId="5" type="noConversion"/>
  </si>
  <si>
    <t>每月10号</t>
    <phoneticPr fontId="5" type="noConversion"/>
  </si>
  <si>
    <t>模板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</si>
</sst>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8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="106" zoomScaleNormal="106" workbookViewId="0">
      <selection activeCell="C4" sqref="C4"/>
    </sheetView>
  </sheetViews>
  <sheetFormatPr baseColWidth="10" defaultColWidth="8.83203125" defaultRowHeight="15"/>
  <cols>
    <col min="1" max="1" width="19.1640625" style="1" customWidth="1"/>
    <col min="2" max="2" width="9.6640625" style="2" customWidth="1"/>
    <col min="3" max="3" width="9" style="2" customWidth="1"/>
    <col min="4" max="4" width="16.1640625" style="3" customWidth="1"/>
    <col min="5" max="5" width="11" style="2" customWidth="1"/>
    <col min="6" max="6" width="30.5" style="4" customWidth="1"/>
    <col min="7" max="8" width="10.83203125" style="2" customWidth="1"/>
    <col min="9" max="1025" width="9" style="2" customWidth="1"/>
  </cols>
  <sheetData>
    <row r="1" spans="1:11" ht="28.5" customHeight="1">
      <c r="A1" s="1" t="s">
        <v>0</v>
      </c>
      <c r="B1" s="5">
        <v>25713.95</v>
      </c>
      <c r="D1" s="25" t="s">
        <v>52</v>
      </c>
      <c r="E1" s="25"/>
      <c r="F1" s="25"/>
      <c r="G1" s="2" t="s">
        <v>1</v>
      </c>
      <c r="H1" s="2" t="s">
        <v>2</v>
      </c>
    </row>
    <row r="2" spans="1:11" ht="28.5" customHeight="1">
      <c r="A2" s="6" t="s">
        <v>3</v>
      </c>
      <c r="B2" s="7">
        <f>B1-B3</f>
        <v>10033.67</v>
      </c>
      <c r="E2" s="2" t="s">
        <v>4</v>
      </c>
      <c r="F2" s="6" t="s">
        <v>5</v>
      </c>
      <c r="G2" s="4">
        <f>SUM(H2:P2)</f>
        <v>42720.71</v>
      </c>
      <c r="H2" s="4">
        <v>10404.93</v>
      </c>
      <c r="I2" s="4">
        <v>10692.52</v>
      </c>
      <c r="J2" s="4">
        <v>21623.26</v>
      </c>
      <c r="K2" s="4"/>
    </row>
    <row r="3" spans="1:11" ht="28.5" customHeight="1">
      <c r="A3" s="6" t="s">
        <v>6</v>
      </c>
      <c r="B3" s="5">
        <f>SUM(B4:B12)</f>
        <v>15680.28</v>
      </c>
      <c r="E3" s="5">
        <f>SUM(G2:G5)</f>
        <v>93230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1" ht="28.5" customHeight="1">
      <c r="A4" s="1" t="s">
        <v>8</v>
      </c>
      <c r="B4" s="5">
        <v>0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1" ht="28.5" customHeight="1">
      <c r="A5" s="1" t="s">
        <v>11</v>
      </c>
      <c r="B5" s="5">
        <v>0</v>
      </c>
      <c r="F5" s="6" t="s">
        <v>12</v>
      </c>
      <c r="G5" s="4">
        <f>SUM(H5:P5)</f>
        <v>50509.29</v>
      </c>
      <c r="H5" s="4">
        <v>20190.28</v>
      </c>
      <c r="I5" s="4">
        <v>10095.01</v>
      </c>
      <c r="J5" s="4">
        <v>10079.1</v>
      </c>
      <c r="K5" s="4">
        <v>10144.9</v>
      </c>
    </row>
    <row r="6" spans="1:11" ht="28.5" customHeight="1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1" ht="28.5" customHeight="1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125724.99999999999</v>
      </c>
      <c r="H7" s="4">
        <f>23500*5.35</f>
        <v>125724.99999999999</v>
      </c>
      <c r="I7" s="4"/>
      <c r="J7" s="4"/>
      <c r="K7" s="4"/>
    </row>
    <row r="8" spans="1:11" ht="28.5" customHeight="1">
      <c r="A8" s="1" t="s">
        <v>17</v>
      </c>
      <c r="B8" s="2">
        <v>0</v>
      </c>
      <c r="E8" s="5">
        <f>SUM(G7:G9)</f>
        <v>179012.96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1" ht="28.5" customHeight="1">
      <c r="A9" s="1" t="s">
        <v>19</v>
      </c>
      <c r="B9" s="2">
        <v>0</v>
      </c>
      <c r="F9" s="1" t="s">
        <v>20</v>
      </c>
      <c r="G9" s="4">
        <f t="shared" si="0"/>
        <v>53287.96</v>
      </c>
      <c r="H9" s="4">
        <v>53287.96</v>
      </c>
      <c r="I9" s="4"/>
      <c r="J9" s="4"/>
      <c r="K9" s="4"/>
    </row>
    <row r="10" spans="1:11" ht="28.5" customHeight="1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35447.480000000003</v>
      </c>
      <c r="H10" s="4">
        <v>35447.480000000003</v>
      </c>
      <c r="I10" s="4"/>
      <c r="J10" s="4"/>
      <c r="K10" s="4"/>
    </row>
    <row r="11" spans="1:11" ht="28.5" customHeight="1">
      <c r="A11" s="1" t="s">
        <v>24</v>
      </c>
      <c r="B11" s="5">
        <v>9000</v>
      </c>
      <c r="E11" s="5">
        <f>SUM(G10:G13)</f>
        <v>145547.46000000002</v>
      </c>
      <c r="F11" s="6" t="s">
        <v>25</v>
      </c>
      <c r="G11" s="4">
        <f t="shared" si="0"/>
        <v>37299.980000000003</v>
      </c>
      <c r="H11" s="4">
        <v>37299.980000000003</v>
      </c>
      <c r="I11" s="4"/>
      <c r="J11" s="4"/>
      <c r="K11" s="4"/>
    </row>
    <row r="12" spans="1:11" ht="28.5" customHeight="1">
      <c r="A12" s="6" t="s">
        <v>26</v>
      </c>
      <c r="B12" s="5">
        <v>680.28</v>
      </c>
      <c r="F12" s="6" t="s">
        <v>27</v>
      </c>
      <c r="G12" s="4">
        <f t="shared" si="0"/>
        <v>72800</v>
      </c>
      <c r="H12" s="4">
        <v>72800</v>
      </c>
      <c r="I12" s="4"/>
      <c r="J12" s="4"/>
      <c r="K12" s="4"/>
    </row>
    <row r="13" spans="1:11" ht="28.5" customHeight="1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1" ht="28.5" customHeight="1">
      <c r="A14" s="6" t="s">
        <v>30</v>
      </c>
      <c r="B14" s="8"/>
      <c r="E14" s="2" t="s">
        <v>29</v>
      </c>
      <c r="F14" s="6" t="s">
        <v>31</v>
      </c>
      <c r="G14" s="4">
        <f t="shared" si="0"/>
        <v>20000</v>
      </c>
      <c r="H14" s="4">
        <v>10000</v>
      </c>
      <c r="I14" s="4">
        <v>10000</v>
      </c>
      <c r="J14" s="4"/>
      <c r="K14" s="4"/>
    </row>
    <row r="15" spans="1:11" ht="28.5" customHeight="1">
      <c r="A15" s="1" t="s">
        <v>32</v>
      </c>
      <c r="B15" s="2">
        <v>5500</v>
      </c>
      <c r="E15" s="5">
        <f>SUM(G14:G16)</f>
        <v>39000</v>
      </c>
      <c r="F15" s="1"/>
      <c r="G15" s="4"/>
      <c r="H15" s="4"/>
      <c r="I15" s="4"/>
      <c r="J15" s="4"/>
      <c r="K15" s="4"/>
    </row>
    <row r="16" spans="1:11" ht="28.5" customHeight="1">
      <c r="A16" s="1" t="s">
        <v>33</v>
      </c>
      <c r="B16" s="2">
        <f>29000-5500</f>
        <v>23500</v>
      </c>
      <c r="F16" s="6" t="s">
        <v>34</v>
      </c>
      <c r="G16" s="4">
        <f>SUM(H16:P16)</f>
        <v>19000</v>
      </c>
      <c r="H16" s="4">
        <v>7000</v>
      </c>
      <c r="I16" s="4">
        <v>2000</v>
      </c>
      <c r="J16" s="4">
        <v>10000</v>
      </c>
      <c r="K16" s="8"/>
    </row>
    <row r="17" spans="1:11" ht="28.5" customHeight="1">
      <c r="A17" s="1" t="s">
        <v>35</v>
      </c>
      <c r="B17" s="2">
        <v>10000</v>
      </c>
      <c r="E17" s="9" t="s">
        <v>1</v>
      </c>
      <c r="F17" s="10">
        <f>SUM(G2:G17)+B1-B4-B5-B12</f>
        <v>481824.08999999997</v>
      </c>
      <c r="G17" s="4"/>
      <c r="H17" s="4"/>
      <c r="I17" s="4"/>
      <c r="J17" s="4"/>
      <c r="K17" s="4"/>
    </row>
    <row r="18" spans="1:11" ht="28.5" customHeight="1">
      <c r="F18" s="1"/>
      <c r="G18" s="4"/>
      <c r="H18" s="4"/>
      <c r="I18" s="4"/>
      <c r="J18" s="4"/>
      <c r="K18" s="4"/>
    </row>
    <row r="19" spans="1:11" ht="28.5" customHeight="1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zoomScale="98" zoomScaleNormal="98" workbookViewId="0">
      <selection activeCell="G18" sqref="G18"/>
    </sheetView>
  </sheetViews>
  <sheetFormatPr baseColWidth="10" defaultColWidth="8.83203125" defaultRowHeight="15"/>
  <cols>
    <col min="1" max="1" width="4.83203125" customWidth="1"/>
    <col min="2" max="2" width="12.83203125" customWidth="1"/>
    <col min="3" max="3" width="9.83203125" customWidth="1"/>
    <col min="4" max="7" width="11.1640625" customWidth="1"/>
    <col min="8" max="8" width="13.1640625" customWidth="1"/>
    <col min="9" max="9" width="9.1640625" customWidth="1"/>
    <col min="10" max="10" width="13.1640625" customWidth="1"/>
    <col min="11" max="13" width="9.83203125" customWidth="1"/>
    <col min="14" max="14" width="9.1640625" customWidth="1"/>
    <col min="15" max="16" width="9.83203125" customWidth="1"/>
    <col min="17" max="18" width="11" customWidth="1"/>
    <col min="19" max="19" width="9.83203125" customWidth="1"/>
    <col min="20" max="1025" width="8.83203125" customWidth="1"/>
  </cols>
  <sheetData>
    <row r="1" spans="2:19" ht="16" thickBot="1">
      <c r="B1" t="s">
        <v>36</v>
      </c>
      <c r="C1" t="s">
        <v>53</v>
      </c>
    </row>
    <row r="2" spans="2:19">
      <c r="B2" s="11" t="s">
        <v>54</v>
      </c>
      <c r="C2" s="12">
        <f>配置计划!B1</f>
        <v>25713.95</v>
      </c>
      <c r="D2" s="12">
        <f>配置计划!G2</f>
        <v>42720.71</v>
      </c>
      <c r="E2" s="12">
        <f>配置计划!G3</f>
        <v>0</v>
      </c>
      <c r="F2" s="12">
        <f>配置计划!G4</f>
        <v>0</v>
      </c>
      <c r="G2" s="12">
        <f>配置计划!G5</f>
        <v>50509.29</v>
      </c>
      <c r="H2" s="12">
        <f>配置计划!G7</f>
        <v>125724.99999999999</v>
      </c>
      <c r="I2" s="12">
        <f>配置计划!G8</f>
        <v>0</v>
      </c>
      <c r="J2" s="12">
        <f>配置计划!G9</f>
        <v>53287.96</v>
      </c>
      <c r="K2" s="12">
        <f>配置计划!G10</f>
        <v>35447.480000000003</v>
      </c>
      <c r="L2" s="12">
        <f>配置计划!G11</f>
        <v>37299.980000000003</v>
      </c>
      <c r="M2" s="12">
        <f>配置计划!G12</f>
        <v>72800</v>
      </c>
      <c r="N2" s="12">
        <f>配置计划!G13</f>
        <v>0</v>
      </c>
      <c r="O2" s="12">
        <f>配置计划!G14</f>
        <v>20000</v>
      </c>
      <c r="P2" s="12">
        <f>配置计划!G16</f>
        <v>19000</v>
      </c>
      <c r="Q2" s="12">
        <f>0-配置计划!B4-配置计划!B5-配置计划!B12</f>
        <v>-680.28</v>
      </c>
      <c r="R2" s="12">
        <f>SUM(C2:Q2)</f>
        <v>481824.08999999997</v>
      </c>
      <c r="S2" s="13"/>
    </row>
    <row r="3" spans="2:19">
      <c r="B3" s="14"/>
      <c r="C3" s="15" t="s">
        <v>37</v>
      </c>
      <c r="D3" s="27" t="s">
        <v>38</v>
      </c>
      <c r="E3" s="27"/>
      <c r="F3" s="27"/>
      <c r="G3" s="27"/>
      <c r="H3" s="27" t="s">
        <v>39</v>
      </c>
      <c r="I3" s="27"/>
      <c r="J3" s="27"/>
      <c r="K3" s="27" t="s">
        <v>40</v>
      </c>
      <c r="L3" s="27"/>
      <c r="M3" s="27"/>
      <c r="N3" s="27"/>
      <c r="O3" s="27" t="s">
        <v>41</v>
      </c>
      <c r="P3" s="27"/>
      <c r="Q3" s="27"/>
      <c r="R3" s="27" t="s">
        <v>1</v>
      </c>
      <c r="S3" s="26" t="s">
        <v>42</v>
      </c>
    </row>
    <row r="4" spans="2:19" ht="3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7"/>
      <c r="S4" s="26"/>
    </row>
    <row r="5" spans="2:19">
      <c r="B5" s="17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>
      <c r="B6" s="17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4" si="0">R6-R5</f>
        <v>15267.549999999988</v>
      </c>
    </row>
    <row r="7" spans="2:19">
      <c r="B7" s="17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2:19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2:19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2:19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2:19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6" thickBot="1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husky husky</cp:lastModifiedBy>
  <cp:revision>13</cp:revision>
  <dcterms:created xsi:type="dcterms:W3CDTF">2015-06-05T18:19:34Z</dcterms:created>
  <dcterms:modified xsi:type="dcterms:W3CDTF">2020-03-14T13:23:36Z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