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<sst xmlns="http://schemas.openxmlformats.org/spreadsheetml/2006/main" count="2833" uniqueCount="1146">
  <si>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</si>
  <si>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</si>
  <si>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</si>
  <si>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</si>
  <si>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</si>
  <si>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</si>
  <si>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</si>
  <si>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</si>
  <si>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</si>
  <si>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</si>
  <si>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</si>
  <si>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</si>
  <si>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</si>
  <si>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</si>
  <si>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</si>
  <si>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</si>
  <si>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</si>
  <si>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</si>
  <si>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</si>
  <si>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</si>
  <si>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</si>
  <si>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</si>
  <si>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</si>
  <si>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</si>
  <si>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</si>
  <si>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</si>
  <si>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</si>
  <si>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</si>
  <si>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</si>
  <si>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</si>
  <si>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</si>
  <si>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</si>
  <si>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</si>
  <si>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</si>
  <si>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</si>
  <si>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</si>
  <si>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</si>
  <si>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</si>
  <si>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</si>
  <si>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</si>
  <si>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</si>
  <si>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</si>
  <si>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</si>
  <si>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</si>
  <si>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</si>
  <si>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</si>
  <si>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</si>
  <si>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</si>
  <si>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</si>
  <si>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</si>
  <si>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</si>
  <si>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</si>
  <si>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</si>
  <si>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</si>
  <si>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</si>
  <si>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</si>
  <si>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</si>
  <si>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</si>
  <si>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</si>
  <si>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</si>
  <si>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</si>
  <si>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</si>
  <si>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</si>
  <si>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</si>
  <si>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</si>
  <si>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</si>
  <si>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</si>
  <si>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</si>
  <si>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</si>
  <si>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</si>
  <si>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</si>
  <si>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</si>
  <si>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</si>
  <si>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</si>
  <si>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</si>
  <si>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</si>
  <si>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</si>
  <si>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</si>
  <si>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</si>
  <si>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</si>
  <si>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</si>
  <si>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</si>
  <si>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</si>
  <si>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</si>
  <si>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</si>
  <si>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</si>
  <si>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</si>
  <si>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</si>
  <si>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</si>
  <si>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</si>
  <si>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</si>
  <si>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</si>
  <si>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</si>
  <si>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</si>
  <si>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</si>
  <si>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</si>
  <si>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</si>
  <si>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</si>
  <si>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</si>
  <si>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</si>
  <si>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</si>
  <si>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</si>
  <si>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</si>
  <si>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</si>
  <si>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</si>
  <si>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</si>
  <si>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</si>
  <si>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</si>
  <si>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</si>
  <si>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</si>
  <si>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</si>
  <si>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</si>
  <si>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</si>
  <si>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</si>
  <si>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</si>
  <si>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</si>
  <si>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</si>
  <si>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</si>
  <si>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</si>
  <si>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</si>
  <si>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</si>
  <si>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</si>
  <si>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</si>
  <si>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</si>
  <si>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</si>
  <si>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</si>
  <si>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</si>
  <si>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</si>
  <si>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</si>
  <si>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</si>
  <si>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</si>
  <si>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</si>
  <si>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</si>
  <si>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</si>
  <si>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</si>
  <si>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</si>
  <si>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</si>
  <si>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</si>
  <si>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</si>
  <si>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</si>
  <si>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</si>
  <si>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</si>
  <si>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</si>
  <si>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</si>
  <si>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</si>
  <si>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</si>
  <si>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</si>
  <si>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</si>
  <si>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</si>
  <si>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</si>
  <si>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</si>
  <si>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</si>
  <si>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</si>
  <si>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</si>
  <si>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</si>
  <si>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</si>
  <si>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</si>
  <si>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</si>
  <si>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</si>
  <si>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</si>
  <si>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</si>
  <si>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</si>
  <si>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</si>
  <si>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</si>
  <si>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</si>
  <si>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</si>
  <si>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</si>
  <si>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</si>
  <si>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</si>
  <si>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</si>
  <si>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</si>
  <si>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</si>
  <si>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</si>
  <si>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</si>
  <si>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</si>
  <si>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</si>
  <si>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</si>
  <si>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</si>
  <si>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</si>
  <si>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</si>
  <si>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</si>
  <si>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</si>
  <si>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</si>
  <si>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</si>
  <si>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</si>
  <si>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</si>
  <si>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</si>
  <si>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</si>
  <si>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</si>
  <si>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</si>
  <si>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</si>
  <si>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</si>
  <si>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</si>
  <si>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</si>
  <si>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</si>
  <si>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</si>
  <si>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</si>
  <si>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</si>
  <si>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</si>
  <si>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</si>
  <si>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</si>
  <si>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</si>
  <si>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</si>
  <si>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</si>
  <si>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</si>
  <si>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</si>
  <si>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</si>
  <si>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</si>
  <si>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</si>
  <si>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</si>
  <si>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</si>
  <si>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</si>
  <si>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</si>
  <si>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</si>
  <si>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</si>
  <si>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</si>
  <si>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</si>
  <si>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</si>
  <si>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</si>
  <si>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</si>
  <si>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</si>
  <si>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</si>
  <si>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</si>
  <si>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</si>
  <si>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</si>
  <si>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</si>
  <si>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</si>
  <si>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</si>
  <si>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</si>
  <si>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</si>
  <si>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</si>
  <si>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</si>
  <si>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</si>
  <si>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</si>
  <si>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</si>
  <si>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</si>
  <si>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</si>
  <si>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</si>
  <si>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</si>
  <si>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</si>
  <si>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</si>
  <si>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</si>
  <si>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</si>
  <si>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</si>
  <si>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</si>
  <si>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</si>
  <si>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</si>
  <si>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</si>
  <si>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</si>
  <si>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</si>
  <si>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</si>
  <si>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</si>
  <si>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</si>
  <si>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</si>
  <si>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</si>
  <si>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</si>
  <si>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</si>
  <si>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</si>
  <si>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</si>
  <si>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</si>
  <si>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</si>
  <si>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</si>
  <si>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</si>
  <si>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</si>
  <si>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</si>
  <si>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</si>
  <si>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</si>
  <si>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</si>
  <si>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</si>
  <si>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</si>
  <si>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</si>
  <si>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</si>
  <si>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</si>
  <si>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</si>
  <si>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</si>
  <si>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</si>
  <si>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</si>
  <si>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</si>
  <si>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</si>
  <si>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</si>
  <si>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</si>
  <si>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</si>
  <si>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</si>
  <si>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</si>
  <si>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</si>
  <si>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</si>
  <si>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</si>
  <si>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</si>
  <si>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</si>
  <si>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</si>
  <si>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</si>
  <si>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</si>
  <si>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</si>
  <si>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</si>
  <si>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</si>
  <si>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</si>
  <si>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</si>
  <si>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</si>
  <si>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</si>
  <si>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</si>
  <si>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</si>
  <si>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</si>
  <si>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</si>
  <si>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</si>
  <si>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</si>
  <si>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</si>
  <si>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</si>
  <si>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</si>
  <si>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</si>
  <si>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</si>
  <si>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</si>
  <si>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</si>
  <si>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</si>
  <si>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</si>
  <si>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</si>
  <si>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</si>
  <si>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</si>
  <si>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</si>
  <si>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</si>
  <si>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</si>
  <si>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</si>
  <si>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</si>
  <si>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</si>
  <si>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</si>
  <si>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</si>
  <si>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</si>
  <si>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</si>
  <si>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</si>
  <si>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</si>
  <si>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</si>
  <si>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</si>
  <si>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</si>
  <si>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</si>
  <si>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</si>
  <si>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</si>
  <si>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</si>
  <si>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</si>
  <si>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</si>
  <si>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</si>
  <si>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</si>
  <si>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</si>
  <si>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</si>
  <si>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</si>
  <si>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</si>
  <si>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</si>
  <si>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</si>
  <si>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</si>
  <si>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</si>
  <si>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</si>
  <si>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</si>
  <si>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</si>
  <si>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</si>
  <si>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</si>
  <si>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</si>
  <si>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</si>
  <si>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</si>
  <si>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</si>
  <si>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</si>
  <si>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</si>
  <si>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</si>
  <si>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</si>
  <si>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</si>
  <si>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</si>
  <si>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</si>
  <si>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</si>
  <si>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</si>
  <si>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</si>
  <si>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</si>
  <si>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</si>
  <si>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</si>
  <si>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</si>
  <si>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</si>
  <si>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</si>
  <si>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</si>
  <si>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</si>
  <si>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</si>
  <si>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</si>
  <si>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</si>
  <si>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</si>
  <si>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</si>
  <si>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</si>
  <si>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</si>
  <si>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</si>
  <si>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</si>
  <si>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</si>
  <si>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</si>
  <si>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</si>
  <si>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</si>
  <si>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</si>
  <si>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</si>
  <si>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</si>
  <si>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</si>
  <si>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</si>
  <si>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</si>
  <si>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</si>
  <si>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</si>
  <si>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</si>
  <si>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</si>
  <si>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</si>
  <si>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</si>
  <si>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</si>
  <si>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</si>
  <si>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</si>
  <si>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</si>
  <si>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</si>
  <si>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</si>
  <si>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</si>
  <si>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</si>
  <si>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</si>
  <si>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</si>
  <si>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</si>
  <si>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</si>
  <si>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</si>
  <si>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</si>
  <si>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</si>
  <si>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</si>
  <si>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</si>
  <si>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</si>
  <si>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</si>
  <si>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</si>
  <si>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</si>
  <si>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</si>
  <si>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</si>
  <si>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</si>
  <si>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</si>
  <si>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</si>
  <si>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</si>
  <si>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</si>
  <si>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</si>
  <si>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</si>
  <si>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</si>
  <si>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</si>
  <si>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</si>
  <si>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</si>
  <si>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</si>
  <si>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</si>
  <si>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</si>
  <si>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</si>
  <si>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</si>
  <si>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</si>
  <si>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</si>
  <si>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</si>
  <si>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</si>
  <si>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</si>
  <si>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</si>
  <si>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</si>
  <si>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</si>
  <si>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</si>
  <si>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</si>
  <si>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</si>
  <si>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</si>
  <si>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</si>
  <si>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</si>
  <si>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</si>
  <si>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</si>
  <si>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</si>
  <si>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</si>
  <si>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</si>
  <si>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</si>
  <si>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</si>
  <si>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</si>
  <si>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</si>
  <si>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</si>
  <si>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</si>
  <si>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</si>
  <si>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</si>
  <si>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</si>
  <si>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</si>
  <si>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</si>
  <si>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</si>
  <si>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</si>
  <si>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</si>
  <si>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</si>
  <si>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</si>
  <si>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</si>
  <si>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</si>
  <si>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</si>
  <si>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</si>
  <si>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</si>
  <si>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</si>
  <si>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</si>
  <si>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</si>
  <si>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</si>
  <si>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</si>
  <si>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</si>
  <si>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</si>
  <si>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</si>
  <si>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</si>
  <si>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</si>
  <si>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</si>
  <si>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</si>
  <si>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</si>
  <si>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</si>
  <si>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</si>
  <si>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</si>
  <si>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</si>
  <si>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</si>
  <si>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</si>
  <si>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</si>
  <si>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</si>
  <si>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</si>
  <si>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</si>
  <si>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</si>
  <si>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</si>
  <si>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</si>
  <si>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</si>
  <si>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</si>
  <si>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</si>
  <si>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</si>
  <si>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</si>
  <si>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</si>
  <si>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</si>
  <si>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</si>
  <si>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</si>
  <si>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</si>
  <si>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</si>
  <si>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</si>
  <si>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</si>
  <si>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</si>
  <si>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</si>
  <si>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</si>
  <si>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</si>
  <si>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</si>
  <si>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</si>
  <si>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</si>
  <si>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</si>
  <si>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</si>
  <si>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</si>
  <si>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</si>
  <si>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</si>
  <si>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</si>
  <si>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</si>
  <si>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</si>
  <si>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</si>
  <si>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</si>
  <si>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</si>
  <si>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</si>
  <si>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</si>
  <si>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</si>
  <si>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</si>
  <si>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</si>
  <si>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</si>
  <si>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</si>
  <si>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</si>
  <si>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</si>
  <si>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</si>
  <si>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</si>
  <si>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</si>
  <si>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</si>
  <si>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</si>
  <si>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</si>
  <si>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</si>
  <si>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</si>
  <si>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</si>
  <si>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</si>
  <si>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</si>
  <si>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</si>
  <si>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</si>
  <si>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</si>
  <si>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</si>
  <si>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</si>
  <si>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</si>
  <si>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</si>
  <si>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</si>
  <si>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</si>
  <si>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</si>
  <si>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</si>
  <si>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</si>
  <si>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</si>
  <si>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</si>
  <si>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</si>
  <si>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</si>
  <si>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</si>
  <si>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</si>
  <si>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</si>
  <si>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</si>
  <si>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</si>
  <si>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</si>
  <si>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</si>
  <si>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</si>
  <si>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</si>
  <si>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</si>
  <si>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</si>
  <si>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</si>
  <si>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</si>
  <si>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</si>
  <si>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</si>
  <si>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</si>
  <si>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</si>
  <si>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</si>
  <si>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</si>
  <si>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</si>
  <si>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</si>
  <si>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</si>
  <si>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</si>
  <si>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</si>
  <si>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</si>
  <si>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</si>
  <si>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</si>
  <si>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</si>
  <si>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</si>
  <si>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</si>
  <si>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</si>
  <si>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</si>
  <si>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</si>
  <si>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</si>
  <si>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</si>
  <si>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</si>
  <si>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</si>
  <si>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</si>
  <si>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</si>
  <si>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</si>
  <si>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</si>
  <si>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</si>
  <si>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</si>
  <si>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</si>
  <si>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</si>
  <si>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</si>
  <si>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</si>
  <si>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</si>
  <si>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</si>
  <si>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</si>
  <si>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</si>
  <si>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</si>
  <si>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</si>
  <si>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</si>
  <si>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</si>
  <si>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</si>
  <si>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</si>
  <si>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</si>
  <si>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</si>
  <si>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</si>
  <si>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</si>
  <si>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</si>
  <si>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</si>
  <si>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</si>
  <si>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</si>
  <si>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</si>
  <si>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</si>
  <si>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</si>
  <si>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</si>
  <si>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</si>
  <si>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</si>
  <si>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</si>
  <si>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</si>
  <si>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</si>
  <si>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</si>
  <si>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</si>
  <si>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</si>
  <si>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</si>
  <si>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</si>
  <si>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</si>
  <si>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</si>
  <si>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</si>
  <si>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</si>
  <si>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</si>
  <si>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</si>
  <si>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</si>
  <si>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</si>
  <si>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</si>
  <si>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</si>
  <si>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</si>
  <si>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</si>
  <si>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</si>
  <si>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</si>
  <si>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</si>
  <si>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</si>
  <si>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</si>
  <si>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</si>
  <si>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</si>
  <si>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</si>
  <si>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</si>
  <si>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</si>
  <si>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</si>
  <si>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</si>
  <si>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</si>
  <si>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</si>
  <si>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</si>
  <si>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</si>
  <si>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</si>
  <si>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</si>
  <si>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</si>
  <si>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</si>
  <si>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</si>
  <si>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</si>
  <si>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</si>
  <si>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</si>
  <si>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</si>
  <si>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</si>
  <si>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</si>
  <si>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</si>
  <si>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</si>
  <si>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</si>
  <si>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</si>
  <si>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</si>
  <si>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</si>
  <si>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</si>
  <si>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</si>
  <si>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</si>
  <si>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</si>
  <si>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</si>
  <si>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</si>
  <si>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</si>
  <si>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</si>
  <si>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</si>
  <si>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</si>
  <si>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</si>
  <si>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</si>
  <si>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</si>
  <si>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</si>
  <si>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</si>
  <si>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</si>
  <si>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</si>
  <si>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</si>
  <si>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</si>
  <si>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</si>
  <si>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</si>
  <si>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</si>
  <si>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</si>
  <si>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</si>
  <si>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</si>
  <si>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</si>
  <si>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</si>
  <si>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</si>
  <si>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</si>
  <si>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</si>
  <si>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</si>
  <si>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</si>
  <si>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</si>
  <si>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</si>
  <si>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</si>
  <si>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</si>
  <si>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</si>
  <si>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</si>
  <si>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</si>
  <si>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</si>
  <si>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</si>
  <si>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</si>
  <si>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</si>
  <si>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</si>
  <si>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</si>
  <si>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</si>
  <si>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</si>
  <si>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</si>
  <si>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</si>
  <si>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</si>
  <si>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</si>
  <si>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</si>
  <si>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</si>
  <si>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</si>
  <si>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</si>
  <si>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</si>
  <si>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</si>
  <si>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</si>
  <si>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</si>
  <si>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</si>
  <si>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</si>
  <si>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</si>
  <si>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</si>
  <si>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</si>
  <si>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</si>
  <si>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</si>
  <si>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</si>
  <si>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</si>
  <si>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</si>
  <si>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</si>
  <si>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</si>
  <si>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</si>
  <si>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</si>
  <si>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</si>
  <si>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</si>
  <si>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</si>
  <si>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</si>
  <si>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</si>
  <si>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</si>
  <si>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</si>
  <si>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</si>
  <si>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</si>
  <si>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</si>
  <si>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</si>
  <si>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</si>
  <si>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</si>
  <si>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</si>
  <si>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</si>
  <si>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</si>
  <si>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</si>
  <si>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</si>
  <si>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</si>
  <si>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</si>
  <si>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</si>
  <si>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</si>
  <si>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</si>
  <si>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</si>
  <si>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</si>
  <si>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</si>
  <si>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</si>
  <si>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</si>
  <si>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</si>
  <si>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</si>
  <si>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</si>
  <si>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</si>
  <si>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</si>
  <si>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</si>
  <si>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</si>
  <si>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</si>
  <si>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</si>
  <si>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</si>
  <si>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</si>
  <si>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</si>
  <si>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</si>
  <si>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</si>
  <si>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</si>
  <si>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</si>
  <si>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</si>
  <si>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</si>
  <si>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</si>
  <si>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</si>
  <si>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</si>
  <si>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</si>
  <si>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</si>
  <si>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</si>
  <si>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</si>
  <si>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</si>
  <si>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</si>
  <si>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</si>
  <si>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</si>
  <si>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</si>
  <si>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</si>
  <si>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</si>
  <si>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</si>
  <si>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</si>
  <si>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</si>
  <si>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</si>
  <si>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</si>
  <si>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</si>
  <si>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</si>
  <si>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</si>
  <si>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</si>
  <si>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</si>
  <si>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</si>
  <si>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</si>
  <si>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</si>
  <si>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</si>
  <si>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</si>
  <si>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</si>
  <si>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</si>
  <si>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</si>
  <si>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</si>
  <si>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</si>
  <si>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</si>
  <si>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</si>
  <si>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</si>
  <si>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</si>
  <si>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</si>
  <si>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</si>
  <si>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</si>
  <si>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</si>
  <si>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</si>
  <si>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</si>
  <si>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</si>
  <si>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</si>
  <si>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</si>
  <si>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</si>
  <si>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</si>
  <si>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</si>
  <si>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</si>
  <si>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</si>
  <si>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</si>
  <si>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</si>
  <si>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</si>
  <si>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</si>
  <si>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</si>
  <si>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</si>
  <si>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</si>
  <si>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</si>
  <si>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</si>
  <si>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</si>
  <si>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</si>
  <si>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</si>
  <si>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</si>
  <si>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</si>
  <si>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</si>
  <si>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</si>
  <si>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</si>
  <si>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</si>
  <si>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</si>
  <si>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</si>
  <si>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</si>
  <si>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</si>
  <si>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</si>
  <si>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</si>
  <si>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</si>
  <si>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</si>
  <si>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</si>
  <si>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</si>
  <si>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</si>
  <si>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</si>
  <si>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</si>
  <si>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</si>
  <si>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</si>
  <si>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</si>
  <si>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</si>
  <si>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</si>
  <si>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</si>
  <si>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</si>
  <si>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</si>
  <si>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</si>
  <si>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</si>
  <si>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</si>
  <si>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</si>
  <si>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</si>
  <si>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</si>
  <si>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</si>
  <si>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</si>
  <si>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</si>
  <si>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</si>
  <si>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</si>
  <si>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</si>
  <si>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</si>
  <si>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</si>
  <si>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</si>
  <si>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</si>
  <si>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</si>
  <si>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</si>
  <si>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</si>
  <si>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</si>
  <si>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</si>
  <si>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</si>
  <si>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</si>
  <si>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</si>
  <si>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</si>
  <si>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</si>
  <si>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</si>
  <si>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</si>
  <si>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</si>
  <si>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</si>
  <si>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</si>
  <si>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</si>
  <si>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</si>
  <si>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</si>
  <si>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</si>
  <si>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</si>
  <si>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</si>
  <si>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</si>
  <si>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</si>
  <si>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</si>
  <si>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</si>
  <si>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</si>
  <si>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</si>
  <si>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</si>
  <si>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</si>
  <si>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</si>
  <si>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</si>
  <si>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</si>
  <si>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</si>
  <si>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</si>
  <si>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</si>
  <si>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</si>
  <si>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</si>
  <si>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</si>
  <si>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</si>
  <si>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</si>
  <si>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</si>
  <si>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</si>
  <si>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</si>
  <si>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</si>
  <si>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</si>
  <si>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</si>
  <si>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</si>
  <si>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</si>
  <si>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</si>
  <si>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</si>
  <si>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</si>
  <si>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</si>
  <si>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</si>
  <si>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</si>
  <si>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</si>
  <si>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</si>
  <si>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</si>
  <si>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</si>
  <si>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</si>
  <si>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</si>
  <si>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</si>
  <si>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</si>
  <si>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</si>
  <si>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</si>
  <si>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</si>
  <si>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</si>
  <si>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</si>
  <si>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</si>
  <si>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</si>
  <si>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</si>
  <si>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</si>
  <si>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</si>
  <si>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</si>
  <si>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</si>
  <si>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</si>
  <si>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</si>
  <si>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</si>
  <si>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</si>
  <si>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</si>
  <si>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</si>
  <si>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</si>
  <si>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</si>
  <si>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</si>
  <si>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</si>
  <si>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</si>
  <si>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</si>
  <si>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</si>
  <si>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</si>
  <si>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</si>
  <si>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</si>
  <si>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</si>
  <si>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</si>
  <si>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</si>
  <si>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</si>
  <si>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</si>
  <si>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</si>
  <si>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</si>
  <si>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</si>
  <si>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</si>
  <si>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</si>
  <si>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</si>
  <si>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</si>
  <si>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</si>
  <si>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</si>
  <si>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</si>
  <si>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</si>
  <si>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</si>
  <si>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</si>
  <si>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</si>
  <si>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</si>
  <si>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</si>
  <si>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</si>
  <si>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</si>
  <si>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</si>
  <si>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</si>
  <si>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</si>
  <si>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</si>
  <si>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</si>
  <si>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</si>
  <si>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</si>
  <si>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</si>
  <si>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</si>
  <si>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</si>
  <si>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</si>
  <si>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</si>
  <si>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</si>
  <si>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</si>
  <si>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</si>
  <si>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</si>
  <si>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</si>
  <si>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</si>
  <si>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</si>
  <si>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</si>
  <si>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</si>
  <si>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</si>
  <si>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</si>
  <si>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</si>
  <si>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</si>
  <si>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</si>
  <si>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</si>
  <si>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</si>
  <si>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</si>
  <si>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</si>
  <si>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</si>
  <si>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</si>
  <si>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</si>
  <si>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</si>
  <si>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</si>
  <si>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</si>
  <si>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</si>
  <si>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</si>
  <si>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</si>
  <si>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</si>
  <si>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</si>
  <si>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</si>
  <si>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</si>
  <si>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</si>
  <si>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</si>
  <si>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</si>
  <si>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</si>
  <si>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</si>
  <si>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</si>
  <si>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</si>
  <si>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</si>
  <si>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</si>
  <si>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</si>
  <si>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</si>
  <si>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----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</si>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</sst>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38" activePane="bottomRight" state="frozen"/>
      <selection pane="topLeft" activeCell="A1" activeCellId="0" sqref="A1"/>
      <selection pane="topRight" activeCell="B1" activeCellId="0" sqref="B1"/>
      <selection pane="bottomLeft" activeCell="A238" activeCellId="0" sqref="A238"/>
      <selection pane="bottomRight" activeCell="H267" activeCellId="0" sqref="H267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1.4471</v>
      </c>
      <c r="G1" s="12" t="s">
        <v>5</v>
      </c>
      <c r="H1" s="13" t="str">
        <f aca="false">ROUND(SUM(H2:H19921),2)&amp;"盈利"</f>
        <v>4393.58盈利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TEXT(ROUND(SUM(H2:H19921)/SUM(M2:M19921)*365,4),"0.00%" &amp;  " 
年化")</f>
        <v>25.16%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0.173115733333333</v>
      </c>
      <c r="H35" s="5" t="n">
        <f aca="false">IF(G35="",$F$1*C35-B35,G35-B35)</f>
        <v>23.370624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2020-02-10</v>
      </c>
      <c r="M35" s="31" t="n">
        <f aca="false">(L35-K35+1)*B35</f>
        <v>47385</v>
      </c>
      <c r="N35" s="32" t="n">
        <f aca="false">H35/M35*365</f>
        <v>0.180020634377968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-0.0166343490342837</v>
      </c>
      <c r="AD35" s="57" t="n">
        <f aca="false">IF(E35-F35&lt;0,"达成",E35-F35)</f>
        <v>0.0467636906666667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0.186514807407407</v>
      </c>
      <c r="H36" s="5" t="n">
        <f aca="false">IF(G36="",$F$1*C36-B36,G36-B36)</f>
        <v>25.179499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2020-02-10</v>
      </c>
      <c r="M36" s="31" t="n">
        <f aca="false">(L36-K36+1)*B36</f>
        <v>47250</v>
      </c>
      <c r="N36" s="32" t="n">
        <f aca="false">H36/M36*365</f>
        <v>0.194508299153439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Z36-AA36</f>
        <v>-0.0148430606158889</v>
      </c>
      <c r="AD36" s="57" t="n">
        <f aca="false">IF(E36-F36&lt;0,"达成",E36-F36)</f>
        <v>0.0333654725925926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0.188658659259259</v>
      </c>
      <c r="H37" s="5" t="n">
        <f aca="false">IF(G37="",$F$1*C37-B37,G37-B37)</f>
        <v>25.468919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2020-02-10</v>
      </c>
      <c r="M37" s="31" t="n">
        <f aca="false">(L37-K37+1)*B37</f>
        <v>47115</v>
      </c>
      <c r="N37" s="32" t="n">
        <f aca="false">H37/M37*365</f>
        <v>0.197307766847076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-0.0139542474078802</v>
      </c>
      <c r="AD37" s="57" t="n">
        <f aca="false">IF(E37-F37&lt;0,"达成",E37-F37)</f>
        <v>0.0312213820740741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0.191552859259259</v>
      </c>
      <c r="H38" s="5" t="n">
        <f aca="false">IF(G38="",$F$1*C38-B38,G38-B38)</f>
        <v>25.859636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2020-02-10</v>
      </c>
      <c r="M38" s="31" t="n">
        <f aca="false">(L38-K38+1)*B38</f>
        <v>46980</v>
      </c>
      <c r="N38" s="32" t="n">
        <f aca="false">H38/M38*365</f>
        <v>0.200910326521924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-0.0130866597511194</v>
      </c>
      <c r="AD38" s="57" t="n">
        <f aca="false">IF(E38-F38&lt;0,"达成",E38-F38)</f>
        <v>0.0283311167407408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0.167327333333333</v>
      </c>
      <c r="H39" s="5" t="n">
        <f aca="false">IF(G39="",$F$1*C39-B39,G39-B39)</f>
        <v>22.58919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2020-02-10</v>
      </c>
      <c r="M39" s="31" t="n">
        <f aca="false">(L39-K39+1)*B39</f>
        <v>46845</v>
      </c>
      <c r="N39" s="32" t="n">
        <f aca="false">H39/M39*365</f>
        <v>0.176007137367915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-0.0140192148312637</v>
      </c>
      <c r="AD39" s="57" t="n">
        <f aca="false">IF(E39-F39&lt;0,"达成",E39-F39)</f>
        <v>0.0525587266666666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0.154464222222222</v>
      </c>
      <c r="H40" s="5" t="n">
        <f aca="false">IF(G40="",$F$1*C40-B40,G40-B40)</f>
        <v>20.85267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2020-02-10</v>
      </c>
      <c r="M40" s="31" t="n">
        <f aca="false">(L40-K40+1)*B40</f>
        <v>46440</v>
      </c>
      <c r="N40" s="32" t="n">
        <f aca="false">H40/M40*365</f>
        <v>0.163893724160207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-0.0216383774239328</v>
      </c>
      <c r="AD40" s="57" t="n">
        <f aca="false">IF(E40-F40&lt;0,"达成",E40-F40)</f>
        <v>0.0654150177777777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0.148139859259259</v>
      </c>
      <c r="H41" s="5" t="n">
        <f aca="false">IF(G41="",$F$1*C41-B41,G41-B41)</f>
        <v>19.998881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2020-02-10</v>
      </c>
      <c r="M41" s="31" t="n">
        <f aca="false">(L41-K41+1)*B41</f>
        <v>46305</v>
      </c>
      <c r="N41" s="32" t="n">
        <f aca="false">H41/M41*365</f>
        <v>0.157641541194256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Z41-AA41</f>
        <v>-0.0367744575952251</v>
      </c>
      <c r="AD41" s="57" t="n">
        <f aca="false">IF(E41-F41&lt;0,"达成",E41-F41)</f>
        <v>0.0717468527407406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0.138814103703704</v>
      </c>
      <c r="H42" s="5" t="n">
        <f aca="false">IF(G42="",$F$1*C42-B42,G42-B42)</f>
        <v>18.739904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2020-02-10</v>
      </c>
      <c r="M42" s="31" t="n">
        <f aca="false">(L42-K42+1)*B42</f>
        <v>46170</v>
      </c>
      <c r="N42" s="32" t="n">
        <f aca="false">H42/M42*365</f>
        <v>0.148149555122374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-0.0623595154616681</v>
      </c>
      <c r="AD42" s="57" t="n">
        <f aca="false">IF(E42-F42&lt;0,"达成",E42-F42)</f>
        <v>0.081072018962963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0.149854940740741</v>
      </c>
      <c r="H43" s="5" t="n">
        <f aca="false">IF(G43="",$F$1*C43-B43,G43-B43)</f>
        <v>20.230417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2020-02-10</v>
      </c>
      <c r="M43" s="31" t="n">
        <f aca="false">(L43-K43+1)*B43</f>
        <v>46035</v>
      </c>
      <c r="N43" s="32" t="n">
        <f aca="false">H43/M43*365</f>
        <v>0.160401916042142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Z43-AA43</f>
        <v>-0.0565654431485481</v>
      </c>
      <c r="AD43" s="57" t="n">
        <f aca="false">IF(E43-F43&lt;0,"达成",E43-F43)</f>
        <v>0.070030167925926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0.1953046</v>
      </c>
      <c r="H44" s="5" t="n">
        <f aca="false">IF(G44="",$F$1*C44-B44,G44-B44)</f>
        <v>26.366121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2020-02-10</v>
      </c>
      <c r="M44" s="31" t="n">
        <f aca="false">(L44-K44+1)*B44</f>
        <v>45900</v>
      </c>
      <c r="N44" s="32" t="n">
        <f aca="false">H44/M44*365</f>
        <v>0.209665232352941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0.0245798939999999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0.172901348148148</v>
      </c>
      <c r="H45" s="5" t="n">
        <f aca="false">IF(G45="",$F$1*C45-B45,G45-B45)</f>
        <v>23.341682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2020-02-10</v>
      </c>
      <c r="M45" s="31" t="n">
        <f aca="false">(L45-K45+1)*B45</f>
        <v>45495</v>
      </c>
      <c r="N45" s="32" t="n">
        <f aca="false">H45/M45*365</f>
        <v>0.187267038795472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-0.0463009859213672</v>
      </c>
      <c r="AD45" s="57" t="n">
        <f aca="false">IF(E45-F45&lt;0,"达成",E45-F45)</f>
        <v>0.0469835345185184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0.165397866666667</v>
      </c>
      <c r="H46" s="5" t="n">
        <f aca="false">IF(G46="",$F$1*C46-B46,G46-B46)</f>
        <v>22.328712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2020-02-10</v>
      </c>
      <c r="M46" s="31" t="n">
        <f aca="false">(L46-K46+1)*B46</f>
        <v>45360</v>
      </c>
      <c r="N46" s="32" t="n">
        <f aca="false">H46/M46*365</f>
        <v>0.179673277777778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-0.0458780657173818</v>
      </c>
      <c r="AD46" s="57" t="n">
        <f aca="false">IF(E46-F46&lt;0,"达成",E46-F46)</f>
        <v>0.0544918293333334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0.174723622222222</v>
      </c>
      <c r="H47" s="5" t="n">
        <f aca="false">IF(G47="",$F$1*C47-B47,G47-B47)</f>
        <v>23.587689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2020-02-10</v>
      </c>
      <c r="M47" s="31" t="n">
        <f aca="false">(L47-K47+1)*B47</f>
        <v>45225</v>
      </c>
      <c r="N47" s="32" t="n">
        <f aca="false">H47/M47*365</f>
        <v>0.190370513764511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Z47-AA47</f>
        <v>-0.0418153152053049</v>
      </c>
      <c r="AD47" s="57" t="n">
        <f aca="false">IF(E47-F47&lt;0,"达成",E47-F47)</f>
        <v>0.0451620957777777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0.182441488888889</v>
      </c>
      <c r="H48" s="5" t="n">
        <f aca="false">IF(G48="",$F$1*C48-B48,G48-B48)</f>
        <v>24.629601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2020-02-10</v>
      </c>
      <c r="M48" s="31" t="n">
        <f aca="false">(L48-K48+1)*B48</f>
        <v>45090</v>
      </c>
      <c r="N48" s="32" t="n">
        <f aca="false">H48/M48*365</f>
        <v>0.199374680971391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-0.0383791517093779</v>
      </c>
      <c r="AD48" s="57" t="n">
        <f aca="false">IF(E48-F48&lt;0,"达成",E48-F48)</f>
        <v>0.0374390991111111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0.168399259259259</v>
      </c>
      <c r="H49" s="5" t="n">
        <f aca="false">IF(G49="",$F$1*C49-B49,G49-B49)</f>
        <v>22.7339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2020-02-10</v>
      </c>
      <c r="M49" s="31" t="n">
        <f aca="false">(L49-K49+1)*B49</f>
        <v>44955</v>
      </c>
      <c r="N49" s="32" t="n">
        <f aca="false">H49/M49*365</f>
        <v>0.184581770659548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0.0514894074074074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0.137527792592593</v>
      </c>
      <c r="H50" s="5" t="n">
        <f aca="false">IF(G50="",$F$1*C50-B50,G50-B50)</f>
        <v>18.566252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2020-02-10</v>
      </c>
      <c r="M50" s="31" t="n">
        <f aca="false">(L50-K50+1)*B50</f>
        <v>44550</v>
      </c>
      <c r="N50" s="32" t="n">
        <f aca="false">H50/M50*365</f>
        <v>0.15211407362514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-0.0444305294423328</v>
      </c>
      <c r="AD50" s="57" t="n">
        <f aca="false">IF(E50-F50&lt;0,"达成",E50-F50)</f>
        <v>0.082362922074074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0.14278022962963</v>
      </c>
      <c r="H51" s="5" t="n">
        <f aca="false">IF(G51="",$F$1*C51-B51,G51-B51)</f>
        <v>19.275331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2020-02-10</v>
      </c>
      <c r="M51" s="31" t="n">
        <f aca="false">(L51-K51+1)*B51</f>
        <v>44415</v>
      </c>
      <c r="N51" s="32" t="n">
        <f aca="false">H51/M51*365</f>
        <v>0.158403598221322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Z51-AA51</f>
        <v>-0.0415172893440028</v>
      </c>
      <c r="AD51" s="57" t="n">
        <f aca="false">IF(E51-F51&lt;0,"达成",E51-F51)</f>
        <v>0.0771062150370371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0.142351459259259</v>
      </c>
      <c r="H52" s="5" t="n">
        <f aca="false">IF(G52="",$F$1*C52-B52,G52-B52)</f>
        <v>19.217447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2020-02-10</v>
      </c>
      <c r="M52" s="31" t="n">
        <f aca="false">(L52-K52+1)*B52</f>
        <v>44280</v>
      </c>
      <c r="N52" s="32" t="n">
        <f aca="false">H52/M52*365</f>
        <v>0.158409398261066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-0.0399529126996261</v>
      </c>
      <c r="AD52" s="57" t="n">
        <f aca="false">IF(E52-F52&lt;0,"达成",E52-F52)</f>
        <v>0.0775367834074075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0.142029881481482</v>
      </c>
      <c r="H53" s="5" t="n">
        <f aca="false">IF(G53="",$F$1*C53-B53,G53-B53)</f>
        <v>19.174034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2020-02-10</v>
      </c>
      <c r="M53" s="31" t="n">
        <f aca="false">(L53-K53+1)*B53</f>
        <v>44145</v>
      </c>
      <c r="N53" s="32" t="n">
        <f aca="false">H53/M53*365</f>
        <v>0.158534882999207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Z53-AA53</f>
        <v>-0.0384625446800153</v>
      </c>
      <c r="AD53" s="57" t="n">
        <f aca="false">IF(E53-F53&lt;0,"达成",E53-F53)</f>
        <v>0.0778614678518519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0.14278022962963</v>
      </c>
      <c r="H54" s="5" t="n">
        <f aca="false">IF(G54="",$F$1*C54-B54,G54-B54)</f>
        <v>19.275331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2020-02-10</v>
      </c>
      <c r="M54" s="31" t="n">
        <f aca="false">(L54-K54+1)*B54</f>
        <v>44010</v>
      </c>
      <c r="N54" s="32" t="n">
        <f aca="false">H54/M54*365</f>
        <v>0.159861300045444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0.0771062150370371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0.169042414814815</v>
      </c>
      <c r="H55" s="5" t="n">
        <f aca="false">IF(G55="",$F$1*C55-B55,G55-B55)</f>
        <v>22.820726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2020-02-10</v>
      </c>
      <c r="M55" s="31" t="n">
        <f aca="false">(L55-K55+1)*B55</f>
        <v>43605</v>
      </c>
      <c r="N55" s="32" t="n">
        <f aca="false">H55/M55*365</f>
        <v>0.191023162252035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0.0508375665185185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0.181798333333333</v>
      </c>
      <c r="H56" s="5" t="n">
        <f aca="false">IF(G56="",$F$1*C56-B56,G56-B56)</f>
        <v>24.542775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2020-02-10</v>
      </c>
      <c r="M56" s="31" t="n">
        <f aca="false">(L56-K56+1)*B56</f>
        <v>43470</v>
      </c>
      <c r="N56" s="32" t="n">
        <f aca="false">H56/M56*365</f>
        <v>0.206075750517598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0.0380848166666667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0.1692568</v>
      </c>
      <c r="H57" s="5" t="n">
        <f aca="false">IF(G57="",$F$1*C57-B57,G57-B57)</f>
        <v>22.849668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2020-02-10</v>
      </c>
      <c r="M57" s="31" t="n">
        <f aca="false">(L57-K57+1)*B57</f>
        <v>43335</v>
      </c>
      <c r="N57" s="32" t="n">
        <f aca="false">H57/M57*365</f>
        <v>0.192457109034268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-0.0283446531968861</v>
      </c>
      <c r="AD57" s="57" t="n">
        <f aca="false">IF(E57-F57&lt;0,"达成",E57-F57)</f>
        <v>0.0506251199999999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0.173437311111111</v>
      </c>
      <c r="H58" s="5" t="n">
        <f aca="false">IF(G58="",$F$1*C58-B58,G58-B58)</f>
        <v>23.414037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2020-02-10</v>
      </c>
      <c r="M58" s="31" t="n">
        <f aca="false">(L58-K58+1)*B58</f>
        <v>43200</v>
      </c>
      <c r="N58" s="32" t="n">
        <f aca="false">H58/M58*365</f>
        <v>0.197826932986111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-0.0266185253861655</v>
      </c>
      <c r="AD58" s="57" t="n">
        <f aca="false">IF(E58-F58&lt;0,"达成",E58-F58)</f>
        <v>0.0464448568888888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0.13206097037037</v>
      </c>
      <c r="H59" s="5" t="n">
        <f aca="false">IF(G59="",$F$1*C59-B59,G59-B59)</f>
        <v>17.828231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2020-02-10</v>
      </c>
      <c r="M59" s="31" t="n">
        <f aca="false">(L59-K59+1)*B59</f>
        <v>43065</v>
      </c>
      <c r="N59" s="32" t="n">
        <f aca="false">H59/M59*365</f>
        <v>0.151104245094625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Z59-AA59</f>
        <v>-0.0374438508793664</v>
      </c>
      <c r="AD59" s="57" t="n">
        <f aca="false">IF(E59-F59&lt;0,"达成",E59-F59)</f>
        <v>0.0878272209629628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0.104190896296296</v>
      </c>
      <c r="H60" s="5" t="n">
        <f aca="false">IF(G60="",$F$1*C60-B60,G60-B60)</f>
        <v>14.065771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2020-02-10</v>
      </c>
      <c r="M60" s="31" t="n">
        <f aca="false">(L60-K60+1)*B60</f>
        <v>42660</v>
      </c>
      <c r="N60" s="32" t="n">
        <f aca="false">H60/M60*365</f>
        <v>0.120347079582747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-0.0977802443216862</v>
      </c>
      <c r="AD60" s="57" t="n">
        <f aca="false">IF(E60-F60&lt;0,"达成",E60-F60)</f>
        <v>0.115702497037037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0.104726859259259</v>
      </c>
      <c r="H61" s="5" t="n">
        <f aca="false">IF(G61="",$F$1*C61-B61,G61-B61)</f>
        <v>14.138126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2020-02-10</v>
      </c>
      <c r="M61" s="31" t="n">
        <f aca="false">(L61-K61+1)*B61</f>
        <v>42525</v>
      </c>
      <c r="N61" s="32" t="n">
        <f aca="false">H61/M61*365</f>
        <v>0.121350170252792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Z61-AA61</f>
        <v>-0.0936123030596132</v>
      </c>
      <c r="AD61" s="57" t="n">
        <f aca="false">IF(E61-F61&lt;0,"达成",E61-F61)</f>
        <v>0.115162072740741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0.0914349777777777</v>
      </c>
      <c r="H62" s="5" t="n">
        <f aca="false">IF(G62="",$F$1*C62-B62,G62-B62)</f>
        <v>12.343722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2020-02-10</v>
      </c>
      <c r="M62" s="31" t="n">
        <f aca="false">(L62-K62+1)*B62</f>
        <v>42390</v>
      </c>
      <c r="N62" s="32" t="n">
        <f aca="false">H62/M62*365</f>
        <v>0.106285881811748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-0.0997247551106974</v>
      </c>
      <c r="AD62" s="57" t="n">
        <f aca="false">IF(E62-F62&lt;0,"达成",E62-F62)</f>
        <v>0.128458506222222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0.0811042916666667</v>
      </c>
      <c r="H63" s="5" t="n">
        <f aca="false">IF(G63="",$F$1*C63-B63,G63-B63)</f>
        <v>9.73251500000001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2020-02-10</v>
      </c>
      <c r="M63" s="31" t="n">
        <f aca="false">(L63-K63+1)*B63</f>
        <v>37560</v>
      </c>
      <c r="N63" s="32" t="n">
        <f aca="false">H63/M63*365</f>
        <v>0.094578487087327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0.128803741666667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0.0819484333333333</v>
      </c>
      <c r="H64" s="5" t="n">
        <f aca="false">IF(G64="",$F$1*C64-B64,G64-B64)</f>
        <v>9.83381199999999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2020-02-10</v>
      </c>
      <c r="M64" s="31" t="n">
        <f aca="false">(L64-K64+1)*B64</f>
        <v>37080</v>
      </c>
      <c r="N64" s="32" t="n">
        <f aca="false">H64/M64*365</f>
        <v>0.0967999293419633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0.127956198666667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0.0774865416666666</v>
      </c>
      <c r="H65" s="5" t="n">
        <f aca="false">IF(G65="",$F$1*C65-B65,G65-B65)</f>
        <v>9.298385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2020-02-10</v>
      </c>
      <c r="M65" s="31" t="n">
        <f aca="false">(L65-K65+1)*B65</f>
        <v>36960</v>
      </c>
      <c r="N65" s="32" t="n">
        <f aca="false">H65/M65*365</f>
        <v>0.0918265834686147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</v>
      </c>
      <c r="AD65" s="57" t="n">
        <f aca="false">IF(E65-F65&lt;0,"达成",E65-F65)</f>
        <v>0.132422141666667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0.0748335249999999</v>
      </c>
      <c r="H66" s="5" t="n">
        <f aca="false">IF(G66="",$F$1*C66-B66,G66-B66)</f>
        <v>8.98002299999999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2020-02-10</v>
      </c>
      <c r="M66" s="31" t="n">
        <f aca="false">(L66-K66+1)*B66</f>
        <v>36840</v>
      </c>
      <c r="N66" s="32" t="n">
        <f aca="false">H66/M66*365</f>
        <v>0.0889714548045601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-0.0982222129841446</v>
      </c>
      <c r="AD66" s="57" t="n">
        <f aca="false">IF(E66-F66&lt;0,"达成",E66-F66)</f>
        <v>0.135074491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0.097263575</v>
      </c>
      <c r="H67" s="5" t="n">
        <f aca="false">IF(G67="",$F$1*C67-B67,G67-B67)</f>
        <v>11.671629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2020-02-10</v>
      </c>
      <c r="M67" s="31" t="n">
        <f aca="false">(L67-K67+1)*B67</f>
        <v>36720</v>
      </c>
      <c r="N67" s="32" t="n">
        <f aca="false">H67/M67*365</f>
        <v>0.116017009395425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Z67-AA67</f>
        <v>-0.0855118455035098</v>
      </c>
      <c r="AD67" s="57" t="n">
        <f aca="false">IF(E67-F67&lt;0,"达成",E67-F67)</f>
        <v>0.112643843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0.0996754083333333</v>
      </c>
      <c r="H68" s="5" t="n">
        <f aca="false">IF(G68="",$F$1*C68-B68,G68-B68)</f>
        <v>11.961049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2020-02-10</v>
      </c>
      <c r="M68" s="31" t="n">
        <f aca="false">(L68-K68+1)*B68</f>
        <v>36600</v>
      </c>
      <c r="N68" s="32" t="n">
        <f aca="false">H68/M68*365</f>
        <v>0.119283685382514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Z68-AA68</f>
        <v>-0.0817721309981947</v>
      </c>
      <c r="AD68" s="57" t="n">
        <f aca="false">IF(E68-F68&lt;0,"达成",E68-F68)</f>
        <v>0.110231349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0.103051975</v>
      </c>
      <c r="H69" s="5" t="n">
        <f aca="false">IF(G69="",$F$1*C69-B69,G69-B69)</f>
        <v>12.366237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2020-02-10</v>
      </c>
      <c r="M69" s="31" t="n">
        <f aca="false">(L69-K69+1)*B69</f>
        <v>36240</v>
      </c>
      <c r="N69" s="32" t="n">
        <f aca="false">H69/M69*365</f>
        <v>0.124549572433775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-0.0778439533853068</v>
      </c>
      <c r="AD69" s="57" t="n">
        <f aca="false">IF(E69-F69&lt;0,"达成",E69-F69)</f>
        <v>0.106856217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0.0751417037037036</v>
      </c>
      <c r="H70" s="5" t="n">
        <f aca="false">IF(G70="",$F$1*C70-B70,G70-B70)</f>
        <v>10.14413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2020-02-10</v>
      </c>
      <c r="M70" s="31" t="n">
        <f aca="false">(L70-K70+1)*B70</f>
        <v>40635</v>
      </c>
      <c r="N70" s="32" t="n">
        <f aca="false">H70/M70*365</f>
        <v>0.0911186772486772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0.144753842962963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0.0747129333333334</v>
      </c>
      <c r="H71" s="5" t="n">
        <f aca="false">IF(G71="",$F$1*C71-B71,G71-B71)</f>
        <v>8.965552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2020-02-10</v>
      </c>
      <c r="M71" s="31" t="n">
        <f aca="false">(L71-K71+1)*B71</f>
        <v>36000</v>
      </c>
      <c r="N71" s="32" t="n">
        <f aca="false">H71/M71*365</f>
        <v>0.0909007355555556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Z71-AA71</f>
        <v>-0.0837991902344808</v>
      </c>
      <c r="AD71" s="57" t="n">
        <f aca="false">IF(E71-F71&lt;0,"达成",E71-F71)</f>
        <v>0.135192058666667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0.0784512750000002</v>
      </c>
      <c r="H72" s="5" t="n">
        <f aca="false">IF(G72="",$F$1*C72-B72,G72-B72)</f>
        <v>9.41415300000003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2020-02-10</v>
      </c>
      <c r="M72" s="31" t="n">
        <f aca="false">(L72-K72+1)*B72</f>
        <v>35880</v>
      </c>
      <c r="N72" s="32" t="n">
        <f aca="false">H72/M72*365</f>
        <v>0.0957682788461541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-0.0798094617679679</v>
      </c>
      <c r="AD72" s="57" t="n">
        <f aca="false">IF(E72-F72&lt;0,"达成",E72-F72)</f>
        <v>0.131457411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0.0663921083333335</v>
      </c>
      <c r="H73" s="5" t="n">
        <f aca="false">IF(G73="",$F$1*C73-B73,G73-B73)</f>
        <v>7.96705300000002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2020-02-10</v>
      </c>
      <c r="M73" s="31" t="n">
        <f aca="false">(L73-K73+1)*B73</f>
        <v>35760</v>
      </c>
      <c r="N73" s="32" t="n">
        <f aca="false">H73/M73*365</f>
        <v>0.0813191930928414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-0.0854311115058806</v>
      </c>
      <c r="AD73" s="57" t="n">
        <f aca="false">IF(E73-F73&lt;0,"达成",E73-F73)</f>
        <v>0.143513239666666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0.0902692583333334</v>
      </c>
      <c r="H74" s="5" t="n">
        <f aca="false">IF(G74="",$F$1*C74-B74,G74-B74)</f>
        <v>10.832311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2020-02-10</v>
      </c>
      <c r="M74" s="31" t="n">
        <f aca="false">(L74-K74+1)*B74</f>
        <v>35400</v>
      </c>
      <c r="N74" s="32" t="n">
        <f aca="false">H74/M74*365</f>
        <v>0.111689082344633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Z74-AA74</f>
        <v>-0.0734318924069384</v>
      </c>
      <c r="AD74" s="57" t="n">
        <f aca="false">IF(E74-F74&lt;0,"达成",E74-F74)</f>
        <v>0.119635099666667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0.0918369500000002</v>
      </c>
      <c r="H75" s="5" t="n">
        <f aca="false">IF(G75="",$F$1*C75-B75,G75-B75)</f>
        <v>11.020434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2020-02-10</v>
      </c>
      <c r="M75" s="31" t="n">
        <f aca="false">(L75-K75+1)*B75</f>
        <v>35280</v>
      </c>
      <c r="N75" s="32" t="n">
        <f aca="false">H75/M75*365</f>
        <v>0.114015261054422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-0.0707009330625426</v>
      </c>
      <c r="AD75" s="57" t="n">
        <f aca="false">IF(E75-F75&lt;0,"达成",E75-F75)</f>
        <v>0.118067618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0.0891839333333332</v>
      </c>
      <c r="H76" s="5" t="n">
        <f aca="false">IF(G76="",$F$1*C76-B76,G76-B76)</f>
        <v>10.702072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2020-02-10</v>
      </c>
      <c r="M76" s="31" t="n">
        <f aca="false">(L76-K76+1)*B76</f>
        <v>35160</v>
      </c>
      <c r="N76" s="32" t="n">
        <f aca="false">H76/M76*365</f>
        <v>0.111099439135381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-0.0697017795492778</v>
      </c>
      <c r="AD76" s="57" t="n">
        <f aca="false">IF(E76-F76&lt;0,"达成",E76-F76)</f>
        <v>0.120725181333333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0.112216941666667</v>
      </c>
      <c r="H77" s="5" t="n">
        <f aca="false">IF(G77="",$F$1*C77-B77,G77-B77)</f>
        <v>13.466033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2020-02-10</v>
      </c>
      <c r="M77" s="31" t="n">
        <f aca="false">(L77-K77+1)*B77</f>
        <v>35040</v>
      </c>
      <c r="N77" s="32" t="n">
        <f aca="false">H77/M77*365</f>
        <v>0.140271177083333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-0.0593226627278627</v>
      </c>
      <c r="AD77" s="57" t="n">
        <f aca="false">IF(E77-F77&lt;0,"达成",E77-F77)</f>
        <v>0.0976911303333332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0.12627257037037</v>
      </c>
      <c r="H78" s="5" t="n">
        <f aca="false">IF(G78="",$F$1*C78-B78,G78-B78)</f>
        <v>17.046797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2020-02-10</v>
      </c>
      <c r="M78" s="31" t="n">
        <f aca="false">(L78-K78+1)*B78</f>
        <v>39285</v>
      </c>
      <c r="N78" s="32" t="n">
        <f aca="false">H78/M78*365</f>
        <v>0.158383120911289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-0.0525681003943022</v>
      </c>
      <c r="AD78" s="57" t="n">
        <f aca="false">IF(E78-F78&lt;0,"达成",E78-F78)</f>
        <v>0.093618316962963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0.123271177777778</v>
      </c>
      <c r="H79" s="5" t="n">
        <f aca="false">IF(G79="",$F$1*C79-B79,G79-B79)</f>
        <v>16.641609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2020-02-10</v>
      </c>
      <c r="M79" s="31" t="n">
        <f aca="false">(L79-K79+1)*B79</f>
        <v>38880</v>
      </c>
      <c r="N79" s="32" t="n">
        <f aca="false">H79/M79*365</f>
        <v>0.15622909683642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Z79-AA79</f>
        <v>-0.0519610930373162</v>
      </c>
      <c r="AD79" s="57" t="n">
        <f aca="false">IF(E79-F79&lt;0,"达成",E79-F79)</f>
        <v>0.0966176842222221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0.119733822222222</v>
      </c>
      <c r="H80" s="5" t="n">
        <f aca="false">IF(G80="",$F$1*C80-B80,G80-B80)</f>
        <v>16.164066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2020-02-10</v>
      </c>
      <c r="M80" s="31" t="n">
        <f aca="false">(L80-K80+1)*B80</f>
        <v>38745</v>
      </c>
      <c r="N80" s="32" t="n">
        <f aca="false">H80/M80*365</f>
        <v>0.152274721641502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Z80-AA80</f>
        <v>-0.0515583570310365</v>
      </c>
      <c r="AD80" s="57" t="n">
        <f aca="false">IF(E80-F80&lt;0,"达成",E80-F80)</f>
        <v>0.100150525777778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0.185014111111111</v>
      </c>
      <c r="H81" s="5" t="n">
        <f aca="false">IF(G81="",$F$1*C81-B81,G81-B81)</f>
        <v>24.976905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2020-02-10</v>
      </c>
      <c r="M81" s="31" t="n">
        <f aca="false">(L81-K81+1)*B81</f>
        <v>37935</v>
      </c>
      <c r="N81" s="32" t="n">
        <f aca="false">H81/M81*365</f>
        <v>0.240320820482404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0.034870408888889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0.174080466666667</v>
      </c>
      <c r="H82" s="5" t="n">
        <f aca="false">IF(G82="",$F$1*C82-B82,G82-B82)</f>
        <v>23.500863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2020-02-10</v>
      </c>
      <c r="M82" s="31" t="n">
        <f aca="false">(L82-K82+1)*B82</f>
        <v>37800</v>
      </c>
      <c r="N82" s="32" t="n">
        <f aca="false">H82/M82*365</f>
        <v>0.226926322619048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Z82-AA82</f>
        <v>-0.0318830306492306</v>
      </c>
      <c r="AD82" s="57" t="n">
        <f aca="false">IF(E82-F82&lt;0,"达成",E82-F82)</f>
        <v>0.0457998513333333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0.18994497037037</v>
      </c>
      <c r="H83" s="5" t="n">
        <f aca="false">IF(G83="",$F$1*C83-B83,G83-B83)</f>
        <v>25.642571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2020-02-10</v>
      </c>
      <c r="M83" s="31" t="n">
        <f aca="false">(L83-K83+1)*B83</f>
        <v>37665</v>
      </c>
      <c r="N83" s="32" t="n">
        <f aca="false">H83/M83*365</f>
        <v>0.248494316075933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Z83-AA83</f>
        <v>-0.0263567687713735</v>
      </c>
      <c r="AD83" s="57" t="n">
        <f aca="false">IF(E83-F83&lt;0,"达成",E83-F83)</f>
        <v>0.0299361262962963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0.170971881481481</v>
      </c>
      <c r="H85" s="5" t="n">
        <f aca="false">IF(G85="",$F$1*C85-B85,G85-B85)</f>
        <v>23.081204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2020-02-10</v>
      </c>
      <c r="M85" s="31" t="n">
        <f aca="false">(L85-K85+1)*B85</f>
        <v>37395</v>
      </c>
      <c r="N85" s="32" t="n">
        <f aca="false">H85/M85*365</f>
        <v>0.225287858269822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-0.030365399986978</v>
      </c>
      <c r="AD85" s="57" t="n">
        <f aca="false">IF(E85-F85&lt;0,"达成",E85-F85)</f>
        <v>0.0489107905185186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0.1895162</v>
      </c>
      <c r="H86" s="5" t="n">
        <f aca="false">IF(G86="",$F$1*C86-B86,G86-B86)</f>
        <v>25.584687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2020-02-10</v>
      </c>
      <c r="M86" s="31" t="n">
        <f aca="false">(L86-K86+1)*B86</f>
        <v>36990</v>
      </c>
      <c r="N86" s="32" t="n">
        <f aca="false">H86/M86*365</f>
        <v>0.252457711678832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0.030362102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0.196912488888889</v>
      </c>
      <c r="H87" s="5" t="n">
        <f aca="false">IF(G87="",$F$1*C87-B87,G87-B87)</f>
        <v>26.583186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2020-02-10</v>
      </c>
      <c r="M87" s="31" t="n">
        <f aca="false">(L87-K87+1)*B87</f>
        <v>36855</v>
      </c>
      <c r="N87" s="32" t="n">
        <f aca="false">H87/M87*365</f>
        <v>0.263271276353277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0.022988699111111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0.171507844444444</v>
      </c>
      <c r="H88" s="5" t="n">
        <f aca="false">IF(G88="",$F$1*C88-B88,G88-B88)</f>
        <v>23.153559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2020-02-10</v>
      </c>
      <c r="M88" s="31" t="n">
        <f aca="false">(L88-K88+1)*B88</f>
        <v>36720</v>
      </c>
      <c r="N88" s="32" t="n">
        <f aca="false">H88/M88*365</f>
        <v>0.230148394199346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0.0483795375555556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0.166684177777778</v>
      </c>
      <c r="H89" s="5" t="n">
        <f aca="false">IF(G89="",$F$1*C89-B89,G89-B89)</f>
        <v>22.502364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2020-02-10</v>
      </c>
      <c r="M89" s="31" t="n">
        <f aca="false">(L89-K89+1)*B89</f>
        <v>36585</v>
      </c>
      <c r="N89" s="32" t="n">
        <f aca="false">H89/M89*365</f>
        <v>0.224500829848298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0.0531958942222222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0.19573337037037</v>
      </c>
      <c r="H90" s="5" t="n">
        <f aca="false">IF(G90="",$F$1*C90-B90,G90-B90)</f>
        <v>26.424005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2020-02-10</v>
      </c>
      <c r="M90" s="31" t="n">
        <f aca="false">(L90-K90+1)*B90</f>
        <v>36450</v>
      </c>
      <c r="N90" s="32" t="n">
        <f aca="false">H90/M90*365</f>
        <v>0.26460251920439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0.024146182962963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0.205273511111111</v>
      </c>
      <c r="H91" s="5" t="n">
        <f aca="false">IF(G91="",$F$1*C91-B91,G91-B91)</f>
        <v>27.711924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2020-02-10</v>
      </c>
      <c r="M91" s="31" t="n">
        <f aca="false">(L91-K91+1)*B91</f>
        <v>36045</v>
      </c>
      <c r="N91" s="32" t="n">
        <f aca="false">H91/M91*365</f>
        <v>0.280617346650021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0.0146110248888888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0.190052162962963</v>
      </c>
      <c r="H92" s="5" t="n">
        <f aca="false">IF(G92="",$F$1*C92-B92,G92-B92)</f>
        <v>25.657042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2020-02-10</v>
      </c>
      <c r="M92" s="31" t="n">
        <f aca="false">(L92-K92+1)*B92</f>
        <v>35910</v>
      </c>
      <c r="N92" s="32" t="n">
        <f aca="false">H92/M92*365</f>
        <v>0.260785862712336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0.0298296290370371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0.1953046</v>
      </c>
      <c r="H93" s="5" t="n">
        <f aca="false">IF(G93="",$F$1*C93-B93,G93-B93)</f>
        <v>26.366121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2020-02-10</v>
      </c>
      <c r="M93" s="31" t="n">
        <f aca="false">(L93-K93+1)*B93</f>
        <v>35775</v>
      </c>
      <c r="N93" s="32" t="n">
        <f aca="false">H93/M93*365</f>
        <v>0.269004449056604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0.0245798939999999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0.196698103703704</v>
      </c>
      <c r="H96" s="5" t="n">
        <f aca="false">IF(G96="",$F$1*C96-B96,G96-B96)</f>
        <v>26.554244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2020-02-10</v>
      </c>
      <c r="M96" s="31" t="n">
        <f aca="false">(L96-K96+1)*B96</f>
        <v>35100</v>
      </c>
      <c r="N96" s="32" t="n">
        <f aca="false">H96/M96*365</f>
        <v>0.276133876353276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-0.0170838977616257</v>
      </c>
      <c r="AD96" s="57" t="n">
        <f aca="false">IF(E96-F96&lt;0,"达成",E96-F96)</f>
        <v>0.0231795389629629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0.185550074074074</v>
      </c>
      <c r="H97" s="5" t="n">
        <f aca="false">IF(G97="",$F$1*C97-B97,G97-B97)</f>
        <v>25.04926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2020-02-10</v>
      </c>
      <c r="M97" s="31" t="n">
        <f aca="false">(L97-K97+1)*B97</f>
        <v>34965</v>
      </c>
      <c r="N97" s="32" t="n">
        <f aca="false">H97/M97*365</f>
        <v>0.261489486629487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0.0343308592592593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0.187908311111111</v>
      </c>
      <c r="H98" s="5" t="n">
        <f aca="false">IF(G98="",$F$1*C98-B98,G98-B98)</f>
        <v>25.367622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2020-02-10</v>
      </c>
      <c r="M98" s="31" t="n">
        <f aca="false">(L98-K98+1)*B98</f>
        <v>34830</v>
      </c>
      <c r="N98" s="32" t="n">
        <f aca="false">H98/M98*365</f>
        <v>0.265839277347114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-0.0183617102935307</v>
      </c>
      <c r="AD98" s="57" t="n">
        <f aca="false">IF(E98-F98&lt;0,"达成",E98-F98)</f>
        <v>0.0319740968888891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0.194232674074074</v>
      </c>
      <c r="H99" s="5" t="n">
        <f aca="false">IF(G99="",$F$1*C99-B99,G99-B99)</f>
        <v>26.221411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2020-02-10</v>
      </c>
      <c r="M99" s="31" t="n">
        <f aca="false">(L99-K99+1)*B99</f>
        <v>34695</v>
      </c>
      <c r="N99" s="32" t="n">
        <f aca="false">H99/M99*365</f>
        <v>0.275855743334774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0.025652913925926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0.197019681481481</v>
      </c>
      <c r="H100" s="5" t="n">
        <f aca="false">IF(G100="",$F$1*C100-B100,G100-B100)</f>
        <v>26.597657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2020-02-10</v>
      </c>
      <c r="M100" s="31" t="n">
        <f aca="false">(L100-K100+1)*B100</f>
        <v>34560</v>
      </c>
      <c r="N100" s="32" t="n">
        <f aca="false">H100/M100*365</f>
        <v>0.280906967737268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</v>
      </c>
      <c r="AD100" s="57" t="n">
        <f aca="false">IF(E100-F100&lt;0,"达成",E100-F100)</f>
        <v>0.0228597791851852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0.195840562962963</v>
      </c>
      <c r="H101" s="5" t="n">
        <f aca="false">IF(G101="",$F$1*C101-B101,G101-B101)</f>
        <v>26.438476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2020-02-10</v>
      </c>
      <c r="M101" s="31" t="n">
        <f aca="false">(L101-K101+1)*B101</f>
        <v>34155</v>
      </c>
      <c r="N101" s="32" t="n">
        <f aca="false">H101/M101*365</f>
        <v>0.282536780559215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0.0240396103703703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0.206238244444444</v>
      </c>
      <c r="H102" s="5" t="n">
        <f aca="false">IF(G102="",$F$1*C102-B102,G102-B102)</f>
        <v>27.842163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2020-02-10</v>
      </c>
      <c r="M102" s="31" t="n">
        <f aca="false">(L102-K102+1)*B102</f>
        <v>34020</v>
      </c>
      <c r="N102" s="32" t="n">
        <f aca="false">H102/M102*365</f>
        <v>0.298718092151675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0.0136432175555556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0.206345437037037</v>
      </c>
      <c r="H103" s="5" t="n">
        <f aca="false">IF(G103="",$F$1*C103-B103,G103-B103)</f>
        <v>27.856634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2020-02-10</v>
      </c>
      <c r="M103" s="31" t="n">
        <f aca="false">(L103-K103+1)*B103</f>
        <v>33885</v>
      </c>
      <c r="N103" s="32" t="n">
        <f aca="false">H103/M103*365</f>
        <v>0.300064081747086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0.0135365096296295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0.201950540740741</v>
      </c>
      <c r="H105" s="5" t="n">
        <f aca="false">IF(G105="",$F$1*C105-B105,G105-B105)</f>
        <v>27.263323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2020-02-10</v>
      </c>
      <c r="M105" s="31" t="n">
        <f aca="false">(L105-K105+1)*B105</f>
        <v>33210</v>
      </c>
      <c r="N105" s="32" t="n">
        <f aca="false">H105/M105*365</f>
        <v>0.29964206248118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0.0179328672592594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0.167648911111111</v>
      </c>
      <c r="H106" s="5" t="n">
        <f aca="false">IF(G106="",$F$1*C106-B106,G106-B106)</f>
        <v>22.632603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2020-02-10</v>
      </c>
      <c r="M106" s="31" t="n">
        <f aca="false">(L106-K106+1)*B106</f>
        <v>33075</v>
      </c>
      <c r="N106" s="32" t="n">
        <f aca="false">H106/M106*365</f>
        <v>0.249762663492064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0.0522401248888888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0.175902740740741</v>
      </c>
      <c r="H107" s="5" t="n">
        <f aca="false">IF(G107="",$F$1*C107-B107,G107-B107)</f>
        <v>23.74687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2020-02-10</v>
      </c>
      <c r="M107" s="31" t="n">
        <f aca="false">(L107-K107+1)*B107</f>
        <v>32940</v>
      </c>
      <c r="N107" s="32" t="n">
        <f aca="false">H107/M107*365</f>
        <v>0.263133198239223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0.0439854392592593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0.177832207407407</v>
      </c>
      <c r="H108" s="5" t="n">
        <f aca="false">IF(G108="",$F$1*C108-B108,G108-B108)</f>
        <v>24.007348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2020-02-10</v>
      </c>
      <c r="M108" s="31" t="n">
        <f aca="false">(L108-K108+1)*B108</f>
        <v>32805</v>
      </c>
      <c r="N108" s="32" t="n">
        <f aca="false">H108/M108*365</f>
        <v>0.267114221002896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0.0420789339259259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0.185978844444444</v>
      </c>
      <c r="H109" s="5" t="n">
        <f aca="false">IF(G109="",$F$1*C109-B109,G109-B109)</f>
        <v>25.107144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2020-02-10</v>
      </c>
      <c r="M109" s="31" t="n">
        <f aca="false">(L109-K109+1)*B109</f>
        <v>32670</v>
      </c>
      <c r="N109" s="32" t="n">
        <f aca="false">H109/M109*365</f>
        <v>0.280505281910009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689.634395999998</v>
      </c>
      <c r="Z109" s="40" t="n">
        <f aca="false">W109/X109-1</f>
        <v>0.0458838586826347</v>
      </c>
      <c r="AA109" s="40" t="n">
        <f aca="false">S109/(X109-V109)-1</f>
        <v>0.0607935736217005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0.0339050915555555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0.18619322962963</v>
      </c>
      <c r="H110" s="5" t="n">
        <f aca="false">IF(G110="",$F$1*C110-B110,G110-B110)</f>
        <v>25.136086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2020-02-10</v>
      </c>
      <c r="M110" s="31" t="n">
        <f aca="false">(L110-K110+1)*B110</f>
        <v>32265</v>
      </c>
      <c r="N110" s="32" t="n">
        <f aca="false">H110/M110*365</f>
        <v>0.284353677049434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687.487567999997</v>
      </c>
      <c r="Z110" s="40" t="n">
        <f aca="false">W110/X110-1</f>
        <v>0.0453338323771841</v>
      </c>
      <c r="AA110" s="40" t="n">
        <f aca="false">S110/(X110-V110)-1</f>
        <v>0.0598915719055968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0.0336921997037037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0.182334296296296</v>
      </c>
      <c r="H111" s="5" t="n">
        <f aca="false">IF(G111="",$F$1*C111-B111,G111-B111)</f>
        <v>24.61513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2020-02-10</v>
      </c>
      <c r="M111" s="31" t="n">
        <f aca="false">(L111-K111+1)*B111</f>
        <v>32130</v>
      </c>
      <c r="N111" s="32" t="n">
        <f aca="false">H111/M111*365</f>
        <v>0.279630328353564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726.250785999997</v>
      </c>
      <c r="Z111" s="40" t="n">
        <f aca="false">W111/X111-1</f>
        <v>0.0474673716339866</v>
      </c>
      <c r="AA111" s="40" t="n">
        <f aca="false">S111/(X111-V111)-1</f>
        <v>0.0625330562508448</v>
      </c>
      <c r="AB111" s="40" t="n">
        <f aca="false">SUM($C$2:C111)*D111/SUM($B$2:B111)-1</f>
        <v>0.0592459788888884</v>
      </c>
      <c r="AC111" s="40" t="n">
        <f aca="false">Z111-AA111</f>
        <v>-0.0150656846168582</v>
      </c>
      <c r="AD111" s="57" t="n">
        <f aca="false">IF(E111-F111&lt;0,"达成",E111-F111)</f>
        <v>0.0375454970370371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0.165719444444445</v>
      </c>
      <c r="H112" s="5" t="n">
        <f aca="false">IF(G112="",$F$1*C112-B112,G112-B112)</f>
        <v>22.372125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2020-02-10</v>
      </c>
      <c r="M112" s="31" t="n">
        <f aca="false">(L112-K112+1)*B112</f>
        <v>31995</v>
      </c>
      <c r="N112" s="32" t="n">
        <f aca="false">H112/M112*365</f>
        <v>0.255221929207689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901.735428999997</v>
      </c>
      <c r="Z112" s="40" t="n">
        <f aca="false">W112/X112-1</f>
        <v>0.058421472562358</v>
      </c>
      <c r="AA112" s="40" t="n">
        <f aca="false">S112/(X112-V112)-1</f>
        <v>0.0767508219088302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0.0541588055555555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0.133132896296296</v>
      </c>
      <c r="H113" s="5" t="n">
        <f aca="false">IF(G113="",$F$1*C113-B113,G113-B113)</f>
        <v>17.972941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2020-02-10</v>
      </c>
      <c r="M113" s="31" t="n">
        <f aca="false">(L113-K113+1)*B113</f>
        <v>31860</v>
      </c>
      <c r="N113" s="32" t="n">
        <f aca="false">H113/M113*365</f>
        <v>0.205904691305712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0.0813675105973022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0.0867558403703704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0.1316322</v>
      </c>
      <c r="H114" s="5" t="n">
        <f aca="false">IF(G114="",$F$1*C114-B114,G114-B114)</f>
        <v>17.770347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2020-02-10</v>
      </c>
      <c r="M114" s="31" t="n">
        <f aca="false">(L114-K114+1)*B114</f>
        <v>31725</v>
      </c>
      <c r="N114" s="32" t="n">
        <f aca="false">H114/M114*365</f>
        <v>0.204450012765957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0.0817735510983761</v>
      </c>
      <c r="AA114" s="40" t="n">
        <f aca="false">S114/(X114-V114)-1</f>
        <v>0.106853108486904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0.0882571360000001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0.129488348148148</v>
      </c>
      <c r="H115" s="5" t="n">
        <f aca="false">IF(G115="",$F$1*C115-B115,G115-B115)</f>
        <v>17.480927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2020-02-10</v>
      </c>
      <c r="M115" s="31" t="n">
        <f aca="false">(L115-K115+1)*B115</f>
        <v>31320</v>
      </c>
      <c r="N115" s="32" t="n">
        <f aca="false">H115/M115*365</f>
        <v>0.203720892560664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0.0826441358585856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0.0903992865185185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0.140636377777778</v>
      </c>
      <c r="H116" s="5" t="n">
        <f aca="false">IF(G116="",$F$1*C116-B116,G116-B116)</f>
        <v>18.985911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2020-02-10</v>
      </c>
      <c r="M116" s="31" t="n">
        <f aca="false">(L116-K116+1)*B116</f>
        <v>31185</v>
      </c>
      <c r="N116" s="32" t="n">
        <f aca="false">H116/M116*365</f>
        <v>0.222217653198653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0.0958102716523161</v>
      </c>
      <c r="AB116" s="40" t="n">
        <f aca="false">SUM($C$2:C116)*D116/SUM($B$2:B116)-1</f>
        <v>0.0938543148669797</v>
      </c>
      <c r="AC116" s="40" t="n">
        <f aca="false">Z116-AA116</f>
        <v>-0.0221076129355713</v>
      </c>
      <c r="AD116" s="57" t="n">
        <f aca="false">IF(E116-F116&lt;0,"达成",E116-F116)</f>
        <v>0.0792516962222223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0.142244266666667</v>
      </c>
      <c r="H117" s="5" t="n">
        <f aca="false">IF(G117="",$F$1*C117-B117,G117-B117)</f>
        <v>19.202976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2020-02-10</v>
      </c>
      <c r="M117" s="31" t="n">
        <f aca="false">(L117-K117+1)*B117</f>
        <v>31050</v>
      </c>
      <c r="N117" s="32" t="n">
        <f aca="false">H117/M117*365</f>
        <v>0.225735466666667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0.0718870643699563</v>
      </c>
      <c r="AA117" s="40" t="n">
        <f aca="false">S117/(X117-V117)-1</f>
        <v>0.093215769884907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0.0776426453333333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0.130345888888889</v>
      </c>
      <c r="H118" s="5" t="n">
        <f aca="false">IF(G118="",$F$1*C118-B118,G118-B118)</f>
        <v>17.596695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2020-02-10</v>
      </c>
      <c r="M118" s="31" t="n">
        <f aca="false">(L118-K118+1)*B118</f>
        <v>30915</v>
      </c>
      <c r="N118" s="32" t="n">
        <f aca="false">H118/M118*365</f>
        <v>0.207756547792334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-0.0235004081441657</v>
      </c>
      <c r="AD118" s="57" t="n">
        <f aca="false">IF(E118-F118&lt;0,"达成",E118-F118)</f>
        <v>0.089539691111111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0.131953777777778</v>
      </c>
      <c r="H119" s="5" t="n">
        <f aca="false">IF(G119="",$F$1*C119-B119,G119-B119)</f>
        <v>17.81376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2020-02-10</v>
      </c>
      <c r="M119" s="31" t="n">
        <f aca="false">(L119-K119+1)*B119</f>
        <v>30780</v>
      </c>
      <c r="N119" s="32" t="n">
        <f aca="false">H119/M119*365</f>
        <v>0.21124179337232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0.0782058871794868</v>
      </c>
      <c r="AA119" s="40" t="n">
        <f aca="false">S119/(X119-V119)-1</f>
        <v>0.100915830396876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0.0879329422222222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0.102047044444444</v>
      </c>
      <c r="H120" s="5" t="n">
        <f aca="false">IF(G120="",$F$1*C120-B120,G120-B120)</f>
        <v>13.776351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2020-02-10</v>
      </c>
      <c r="M120" s="31" t="n">
        <f aca="false">(L120-K120+1)*B120</f>
        <v>30375</v>
      </c>
      <c r="N120" s="32" t="n">
        <f aca="false">H120/M120*365</f>
        <v>0.165542983209877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-0.0288922351516454</v>
      </c>
      <c r="AD120" s="57" t="n">
        <f aca="false">IF(E120-F120&lt;0,"达成",E120-F120)</f>
        <v>0.117843165555556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0.101725466666667</v>
      </c>
      <c r="H121" s="5" t="n">
        <f aca="false">IF(G121="",$F$1*C121-B121,G121-B121)</f>
        <v>13.732938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2020-02-10</v>
      </c>
      <c r="M121" s="31" t="n">
        <f aca="false">(L121-K121+1)*B121</f>
        <v>30240</v>
      </c>
      <c r="N121" s="32" t="n">
        <f aca="false">H121/M121*365</f>
        <v>0.165758014880953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0.0999942268468466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0.118165921333333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0.112873496296296</v>
      </c>
      <c r="H122" s="5" t="n">
        <f aca="false">IF(G122="",$F$1*C122-B122,G122-B122)</f>
        <v>15.237922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2020-02-10</v>
      </c>
      <c r="M122" s="31" t="n">
        <f aca="false">(L122-K122+1)*B122</f>
        <v>30105</v>
      </c>
      <c r="N122" s="32" t="n">
        <f aca="false">H122/M122*365</f>
        <v>0.18474809931905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0.0904107211796246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0.107013859703704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0.118340318518519</v>
      </c>
      <c r="H123" s="5" t="n">
        <f aca="false">IF(G123="",$F$1*C123-B123,G123-B123)</f>
        <v>15.975943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2020-02-10</v>
      </c>
      <c r="M123" s="31" t="n">
        <f aca="false">(L123-K123+1)*B123</f>
        <v>29970</v>
      </c>
      <c r="N123" s="32" t="n">
        <f aca="false">H123/M123*365</f>
        <v>0.194568541708375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0.101550409481482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0.112551918518519</v>
      </c>
      <c r="H124" s="5" t="n">
        <f aca="false">IF(G124="",$F$1*C124-B124,G124-B124)</f>
        <v>15.194509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2020-02-10</v>
      </c>
      <c r="M124" s="31" t="n">
        <f aca="false">(L124-K124+1)*B124</f>
        <v>29835</v>
      </c>
      <c r="N124" s="32" t="n">
        <f aca="false">H124/M124*365</f>
        <v>0.185888915200268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0.107337140814815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0.137099022222222</v>
      </c>
      <c r="H125" s="5" t="n">
        <f aca="false">IF(G125="",$F$1*C125-B125,G125-B125)</f>
        <v>18.508368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2020-02-10</v>
      </c>
      <c r="M125" s="31" t="n">
        <f aca="false">(L125-K125+1)*B125</f>
        <v>29430</v>
      </c>
      <c r="N125" s="32" t="n">
        <f aca="false">H125/M125*365</f>
        <v>0.22954652803262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0.0889593305474654</v>
      </c>
      <c r="AB125" s="40" t="n">
        <f aca="false">SUM($C$2:C125)*D125/SUM($B$2:B125)-1</f>
        <v>0.08934674938918</v>
      </c>
      <c r="AC125" s="40" t="n">
        <f aca="false">Z125-AA125</f>
        <v>-0.019075954456715</v>
      </c>
      <c r="AD125" s="57" t="n">
        <f aca="false">IF(E125-F125&lt;0,"达成",E125-F125)</f>
        <v>0.0827931697777779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0.138814103703704</v>
      </c>
      <c r="H126" s="5" t="n">
        <f aca="false">IF(G126="",$F$1*C126-B126,G126-B126)</f>
        <v>18.739904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2020-02-10</v>
      </c>
      <c r="M126" s="31" t="n">
        <f aca="false">(L126-K126+1)*B126</f>
        <v>29295</v>
      </c>
      <c r="N126" s="32" t="n">
        <f aca="false">H126/M126*365</f>
        <v>0.233489160607612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0.0679934614141413</v>
      </c>
      <c r="AA126" s="40" t="n">
        <f aca="false">S126/(X126-V126)-1</f>
        <v>0.0863698179541266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0.081072018962963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0.140100414814815</v>
      </c>
      <c r="H127" s="5" t="n">
        <f aca="false">IF(G127="",$F$1*C127-B127,G127-B127)</f>
        <v>18.913556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2020-02-10</v>
      </c>
      <c r="M127" s="31" t="n">
        <f aca="false">(L127-K127+1)*B127</f>
        <v>29160</v>
      </c>
      <c r="N127" s="32" t="n">
        <f aca="false">H127/M127*365</f>
        <v>0.236743756515775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0.0664545257731957</v>
      </c>
      <c r="AA127" s="40" t="n">
        <f aca="false">S127/(X127-V127)-1</f>
        <v>0.0842389263148264</v>
      </c>
      <c r="AB127" s="40" t="n">
        <f aca="false">SUM($C$2:C127)*D127/SUM($B$2:B127)-1</f>
        <v>0.0849828357388318</v>
      </c>
      <c r="AC127" s="40" t="n">
        <f aca="false">Z127-AA127</f>
        <v>-0.0177844005416308</v>
      </c>
      <c r="AD127" s="57" t="n">
        <f aca="false">IF(E127-F127&lt;0,"达成",E127-F127)</f>
        <v>0.0797808758518519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0.139564451851852</v>
      </c>
      <c r="H128" s="5" t="n">
        <f aca="false">IF(G128="",$F$1*C128-B128,G128-B128)</f>
        <v>18.841201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2020-02-10</v>
      </c>
      <c r="M128" s="31" t="n">
        <f aca="false">(L128-K128+1)*B128</f>
        <v>29025</v>
      </c>
      <c r="N128" s="32" t="n">
        <f aca="false">H128/M128*365</f>
        <v>0.23693499965547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0.0840022236170155</v>
      </c>
      <c r="AB128" s="40" t="n">
        <f aca="false">SUM($C$2:C128)*D128/SUM($B$2:B128)-1</f>
        <v>0.0849158578573457</v>
      </c>
      <c r="AC128" s="40" t="n">
        <f aca="false">Z128-AA128</f>
        <v>-0.0175983584280415</v>
      </c>
      <c r="AD128" s="57" t="n">
        <f aca="false">IF(E128-F128&lt;0,"达成",E128-F128)</f>
        <v>0.0803241968148147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0.13120342962963</v>
      </c>
      <c r="H129" s="5" t="n">
        <f aca="false">IF(G129="",$F$1*C129-B129,G129-B129)</f>
        <v>17.712463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2020-02-10</v>
      </c>
      <c r="M129" s="31" t="n">
        <f aca="false">(L129-K129+1)*B129</f>
        <v>28890</v>
      </c>
      <c r="N129" s="32" t="n">
        <f aca="false">H129/M129*365</f>
        <v>0.223781550536518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0.0721239314156796</v>
      </c>
      <c r="AA129" s="40" t="n">
        <f aca="false">S129/(X129-V129)-1</f>
        <v>0.0910544817062533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0.088679989037037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0.126915725925926</v>
      </c>
      <c r="H130" s="5" t="n">
        <f aca="false">IF(G130="",$F$1*C130-B130,G130-B130)</f>
        <v>17.133623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2020-02-10</v>
      </c>
      <c r="M130" s="31" t="n">
        <f aca="false">(L130-K130+1)*B130</f>
        <v>28485</v>
      </c>
      <c r="N130" s="32" t="n">
        <f aca="false">H130/M130*365</f>
        <v>0.21954616096191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0.0748588664987404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-0.0194613191013815</v>
      </c>
      <c r="AD130" s="57" t="n">
        <f aca="false">IF(E130-F130&lt;0,"达成",E130-F130)</f>
        <v>0.0929704240740741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0.131739392592593</v>
      </c>
      <c r="H131" s="5" t="n">
        <f aca="false">IF(G131="",$F$1*C131-B131,G131-B131)</f>
        <v>17.784818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2020-02-10</v>
      </c>
      <c r="M131" s="31" t="n">
        <f aca="false">(L131-K131+1)*B131</f>
        <v>28350</v>
      </c>
      <c r="N131" s="32" t="n">
        <f aca="false">H131/M131*365</f>
        <v>0.228975610934744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0.0888549637519411</v>
      </c>
      <c r="AB131" s="40" t="n">
        <f aca="false">SUM($C$2:C131)*D131/SUM($B$2:B131)-1</f>
        <v>0.0903007114999996</v>
      </c>
      <c r="AC131" s="40" t="n">
        <f aca="false">Z131-AA131</f>
        <v>-0.0181961637519412</v>
      </c>
      <c r="AD131" s="57" t="n">
        <f aca="false">IF(E131-F131&lt;0,"达成",E131-F131)</f>
        <v>0.0881514194074074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0.13206097037037</v>
      </c>
      <c r="H132" s="5" t="n">
        <f aca="false">IF(G132="",$F$1*C132-B132,G132-B132)</f>
        <v>17.828231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2020-02-10</v>
      </c>
      <c r="M132" s="31" t="n">
        <f aca="false">(L132-K132+1)*B132</f>
        <v>28215</v>
      </c>
      <c r="N132" s="32" t="n">
        <f aca="false">H132/M132*365</f>
        <v>0.230632795144427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0.0698543748001101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-0.0178209303967669</v>
      </c>
      <c r="AD132" s="57" t="n">
        <f aca="false">IF(E132-F132&lt;0,"达成",E132-F132)</f>
        <v>0.0878272209629628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0.141922688888889</v>
      </c>
      <c r="H133" s="5" t="n">
        <f aca="false">IF(G133="",$F$1*C133-B133,G133-B133)</f>
        <v>19.159563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2020-02-10</v>
      </c>
      <c r="M133" s="31" t="n">
        <f aca="false">(L133-K133+1)*B133</f>
        <v>28080</v>
      </c>
      <c r="N133" s="32" t="n">
        <f aca="false">H133/M133*365</f>
        <v>0.249047026175214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0.077967325111111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0.130453081481481</v>
      </c>
      <c r="H134" s="5" t="n">
        <f aca="false">IF(G134="",$F$1*C134-B134,G134-B134)</f>
        <v>17.611166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2020-02-10</v>
      </c>
      <c r="M134" s="31" t="n">
        <f aca="false">(L134-K134+1)*B134</f>
        <v>27945</v>
      </c>
      <c r="N134" s="32" t="n">
        <f aca="false">H134/M134*365</f>
        <v>0.230025964931115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0.0700894104862808</v>
      </c>
      <c r="AA134" s="40" t="n">
        <f aca="false">S134/(X134-V134)-1</f>
        <v>0.087642298627544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0.0894339918518519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0.131096237037037</v>
      </c>
      <c r="H135" s="5" t="n">
        <f aca="false">IF(G135="",$F$1*C135-B135,G135-B135)</f>
        <v>17.697992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2020-02-10</v>
      </c>
      <c r="M135" s="31" t="n">
        <f aca="false">(L135-K135+1)*B135</f>
        <v>27540</v>
      </c>
      <c r="N135" s="32" t="n">
        <f aca="false">H135/M135*365</f>
        <v>0.234559443718228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0.0685524401294499</v>
      </c>
      <c r="AA135" s="40" t="n">
        <f aca="false">S135/(X135-V135)-1</f>
        <v>0.0855643842311802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0.0887364562962963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0.0947579481481482</v>
      </c>
      <c r="H136" s="5" t="n">
        <f aca="false">IF(G136="",$F$1*C136-B136,G136-B136)</f>
        <v>12.792323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2020-02-10</v>
      </c>
      <c r="M136" s="31" t="n">
        <f aca="false">(L136-K136+1)*B136</f>
        <v>27405</v>
      </c>
      <c r="N136" s="32" t="n">
        <f aca="false">H136/M136*365</f>
        <v>0.170377591497902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0.0973257710843371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0.125136877851852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0.0866113111111112</v>
      </c>
      <c r="H137" s="5" t="n">
        <f aca="false">IF(G137="",$F$1*C137-B137,G137-B137)</f>
        <v>11.692527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2020-02-10</v>
      </c>
      <c r="M137" s="31" t="n">
        <f aca="false">(L137-K137+1)*B137</f>
        <v>27270</v>
      </c>
      <c r="N137" s="32" t="n">
        <f aca="false">H137/M137*365</f>
        <v>0.156500636413642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0.133283604888889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0.078250288888889</v>
      </c>
      <c r="H138" s="5" t="n">
        <f aca="false">IF(G138="",$F$1*C138-B138,G138-B138)</f>
        <v>10.563789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2020-02-10</v>
      </c>
      <c r="M138" s="31" t="n">
        <f aca="false">(L138-K138+1)*B138</f>
        <v>27135</v>
      </c>
      <c r="N138" s="32" t="n">
        <f aca="false">H138/M138*365</f>
        <v>0.142096295743505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0.141643641111111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0.0759992444444444</v>
      </c>
      <c r="H139" s="5" t="n">
        <f aca="false">IF(G139="",$F$1*C139-B139,G139-B139)</f>
        <v>10.259898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2020-02-10</v>
      </c>
      <c r="M139" s="31" t="n">
        <f aca="false">(L139-K139+1)*B139</f>
        <v>27000</v>
      </c>
      <c r="N139" s="32" t="n">
        <f aca="false">H139/M139*365</f>
        <v>0.138698621111111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0.143894391555556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0.077178362962963</v>
      </c>
      <c r="H140" s="5" t="n">
        <f aca="false">IF(G140="",$F$1*C140-B140,G140-B140)</f>
        <v>10.419079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2020-02-10</v>
      </c>
      <c r="M140" s="31" t="n">
        <f aca="false">(L140-K140+1)*B140</f>
        <v>26595</v>
      </c>
      <c r="N140" s="32" t="n">
        <f aca="false">H140/M140*365</f>
        <v>0.142995444068434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0.142713291703704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0.0729978518518517</v>
      </c>
      <c r="H141" s="5" t="n">
        <f aca="false">IF(G141="",$F$1*C141-B141,G141-B141)</f>
        <v>9.85470999999998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2020-02-10</v>
      </c>
      <c r="M141" s="31" t="n">
        <f aca="false">(L141-K141+1)*B141</f>
        <v>26460</v>
      </c>
      <c r="N141" s="32" t="n">
        <f aca="false">H141/M141*365</f>
        <v>0.135939877173091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0.146898621481482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0.0827523777777778</v>
      </c>
      <c r="H142" s="5" t="n">
        <f aca="false">IF(G142="",$F$1*C142-B142,G142-B142)</f>
        <v>11.171571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2020-02-10</v>
      </c>
      <c r="M142" s="31" t="n">
        <f aca="false">(L142-K142+1)*B142</f>
        <v>26325</v>
      </c>
      <c r="N142" s="32" t="n">
        <f aca="false">H142/M142*365</f>
        <v>0.154895476353276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0.137139788222222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0.0915421703703704</v>
      </c>
      <c r="H143" s="5" t="n">
        <f aca="false">IF(G143="",$F$1*C143-B143,G143-B143)</f>
        <v>12.358193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2020-02-10</v>
      </c>
      <c r="M143" s="31" t="n">
        <f aca="false">(L143-K143+1)*B143</f>
        <v>26190</v>
      </c>
      <c r="N143" s="32" t="n">
        <f aca="false">H143/M143*365</f>
        <v>0.172231403016418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0.0946372825688073</v>
      </c>
      <c r="AA143" s="40" t="n">
        <f aca="false">S143/(X143-V143)-1</f>
        <v>0.116530603299763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0.12835335362963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0.106656325925926</v>
      </c>
      <c r="H144" s="5" t="n">
        <f aca="false">IF(G144="",$F$1*C144-B144,G144-B144)</f>
        <v>14.398604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2020-02-10</v>
      </c>
      <c r="M144" s="31" t="n">
        <f aca="false">(L144-K144+1)*B144</f>
        <v>26055</v>
      </c>
      <c r="N144" s="32" t="n">
        <f aca="false">H144/M144*365</f>
        <v>0.201707559393591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0.113238183407407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0.126808533333333</v>
      </c>
      <c r="H145" s="5" t="n">
        <f aca="false">IF(G145="",$F$1*C145-B145,G145-B145)</f>
        <v>17.119152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2020-02-10</v>
      </c>
      <c r="M145" s="31" t="n">
        <f aca="false">(L145-K145+1)*B145</f>
        <v>25650</v>
      </c>
      <c r="N145" s="32" t="n">
        <f aca="false">H145/M145*365</f>
        <v>0.243605866666667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0.0930830826666666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0.137634985185185</v>
      </c>
      <c r="H146" s="5" t="n">
        <f aca="false">IF(G146="",$F$1*C146-B146,G146-B146)</f>
        <v>18.580723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2020-02-10</v>
      </c>
      <c r="M146" s="31" t="n">
        <f aca="false">(L146-K146+1)*B146</f>
        <v>25515</v>
      </c>
      <c r="N146" s="32" t="n">
        <f aca="false">H146/M146*365</f>
        <v>0.265803013717421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0.0822571248148148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0.142137074074074</v>
      </c>
      <c r="H147" s="5" t="n">
        <f aca="false">IF(G147="",$F$1*C147-B147,G147-B147)</f>
        <v>19.188505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2020-02-10</v>
      </c>
      <c r="M147" s="31" t="n">
        <f aca="false">(L147-K147+1)*B147</f>
        <v>25380</v>
      </c>
      <c r="N147" s="32" t="n">
        <f aca="false">H147/M147*365</f>
        <v>0.275957617218282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0.0777556092592593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0.127987651851852</v>
      </c>
      <c r="H148" s="5" t="n">
        <f aca="false">IF(G148="",$F$1*C148-B148,G148-B148)</f>
        <v>17.278333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2020-02-10</v>
      </c>
      <c r="M148" s="31" t="n">
        <f aca="false">(L148-K148+1)*B148</f>
        <v>25245</v>
      </c>
      <c r="N148" s="32" t="n">
        <f aca="false">H148/M148*365</f>
        <v>0.249815470192117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0.0771351094926986</v>
      </c>
      <c r="AB148" s="40" t="n">
        <f aca="false">SUM($C$2:C148)*D148/SUM($B$2:B148)-1</f>
        <v>0.0812162130574032</v>
      </c>
      <c r="AC148" s="40" t="n">
        <f aca="false">Z148-AA148</f>
        <v>-0.0140098566718068</v>
      </c>
      <c r="AD148" s="57" t="n">
        <f aca="false">IF(E148-F148&lt;0,"达成",E148-F148)</f>
        <v>0.0919068294814815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0.138278140740741</v>
      </c>
      <c r="H149" s="5" t="n">
        <f aca="false">IF(G149="",$F$1*C149-B149,G149-B149)</f>
        <v>18.667549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2020-02-10</v>
      </c>
      <c r="M149" s="31" t="n">
        <f aca="false">(L149-K149+1)*B149</f>
        <v>25110</v>
      </c>
      <c r="N149" s="32" t="n">
        <f aca="false">H149/M149*365</f>
        <v>0.271352265432099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0.0547731817914829</v>
      </c>
      <c r="AA149" s="40" t="n">
        <f aca="false">S149/(X149-V149)-1</f>
        <v>0.0668313898758171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0.0816152339259259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0.119197859259259</v>
      </c>
      <c r="H150" s="5" t="n">
        <f aca="false">IF(G150="",$F$1*C150-B150,G150-B150)</f>
        <v>16.091711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2020-02-10</v>
      </c>
      <c r="M150" s="31" t="n">
        <f aca="false">(L150-K150+1)*B150</f>
        <v>24705</v>
      </c>
      <c r="N150" s="32" t="n">
        <f aca="false">H150/M150*365</f>
        <v>0.237744364096337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0.100699150740741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0.128738</v>
      </c>
      <c r="H151" s="5" t="n">
        <f aca="false">IF(G151="",$F$1*C151-B151,G151-B151)</f>
        <v>17.37963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2020-02-10</v>
      </c>
      <c r="M151" s="31" t="n">
        <f aca="false">(L151-K151+1)*B151</f>
        <v>24570</v>
      </c>
      <c r="N151" s="32" t="n">
        <f aca="false">H151/M151*365</f>
        <v>0.258183351648351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0.0612595070048307</v>
      </c>
      <c r="AA151" s="40" t="n">
        <f aca="false">S151/(X151-V151)-1</f>
        <v>0.0745316494718717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0.0911531000000001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0.123807140740741</v>
      </c>
      <c r="H152" s="5" t="n">
        <f aca="false">IF(G152="",$F$1*C152-B152,G152-B152)</f>
        <v>16.713964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2020-02-10</v>
      </c>
      <c r="M152" s="31" t="n">
        <f aca="false">(L152-K152+1)*B152</f>
        <v>24435</v>
      </c>
      <c r="N152" s="32" t="n">
        <f aca="false">H152/M152*365</f>
        <v>0.249666333537958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0.0646920462203022</v>
      </c>
      <c r="AA152" s="40" t="n">
        <f aca="false">S152/(X152-V152)-1</f>
        <v>0.0785975275921969</v>
      </c>
      <c r="AB152" s="40" t="n">
        <f aca="false">SUM($C$2:C152)*D152/SUM($B$2:B152)-1</f>
        <v>0.0830276803455723</v>
      </c>
      <c r="AC152" s="40" t="n">
        <f aca="false">Z152-AA152</f>
        <v>-0.0139054813718946</v>
      </c>
      <c r="AD152" s="57" t="n">
        <f aca="false">IF(E152-F152&lt;0,"达成",E152-F152)</f>
        <v>0.0960826752592593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0.119948207407408</v>
      </c>
      <c r="H153" s="5" t="n">
        <f aca="false">IF(G153="",$F$1*C153-B153,G153-B153)</f>
        <v>16.193008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2020-02-10</v>
      </c>
      <c r="M153" s="31" t="n">
        <f aca="false">(L153-K153+1)*B153</f>
        <v>24300</v>
      </c>
      <c r="N153" s="32" t="n">
        <f aca="false">H153/M153*365</f>
        <v>0.243228309465021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1412.41980599999</v>
      </c>
      <c r="Z153" s="40" t="n">
        <f aca="false">W153/X153-1</f>
        <v>0.067354306437768</v>
      </c>
      <c r="AA153" s="40" t="n">
        <f aca="false">S153/(X153-V153)-1</f>
        <v>0.0817189556505571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0.0999463845925924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0.115231733333333</v>
      </c>
      <c r="H154" s="5" t="n">
        <f aca="false">IF(G154="",$F$1*C154-B154,G154-B154)</f>
        <v>15.556284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2020-02-10</v>
      </c>
      <c r="M154" s="31" t="n">
        <f aca="false">(L154-K154+1)*B154</f>
        <v>24165</v>
      </c>
      <c r="N154" s="32" t="n">
        <f aca="false">H154/M154*365</f>
        <v>0.23496973556797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0.0706913932717364</v>
      </c>
      <c r="AA154" s="40" t="n">
        <f aca="false">S154/(X154-V154)-1</f>
        <v>0.0856508978481381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0.104665762666667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0.0925069037037038</v>
      </c>
      <c r="H155" s="5" t="n">
        <f aca="false">IF(G155="",$F$1*C155-B155,G155-B155)</f>
        <v>12.488432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2020-02-10</v>
      </c>
      <c r="M155" s="31" t="n">
        <f aca="false">(L155-K155+1)*B155</f>
        <v>23760</v>
      </c>
      <c r="N155" s="32" t="n">
        <f aca="false">H155/M155*365</f>
        <v>0.191846703703704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0.0887131737288134</v>
      </c>
      <c r="AA155" s="40" t="n">
        <f aca="false">S155/(X155-V155)-1</f>
        <v>0.107342016888583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0.127386536296296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0.0934716370370371</v>
      </c>
      <c r="H156" s="5" t="n">
        <f aca="false">IF(G156="",$F$1*C156-B156,G156-B156)</f>
        <v>12.618671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2020-02-10</v>
      </c>
      <c r="M156" s="31" t="n">
        <f aca="false">(L156-K156+1)*B156</f>
        <v>23625</v>
      </c>
      <c r="N156" s="32" t="n">
        <f aca="false">H156/M156*365</f>
        <v>0.194955128677249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0.126419574962963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0.0950795259259259</v>
      </c>
      <c r="H157" s="5" t="n">
        <f aca="false">IF(G157="",$F$1*C157-B157,G157-B157)</f>
        <v>12.835736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2020-02-10</v>
      </c>
      <c r="M157" s="31" t="n">
        <f aca="false">(L157-K157+1)*B157</f>
        <v>23490</v>
      </c>
      <c r="N157" s="32" t="n">
        <f aca="false">H157/M157*365</f>
        <v>0.199448430821626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0.124814463407407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0.0917565555555556</v>
      </c>
      <c r="H158" s="5" t="n">
        <f aca="false">IF(G158="",$F$1*C158-B158,G158-B158)</f>
        <v>12.387135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2020-02-10</v>
      </c>
      <c r="M158" s="31" t="n">
        <f aca="false">(L158-K158+1)*B158</f>
        <v>23355</v>
      </c>
      <c r="N158" s="32" t="n">
        <f aca="false">H158/M158*365</f>
        <v>0.193590420680796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0.128136254444444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0.0843602666666666</v>
      </c>
      <c r="H159" s="5" t="n">
        <f aca="false">IF(G159="",$F$1*C159-B159,G159-B159)</f>
        <v>11.388636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2020-02-10</v>
      </c>
      <c r="M159" s="31" t="n">
        <f aca="false">(L159-K159+1)*B159</f>
        <v>23220</v>
      </c>
      <c r="N159" s="32" t="n">
        <f aca="false">H159/M159*365</f>
        <v>0.179020333333333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0.135537253333333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0.0989384592592593</v>
      </c>
      <c r="H160" s="5" t="n">
        <f aca="false">IF(G160="",$F$1*C160-B160,G160-B160)</f>
        <v>13.356692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2020-02-10</v>
      </c>
      <c r="M160" s="31" t="n">
        <f aca="false">(L160-K160+1)*B160</f>
        <v>22815</v>
      </c>
      <c r="N160" s="32" t="n">
        <f aca="false">H160/M160*365</f>
        <v>0.213683654613193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0.0805395383983571</v>
      </c>
      <c r="AA160" s="40" t="n">
        <f aca="false">S160/(X160-V160)-1</f>
        <v>0.0968257486064685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0.120951076740741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0.0850034222222222</v>
      </c>
      <c r="H161" s="5" t="n">
        <f aca="false">IF(G161="",$F$1*C161-B161,G161-B161)</f>
        <v>11.475462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2020-02-10</v>
      </c>
      <c r="M161" s="31" t="n">
        <f aca="false">(L161-K161+1)*B161</f>
        <v>22680</v>
      </c>
      <c r="N161" s="32" t="n">
        <f aca="false">H161/M161*365</f>
        <v>0.184680054232804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0.0916905133333332</v>
      </c>
      <c r="AA161" s="40" t="n">
        <f aca="false">S161/(X161-V161)-1</f>
        <v>0.110095302297391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0.134886685777778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0.0888623555555556</v>
      </c>
      <c r="H162" s="5" t="n">
        <f aca="false">IF(G162="",$F$1*C162-B162,G162-B162)</f>
        <v>11.996418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2020-02-10</v>
      </c>
      <c r="M162" s="31" t="n">
        <f aca="false">(L162-K162+1)*B162</f>
        <v>22545</v>
      </c>
      <c r="N162" s="32" t="n">
        <f aca="false">H162/M162*365</f>
        <v>0.194220118429807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0.0878831272481404</v>
      </c>
      <c r="AA162" s="40" t="n">
        <f aca="false">S162/(X162-V162)-1</f>
        <v>0.105394933744601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0.131029172444444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0.092185325925926</v>
      </c>
      <c r="H163" s="5" t="n">
        <f aca="false">IF(G163="",$F$1*C163-B163,G163-B163)</f>
        <v>12.445019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2020-02-10</v>
      </c>
      <c r="M163" s="31" t="n">
        <f aca="false">(L163-K163+1)*B163</f>
        <v>22410</v>
      </c>
      <c r="N163" s="32" t="n">
        <f aca="false">H163/M163*365</f>
        <v>0.202696650379295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0.0845837152329747</v>
      </c>
      <c r="AA163" s="40" t="n">
        <f aca="false">S163/(X163-V163)-1</f>
        <v>0.101315965175242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0.127708824740741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0.0896127037037039</v>
      </c>
      <c r="H164" s="5" t="n">
        <f aca="false">IF(G164="",$F$1*C164-B164,G164-B164)</f>
        <v>12.097715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2020-02-10</v>
      </c>
      <c r="M164" s="31" t="n">
        <f aca="false">(L164-K164+1)*B164</f>
        <v>22275</v>
      </c>
      <c r="N164" s="32" t="n">
        <f aca="false">H164/M164*365</f>
        <v>0.198234162738496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0.0862087960365172</v>
      </c>
      <c r="AA164" s="40" t="n">
        <f aca="false">S164/(X164-V164)-1</f>
        <v>0.103139854184082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0.130279779629629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0.0765352074074075</v>
      </c>
      <c r="H165" s="5" t="n">
        <f aca="false">IF(G165="",$F$1*C165-B165,G165-B165)</f>
        <v>10.332253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2020-02-10</v>
      </c>
      <c r="M165" s="31" t="n">
        <f aca="false">(L165-K165+1)*B165</f>
        <v>21870</v>
      </c>
      <c r="N165" s="32" t="n">
        <f aca="false">H165/M165*365</f>
        <v>0.172440436442616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0.0968106615316511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0.143356337925926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0.0752488962962963</v>
      </c>
      <c r="H166" s="5" t="n">
        <f aca="false">IF(G166="",$F$1*C166-B166,G166-B166)</f>
        <v>10.158601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2020-02-10</v>
      </c>
      <c r="M166" s="31" t="n">
        <f aca="false">(L166-K166+1)*B166</f>
        <v>21735</v>
      </c>
      <c r="N166" s="32" t="n">
        <f aca="false">H166/M166*365</f>
        <v>0.170595323901541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0.0973343828382835</v>
      </c>
      <c r="AA166" s="40" t="n">
        <f aca="false">S166/(X166-V166)-1</f>
        <v>0.116179366212385</v>
      </c>
      <c r="AB166" s="40" t="n">
        <f aca="false">SUM($C$2:C166)*D166/SUM($B$2:B166)-1</f>
        <v>0.122232209636964</v>
      </c>
      <c r="AC166" s="40" t="n">
        <f aca="false">Z166-AA166</f>
        <v>-0.0188449833741018</v>
      </c>
      <c r="AD166" s="57" t="n">
        <f aca="false">IF(E166-F166&lt;0,"达成",E166-F166)</f>
        <v>0.14464223837037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0.0660303333333334</v>
      </c>
      <c r="H167" s="5" t="n">
        <f aca="false">IF(G167="",$F$1*C167-B167,G167-B167)</f>
        <v>8.914095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2020-02-10</v>
      </c>
      <c r="M167" s="31" t="n">
        <f aca="false">(L167-K167+1)*B167</f>
        <v>21600</v>
      </c>
      <c r="N167" s="32" t="n">
        <f aca="false">H167/M167*365</f>
        <v>0.150631697916667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-0.0201426467672792</v>
      </c>
      <c r="AD167" s="57" t="n">
        <f aca="false">IF(E167-F167&lt;0,"达成",E167-F167)</f>
        <v>0.153859206666667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0.0560614222222221</v>
      </c>
      <c r="H168" s="5" t="n">
        <f aca="false">IF(G168="",$F$1*C168-B168,G168-B168)</f>
        <v>7.56829199999999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2020-02-10</v>
      </c>
      <c r="M168" s="31" t="n">
        <f aca="false">(L168-K168+1)*B168</f>
        <v>21465</v>
      </c>
      <c r="N168" s="32" t="n">
        <f aca="false">H168/M168*365</f>
        <v>0.128694459818309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2595.82204799999</v>
      </c>
      <c r="Z168" s="40" t="n">
        <f aca="false">W168/X168-1</f>
        <v>0.112886368688845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0.163828225777778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0.050058637037037</v>
      </c>
      <c r="H169" s="5" t="n">
        <f aca="false">IF(G169="",$F$1*C169-B169,G169-B169)</f>
        <v>6.75791599999999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2020-02-10</v>
      </c>
      <c r="M169" s="31" t="n">
        <f aca="false">(L169-K169+1)*B169</f>
        <v>21330</v>
      </c>
      <c r="N169" s="32" t="n">
        <f aca="false">H169/M169*365</f>
        <v>0.115641788091889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0.16983598962963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0.0440558518518519</v>
      </c>
      <c r="H170" s="5" t="n">
        <f aca="false">IF(G170="",$F$1*C170-B170,G170-B170)</f>
        <v>5.94754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2020-02-10</v>
      </c>
      <c r="M170" s="31" t="n">
        <f aca="false">(L170-K170+1)*B170</f>
        <v>20925</v>
      </c>
      <c r="N170" s="32" t="n">
        <f aca="false">H170/M170*365</f>
        <v>0.103744425328554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-0.0298404473170752</v>
      </c>
      <c r="AD170" s="57" t="n">
        <f aca="false">IF(E170-F170&lt;0,"达成",E170-F170)</f>
        <v>0.175837854814815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0.0474860148148149</v>
      </c>
      <c r="H171" s="5" t="n">
        <f aca="false">IF(G171="",$F$1*C171-B171,G171-B171)</f>
        <v>6.41061200000001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2020-02-10</v>
      </c>
      <c r="M171" s="31" t="n">
        <f aca="false">(L171-K171+1)*B171</f>
        <v>20790</v>
      </c>
      <c r="N171" s="32" t="n">
        <f aca="false">H171/M171*365</f>
        <v>0.112548022126022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0.172409870518518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0.0546679185185185</v>
      </c>
      <c r="H172" s="5" t="n">
        <f aca="false">IF(G172="",$F$1*C172-B172,G172-B172)</f>
        <v>7.380169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2020-02-10</v>
      </c>
      <c r="M172" s="31" t="n">
        <f aca="false">(L172-K172+1)*B172</f>
        <v>20655</v>
      </c>
      <c r="N172" s="32" t="n">
        <f aca="false">H172/M172*365</f>
        <v>0.13041692979908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2620.18259999999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-0.0268351079535278</v>
      </c>
      <c r="AD172" s="57" t="n">
        <f aca="false">IF(E172-F172&lt;0,"达成",E172-F172)</f>
        <v>0.165221185481482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0.0441630444444444</v>
      </c>
      <c r="H173" s="5" t="n">
        <f aca="false">IF(G173="",$F$1*C173-B173,G173-B173)</f>
        <v>5.96201099999999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2020-02-10</v>
      </c>
      <c r="M173" s="31" t="n">
        <f aca="false">(L173-K173+1)*B173</f>
        <v>20520</v>
      </c>
      <c r="N173" s="32" t="n">
        <f aca="false">H173/M173*365</f>
        <v>0.106049415935672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2838.95573799999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-0.0287055363673618</v>
      </c>
      <c r="AD173" s="57" t="n">
        <f aca="false">IF(E173-F173&lt;0,"达成",E173-F173)</f>
        <v>0.175733397555556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0.0478075925925926</v>
      </c>
      <c r="H174" s="5" t="n">
        <f aca="false">IF(G174="",$F$1*C174-B174,G174-B174)</f>
        <v>6.454025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2020-02-10</v>
      </c>
      <c r="M174" s="31" t="n">
        <f aca="false">(L174-K174+1)*B174</f>
        <v>19980</v>
      </c>
      <c r="N174" s="32" t="n">
        <f aca="false">H174/M174*365</f>
        <v>0.11790386011011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2761.13855399999</v>
      </c>
      <c r="Z174" s="40" t="n">
        <f aca="false">W174/X174-1</f>
        <v>0.115989857340894</v>
      </c>
      <c r="AA174" s="40" t="n">
        <f aca="false">S174/(X174-V174)-1</f>
        <v>0.143555386098338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0.172083307407407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0.0646368296296295</v>
      </c>
      <c r="H175" s="5" t="n">
        <f aca="false">IF(G175="",$F$1*C175-B175,G175-B175)</f>
        <v>8.72597199999998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2020-02-10</v>
      </c>
      <c r="M175" s="31" t="n">
        <f aca="false">(L175-K175+1)*B175</f>
        <v>19845</v>
      </c>
      <c r="N175" s="32" t="n">
        <f aca="false">H175/M175*365</f>
        <v>0.160492808264046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2414.96992099999</v>
      </c>
      <c r="Z175" s="40" t="n">
        <f aca="false">W175/X175-1</f>
        <v>0.100875936549707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0.155261013037037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0.0597059703703703</v>
      </c>
      <c r="H176" s="5" t="n">
        <f aca="false">IF(G176="",$F$1*C176-B176,G176-B176)</f>
        <v>8.060306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2020-02-10</v>
      </c>
      <c r="M176" s="31" t="n">
        <f aca="false">(L176-K176+1)*B176</f>
        <v>19710</v>
      </c>
      <c r="N176" s="32" t="n">
        <f aca="false">H176/M176*365</f>
        <v>0.149264925925926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-0.0244759740348388</v>
      </c>
      <c r="AD176" s="57" t="n">
        <f aca="false">IF(E176-F176&lt;0,"达成",E176-F176)</f>
        <v>0.160184132296296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0.0561686148148148</v>
      </c>
      <c r="H177" s="5" t="n">
        <f aca="false">IF(G177="",$F$1*C177-B177,G177-B177)</f>
        <v>7.582763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2020-02-10</v>
      </c>
      <c r="M177" s="31" t="n">
        <f aca="false">(L177-K177+1)*B177</f>
        <v>19575</v>
      </c>
      <c r="N177" s="32" t="n">
        <f aca="false">H177/M177*365</f>
        <v>0.141389961430396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0.106913722428748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-0.0248845611870847</v>
      </c>
      <c r="AD177" s="57" t="n">
        <f aca="false">IF(E177-F177&lt;0,"达成",E177-F177)</f>
        <v>0.163723588518519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0.0533816074074073</v>
      </c>
      <c r="H178" s="5" t="n">
        <f aca="false">IF(G178="",$F$1*C178-B178,G178-B178)</f>
        <v>7.20651699999999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2020-02-10</v>
      </c>
      <c r="M178" s="31" t="n">
        <f aca="false">(L178-K178+1)*B178</f>
        <v>19440</v>
      </c>
      <c r="N178" s="32" t="n">
        <f aca="false">H178/M178*365</f>
        <v>0.135307546553498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-0.0251467908501606</v>
      </c>
      <c r="AD178" s="57" t="n">
        <f aca="false">IF(E178-F178&lt;0,"达成",E178-F178)</f>
        <v>0.166515788592593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0.0649584074074074</v>
      </c>
      <c r="H179" s="5" t="n">
        <f aca="false">IF(G179="",$F$1*C179-B179,G179-B179)</f>
        <v>8.769385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2020-02-10</v>
      </c>
      <c r="M179" s="31" t="n">
        <f aca="false">(L179-K179+1)*B179</f>
        <v>19035</v>
      </c>
      <c r="N179" s="32" t="n">
        <f aca="false">H179/M179*365</f>
        <v>0.168154742579459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2403.05512799999</v>
      </c>
      <c r="Z179" s="40" t="n">
        <f aca="false">W179/X179-1</f>
        <v>0.0981640166666664</v>
      </c>
      <c r="AA179" s="40" t="n">
        <f aca="false">S179/(X179-V179)-1</f>
        <v>0.120702192781541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0.154933472592593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0.0621714000000001</v>
      </c>
      <c r="H180" s="5" t="n">
        <f aca="false">IF(G180="",$F$1*C180-B180,G180-B180)</f>
        <v>8.39313900000002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2020-02-10</v>
      </c>
      <c r="M180" s="31" t="n">
        <f aca="false">(L180-K180+1)*B180</f>
        <v>18900</v>
      </c>
      <c r="N180" s="32" t="n">
        <f aca="false">H180/M180*365</f>
        <v>0.162089721428572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2462.07986399999</v>
      </c>
      <c r="Z180" s="40" t="n">
        <f aca="false">W180/X180-1</f>
        <v>0.100023557343083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0.157723048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0.0697820740740741</v>
      </c>
      <c r="H181" s="5" t="n">
        <f aca="false">IF(G181="",$F$1*C181-B181,G181-B181)</f>
        <v>9.42058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2020-02-10</v>
      </c>
      <c r="M181" s="31" t="n">
        <f aca="false">(L181-K181+1)*B181</f>
        <v>18765</v>
      </c>
      <c r="N181" s="32" t="n">
        <f aca="false">H181/M181*365</f>
        <v>0.18324069810818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2301.49299299999</v>
      </c>
      <c r="Z181" s="40" t="n">
        <f aca="false">W181/X181-1</f>
        <v>0.0929896158787875</v>
      </c>
      <c r="AA181" s="40" t="n">
        <f aca="false">S181/(X181-V181)-1</f>
        <v>0.114054093620285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0.150111112592593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0.0776071333333334</v>
      </c>
      <c r="H182" s="5" t="n">
        <f aca="false">IF(G182="",$F$1*C182-B182,G182-B182)</f>
        <v>10.476963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2020-02-10</v>
      </c>
      <c r="M182" s="31" t="n">
        <f aca="false">(L182-K182+1)*B182</f>
        <v>18630</v>
      </c>
      <c r="N182" s="32" t="n">
        <f aca="false">H182/M182*365</f>
        <v>0.205265243961353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2138.27530799999</v>
      </c>
      <c r="Z182" s="40" t="n">
        <f aca="false">W182/X182-1</f>
        <v>0.0859262731766119</v>
      </c>
      <c r="AA182" s="40" t="n">
        <f aca="false">S182/(X182-V182)-1</f>
        <v>0.105261372376434</v>
      </c>
      <c r="AB182" s="40" t="n">
        <f aca="false">SUM($C$2:C182)*D182/SUM($B$2:B182)-1</f>
        <v>0.107685264255575</v>
      </c>
      <c r="AC182" s="40" t="n">
        <f aca="false">Z182-AA182</f>
        <v>-0.0193350991998222</v>
      </c>
      <c r="AD182" s="57" t="n">
        <f aca="false">IF(E182-F182&lt;0,"达成",E182-F182)</f>
        <v>0.142286792666667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0.0746057407407408</v>
      </c>
      <c r="H183" s="5" t="n">
        <f aca="false">IF(G183="",$F$1*C183-B183,G183-B183)</f>
        <v>10.071775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2020-02-10</v>
      </c>
      <c r="M183" s="31" t="n">
        <f aca="false">(L183-K183+1)*B183</f>
        <v>18495</v>
      </c>
      <c r="N183" s="32" t="n">
        <f aca="false">H183/M183*365</f>
        <v>0.198767119491755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2201.73039099999</v>
      </c>
      <c r="Z183" s="40" t="n">
        <f aca="false">W183/X183-1</f>
        <v>0.0879988165867302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0.145291775925926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0.084574651851852</v>
      </c>
      <c r="H184" s="5" t="n">
        <f aca="false">IF(G184="",$F$1*C184-B184,G184-B184)</f>
        <v>11.417578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2020-02-10</v>
      </c>
      <c r="M184" s="31" t="n">
        <f aca="false">(L184-K184+1)*B184</f>
        <v>18090</v>
      </c>
      <c r="N184" s="32" t="n">
        <f aca="false">H184/M184*365</f>
        <v>0.230371253178552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1992.76429299999</v>
      </c>
      <c r="Z184" s="40" t="n">
        <f aca="false">W184/X184-1</f>
        <v>0.0792194113695088</v>
      </c>
      <c r="AA184" s="40" t="n">
        <f aca="false">S184/(X184-V184)-1</f>
        <v>0.0968115121191448</v>
      </c>
      <c r="AB184" s="40" t="n">
        <f aca="false">SUM($C$2:C184)*D184/SUM($B$2:B184)-1</f>
        <v>0.0994417388193201</v>
      </c>
      <c r="AC184" s="40" t="n">
        <f aca="false">Z184-AA184</f>
        <v>-0.017592100749636</v>
      </c>
      <c r="AD184" s="57" t="n">
        <f aca="false">IF(E184-F184&lt;0,"达成",E184-F184)</f>
        <v>0.135320405481481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0.0785718666666667</v>
      </c>
      <c r="H185" s="5" t="n">
        <f aca="false">IF(G185="",$F$1*C185-B185,G185-B185)</f>
        <v>10.607202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2020-02-10</v>
      </c>
      <c r="M185" s="31" t="n">
        <f aca="false">(L185-K185+1)*B185</f>
        <v>17010</v>
      </c>
      <c r="N185" s="32" t="n">
        <f aca="false">H185/M185*365</f>
        <v>0.227608978835979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2117.96552099999</v>
      </c>
      <c r="Z185" s="40" t="n">
        <f aca="false">W185/X185-1</f>
        <v>0.0837471538552783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0.141322041333333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0.077178362962963</v>
      </c>
      <c r="H186" s="5" t="n">
        <f aca="false">IF(G186="",$F$1*C186-B186,G186-B186)</f>
        <v>10.419079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2020-02-10</v>
      </c>
      <c r="M186" s="31" t="n">
        <f aca="false">(L186-K186+1)*B186</f>
        <v>16875</v>
      </c>
      <c r="N186" s="32" t="n">
        <f aca="false">H186/M186*365</f>
        <v>0.225360819851852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2146.77305999999</v>
      </c>
      <c r="Z186" s="40" t="n">
        <f aca="false">W186/X186-1</f>
        <v>0.0844355185840704</v>
      </c>
      <c r="AA186" s="40" t="n">
        <f aca="false">S186/(X186-V186)-1</f>
        <v>0.102943184891502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0.142713291703704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0.0689245333333333</v>
      </c>
      <c r="H187" s="5" t="n">
        <f aca="false">IF(G187="",$F$1*C187-B187,G187-B187)</f>
        <v>9.304812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2020-02-10</v>
      </c>
      <c r="M187" s="31" t="n">
        <f aca="false">(L187-K187+1)*B187</f>
        <v>16740</v>
      </c>
      <c r="N187" s="32" t="n">
        <f aca="false">H187/M187*365</f>
        <v>0.202882698924731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2324.88812399999</v>
      </c>
      <c r="Z187" s="40" t="n">
        <f aca="false">W187/X187-1</f>
        <v>0.0909580643192487</v>
      </c>
      <c r="AA187" s="40" t="n">
        <f aca="false">S187/(X187-V187)-1</f>
        <v>0.11076719017998</v>
      </c>
      <c r="AB187" s="40" t="n">
        <f aca="false">SUM($C$2:C187)*D187/SUM($B$2:B187)-1</f>
        <v>0.11376788599374</v>
      </c>
      <c r="AC187" s="40" t="n">
        <f aca="false">Z187-AA187</f>
        <v>-0.0198091258607314</v>
      </c>
      <c r="AD187" s="57" t="n">
        <f aca="false">IF(E187-F187&lt;0,"达成",E187-F187)</f>
        <v>0.150969722666667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0.0591700074074075</v>
      </c>
      <c r="H188" s="5" t="n">
        <f aca="false">IF(G188="",$F$1*C188-B188,G188-B188)</f>
        <v>7.98795100000001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2020-02-10</v>
      </c>
      <c r="M188" s="31" t="n">
        <f aca="false">(L188-K188+1)*B188</f>
        <v>16605</v>
      </c>
      <c r="N188" s="32" t="n">
        <f aca="false">H188/M188*365</f>
        <v>0.175585794339055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-0.0213782074060744</v>
      </c>
      <c r="AD188" s="57" t="n">
        <f aca="false">IF(E188-F188&lt;0,"达成",E188-F188)</f>
        <v>0.160720743259259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0.0487723259259261</v>
      </c>
      <c r="H189" s="5" t="n">
        <f aca="false">IF(G189="",$F$1*C189-B189,G189-B189)</f>
        <v>6.58426400000002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2020-02-10</v>
      </c>
      <c r="M189" s="31" t="n">
        <f aca="false">(L189-K189+1)*B189</f>
        <v>16200</v>
      </c>
      <c r="N189" s="32" t="n">
        <f aca="false">H189/M189*365</f>
        <v>0.148349158024692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0.107401783739837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-0.0230932204372249</v>
      </c>
      <c r="AD189" s="57" t="n">
        <f aca="false">IF(E189-F189&lt;0,"达成",E189-F189)</f>
        <v>0.171123066074074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0.0528456444444445</v>
      </c>
      <c r="H190" s="5" t="n">
        <f aca="false">IF(G190="",$F$1*C190-B190,G190-B190)</f>
        <v>7.134162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2020-02-10</v>
      </c>
      <c r="M190" s="31" t="n">
        <f aca="false">(L190-K190+1)*B190</f>
        <v>16065</v>
      </c>
      <c r="N190" s="32" t="n">
        <f aca="false">H190/M190*365</f>
        <v>0.162089581699346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0.167045299555556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0.056383</v>
      </c>
      <c r="H191" s="5" t="n">
        <f aca="false">IF(G191="",$F$1*C191-B191,G191-B191)</f>
        <v>7.611705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2020-02-10</v>
      </c>
      <c r="M191" s="31" t="n">
        <f aca="false">(L191-K191+1)*B191</f>
        <v>15930</v>
      </c>
      <c r="N191" s="32" t="n">
        <f aca="false">H191/M191*365</f>
        <v>0.174405042372881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0.16350774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0.0558470370370371</v>
      </c>
      <c r="H192" s="5" t="n">
        <f aca="false">IF(G192="",$F$1*C192-B192,G192-B192)</f>
        <v>7.53935000000001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2020-02-10</v>
      </c>
      <c r="M192" s="31" t="n">
        <f aca="false">(L192-K192+1)*B192</f>
        <v>15795</v>
      </c>
      <c r="N192" s="32" t="n">
        <f aca="false">H192/M192*365</f>
        <v>0.174223662551441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0.0995991027253666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0.16405062962963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0.0702108444444445</v>
      </c>
      <c r="H193" s="5" t="n">
        <f aca="false">IF(G193="",$F$1*C193-B193,G193-B193)</f>
        <v>9.478464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2020-02-10</v>
      </c>
      <c r="M193" s="31" t="n">
        <f aca="false">(L193-K193+1)*B193</f>
        <v>15660</v>
      </c>
      <c r="N193" s="32" t="n">
        <f aca="false">H193/M193*365</f>
        <v>0.220922053639847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0.0866420018960938</v>
      </c>
      <c r="AA193" s="40" t="n">
        <f aca="false">S193/(X193-V193)-1</f>
        <v>0.104810027175608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0.149678435555556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0.067423837037037</v>
      </c>
      <c r="H194" s="5" t="n">
        <f aca="false">IF(G194="",$F$1*C194-B194,G194-B194)</f>
        <v>9.10221799999999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2020-02-10</v>
      </c>
      <c r="M194" s="31" t="n">
        <f aca="false">(L194-K194+1)*B194</f>
        <v>15255</v>
      </c>
      <c r="N194" s="32" t="n">
        <f aca="false">H194/M194*365</f>
        <v>0.217784960340872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0.152470348296296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0.0634577111111111</v>
      </c>
      <c r="H195" s="5" t="n">
        <f aca="false">IF(G195="",$F$1*C195-B195,G195-B195)</f>
        <v>8.566791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2020-02-10</v>
      </c>
      <c r="M195" s="31" t="n">
        <f aca="false">(L195-K195+1)*B195</f>
        <v>15120</v>
      </c>
      <c r="N195" s="32" t="n">
        <f aca="false">H195/M195*365</f>
        <v>0.20680414781746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0.0915274184309307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0.156433162888889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0.0698892666666668</v>
      </c>
      <c r="H196" s="5" t="n">
        <f aca="false">IF(G196="",$F$1*C196-B196,G196-B196)</f>
        <v>9.43505100000002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2020-02-10</v>
      </c>
      <c r="M196" s="31" t="n">
        <f aca="false">(L196-K196+1)*B196</f>
        <v>14985</v>
      </c>
      <c r="N196" s="32" t="n">
        <f aca="false">H196/M196*365</f>
        <v>0.229816057057057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0.150006273333333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0.0699964592592593</v>
      </c>
      <c r="H197" s="5" t="n">
        <f aca="false">IF(G197="",$F$1*C197-B197,G197-B197)</f>
        <v>9.449522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2020-02-10</v>
      </c>
      <c r="M197" s="31" t="n">
        <f aca="false">(L197-K197+1)*B197</f>
        <v>14850</v>
      </c>
      <c r="N197" s="32" t="n">
        <f aca="false">H197/M197*365</f>
        <v>0.232260978451178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0.149894778074074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0.0631361333333334</v>
      </c>
      <c r="H198" s="5" t="n">
        <f aca="false">IF(G198="",$F$1*C198-B198,G198-B198)</f>
        <v>8.52337800000001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2020-02-10</v>
      </c>
      <c r="M198" s="31" t="n">
        <f aca="false">(L198-K198+1)*B198</f>
        <v>14715</v>
      </c>
      <c r="N198" s="32" t="n">
        <f aca="false">H198/M198*365</f>
        <v>0.211419162079511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0.156754006666667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0.0556326518518519</v>
      </c>
      <c r="H199" s="5" t="n">
        <f aca="false">IF(G199="",$F$1*C199-B199,G199-B199)</f>
        <v>7.51040800000001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2020-02-10</v>
      </c>
      <c r="M199" s="31" t="n">
        <f aca="false">(L199-K199+1)*B199</f>
        <v>14310</v>
      </c>
      <c r="N199" s="32" t="n">
        <f aca="false">H199/M199*365</f>
        <v>0.191565263452132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0.164259892148148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0.0598131629629631</v>
      </c>
      <c r="H200" s="5" t="n">
        <f aca="false">IF(G200="",$F$1*C200-B200,G200-B200)</f>
        <v>8.07477700000001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2020-02-10</v>
      </c>
      <c r="M200" s="31" t="n">
        <f aca="false">(L200-K200+1)*B200</f>
        <v>14175</v>
      </c>
      <c r="N200" s="32" t="n">
        <f aca="false">H200/M200*365</f>
        <v>0.207921947442681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0.0924292035145522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0.160079441037037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0.0646368296296295</v>
      </c>
      <c r="H201" s="5" t="n">
        <f aca="false">IF(G201="",$F$1*C201-B201,G201-B201)</f>
        <v>8.72597199999998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2020-02-10</v>
      </c>
      <c r="M201" s="31" t="n">
        <f aca="false">(L201-K201+1)*B201</f>
        <v>14040</v>
      </c>
      <c r="N201" s="32" t="n">
        <f aca="false">H201/M201*365</f>
        <v>0.226850411680911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</v>
      </c>
      <c r="Z201" s="40" t="n">
        <f aca="false">W201/X201-1</f>
        <v>0.0877838295081967</v>
      </c>
      <c r="AA201" s="40" t="n">
        <f aca="false">S201/(X201-V201)-1</f>
        <v>0.105322362554941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0.155254391703704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0.0658159481481482</v>
      </c>
      <c r="H202" s="5" t="n">
        <f aca="false">IF(G202="",$F$1*C202-B202,G202-B202)</f>
        <v>8.885153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2020-02-10</v>
      </c>
      <c r="M202" s="31" t="n">
        <f aca="false">(L202-K202+1)*B202</f>
        <v>13905</v>
      </c>
      <c r="N202" s="32" t="n">
        <f aca="false">H202/M202*365</f>
        <v>0.233231272563826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</v>
      </c>
      <c r="Z202" s="40" t="n">
        <f aca="false">W202/X202-1</f>
        <v>0.086335398513685</v>
      </c>
      <c r="AA202" s="40" t="n">
        <f aca="false">S202/(X202-V202)-1</f>
        <v>0.103483362619905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0.154075400518519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0.0490939037037037</v>
      </c>
      <c r="H203" s="5" t="n">
        <f aca="false">IF(G203="",$F$1*C203-B203,G203-B203)</f>
        <v>6.62767700000001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2020-02-10</v>
      </c>
      <c r="M203" s="31" t="n">
        <f aca="false">(L203-K203+1)*B203</f>
        <v>13770</v>
      </c>
      <c r="N203" s="32" t="n">
        <f aca="false">H203/M203*365</f>
        <v>0.175679165214234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0.17080295362963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0.0428767333333334</v>
      </c>
      <c r="H204" s="5" t="n">
        <f aca="false">IF(G204="",$F$1*C204-B204,G204-B204)</f>
        <v>5.78835900000001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2020-02-10</v>
      </c>
      <c r="M204" s="31" t="n">
        <f aca="false">(L204-K204+1)*B204</f>
        <v>13365</v>
      </c>
      <c r="N204" s="32" t="n">
        <f aca="false">H204/M204*365</f>
        <v>0.158080885521886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0.177019226666667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0.0367667555555556</v>
      </c>
      <c r="H205" s="5" t="n">
        <f aca="false">IF(G205="",$F$1*C205-B205,G205-B205)</f>
        <v>4.96351200000001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2020-02-10</v>
      </c>
      <c r="M205" s="31" t="n">
        <f aca="false">(L205-K205+1)*B205</f>
        <v>13230</v>
      </c>
      <c r="N205" s="32" t="n">
        <f aca="false">H205/M205*365</f>
        <v>0.136937405895692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0.110495831868524</v>
      </c>
      <c r="AA205" s="40" t="n">
        <f aca="false">S205/(X205-V205)-1</f>
        <v>0.134704062491833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0.183124812444444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0.0410544592592594</v>
      </c>
      <c r="H206" s="5" t="n">
        <f aca="false">IF(G206="",$F$1*C206-B206,G206-B206)</f>
        <v>5.54235200000002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2020-02-10</v>
      </c>
      <c r="M206" s="31" t="n">
        <f aca="false">(L206-K206+1)*B206</f>
        <v>13095</v>
      </c>
      <c r="N206" s="32" t="n">
        <f aca="false">H206/M206*365</f>
        <v>0.154483274532265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0.106172431075555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-0.0231250568438031</v>
      </c>
      <c r="AD206" s="57" t="n">
        <f aca="false">IF(E206-F206&lt;0,"达成",E206-F206)</f>
        <v>0.178839812740741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0.0393393777777777</v>
      </c>
      <c r="H207" s="5" t="n">
        <f aca="false">IF(G207="",$F$1*C207-B207,G207-B207)</f>
        <v>5.31081599999999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2020-02-10</v>
      </c>
      <c r="M207" s="31" t="n">
        <f aca="false">(L207-K207+1)*B207</f>
        <v>12960</v>
      </c>
      <c r="N207" s="32" t="n">
        <f aca="false">H207/M207*365</f>
        <v>0.149571592592592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0.180555470222222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0.0439486592592594</v>
      </c>
      <c r="H208" s="5" t="n">
        <f aca="false">IF(G208="",$F$1*C208-B208,G208-B208)</f>
        <v>5.93306900000002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2020-02-10</v>
      </c>
      <c r="M208" s="31" t="n">
        <f aca="false">(L208-K208+1)*B208</f>
        <v>12825</v>
      </c>
      <c r="N208" s="32" t="n">
        <f aca="false">H208/M208*365</f>
        <v>0.168855375048733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0.175948803407407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0.0614210518518519</v>
      </c>
      <c r="H209" s="5" t="n">
        <f aca="false">IF(G209="",$F$1*C209-B209,G209-B209)</f>
        <v>8.291842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2020-02-10</v>
      </c>
      <c r="M209" s="31" t="n">
        <f aca="false">(L209-K209+1)*B209</f>
        <v>12420</v>
      </c>
      <c r="N209" s="32" t="n">
        <f aca="false">H209/M209*365</f>
        <v>0.243681347020934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2479.02579099999</v>
      </c>
      <c r="Z209" s="40" t="n">
        <f aca="false">W209/X209-1</f>
        <v>0.0868918959341043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0.158469304148148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0.0614210518518519</v>
      </c>
      <c r="H210" s="5" t="n">
        <f aca="false">IF(G210="",$F$1*C210-B210,G210-B210)</f>
        <v>8.291842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2020-02-10</v>
      </c>
      <c r="M210" s="31" t="n">
        <f aca="false">(L210-K210+1)*B210</f>
        <v>12285</v>
      </c>
      <c r="N210" s="32" t="n">
        <f aca="false">H210/M210*365</f>
        <v>0.246359164021164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0.0865438356881214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-0.0184191447475073</v>
      </c>
      <c r="AD210" s="57" t="n">
        <f aca="false">IF(E210-F210&lt;0,"达成",E210-F210)</f>
        <v>0.158475905481482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0.062707362962963</v>
      </c>
      <c r="H211" s="5" t="n">
        <f aca="false">IF(G211="",$F$1*C211-B211,G211-B211)</f>
        <v>8.46549400000001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2020-02-10</v>
      </c>
      <c r="M211" s="31" t="n">
        <f aca="false">(L211-K211+1)*B211</f>
        <v>12150</v>
      </c>
      <c r="N211" s="32" t="n">
        <f aca="false">H211/M211*365</f>
        <v>0.254313194238683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2448.01803899999</v>
      </c>
      <c r="Z211" s="40" t="n">
        <f aca="false">W211/X211-1</f>
        <v>0.0850006263541665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0.157186179703704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0.0613138592592594</v>
      </c>
      <c r="H212" s="5" t="n">
        <f aca="false">IF(G212="",$F$1*C212-B212,G212-B212)</f>
        <v>8.27737100000002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2020-02-10</v>
      </c>
      <c r="M212" s="31" t="n">
        <f aca="false">(L212-K212+1)*B212</f>
        <v>12015</v>
      </c>
      <c r="N212" s="32" t="n">
        <f aca="false">H212/M212*365</f>
        <v>0.251455714939659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2482.55725999999</v>
      </c>
      <c r="Z212" s="40" t="n">
        <f aca="false">W212/X212-1</f>
        <v>0.0857977280110589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0.158580620074074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0.069031725925926</v>
      </c>
      <c r="H213" s="5" t="n">
        <f aca="false">IF(G213="",$F$1*C213-B213,G213-B213)</f>
        <v>9.31928300000001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2020-02-10</v>
      </c>
      <c r="M213" s="31" t="n">
        <f aca="false">(L213-K213+1)*B213</f>
        <v>11880</v>
      </c>
      <c r="N213" s="32" t="n">
        <f aca="false">H213/M213*365</f>
        <v>0.286324772306398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0.0788621696938423</v>
      </c>
      <c r="AA213" s="40" t="n">
        <f aca="false">S213/(X213-V213)-1</f>
        <v>0.0953636583083053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0.150864896074074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0.060885088888889</v>
      </c>
      <c r="H214" s="5" t="n">
        <f aca="false">IF(G214="",$F$1*C214-B214,G214-B214)</f>
        <v>8.21948700000002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2020-02-10</v>
      </c>
      <c r="M214" s="31" t="n">
        <f aca="false">(L214-K214+1)*B214</f>
        <v>11475</v>
      </c>
      <c r="N214" s="32" t="n">
        <f aca="false">H214/M214*365</f>
        <v>0.261447734640523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2494.91124999999</v>
      </c>
      <c r="Z214" s="40" t="n">
        <f aca="false">W214/X214-1</f>
        <v>0.085427538092792</v>
      </c>
      <c r="AA214" s="40" t="n">
        <f aca="false">S214/(X214-V214)-1</f>
        <v>0.103202973757797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0.159012661111111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0.0507017925925926</v>
      </c>
      <c r="H215" s="5" t="n">
        <f aca="false">IF(G215="",$F$1*C215-B215,G215-B215)</f>
        <v>6.844742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2020-02-10</v>
      </c>
      <c r="M215" s="31" t="n">
        <f aca="false">(L215-K215+1)*B215</f>
        <v>11340</v>
      </c>
      <c r="N215" s="32" t="n">
        <f aca="false">H215/M215*365</f>
        <v>0.220311360670194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2751.16827199999</v>
      </c>
      <c r="Z215" s="40" t="n">
        <f aca="false">W215/X215-1</f>
        <v>0.0937685164280842</v>
      </c>
      <c r="AA215" s="40" t="n">
        <f aca="false">S215/(X215-V215)-1</f>
        <v>0.113171160272811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0.169189082074074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0.0605635111111111</v>
      </c>
      <c r="H216" s="5" t="n">
        <f aca="false">IF(G216="",$F$1*C216-B216,G216-B216)</f>
        <v>8.176074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2020-02-10</v>
      </c>
      <c r="M216" s="31" t="n">
        <f aca="false">(L216-K216+1)*B216</f>
        <v>11205</v>
      </c>
      <c r="N216" s="32" t="n">
        <f aca="false">H216/M216*365</f>
        <v>0.266333512717537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2499.20056799999</v>
      </c>
      <c r="Z216" s="40" t="n">
        <f aca="false">W216/X216-1</f>
        <v>0.0847905196946563</v>
      </c>
      <c r="AA216" s="40" t="n">
        <f aca="false">S216/(X216-V216)-1</f>
        <v>0.102238536130383</v>
      </c>
      <c r="AB216" s="40" t="n">
        <f aca="false">SUM($C$2:C216)*D216/SUM($B$2:B216)-1</f>
        <v>0.10566842178117</v>
      </c>
      <c r="AC216" s="40" t="n">
        <f aca="false">Z216-AA216</f>
        <v>-0.0174480164357269</v>
      </c>
      <c r="AD216" s="57" t="n">
        <f aca="false">IF(E216-F216&lt;0,"达成",E216-F216)</f>
        <v>0.159326776888889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0.0652799851851851</v>
      </c>
      <c r="H217" s="5" t="n">
        <f aca="false">IF(G217="",$F$1*C217-B217,G217-B217)</f>
        <v>8.81279799999999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2020-02-10</v>
      </c>
      <c r="M217" s="31" t="n">
        <f aca="false">(L217-K217+1)*B217</f>
        <v>11070</v>
      </c>
      <c r="N217" s="32" t="n">
        <f aca="false">H217/M217*365</f>
        <v>0.290575543812104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2380.41299199999</v>
      </c>
      <c r="Z217" s="40" t="n">
        <f aca="false">W217/X217-1</f>
        <v>0.0803921983113811</v>
      </c>
      <c r="AA217" s="40" t="n">
        <f aca="false">S217/(X217-V217)-1</f>
        <v>0.0968442783098313</v>
      </c>
      <c r="AB217" s="40" t="n">
        <f aca="false">SUM($C$2:C217)*D217/SUM($B$2:B217)-1</f>
        <v>0.10033547369132</v>
      </c>
      <c r="AC217" s="40" t="n">
        <f aca="false">Z217-AA217</f>
        <v>-0.0164520799984502</v>
      </c>
      <c r="AD217" s="57" t="n">
        <f aca="false">IF(E217-F217&lt;0,"达成",E217-F217)</f>
        <v>0.154612537481482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0.0757848592592592</v>
      </c>
      <c r="H218" s="5" t="n">
        <f aca="false">IF(G218="",$F$1*C218-B218,G218-B218)</f>
        <v>10.230956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2020-02-10</v>
      </c>
      <c r="M218" s="31" t="n">
        <f aca="false">(L218-K218+1)*B218</f>
        <v>10935</v>
      </c>
      <c r="N218" s="32" t="n">
        <f aca="false">H218/M218*365</f>
        <v>0.341499674439872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2117.96687999999</v>
      </c>
      <c r="Z218" s="40" t="n">
        <f aca="false">W218/X218-1</f>
        <v>0.0712041311144729</v>
      </c>
      <c r="AA218" s="40" t="n">
        <f aca="false">S218/(X218-V218)-1</f>
        <v>0.0856962985741334</v>
      </c>
      <c r="AB218" s="40" t="n">
        <f aca="false">SUM($C$2:C218)*D218/SUM($B$2:B218)-1</f>
        <v>0.0892185089258697</v>
      </c>
      <c r="AC218" s="40" t="n">
        <f aca="false">Z218-AA218</f>
        <v>-0.0144921674596605</v>
      </c>
      <c r="AD218" s="57" t="n">
        <f aca="false">IF(E218-F218&lt;0,"达成",E218-F218)</f>
        <v>0.144110938074074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0.0683885703703705</v>
      </c>
      <c r="H219" s="5" t="n">
        <f aca="false">IF(G219="",$F$1*C219-B219,G219-B219)</f>
        <v>9.23245700000001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2020-02-10</v>
      </c>
      <c r="M219" s="31" t="n">
        <f aca="false">(L219-K219+1)*B219</f>
        <v>10530</v>
      </c>
      <c r="N219" s="32" t="n">
        <f aca="false">H219/M219*365</f>
        <v>0.320023438271605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2303.53886299999</v>
      </c>
      <c r="Z219" s="40" t="n">
        <f aca="false">W219/X219-1</f>
        <v>0.0770930007697452</v>
      </c>
      <c r="AA219" s="40" t="n">
        <f aca="false">S219/(X219-V219)-1</f>
        <v>0.0926984870300764</v>
      </c>
      <c r="AB219" s="40" t="n">
        <f aca="false">SUM($C$2:C219)*D219/SUM($B$2:B219)-1</f>
        <v>0.0963153611111112</v>
      </c>
      <c r="AC219" s="40" t="n">
        <f aca="false">Z219-AA219</f>
        <v>-0.0156054862603312</v>
      </c>
      <c r="AD219" s="57" t="n">
        <f aca="false">IF(E219-F219&lt;0,"达成",E219-F219)</f>
        <v>0.151507124962963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0.0648512148148149</v>
      </c>
      <c r="H220" s="5" t="n">
        <f aca="false">IF(G220="",$F$1*C220-B220,G220-B220)</f>
        <v>8.75491400000001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2020-02-10</v>
      </c>
      <c r="M220" s="31" t="n">
        <f aca="false">(L220-K220+1)*B220</f>
        <v>10395</v>
      </c>
      <c r="N220" s="32" t="n">
        <f aca="false">H220/M220*365</f>
        <v>0.307411602693603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2391.68311299999</v>
      </c>
      <c r="Z220" s="40" t="n">
        <f aca="false">W220/X220-1</f>
        <v>0.0796829289688485</v>
      </c>
      <c r="AA220" s="40" t="n">
        <f aca="false">S220/(X220-V220)-1</f>
        <v>0.0957255256395886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0.155038239851852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0.069031725925926</v>
      </c>
      <c r="H221" s="5" t="n">
        <f aca="false">IF(G221="",$F$1*C221-B221,G221-B221)</f>
        <v>9.31928300000001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2020-02-10</v>
      </c>
      <c r="M221" s="31" t="n">
        <f aca="false">(L221-K221+1)*B221</f>
        <v>10260</v>
      </c>
      <c r="N221" s="32" t="n">
        <f aca="false">H221/M221*365</f>
        <v>0.331533946881092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2284.61807999999</v>
      </c>
      <c r="Z221" s="40" t="n">
        <f aca="false">W221/X221-1</f>
        <v>0.0757750606965171</v>
      </c>
      <c r="AA221" s="40" t="n">
        <f aca="false">S221/(X221-V221)-1</f>
        <v>0.0909488960899365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0.150858247407407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0.0724618888888889</v>
      </c>
      <c r="H222" s="5" t="n">
        <f aca="false">IF(G222="",$F$1*C222-B222,G222-B222)</f>
        <v>9.782355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2020-02-10</v>
      </c>
      <c r="M222" s="31" t="n">
        <f aca="false">(L222-K222+1)*B222</f>
        <v>10125</v>
      </c>
      <c r="N222" s="32" t="n">
        <f aca="false">H222/M222*365</f>
        <v>0.352647859259259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2197.29644299999</v>
      </c>
      <c r="Z222" s="40" t="n">
        <f aca="false">W222/X222-1</f>
        <v>0.0725539522205709</v>
      </c>
      <c r="AA222" s="40" t="n">
        <f aca="false">S222/(X222-V222)-1</f>
        <v>0.0870051017232365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0.147429701111111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0.0814660666666666</v>
      </c>
      <c r="H223" s="5" t="n">
        <f aca="false">IF(G223="",$F$1*C223-B223,G223-B223)</f>
        <v>10.997919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2020-02-10</v>
      </c>
      <c r="M223" s="31" t="n">
        <f aca="false">(L223-K223+1)*B223</f>
        <v>9990</v>
      </c>
      <c r="N223" s="32" t="n">
        <f aca="false">H223/M223*365</f>
        <v>0.401825869369369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1968.99651999999</v>
      </c>
      <c r="Z223" s="40" t="n">
        <f aca="false">W223/X223-1</f>
        <v>0.0647270387902692</v>
      </c>
      <c r="AA223" s="40" t="n">
        <f aca="false">S223/(X223-V223)-1</f>
        <v>0.0775506904347412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0.138426923333333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0.0798581777777778</v>
      </c>
      <c r="H224" s="5" t="n">
        <f aca="false">IF(G224="",$F$1*C224-B224,G224-B224)</f>
        <v>10.780854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2020-02-10</v>
      </c>
      <c r="M224" s="31" t="n">
        <f aca="false">(L224-K224+1)*B224</f>
        <v>9585</v>
      </c>
      <c r="N224" s="32" t="n">
        <f aca="false">H224/M224*365</f>
        <v>0.410538519561815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2009.77796999999</v>
      </c>
      <c r="Z224" s="40" t="n">
        <f aca="false">W224/X224-1</f>
        <v>0.0657757476681391</v>
      </c>
      <c r="AA224" s="40" t="n">
        <f aca="false">S224/(X224-V224)-1</f>
        <v>0.0787382455494261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0.140035482222222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0.0758920518518519</v>
      </c>
      <c r="H225" s="5" t="n">
        <f aca="false">IF(G225="",$F$1*C225-B225,G225-B225)</f>
        <v>10.245427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2020-02-10</v>
      </c>
      <c r="M225" s="31" t="n">
        <f aca="false">(L225-K225+1)*B225</f>
        <v>9450</v>
      </c>
      <c r="N225" s="32" t="n">
        <f aca="false">H225/M225*365</f>
        <v>0.395722841798942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2110.41400599998</v>
      </c>
      <c r="Z225" s="40" t="n">
        <f aca="false">W225/X225-1</f>
        <v>0.0687655264255453</v>
      </c>
      <c r="AA225" s="40" t="n">
        <f aca="false">S225/(X225-V225)-1</f>
        <v>0.0822459257671528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0.143999320148148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0.0763208222222223</v>
      </c>
      <c r="H226" s="5" t="n">
        <f aca="false">IF(G226="",$F$1*C226-B226,G226-B226)</f>
        <v>10.303311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2020-02-10</v>
      </c>
      <c r="M226" s="31" t="n">
        <f aca="false">(L226-K226+1)*B226</f>
        <v>9315</v>
      </c>
      <c r="N226" s="32" t="n">
        <f aca="false">H226/M226*365</f>
        <v>0.403726088566828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2099.91879999999</v>
      </c>
      <c r="Z226" s="40" t="n">
        <f aca="false">W226/X226-1</f>
        <v>0.0681238864557987</v>
      </c>
      <c r="AA226" s="40" t="n">
        <f aca="false">S226/(X226-V226)-1</f>
        <v>0.0814086094871831</v>
      </c>
      <c r="AB226" s="40" t="n">
        <f aca="false">SUM($C$2:C226)*D226/SUM($B$2:B226)-1</f>
        <v>0.0854130292619626</v>
      </c>
      <c r="AC226" s="40" t="n">
        <f aca="false">Z226-AA226</f>
        <v>-0.0132847230313844</v>
      </c>
      <c r="AD226" s="57" t="n">
        <f aca="false">IF(E226-F226&lt;0,"达成",E226-F226)</f>
        <v>0.143572903777778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0.0684957629629632</v>
      </c>
      <c r="H227" s="5" t="n">
        <f aca="false">IF(G227="",$F$1*C227-B227,G227-B227)</f>
        <v>9.24692800000003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2020-02-10</v>
      </c>
      <c r="M227" s="31" t="n">
        <f aca="false">(L227-K227+1)*B227</f>
        <v>9180</v>
      </c>
      <c r="N227" s="32" t="n">
        <f aca="false">H227/M227*365</f>
        <v>0.367661080610023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2303.32153599999</v>
      </c>
      <c r="Z227" s="40" t="n">
        <f aca="false">W227/X227-1</f>
        <v>0.0743966904392761</v>
      </c>
      <c r="AA227" s="40" t="n">
        <f aca="false">S227/(X227-V227)-1</f>
        <v>0.0888291284930849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0.151395661037037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0.0626001703703703</v>
      </c>
      <c r="H228" s="5" t="n">
        <f aca="false">IF(G228="",$F$1*C228-B228,G228-B228)</f>
        <v>8.45102299999999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2020-02-10</v>
      </c>
      <c r="M228" s="31" t="n">
        <f aca="false">(L228-K228+1)*B228</f>
        <v>9045</v>
      </c>
      <c r="N228" s="32" t="n">
        <f aca="false">H228/M228*365</f>
        <v>0.341030778883361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0.0791700544460523</v>
      </c>
      <c r="AA228" s="40" t="n">
        <f aca="false">S228/(X228-V228)-1</f>
        <v>0.0944489442850125</v>
      </c>
      <c r="AB228" s="40" t="n">
        <f aca="false">SUM($C$2:C228)*D228/SUM($B$2:B228)-1</f>
        <v>0.098627188679852</v>
      </c>
      <c r="AC228" s="40" t="n">
        <f aca="false">Z228-AA228</f>
        <v>-0.0152788898389602</v>
      </c>
      <c r="AD228" s="57" t="n">
        <f aca="false">IF(E228-F228&lt;0,"达成",E228-F228)</f>
        <v>0.157297522296296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0.064315251851852</v>
      </c>
      <c r="H229" s="5" t="n">
        <f aca="false">IF(G229="",$F$1*C229-B229,G229-B229)</f>
        <v>8.68255900000003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2020-02-10</v>
      </c>
      <c r="M229" s="31" t="n">
        <f aca="false">(L229-K229+1)*B229</f>
        <v>8640</v>
      </c>
      <c r="N229" s="32" t="n">
        <f aca="false">H229/M229*365</f>
        <v>0.366797920717594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2415.50280999999</v>
      </c>
      <c r="Z229" s="40" t="n">
        <f aca="false">W229/X229-1</f>
        <v>0.0773455910983025</v>
      </c>
      <c r="AA229" s="40" t="n">
        <f aca="false">S229/(X229-V229)-1</f>
        <v>0.0921954675226526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0.155581914148148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0.0629217481481482</v>
      </c>
      <c r="H230" s="5" t="n">
        <f aca="false">IF(G230="",$F$1*C230-B230,G230-B230)</f>
        <v>8.49443600000001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2020-02-10</v>
      </c>
      <c r="M230" s="31" t="n">
        <f aca="false">(L230-K230+1)*B230</f>
        <v>8505</v>
      </c>
      <c r="N230" s="32" t="n">
        <f aca="false">H230/M230*365</f>
        <v>0.364546636096414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0.156970097185185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0.0622785925925926</v>
      </c>
      <c r="H231" s="5" t="n">
        <f aca="false">IF(G231="",$F$1*C231-B231,G231-B231)</f>
        <v>8.40761000000001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2020-02-10</v>
      </c>
      <c r="M231" s="31" t="n">
        <f aca="false">(L231-K231+1)*B231</f>
        <v>8370</v>
      </c>
      <c r="N231" s="32" t="n">
        <f aca="false">H231/M231*365</f>
        <v>0.366640101553166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2470.05745199999</v>
      </c>
      <c r="Z231" s="40" t="n">
        <f aca="false">W231/X231-1</f>
        <v>0.078414522285714</v>
      </c>
      <c r="AA231" s="40" t="n">
        <f aca="false">S231/(X231-V231)-1</f>
        <v>0.0933160602649055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0.157618320740741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0.0651727925925926</v>
      </c>
      <c r="H232" s="5" t="n">
        <f aca="false">IF(G232="",$F$1*C232-B232,G232-B232)</f>
        <v>8.798327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2020-02-10</v>
      </c>
      <c r="M232" s="31" t="n">
        <f aca="false">(L232-K232+1)*B232</f>
        <v>8235</v>
      </c>
      <c r="N232" s="32" t="n">
        <f aca="false">H232/M232*365</f>
        <v>0.389968349119611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2391.20960999999</v>
      </c>
      <c r="Z232" s="40" t="n">
        <f aca="false">W232/X232-1</f>
        <v>0.0755874698909433</v>
      </c>
      <c r="AA232" s="40" t="n">
        <f aca="false">S232/(X232-V232)-1</f>
        <v>0.0898788793751499</v>
      </c>
      <c r="AB232" s="40" t="n">
        <f aca="false">SUM($C$2:C232)*D232/SUM($B$2:B232)-1</f>
        <v>0.0942803388651809</v>
      </c>
      <c r="AC232" s="40" t="n">
        <f aca="false">Z232-AA232</f>
        <v>-0.0142914094842066</v>
      </c>
      <c r="AD232" s="57" t="n">
        <f aca="false">IF(E232-F232&lt;0,"达成",E232-F232)</f>
        <v>0.154723934074074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0.0459853185185186</v>
      </c>
      <c r="H233" s="5" t="n">
        <f aca="false">IF(G233="",$F$1*C233-B233,G233-B233)</f>
        <v>6.20801800000001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2020-02-10</v>
      </c>
      <c r="M233" s="31" t="n">
        <f aca="false">(L233-K233+1)*B233</f>
        <v>8100</v>
      </c>
      <c r="N233" s="32" t="n">
        <f aca="false">H233/M233*365</f>
        <v>0.279744020987655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2923.11188899999</v>
      </c>
      <c r="Z233" s="40" t="n">
        <f aca="false">W233/X233-1</f>
        <v>0.0920085580421777</v>
      </c>
      <c r="AA233" s="40" t="n">
        <f aca="false">S233/(X233-V233)-1</f>
        <v>0.109316894255005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0.173911882814815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0.0412688444444444</v>
      </c>
      <c r="H234" s="5" t="n">
        <f aca="false">IF(G234="",$F$1*C234-B234,G234-B234)</f>
        <v>5.57129399999999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2020-02-10</v>
      </c>
      <c r="M234" s="31" t="n">
        <f aca="false">(L234-K234+1)*B234</f>
        <v>7695</v>
      </c>
      <c r="N234" s="32" t="n">
        <f aca="false">H234/M234*365</f>
        <v>0.264265407407407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3056.03684499999</v>
      </c>
      <c r="Z234" s="40" t="n">
        <f aca="false">W234/X234-1</f>
        <v>0.0957855146528757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0.178624511555556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0.027976962962963</v>
      </c>
      <c r="H235" s="5" t="n">
        <f aca="false">IF(G235="",$F$1*C235-B235,G235-B235)</f>
        <v>3.77689000000001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2020-02-10</v>
      </c>
      <c r="M235" s="31" t="n">
        <f aca="false">(L235-K235+1)*B235</f>
        <v>7560</v>
      </c>
      <c r="N235" s="32" t="n">
        <f aca="false">H235/M235*365</f>
        <v>0.182349847883598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3438.79273699999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0.191919697037037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0.0301208148148147</v>
      </c>
      <c r="H236" s="5" t="n">
        <f aca="false">IF(G236="",$F$1*C236-B236,G236-B236)</f>
        <v>4.06630999999999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2020-02-10</v>
      </c>
      <c r="M236" s="31" t="n">
        <f aca="false">(L236-K236+1)*B236</f>
        <v>7425</v>
      </c>
      <c r="N236" s="32" t="n">
        <f aca="false">H236/M236*365</f>
        <v>0.199892680134679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3375.87913699999</v>
      </c>
      <c r="Z236" s="40" t="n">
        <f aca="false">W236/X236-1</f>
        <v>0.104922428500388</v>
      </c>
      <c r="AA236" s="40" t="n">
        <f aca="false">S236/(X236-V236)-1</f>
        <v>0.129305187139188</v>
      </c>
      <c r="AB236" s="40" t="n">
        <f aca="false">SUM($C$2:C236)*D236/SUM($B$2:B236)-1</f>
        <v>0.129330006153846</v>
      </c>
      <c r="AC236" s="40" t="n">
        <f aca="false">Z236-AA236</f>
        <v>-0.0243827586388001</v>
      </c>
      <c r="AD236" s="57" t="n">
        <f aca="false">IF(E236-F236&lt;0,"达成",E236-F236)</f>
        <v>0.189771125185185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0.0317287037037038</v>
      </c>
      <c r="H237" s="5" t="n">
        <f aca="false">IF(G237="",$F$1*C237-B237,G237-B237)</f>
        <v>4.28337500000001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2020-02-10</v>
      </c>
      <c r="M237" s="31" t="n">
        <f aca="false">(L237-K237+1)*B237</f>
        <v>7290</v>
      </c>
      <c r="N237" s="32" t="n">
        <f aca="false">H237/M237*365</f>
        <v>0.214462534293553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-0.0238391182343898</v>
      </c>
      <c r="AD237" s="57" t="n">
        <f aca="false">IF(E237-F237&lt;0,"达成",E237-F237)</f>
        <v>0.188168796296296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0.0339797481481481</v>
      </c>
      <c r="H238" s="5" t="n">
        <f aca="false">IF(G238="",$F$1*C238-B238,G238-B238)</f>
        <v>4.587266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2020-02-10</v>
      </c>
      <c r="M238" s="31" t="n">
        <f aca="false">(L238-K238+1)*B238</f>
        <v>7155</v>
      </c>
      <c r="N238" s="32" t="n">
        <f aca="false">H238/M238*365</f>
        <v>0.234011473095737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3265.99944199999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0.185914541185185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0.0463068962962963</v>
      </c>
      <c r="H239" s="5" t="n">
        <f aca="false">IF(G239="",$F$1*C239-B239,G239-B239)</f>
        <v>6.251431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2020-02-10</v>
      </c>
      <c r="M239" s="31" t="n">
        <f aca="false">(L239-K239+1)*B239</f>
        <v>6750</v>
      </c>
      <c r="N239" s="32" t="n">
        <f aca="false">H239/M239*365</f>
        <v>0.338040342962963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2915.93922599999</v>
      </c>
      <c r="Z239" s="40" t="n">
        <f aca="false">W239/X239-1</f>
        <v>0.0895008970534066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0.17358540637037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0.0399825333333333</v>
      </c>
      <c r="H240" s="5" t="n">
        <f aca="false">IF(G240="",$F$1*C240-B240,G240-B240)</f>
        <v>5.39764199999999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2020-02-10</v>
      </c>
      <c r="M240" s="31" t="n">
        <f aca="false">(L240-K240+1)*B240</f>
        <v>6615</v>
      </c>
      <c r="N240" s="32" t="n">
        <f aca="false">H240/M240*365</f>
        <v>0.297829074829931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3094.72777799999</v>
      </c>
      <c r="Z240" s="40" t="n">
        <f aca="false">W240/X240-1</f>
        <v>0.0945966002751029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-0.0215376822033266</v>
      </c>
      <c r="AD240" s="57" t="n">
        <f aca="false">IF(E240-F240&lt;0,"达成",E240-F240)</f>
        <v>0.179909730666667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0.0404113037037039</v>
      </c>
      <c r="H241" s="5" t="n">
        <f aca="false">IF(G241="",$F$1*C241-B241,G241-B241)</f>
        <v>5.45552600000002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2020-02-10</v>
      </c>
      <c r="M241" s="31" t="n">
        <f aca="false">(L241-K241+1)*B241</f>
        <v>6480</v>
      </c>
      <c r="N241" s="32" t="n">
        <f aca="false">H241/M241*365</f>
        <v>0.307294288580248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3083.87293099999</v>
      </c>
      <c r="Z241" s="40" t="n">
        <f aca="false">W241/X241-1</f>
        <v>0.0938774103805171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0.179485668296296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0.0318358962962965</v>
      </c>
      <c r="H242" s="5" t="n">
        <f aca="false">IF(G242="",$F$1*C242-B242,G242-B242)</f>
        <v>4.29784600000002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2020-02-10</v>
      </c>
      <c r="M242" s="31" t="n">
        <f aca="false">(L242-K242+1)*B242</f>
        <v>6345</v>
      </c>
      <c r="N242" s="32" t="n">
        <f aca="false">H242/M242*365</f>
        <v>0.247236215918047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0.123744592582465</v>
      </c>
      <c r="AB242" s="40" t="n">
        <f aca="false">SUM($C$2:C242)*D242/SUM($B$2:B242)-1</f>
        <v>0.124451059329998</v>
      </c>
      <c r="AC242" s="40" t="n">
        <f aca="false">Z242-AA242</f>
        <v>-0.0227612018290928</v>
      </c>
      <c r="AD242" s="57" t="n">
        <f aca="false">IF(E242-F242&lt;0,"达成",E242-F242)</f>
        <v>0.188058109037037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0.0326934370370372</v>
      </c>
      <c r="H243" s="5" t="n">
        <f aca="false">IF(G243="",$F$1*C243-B243,G243-B243)</f>
        <v>4.41361400000002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2020-02-10</v>
      </c>
      <c r="M243" s="31" t="n">
        <f aca="false">(L243-K243+1)*B243</f>
        <v>6210</v>
      </c>
      <c r="N243" s="32" t="n">
        <f aca="false">H243/M243*365</f>
        <v>0.259415315619969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3304.86189199999</v>
      </c>
      <c r="Z243" s="40" t="n">
        <f aca="false">W243/X243-1</f>
        <v>0.0997844774154586</v>
      </c>
      <c r="AA243" s="40" t="n">
        <f aca="false">S243/(X243-V243)-1</f>
        <v>0.122163214361227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0.187198205629629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0.0183296296296297</v>
      </c>
      <c r="H244" s="5" t="n">
        <f aca="false">IF(G244="",$F$1*C244-B244,G244-B244)</f>
        <v>2.47450000000001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2020-02-10</v>
      </c>
      <c r="M244" s="31" t="n">
        <f aca="false">(L244-K244+1)*B244</f>
        <v>5805</v>
      </c>
      <c r="N244" s="32" t="n">
        <f aca="false">H244/M244*365</f>
        <v>0.155588716623601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3731.99371099999</v>
      </c>
      <c r="Z244" s="40" t="n">
        <f aca="false">W244/X244-1</f>
        <v>0.112223536641106</v>
      </c>
      <c r="AA244" s="40" t="n">
        <f aca="false">S244/(X244-V244)-1</f>
        <v>0.13726701757109</v>
      </c>
      <c r="AB244" s="40" t="n">
        <f aca="false">SUM($C$2:C244)*D244/SUM($B$2:B244)-1</f>
        <v>0.138217568606225</v>
      </c>
      <c r="AC244" s="40" t="n">
        <f aca="false">Z244-AA244</f>
        <v>-0.0250434809299842</v>
      </c>
      <c r="AD244" s="57" t="n">
        <f aca="false">IF(E244-F244&lt;0,"达成",E244-F244)</f>
        <v>0.20155937037037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0.0148994666666668</v>
      </c>
      <c r="H245" s="5" t="n">
        <f aca="false">IF(G245="",$F$1*C245-B245,G245-B245)</f>
        <v>2.01142800000002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2020-02-10</v>
      </c>
      <c r="M245" s="31" t="n">
        <f aca="false">(L245-K245+1)*B245</f>
        <v>5670</v>
      </c>
      <c r="N245" s="32" t="n">
        <f aca="false">H245/M245*365</f>
        <v>0.129483460317462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3836.39679499999</v>
      </c>
      <c r="Z245" s="40" t="n">
        <f aca="false">W245/X245-1</f>
        <v>0.11489657966457</v>
      </c>
      <c r="AA245" s="40" t="n">
        <f aca="false">S245/(X245-V245)-1</f>
        <v>0.140409884001809</v>
      </c>
      <c r="AB245" s="40" t="n">
        <f aca="false">SUM($C$2:C245)*D245/SUM($B$2:B245)-1</f>
        <v>0.141487589577718</v>
      </c>
      <c r="AC245" s="40" t="n">
        <f aca="false">Z245-AA245</f>
        <v>-0.0255133043372393</v>
      </c>
      <c r="AD245" s="57" t="n">
        <f aca="false">IF(E245-F245&lt;0,"达成",E245-F245)</f>
        <v>0.204989725333333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0.00203635555555563</v>
      </c>
      <c r="H246" s="5" t="n">
        <f aca="false">IF(G246="",$F$1*C246-B246,G246-B246)</f>
        <v>0.274908000000011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2020-02-10</v>
      </c>
      <c r="M246" s="31" t="n">
        <f aca="false">(L246-K246+1)*B246</f>
        <v>5400</v>
      </c>
      <c r="N246" s="32" t="n">
        <f aca="false">H246/M246*365</f>
        <v>0.0185817444444452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4237.15959999999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-0.0298173672876301</v>
      </c>
      <c r="AD246" s="57" t="n">
        <f aca="false">IF(E246-F246&lt;0,"达成",E246-F246)</f>
        <v>0.217860244444444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0.00364424444444446</v>
      </c>
      <c r="H247" s="5" t="n">
        <f aca="false">IF(G247="",$F$1*C247-B247,G247-B247)</f>
        <v>0.491973000000002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2020-02-10</v>
      </c>
      <c r="M247" s="31" t="n">
        <f aca="false">(L247-K247+1)*B247</f>
        <v>5265</v>
      </c>
      <c r="N247" s="32" t="n">
        <f aca="false">H247/M247*365</f>
        <v>0.0341063903133904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4186.99910999999</v>
      </c>
      <c r="Z247" s="40" t="n">
        <f aca="false">W247/X247-1</f>
        <v>0.124390942067736</v>
      </c>
      <c r="AA247" s="40" t="n">
        <f aca="false">S247/(X247-V247)-1</f>
        <v>0.153591823132026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0.216253039555556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0.00718159999999999</v>
      </c>
      <c r="H248" s="5" t="n">
        <f aca="false">IF(G248="",$F$1*C248-B248,G248-B248)</f>
        <v>0.969515999999999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2020-02-10</v>
      </c>
      <c r="M248" s="31" t="n">
        <f aca="false">(L248-K248+1)*B248</f>
        <v>4860</v>
      </c>
      <c r="N248" s="32" t="n">
        <f aca="false">H248/M248*365</f>
        <v>0.0728134444444444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4075.47980099999</v>
      </c>
      <c r="Z248" s="40" t="n">
        <f aca="false">W248/X248-1</f>
        <v>0.120594164846871</v>
      </c>
      <c r="AA248" s="40" t="n">
        <f aca="false">S248/(X248-V248)-1</f>
        <v>0.148764245045547</v>
      </c>
      <c r="AB248" s="40" t="n">
        <f aca="false">SUM($C$2:C248)*D248/SUM($B$2:B248)-1</f>
        <v>0.14845496472851</v>
      </c>
      <c r="AC248" s="40" t="n">
        <f aca="false">Z248-AA248</f>
        <v>-0.0281700801986764</v>
      </c>
      <c r="AD248" s="57" t="n">
        <f aca="false">IF(E248-F248&lt;0,"达成",E248-F248)</f>
        <v>0.212713064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0.000106888888888921</v>
      </c>
      <c r="H249" s="5" t="n">
        <f aca="false">IF(G249="",$F$1*C249-B249,G249-B249)</f>
        <v>0.0144300000000044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2020-02-10</v>
      </c>
      <c r="M249" s="31" t="n">
        <f aca="false">(L249-K249+1)*B249</f>
        <v>4725</v>
      </c>
      <c r="N249" s="32" t="n">
        <f aca="false">H249/M249*365</f>
        <v>0.00111469841269875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4296.80501199999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-0.02943667224713</v>
      </c>
      <c r="AD249" s="57" t="n">
        <f aca="false">IF(E249-F249&lt;0,"达成",E249-F249)</f>
        <v>0.219784551111111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0.0110405333333332</v>
      </c>
      <c r="H250" s="5" t="n">
        <f aca="false">IF(G250="",$F$1*C250-B250,G250-B250)</f>
        <v>1.49047199999998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2020-02-10</v>
      </c>
      <c r="M250" s="31" t="n">
        <f aca="false">(L250-K250+1)*B250</f>
        <v>4590</v>
      </c>
      <c r="N250" s="32" t="n">
        <f aca="false">H250/M250*365</f>
        <v>0.118523372549018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3953.08904799999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0.208852714666667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-0.00085784444444454</v>
      </c>
      <c r="H251" s="5" t="n">
        <f aca="false">IF(G251="",$F$1*C251-B251,G251-B251)</f>
        <v>-0.115809000000013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2020-02-10</v>
      </c>
      <c r="M251" s="31" t="n">
        <f aca="false">(L251-K251+1)*B251</f>
        <v>4455</v>
      </c>
      <c r="N251" s="32" t="n">
        <f aca="false">H251/M251*365</f>
        <v>-0.00948827946128052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0.220749568444445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-0.00075065185185184</v>
      </c>
      <c r="H252" s="5" t="n">
        <f aca="false">IF(G252="",$F$1*C252-B252,G252-B252)</f>
        <v>-0.101337999999998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2020-02-10</v>
      </c>
      <c r="M252" s="31" t="n">
        <f aca="false">(L252-K252+1)*B252</f>
        <v>4320</v>
      </c>
      <c r="N252" s="32" t="n">
        <f aca="false">H252/M252*365</f>
        <v>-0.00856212268518505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4326.53953999999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-0.0288661068709175</v>
      </c>
      <c r="AD252" s="57" t="n">
        <f aca="false">IF(E252-F252&lt;0,"达成",E252-F252)</f>
        <v>0.220645805185185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-0.00986202222222211</v>
      </c>
      <c r="H253" s="5" t="n">
        <f aca="false">IF(G253="",$F$1*C253-B253,G253-B253)</f>
        <v>-1.33137299999999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2020-02-10</v>
      </c>
      <c r="M253" s="31" t="n">
        <f aca="false">(L253-K253+1)*B253</f>
        <v>3915</v>
      </c>
      <c r="N253" s="32" t="n">
        <f aca="false">H253/M253*365</f>
        <v>-0.124125452107278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4619.72175199999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-0.0345013857476895</v>
      </c>
      <c r="AD253" s="57" t="n">
        <f aca="false">IF(E253-F253&lt;0,"达成",E253-F253)</f>
        <v>0.229756506222222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-0.00686062962962945</v>
      </c>
      <c r="H254" s="5" t="n">
        <f aca="false">IF(G254="",$F$1*C254-B254,G254-B254)</f>
        <v>-0.926184999999975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2020-02-10</v>
      </c>
      <c r="M254" s="31" t="n">
        <f aca="false">(L254-K254+1)*B254</f>
        <v>3780</v>
      </c>
      <c r="N254" s="32" t="n">
        <f aca="false">H254/M254*365</f>
        <v>-0.0894332076719553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4520.81071699999</v>
      </c>
      <c r="Z254" s="40" t="n">
        <f aca="false">W254/X254-1</f>
        <v>0.130640390608293</v>
      </c>
      <c r="AA254" s="40" t="n">
        <f aca="false">S254/(X254-V254)-1</f>
        <v>0.164106557095573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0.226749659629629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-0.0016081925925926</v>
      </c>
      <c r="H255" s="5" t="n">
        <f aca="false">IF(G255="",$F$1*C255-B255,G255-B255)</f>
        <v>-0.217106000000001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2020-02-10</v>
      </c>
      <c r="M255" s="31" t="n">
        <f aca="false">(L255-K255+1)*B255</f>
        <v>3645</v>
      </c>
      <c r="N255" s="32" t="n">
        <f aca="false">H255/M255*365</f>
        <v>-0.0217403813443074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4353.17673099999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Z255-AA255</f>
        <v>-0.0319434562882117</v>
      </c>
      <c r="AD255" s="57" t="n">
        <f aca="false">IF(E255-F255&lt;0,"达成",E255-F255)</f>
        <v>0.221500711259259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0.00192916296296293</v>
      </c>
      <c r="H256" s="5" t="n">
        <f aca="false">IF(G256="",$F$1*C256-B256,G256-B256)</f>
        <v>0.260436999999996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2020-02-10</v>
      </c>
      <c r="M256" s="31" t="n">
        <f aca="false">(L256-K256+1)*B256</f>
        <v>3510</v>
      </c>
      <c r="N256" s="32" t="n">
        <f aca="false">H256/M256*365</f>
        <v>0.0270824800569796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-0.030843279285806</v>
      </c>
      <c r="AD256" s="57" t="n">
        <f aca="false">IF(E256-F256&lt;0,"达成",E256-F256)</f>
        <v>0.217964051703704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0.000642851851851792</v>
      </c>
      <c r="H257" s="5" t="n">
        <f aca="false">IF(G257="",$F$1*C257-B257,G257-B257)</f>
        <v>0.0867849999999919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2020-02-10</v>
      </c>
      <c r="M257" s="31" t="n">
        <f aca="false">(L257-K257+1)*B257</f>
        <v>3375</v>
      </c>
      <c r="N257" s="32" t="n">
        <f aca="false">H257/M257*365</f>
        <v>0.00938563703703616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4282.22532499999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0.219253198148148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-0.00664624444444447</v>
      </c>
      <c r="H258" s="5" t="n">
        <f aca="false">IF(G258="",$F$1*C258-B258,G258-B258)</f>
        <v>-0.897243000000003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2020-02-10</v>
      </c>
      <c r="M258" s="31" t="n">
        <f aca="false">(L258-K258+1)*B258</f>
        <v>2970</v>
      </c>
      <c r="N258" s="32" t="n">
        <f aca="false">H258/M258*365</f>
        <v>-0.110267237373738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4518.61745199999</v>
      </c>
      <c r="Z258" s="40" t="n">
        <f aca="false">W258/X258-1</f>
        <v>0.128570705704936</v>
      </c>
      <c r="AA258" s="40" t="n">
        <f aca="false">S258/(X258-V258)-1</f>
        <v>0.160873477446968</v>
      </c>
      <c r="AB258" s="40" t="n">
        <f aca="false">SUM($C$2:C258)*D258/SUM($B$2:B258)-1</f>
        <v>0.158305557063594</v>
      </c>
      <c r="AC258" s="40" t="n">
        <f aca="false">Z258-AA258</f>
        <v>-0.0323027717420319</v>
      </c>
      <c r="AD258" s="57" t="n">
        <f aca="false">IF(E258-F258&lt;0,"达成",E258-F258)</f>
        <v>0.226542322444444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0.00953983703703708</v>
      </c>
      <c r="H259" s="5" t="n">
        <f aca="false">IF(G259="",$F$1*C259-B259,G259-B259)</f>
        <v>1.28787800000001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2020-02-10</v>
      </c>
      <c r="M259" s="31" t="n">
        <f aca="false">(L259-K259+1)*B259</f>
        <v>2835</v>
      </c>
      <c r="N259" s="32" t="n">
        <f aca="false">H259/M259*365</f>
        <v>0.165811453262787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3996.34585999999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Z259-AA259</f>
        <v>-0.0283236939777254</v>
      </c>
      <c r="AD259" s="57" t="n">
        <f aca="false">IF(E259-F259&lt;0,"达成",E259-F259)</f>
        <v>0.210358112296296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0.00546651851851847</v>
      </c>
      <c r="H260" s="5" t="n">
        <f aca="false">IF(G260="",$F$1*C260-B260,G260-B260)</f>
        <v>0.737979999999993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2020-02-10</v>
      </c>
      <c r="M260" s="31" t="n">
        <f aca="false">(L260-K260+1)*B260</f>
        <v>2700</v>
      </c>
      <c r="N260" s="32" t="n">
        <f aca="false">H260/M260*365</f>
        <v>0.099763962962962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4126.70839999999</v>
      </c>
      <c r="Z260" s="40" t="n">
        <f aca="false">W260/X260-1</f>
        <v>0.116524308908654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Z260-AA260</f>
        <v>-0.0289974306204097</v>
      </c>
      <c r="AD260" s="57" t="n">
        <f aca="false">IF(E260-F260&lt;0,"达成",E260-F260)</f>
        <v>0.214431401481482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0.035373251851852</v>
      </c>
      <c r="H261" s="5" t="n">
        <f aca="false">IF(G261="",$F$1*C261-B261,G261-B261)</f>
        <v>4.77538900000002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2020-02-10</v>
      </c>
      <c r="M261" s="31" t="n">
        <f aca="false">(L261-K261+1)*B261</f>
        <v>2565</v>
      </c>
      <c r="N261" s="32" t="n">
        <f aca="false">H261/M261*365</f>
        <v>0.679538785575051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0.0896352641350206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Z261-AA261</f>
        <v>-0.0222003236685884</v>
      </c>
      <c r="AD261" s="57" t="n">
        <f aca="false">IF(E261-F261&lt;0,"达成",E261-F261)</f>
        <v>0.184519841481481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0.118233125925926</v>
      </c>
      <c r="H262" s="5" t="n">
        <f aca="false">IF(G262="",$F$1*C262-B262,G262-B262)</f>
        <v>15.961472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2020-02-10</v>
      </c>
      <c r="M262" s="31" t="n">
        <f aca="false">(L262-K262+1)*B262</f>
        <v>1080</v>
      </c>
      <c r="N262" s="32" t="n">
        <f aca="false">H262/M262*365</f>
        <v>5.39438637037037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0.0293388144202775</v>
      </c>
      <c r="AB262" s="40" t="n">
        <f aca="false">SUM($C$2:C262)*D262/SUM($B$2:B262)-1</f>
        <v>0.0274664955023116</v>
      </c>
      <c r="AC262" s="40" t="n">
        <f aca="false">Z262-AA262</f>
        <v>-0.00580197356277457</v>
      </c>
      <c r="AD262" s="57" t="n">
        <f aca="false">IF(E262-F262&lt;0,"达成",E262-F262)</f>
        <v>0.101662895407408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0.0904702444444444</v>
      </c>
      <c r="H263" s="5" t="n">
        <f aca="false">IF(G263="",$F$1*C263-B263,G263-B263)</f>
        <v>8.14232199999999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2020-02-10</v>
      </c>
      <c r="M263" s="31" t="n">
        <f aca="false">(L263-K263+1)*B263</f>
        <v>630</v>
      </c>
      <c r="N263" s="32" t="n">
        <f aca="false">H263/M263*365</f>
        <v>4.71737703174603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1587.55584199999</v>
      </c>
      <c r="Z263" s="40" t="n">
        <f aca="false">W263/X263-1</f>
        <v>0.0443761241649192</v>
      </c>
      <c r="AA263" s="40" t="n">
        <f aca="false">S263/(X263-V263)-1</f>
        <v>0.0552808251404515</v>
      </c>
      <c r="AB263" s="40" t="n">
        <f aca="false">SUM($C$2:C263)*D263/SUM($B$2:B263)-1</f>
        <v>0.0534008748008386</v>
      </c>
      <c r="AC263" s="40" t="n">
        <f aca="false">Z263-AA263</f>
        <v>-0.0109047009755323</v>
      </c>
      <c r="AD263" s="57" t="n">
        <f aca="false">IF(E263-F263&lt;0,"达成",E263-F263)</f>
        <v>0.0994555075555556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0.0787326555555557</v>
      </c>
      <c r="H264" s="5" t="n">
        <f aca="false">IF(G264="",$F$1*C264-B264,G264-B264)</f>
        <v>7.08593900000001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2020-02-10</v>
      </c>
      <c r="M264" s="31" t="n">
        <f aca="false">(L264-K264+1)*B264</f>
        <v>540</v>
      </c>
      <c r="N264" s="32" t="n">
        <f aca="false">H264/M264*365</f>
        <v>4.78956987962964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1918.99556799999</v>
      </c>
      <c r="Z264" s="40" t="n">
        <f aca="false">W264/X264-1</f>
        <v>0.0535060802453644</v>
      </c>
      <c r="AA264" s="40" t="n">
        <f aca="false">S264/(X264-V264)-1</f>
        <v>0.0666132406184108</v>
      </c>
      <c r="AB264" s="40" t="n">
        <f aca="false">SUM($C$2:C264)*D264/SUM($B$2:B264)-1</f>
        <v>0.0647592964450019</v>
      </c>
      <c r="AC264" s="40" t="n">
        <f aca="false">Z264-AA264</f>
        <v>-0.0131071603730464</v>
      </c>
      <c r="AD264" s="57" t="n">
        <f aca="false">IF(E264-F264&lt;0,"达成",E264-F264)</f>
        <v>0.111196605111111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0.0602419333333334</v>
      </c>
      <c r="H265" s="5" t="n">
        <f aca="false">IF(G265="",$F$1*C265-B265,G265-B265)</f>
        <v>8.13266100000001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2020-02-10</v>
      </c>
      <c r="M265" s="31" t="n">
        <f aca="false">(L265-K265+1)*B265</f>
        <v>675</v>
      </c>
      <c r="N265" s="32" t="n">
        <f aca="false">H265/M265*365</f>
        <v>4.39766113333334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0.0682071071944441</v>
      </c>
      <c r="AA265" s="40" t="n">
        <f aca="false">S265/(X265-V265)-1</f>
        <v>0.0848375829129091</v>
      </c>
      <c r="AB265" s="40" t="n">
        <f aca="false">SUM($C$2:C265)*D265/SUM($B$2:B265)-1</f>
        <v>0.0830373303333332</v>
      </c>
      <c r="AC265" s="40" t="n">
        <f aca="false">Z265-AA265</f>
        <v>-0.016630475718465</v>
      </c>
      <c r="AD265" s="57" t="n">
        <f aca="false">IF(E265-F265&lt;0,"达成",E265-F265)</f>
        <v>0.159654068666667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0.0600275481481482</v>
      </c>
      <c r="H266" s="5" t="n">
        <f aca="false">IF(G266="",$F$1*C266-B266,G266-B266)</f>
        <v>8.10371900000001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2020-02-10</v>
      </c>
      <c r="M266" s="31" t="n">
        <f aca="false">(L266-K266+1)*B266</f>
        <v>540</v>
      </c>
      <c r="N266" s="32" t="n">
        <f aca="false">H266/M266*365</f>
        <v>5.47751376851853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</v>
      </c>
      <c r="AA266" s="40" t="n">
        <f aca="false">S266/(X266-V266)-1</f>
        <v>0.0845964965977732</v>
      </c>
      <c r="AB266" s="40" t="n">
        <f aca="false">SUM($C$2:C266)*D266/SUM($B$2:B266)-1</f>
        <v>0.0828808704856785</v>
      </c>
      <c r="AC266" s="40" t="n">
        <f aca="false">Z266-AA266</f>
        <v>-0.0165212615071413</v>
      </c>
      <c r="AD266" s="57" t="n">
        <f aca="false">IF(E266-F266&lt;0,"达成",E266-F266)</f>
        <v>0.159863461851852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{E140F060-C598-4420-A739-5D8E4B3C1782}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{6AB0A036-305E-4610-BD86-B5592311E384}</x14:id>
        </ext>
      </extLst>
    </cfRule>
  </conditionalFormatting>
  <conditionalFormatting sqref="AA2:AB2 AA264:AC1048576 AA1:AA27 AA29:AA104 AA106:AA266 AB3:AC266 AA259:AC261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{38D251CA-5A71-4780-9138-533BE520C48C}</x14:id>
        </ext>
      </extLst>
    </cfRule>
  </conditionalFormatting>
  <conditionalFormatting sqref="F2:F26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{6DF5E37B-42C0-4281-8FC0-85131390BA7C}</x14:id>
        </ext>
      </extLst>
    </cfRule>
  </conditionalFormatting>
  <conditionalFormatting sqref="E23 E26:E27 E34:E26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{E4DD75A5-F1E4-4F3A-A389-EFCC5ABF2C86}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{3D53FAA4-8D10-4259-84AB-1F7120354ACB}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{9327BF60-2250-4B96-82B4-78D25E46D674}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{9C501AA9-B8DE-4747-A9FE-F41BD29759FD}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{769B3587-FCBA-4D6F-A936-B6A663353670}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{83884FB9-259C-465B-9C6A-60247C71E93C}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{C8B33D10-DDEF-4543-80B1-5CFD558C795A}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{F3C0DFAF-A013-4F39-80B8-F4872B12B73D}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{F9351610-12EB-45CA-A592-FC44506068FE}</x14:id>
        </ext>
      </extLst>
    </cfRule>
  </conditionalFormatting>
  <conditionalFormatting sqref="AC2:AC26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{1DBCF844-FC88-4F80-818D-70B4D04BECBD}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0F060-C598-4420-A739-5D8E4B3C178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AB0A036-305E-4610-BD86-B5592311E38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38D251CA-5A71-4780-9138-533BE520C4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AA264:AC1048576 AA1:AA27 AA29:AA104 AA106:AA266 AB3:AC266 AA259:AC261</xm:sqref>
        </x14:conditionalFormatting>
        <x14:conditionalFormatting xmlns:xm="http://schemas.microsoft.com/office/excel/2006/main">
          <x14:cfRule type="dataBar" id="{6DF5E37B-42C0-4281-8FC0-85131390BA7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E4DD75A5-F1E4-4F3A-A389-EFCC5ABF2C8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53FAA4-8D10-4259-84AB-1F7120354AC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9327BF60-2250-4B96-82B4-78D25E46D67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9C501AA9-B8DE-4747-A9FE-F41BD29759F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769B3587-FCBA-4D6F-A936-B6A66335367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83884FB9-259C-465B-9C6A-60247C71E93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8B33D10-DDEF-4543-80B1-5CFD558C79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F3C0DFAF-A013-4F39-80B8-F4872B12B73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F9351610-12EB-45CA-A592-FC44506068F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1DBCF844-FC88-4F80-818D-70B4D04BECB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C235" activePane="bottomRight" state="frozen"/>
      <selection pane="topLeft" activeCell="A1" activeCellId="0" sqref="A1"/>
      <selection pane="topRight" activeCell="C1" activeCellId="0" sqref="C1"/>
      <selection pane="bottomLeft" activeCell="A235" activeCellId="0" sqref="A235"/>
      <selection pane="bottomRight" activeCell="G268" activeCellId="0" sqref="G268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0.9812</v>
      </c>
      <c r="G1" s="83" t="s">
        <v>560</v>
      </c>
      <c r="H1" s="13" t="str">
        <f aca="false">"盈利"&amp;ROUND(SUM(H2:H19923),2)</f>
        <v>盈利1203.82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TEXT(ROUND(SUM(H2:H19920)/SUM(M2:M19920)*365,4),"0.00%" &amp;  " 
年化")</f>
        <v>6.76% 
年化</v>
      </c>
      <c r="O1" s="10" t="s">
        <v>11</v>
      </c>
      <c r="P1" s="10" t="s">
        <v>12</v>
      </c>
      <c r="Q1" s="15" t="s">
        <v>561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562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563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564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565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566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567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568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569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570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571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572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573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574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575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576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577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578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579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580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581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582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583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584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585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586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587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588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589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590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591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592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593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594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595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596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597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598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599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600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601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602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603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604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605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606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607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608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609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610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611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612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613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614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615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616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617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618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619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620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621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622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623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624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625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626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627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628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0.0105425523809525</v>
      </c>
      <c r="G36" s="4"/>
      <c r="H36" s="95" t="n">
        <f aca="false">IF(G36="",$F$1*C36-B36,G36-B36)</f>
        <v>1.10696800000001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2020/2/10</v>
      </c>
      <c r="M36" s="79" t="n">
        <f aca="false">(L36-K36+1)*B36</f>
        <v>36855</v>
      </c>
      <c r="N36" s="98" t="n">
        <f aca="false">H36/M36*365</f>
        <v>0.0109630530457198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-0.0240374945441919</v>
      </c>
      <c r="AD36" s="57" t="n">
        <f aca="false">IF(E36-F36&lt;0,"达成",E36-F36)</f>
        <v>0.189424027619048</v>
      </c>
      <c r="AE36" s="57"/>
    </row>
    <row r="37" customFormat="false" ht="15" hidden="false" customHeight="false" outlineLevel="0" collapsed="false">
      <c r="A37" s="46" t="s">
        <v>629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0.0117262222222223</v>
      </c>
      <c r="G37" s="4"/>
      <c r="H37" s="95" t="n">
        <f aca="false">IF(G37="",$F$1*C37-B37,G37-B37)</f>
        <v>1.05536000000001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2020/2/10</v>
      </c>
      <c r="M37" s="79" t="n">
        <f aca="false">(L37-K37+1)*B37</f>
        <v>31500</v>
      </c>
      <c r="N37" s="98" t="n">
        <f aca="false">H37/M37*365</f>
        <v>0.0122287746031747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-0.0231589718582836</v>
      </c>
      <c r="AD37" s="57" t="n">
        <f aca="false">IF(E37-F37&lt;0,"达成",E37-F37)</f>
        <v>0.178241137777778</v>
      </c>
      <c r="AE37" s="57"/>
    </row>
    <row r="38" customFormat="false" ht="15" hidden="false" customHeight="false" outlineLevel="0" collapsed="false">
      <c r="A38" s="46" t="s">
        <v>630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0.0157600444444446</v>
      </c>
      <c r="G38" s="4"/>
      <c r="H38" s="95" t="n">
        <f aca="false">IF(G38="",$F$1*C38-B38,G38-B38)</f>
        <v>1.41840400000001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2020/2/10</v>
      </c>
      <c r="M38" s="79" t="n">
        <f aca="false">(L38-K38+1)*B38</f>
        <v>31410</v>
      </c>
      <c r="N38" s="98" t="n">
        <f aca="false">H38/M38*365</f>
        <v>0.0164825679719836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0.174210378888889</v>
      </c>
      <c r="AE38" s="57"/>
    </row>
    <row r="39" customFormat="false" ht="15" hidden="false" customHeight="false" outlineLevel="0" collapsed="false">
      <c r="A39" s="46" t="s">
        <v>631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0.0144517777777779</v>
      </c>
      <c r="G39" s="4"/>
      <c r="H39" s="95" t="n">
        <f aca="false">IF(G39="",$F$1*C39-B39,G39-B39)</f>
        <v>1.30066000000001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2020/2/10</v>
      </c>
      <c r="M39" s="79" t="n">
        <f aca="false">(L39-K39+1)*B39</f>
        <v>31320</v>
      </c>
      <c r="N39" s="98" t="n">
        <f aca="false">H39/M39*365</f>
        <v>0.0151577554278417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0.236845517135962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0.175515845555555</v>
      </c>
      <c r="AE39" s="57"/>
    </row>
    <row r="40" customFormat="false" ht="15" hidden="false" customHeight="false" outlineLevel="0" collapsed="false">
      <c r="A40" s="46" t="s">
        <v>632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0.0066021777777779</v>
      </c>
      <c r="G40" s="4"/>
      <c r="H40" s="95" t="n">
        <f aca="false">IF(G40="",$F$1*C40-B40,G40-B40)</f>
        <v>0.594196000000011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2020/2/10</v>
      </c>
      <c r="M40" s="79" t="n">
        <f aca="false">(L40-K40+1)*B40</f>
        <v>31230</v>
      </c>
      <c r="N40" s="98" t="n">
        <f aca="false">H40/M40*365</f>
        <v>0.00694465385846955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0.183369234888889</v>
      </c>
      <c r="AE40" s="57"/>
    </row>
    <row r="41" customFormat="false" ht="15" hidden="false" customHeight="false" outlineLevel="0" collapsed="false">
      <c r="A41" s="46" t="s">
        <v>633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-0.0101509037037037</v>
      </c>
      <c r="G41" s="4"/>
      <c r="H41" s="95" t="n">
        <f aca="false">IF(G41="",$F$1*C41-B41,G41-B41)</f>
        <v>-1.370372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2020/2/10</v>
      </c>
      <c r="M41" s="79" t="n">
        <f aca="false">(L41-K41+1)*B41</f>
        <v>46440</v>
      </c>
      <c r="N41" s="98" t="n">
        <f aca="false">H41/M41*365</f>
        <v>-0.0107705809646856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0.23010893837037</v>
      </c>
      <c r="AE41" s="57"/>
    </row>
    <row r="42" customFormat="false" ht="15" hidden="false" customHeight="false" outlineLevel="0" collapsed="false">
      <c r="A42" s="46" t="s">
        <v>634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-0.0343538370370368</v>
      </c>
      <c r="G42" s="4"/>
      <c r="H42" s="95" t="n">
        <f aca="false">IF(G42="",$F$1*C42-B42,G42-B42)</f>
        <v>-4.63776799999997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2020/2/10</v>
      </c>
      <c r="M42" s="79" t="n">
        <f aca="false">(L42-K42+1)*B42</f>
        <v>46305</v>
      </c>
      <c r="N42" s="98" t="n">
        <f aca="false">H42/M42*365</f>
        <v>-0.0365572901414531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0.25430891437037</v>
      </c>
      <c r="AE42" s="57"/>
    </row>
    <row r="43" customFormat="false" ht="15" hidden="false" customHeight="false" outlineLevel="0" collapsed="false">
      <c r="A43" s="100" t="s">
        <v>635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-0.0499076740740741</v>
      </c>
      <c r="G43" s="4"/>
      <c r="H43" s="95" t="n">
        <f aca="false">IF(G43="",$F$1*C43-B43,G43-B43)</f>
        <v>-6.73753600000001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2020/2/10</v>
      </c>
      <c r="M43" s="79" t="n">
        <f aca="false">(L43-K43+1)*B43</f>
        <v>46170</v>
      </c>
      <c r="N43" s="98" t="n">
        <f aca="false">H43/M43*365</f>
        <v>-0.0532640381199914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0.269869178074074</v>
      </c>
      <c r="AE43" s="57"/>
    </row>
    <row r="44" customFormat="false" ht="15" hidden="false" customHeight="false" outlineLevel="0" collapsed="false">
      <c r="A44" s="100" t="s">
        <v>636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-0.0614640296296296</v>
      </c>
      <c r="G44" s="4"/>
      <c r="H44" s="95" t="n">
        <f aca="false">IF(G44="",$F$1*C44-B44,G44-B44)</f>
        <v>-8.29764399999999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2020/2/10</v>
      </c>
      <c r="M44" s="79" t="n">
        <f aca="false">(L44-K44+1)*B44</f>
        <v>46035</v>
      </c>
      <c r="N44" s="98" t="n">
        <f aca="false">H44/M44*365</f>
        <v>-0.0657899437384598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0.281424596296296</v>
      </c>
      <c r="AE44" s="57"/>
    </row>
    <row r="45" customFormat="false" ht="15" hidden="false" customHeight="false" outlineLevel="0" collapsed="false">
      <c r="A45" s="100" t="s">
        <v>637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-0.0281032296296296</v>
      </c>
      <c r="G45" s="4"/>
      <c r="H45" s="95" t="n">
        <f aca="false">IF(G45="",$F$1*C45-B45,G45-B45)</f>
        <v>-3.793936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2020/2/10</v>
      </c>
      <c r="M45" s="79" t="n">
        <f aca="false">(L45-K45+1)*B45</f>
        <v>45900</v>
      </c>
      <c r="N45" s="98" t="n">
        <f aca="false">H45/M45*365</f>
        <v>-0.0301696435729848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0.248061130962963</v>
      </c>
      <c r="AE45" s="57"/>
    </row>
    <row r="46" customFormat="false" ht="15" hidden="false" customHeight="false" outlineLevel="0" collapsed="false">
      <c r="A46" s="100" t="s">
        <v>638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-0.0624815703703703</v>
      </c>
      <c r="G46" s="4"/>
      <c r="H46" s="95" t="n">
        <f aca="false">IF(G46="",$F$1*C46-B46,G46-B46)</f>
        <v>-8.43501199999999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2020/2/10</v>
      </c>
      <c r="M46" s="79" t="n">
        <f aca="false">(L46-K46+1)*B46</f>
        <v>45495</v>
      </c>
      <c r="N46" s="98" t="n">
        <f aca="false">H46/M46*365</f>
        <v>-0.0676729174634574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0.282447795703704</v>
      </c>
      <c r="AE46" s="57"/>
    </row>
    <row r="47" customFormat="false" ht="15" hidden="false" customHeight="false" outlineLevel="0" collapsed="false">
      <c r="A47" s="100" t="s">
        <v>639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-0.0774539555555554</v>
      </c>
      <c r="G47" s="4"/>
      <c r="H47" s="95" t="n">
        <f aca="false">IF(G47="",$F$1*C47-B47,G47-B47)</f>
        <v>-10.456284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2020/2/10</v>
      </c>
      <c r="M47" s="79" t="n">
        <f aca="false">(L47-K47+1)*B47</f>
        <v>45360</v>
      </c>
      <c r="N47" s="98" t="n">
        <f aca="false">H47/M47*365</f>
        <v>-0.0841389695767194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0.536199300995225</v>
      </c>
      <c r="AB47" s="40" t="n">
        <f aca="false">SUM($C$2:C47)*D47/SUM($B$2:B47)-1</f>
        <v>0.321972914896551</v>
      </c>
      <c r="AC47" s="40" t="n">
        <f aca="false">Z47-AA47</f>
        <v>-0.296761536995225</v>
      </c>
      <c r="AD47" s="57" t="n">
        <f aca="false">IF(E47-F47&lt;0,"达成",E47-F47)</f>
        <v>0.297413477555555</v>
      </c>
      <c r="AE47" s="57"/>
    </row>
    <row r="48" customFormat="false" ht="15" hidden="false" customHeight="false" outlineLevel="0" collapsed="false">
      <c r="A48" s="100" t="s">
        <v>640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-0.0570304592592592</v>
      </c>
      <c r="G48" s="4"/>
      <c r="H48" s="95" t="n">
        <f aca="false">IF(G48="",$F$1*C48-B48,G48-B48)</f>
        <v>-7.69911199999999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2020/2/10</v>
      </c>
      <c r="M48" s="79" t="n">
        <f aca="false">(L48-K48+1)*B48</f>
        <v>45225</v>
      </c>
      <c r="N48" s="98" t="n">
        <f aca="false">H48/M48*365</f>
        <v>-0.0621376645660585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0.276983525925926</v>
      </c>
      <c r="AE48" s="57"/>
    </row>
    <row r="49" customFormat="false" ht="15" hidden="false" customHeight="false" outlineLevel="0" collapsed="false">
      <c r="A49" s="100" t="s">
        <v>641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-0.0358074666666665</v>
      </c>
      <c r="G49" s="4"/>
      <c r="H49" s="95" t="n">
        <f aca="false">IF(G49="",$F$1*C49-B49,G49-B49)</f>
        <v>-4.83400799999998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2020/2/10</v>
      </c>
      <c r="M49" s="79" t="n">
        <f aca="false">(L49-K49+1)*B49</f>
        <v>45090</v>
      </c>
      <c r="N49" s="98" t="n">
        <f aca="false">H49/M49*365</f>
        <v>-0.0391309141716565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0.255768634666667</v>
      </c>
      <c r="AE49" s="57"/>
    </row>
    <row r="50" customFormat="false" ht="15" hidden="false" customHeight="false" outlineLevel="0" collapsed="false">
      <c r="A50" s="100" t="s">
        <v>642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-0.0459101925925924</v>
      </c>
      <c r="G50" s="4"/>
      <c r="H50" s="95" t="n">
        <f aca="false">IF(G50="",$F$1*C50-B50,G50-B50)</f>
        <v>-6.19787599999998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2020/2/10</v>
      </c>
      <c r="M50" s="79" t="n">
        <f aca="false">(L50-K50+1)*B50</f>
        <v>44955</v>
      </c>
      <c r="N50" s="98" t="n">
        <f aca="false">H50/M50*365</f>
        <v>-0.0503219828717605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0.265873899259259</v>
      </c>
      <c r="AE50" s="57"/>
    </row>
    <row r="51" customFormat="false" ht="15" hidden="false" customHeight="false" outlineLevel="0" collapsed="false">
      <c r="A51" s="100" t="s">
        <v>643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-0.069240948148148</v>
      </c>
      <c r="G51" s="4"/>
      <c r="H51" s="95" t="n">
        <f aca="false">IF(G51="",$F$1*C51-B51,G51-B51)</f>
        <v>-9.34752799999998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2020/2/10</v>
      </c>
      <c r="M51" s="79" t="n">
        <f aca="false">(L51-K51+1)*B51</f>
        <v>44550</v>
      </c>
      <c r="N51" s="98" t="n">
        <f aca="false">H51/M51*365</f>
        <v>-0.0765846850729516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0.289198829481481</v>
      </c>
      <c r="AE51" s="57"/>
    </row>
    <row r="52" customFormat="false" ht="15" hidden="false" customHeight="false" outlineLevel="0" collapsed="false">
      <c r="A52" s="100" t="s">
        <v>644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-0.0725842962962963</v>
      </c>
      <c r="G52" s="4"/>
      <c r="H52" s="95" t="n">
        <f aca="false">IF(G52="",$F$1*C52-B52,G52-B52)</f>
        <v>-9.79888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2020/2/10</v>
      </c>
      <c r="M52" s="79" t="n">
        <f aca="false">(L52-K52+1)*B52</f>
        <v>44415</v>
      </c>
      <c r="N52" s="98" t="n">
        <f aca="false">H52/M52*365</f>
        <v>-0.0805266509062253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0.466590728361622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0.292542296296296</v>
      </c>
      <c r="AE52" s="57"/>
    </row>
    <row r="53" customFormat="false" ht="15" hidden="false" customHeight="false" outlineLevel="0" collapsed="false">
      <c r="A53" s="100" t="s">
        <v>645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-0.0713487111111111</v>
      </c>
      <c r="G53" s="4"/>
      <c r="H53" s="95" t="n">
        <f aca="false">IF(G53="",$F$1*C53-B53,G53-B53)</f>
        <v>-9.632076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2020/2/10</v>
      </c>
      <c r="M53" s="79" t="n">
        <f aca="false">(L53-K53+1)*B53</f>
        <v>44280</v>
      </c>
      <c r="N53" s="98" t="n">
        <f aca="false">H53/M53*365</f>
        <v>-0.0793971937669377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0.291307309111111</v>
      </c>
      <c r="AE53" s="57"/>
    </row>
    <row r="54" customFormat="false" ht="15" hidden="false" customHeight="false" outlineLevel="0" collapsed="false">
      <c r="A54" s="100" t="s">
        <v>646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-0.083268474074074</v>
      </c>
      <c r="G54" s="4"/>
      <c r="H54" s="95" t="n">
        <f aca="false">IF(G54="",$F$1*C54-B54,G54-B54)</f>
        <v>-11.241244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2020/2/10</v>
      </c>
      <c r="M54" s="79" t="n">
        <f aca="false">(L54-K54+1)*B54</f>
        <v>44145</v>
      </c>
      <c r="N54" s="98" t="n">
        <f aca="false">H54/M54*365</f>
        <v>-0.0929449328349756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0.303232798740741</v>
      </c>
      <c r="AE54" s="57"/>
    </row>
    <row r="55" customFormat="false" ht="15" hidden="false" customHeight="false" outlineLevel="0" collapsed="false">
      <c r="A55" s="100" t="s">
        <v>647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-0.0882834962962962</v>
      </c>
      <c r="G55" s="4"/>
      <c r="H55" s="95" t="n">
        <f aca="false">IF(G55="",$F$1*C55-B55,G55-B55)</f>
        <v>-11.918272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2020/2/10</v>
      </c>
      <c r="M55" s="79" t="n">
        <f aca="false">(L55-K55+1)*B55</f>
        <v>44010</v>
      </c>
      <c r="N55" s="98" t="n">
        <f aca="false">H55/M55*365</f>
        <v>-0.0988450188593501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0.30824070162963</v>
      </c>
      <c r="AE55" s="57"/>
      <c r="AF55" s="54"/>
    </row>
    <row r="56" customFormat="false" ht="15" hidden="false" customHeight="false" outlineLevel="0" collapsed="false">
      <c r="A56" s="100" t="s">
        <v>648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-0.0771632296296296</v>
      </c>
      <c r="G56" s="4"/>
      <c r="H56" s="95" t="n">
        <f aca="false">IF(G56="",$F$1*C56-B56,G56-B56)</f>
        <v>-10.417036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2020/2/10</v>
      </c>
      <c r="M56" s="79" t="n">
        <f aca="false">(L56-K56+1)*B56</f>
        <v>43605</v>
      </c>
      <c r="N56" s="98" t="n">
        <f aca="false">H56/M56*365</f>
        <v>-0.0871968384359592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0.297117242296296</v>
      </c>
      <c r="AE56" s="57"/>
    </row>
    <row r="57" customFormat="false" ht="15" hidden="false" customHeight="false" outlineLevel="0" collapsed="false">
      <c r="A57" s="100" t="s">
        <v>649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-0.0520154370370369</v>
      </c>
      <c r="G57" s="4"/>
      <c r="H57" s="95" t="n">
        <f aca="false">IF(G57="",$F$1*C57-B57,G57-B57)</f>
        <v>-7.02208399999998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2020/2/10</v>
      </c>
      <c r="M57" s="79" t="n">
        <f aca="false">(L57-K57+1)*B57</f>
        <v>43470</v>
      </c>
      <c r="N57" s="98" t="n">
        <f aca="false">H57/M57*365</f>
        <v>-0.0589615978835977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0.40117071659135</v>
      </c>
      <c r="AB57" s="40" t="n">
        <f aca="false">SUM($C$2:C57)*D57/SUM($B$2:B57)-1</f>
        <v>0.239294406976744</v>
      </c>
      <c r="AC57" s="40" t="n">
        <f aca="false">Z57-AA57</f>
        <v>-0.224140143568094</v>
      </c>
      <c r="AD57" s="57" t="n">
        <f aca="false">IF(E57-F57&lt;0,"达成",E57-F57)</f>
        <v>0.271977355703704</v>
      </c>
      <c r="AE57" s="57"/>
    </row>
    <row r="58" customFormat="false" ht="15" hidden="false" customHeight="false" outlineLevel="0" collapsed="false">
      <c r="A58" s="100" t="s">
        <v>650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-0.0604464888888888</v>
      </c>
      <c r="G58" s="4"/>
      <c r="H58" s="95" t="n">
        <f aca="false">IF(G58="",$F$1*C58-B58,G58-B58)</f>
        <v>-8.16027599999998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2020/2/10</v>
      </c>
      <c r="M58" s="79" t="n">
        <f aca="false">(L58-K58+1)*B58</f>
        <v>43335</v>
      </c>
      <c r="N58" s="98" t="n">
        <f aca="false">H58/M58*365</f>
        <v>-0.0687319889235028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0.399538658541241</v>
      </c>
      <c r="AB58" s="40" t="n">
        <f aca="false">SUM($C$2:C58)*D58/SUM($B$2:B58)-1</f>
        <v>0.246557619118489</v>
      </c>
      <c r="AC58" s="40" t="n">
        <f aca="false">Z58-AA58</f>
        <v>-0.219778280178332</v>
      </c>
      <c r="AD58" s="57" t="n">
        <f aca="false">IF(E58-F58&lt;0,"达成",E58-F58)</f>
        <v>0.280409790888889</v>
      </c>
      <c r="AE58" s="57"/>
    </row>
    <row r="59" customFormat="false" ht="15" hidden="false" customHeight="false" outlineLevel="0" collapsed="false">
      <c r="A59" s="100" t="s">
        <v>651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-0.0477999111111112</v>
      </c>
      <c r="G59" s="4"/>
      <c r="H59" s="95" t="n">
        <f aca="false">IF(G59="",$F$1*C59-B59,G59-B59)</f>
        <v>-6.45298800000001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2020/2/10</v>
      </c>
      <c r="M59" s="79" t="n">
        <f aca="false">(L59-K59+1)*B59</f>
        <v>43200</v>
      </c>
      <c r="N59" s="98" t="n">
        <f aca="false">H59/M59*365</f>
        <v>-0.0545217736111112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0.36823871785095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0.267760111111111</v>
      </c>
      <c r="AE59" s="57"/>
    </row>
    <row r="60" customFormat="false" ht="15" hidden="false" customHeight="false" outlineLevel="0" collapsed="false">
      <c r="A60" s="100" t="s">
        <v>652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-0.0767998222222222</v>
      </c>
      <c r="G60" s="4"/>
      <c r="H60" s="95" t="n">
        <f aca="false">IF(G60="",$F$1*C60-B60,G60-B60)</f>
        <v>-10.367976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2020/2/10</v>
      </c>
      <c r="M60" s="79" t="n">
        <f aca="false">(L60-K60+1)*B60</f>
        <v>43065</v>
      </c>
      <c r="N60" s="98" t="n">
        <f aca="false">H60/M60*365</f>
        <v>-0.0878744047370254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0.398046107070155</v>
      </c>
      <c r="AB60" s="40" t="n">
        <f aca="false">SUM($C$2:C60)*D60/SUM($B$2:B60)-1</f>
        <v>0.261052872848418</v>
      </c>
      <c r="AC60" s="40" t="n">
        <f aca="false">Z60-AA60</f>
        <v>-0.212392186803636</v>
      </c>
      <c r="AD60" s="57" t="n">
        <f aca="false">IF(E60-F60&lt;0,"达成",E60-F60)</f>
        <v>0.296763854222222</v>
      </c>
      <c r="AE60" s="57"/>
    </row>
    <row r="61" customFormat="false" ht="15" hidden="false" customHeight="false" outlineLevel="0" collapsed="false">
      <c r="A61" s="100" t="s">
        <v>653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-0.108779674074074</v>
      </c>
      <c r="G61" s="4"/>
      <c r="H61" s="95" t="n">
        <f aca="false">IF(G61="",$F$1*C61-B61,G61-B61)</f>
        <v>-14.685256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2020/2/10</v>
      </c>
      <c r="M61" s="79" t="n">
        <f aca="false">(L61-K61+1)*B61</f>
        <v>42660</v>
      </c>
      <c r="N61" s="98" t="n">
        <f aca="false">H61/M61*365</f>
        <v>-0.125647408345054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Z61-AA61</f>
        <v>-0.519576377296359</v>
      </c>
      <c r="AD61" s="57" t="n">
        <f aca="false">IF(E61-F61&lt;0,"达成",E61-F61)</f>
        <v>0.328741880740741</v>
      </c>
      <c r="AE61" s="57"/>
    </row>
    <row r="62" customFormat="false" ht="15" hidden="false" customHeight="false" outlineLevel="0" collapsed="false">
      <c r="A62" s="100" t="s">
        <v>654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-0.111468888888889</v>
      </c>
      <c r="G62" s="4"/>
      <c r="H62" s="95" t="n">
        <f aca="false">IF(G62="",$F$1*C62-B62,G62-B62)</f>
        <v>-15.0483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2020/2/10</v>
      </c>
      <c r="M62" s="79" t="n">
        <f aca="false">(L62-K62+1)*B62</f>
        <v>42525</v>
      </c>
      <c r="N62" s="98" t="n">
        <f aca="false">H62/M62*365</f>
        <v>-0.129162363315697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Z62-AA62</f>
        <v>-0.487966370218125</v>
      </c>
      <c r="AD62" s="57" t="n">
        <f aca="false">IF(E62-F62&lt;0,"达成",E62-F62)</f>
        <v>0.331428588888889</v>
      </c>
      <c r="AE62" s="57"/>
    </row>
    <row r="63" customFormat="false" ht="15" hidden="false" customHeight="false" outlineLevel="0" collapsed="false">
      <c r="A63" s="100" t="s">
        <v>655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-0.120190666666667</v>
      </c>
      <c r="G63" s="4"/>
      <c r="H63" s="95" t="n">
        <f aca="false">IF(G63="",$F$1*C63-B63,G63-B63)</f>
        <v>-14.42288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2020/2/10</v>
      </c>
      <c r="M63" s="79" t="n">
        <f aca="false">(L63-K63+1)*B63</f>
        <v>37680</v>
      </c>
      <c r="N63" s="98" t="n">
        <f aca="false">H63/M63*365</f>
        <v>-0.139712080679405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Z63-AA63</f>
        <v>-0.500320860069038</v>
      </c>
      <c r="AD63" s="57" t="n">
        <f aca="false">IF(E63-F63&lt;0,"达成",E63-F63)</f>
        <v>0.330158986666667</v>
      </c>
      <c r="AE63" s="57"/>
    </row>
    <row r="64" customFormat="false" ht="15" hidden="false" customHeight="false" outlineLevel="0" collapsed="false">
      <c r="A64" s="100" t="s">
        <v>656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-0.1252602</v>
      </c>
      <c r="G64" s="4"/>
      <c r="H64" s="95" t="n">
        <f aca="false">IF(G64="",$F$1*C64-B64,G64-B64)</f>
        <v>-15.031224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2020/2/10</v>
      </c>
      <c r="M64" s="79" t="n">
        <f aca="false">(L64-K64+1)*B64</f>
        <v>37560</v>
      </c>
      <c r="N64" s="98" t="n">
        <f aca="false">H64/M64*365</f>
        <v>-0.146070201277955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0.746284858282097</v>
      </c>
      <c r="AB64" s="40" t="n">
        <f aca="false">SUM($C$2:C64)*D64/SUM($B$2:B64)-1</f>
        <v>0.313771174461377</v>
      </c>
      <c r="AC64" s="40" t="n">
        <f aca="false">Z64-AA64</f>
        <v>-0.568464353289979</v>
      </c>
      <c r="AD64" s="57" t="n">
        <f aca="false">IF(E64-F64&lt;0,"达成",E64-F64)</f>
        <v>0.335231316</v>
      </c>
      <c r="AE64" s="57"/>
    </row>
    <row r="65" customFormat="false" ht="15" hidden="false" customHeight="false" outlineLevel="0" collapsed="false">
      <c r="A65" s="100" t="s">
        <v>657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-0.121744233333333</v>
      </c>
      <c r="G65" s="4"/>
      <c r="H65" s="95" t="n">
        <f aca="false">IF(G65="",$F$1*C65-B65,G65-B65)</f>
        <v>-14.609308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2020/2/10</v>
      </c>
      <c r="M65" s="79" t="n">
        <f aca="false">(L65-K65+1)*B65</f>
        <v>37080</v>
      </c>
      <c r="N65" s="98" t="n">
        <f aca="false">H65/M65*365</f>
        <v>-0.143807913160734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0.702095681096526</v>
      </c>
      <c r="AB65" s="40" t="n">
        <f aca="false">SUM($C$2:C65)*D65/SUM($B$2:B65)-1</f>
        <v>0.304651903269331</v>
      </c>
      <c r="AC65" s="40" t="n">
        <f aca="false">Z65-AA65</f>
        <v>-0.528143551568762</v>
      </c>
      <c r="AD65" s="57" t="n">
        <f aca="false">IF(E65-F65&lt;0,"达成",E65-F65)</f>
        <v>0.331714558666667</v>
      </c>
      <c r="AE65" s="57"/>
    </row>
    <row r="66" customFormat="false" ht="15" hidden="false" customHeight="false" outlineLevel="0" collapsed="false">
      <c r="A66" s="100" t="s">
        <v>658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-0.123216033333333</v>
      </c>
      <c r="G66" s="4"/>
      <c r="H66" s="95" t="n">
        <f aca="false">IF(G66="",$F$1*C66-B66,G66-B66)</f>
        <v>-14.785924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2020/2/10</v>
      </c>
      <c r="M66" s="79" t="n">
        <f aca="false">(L66-K66+1)*B66</f>
        <v>36960</v>
      </c>
      <c r="N66" s="98" t="n">
        <f aca="false">H66/M66*365</f>
        <v>-0.146019000541125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0.671082696096812</v>
      </c>
      <c r="AB66" s="40" t="n">
        <f aca="false">SUM($C$2:C66)*D66/SUM($B$2:B66)-1</f>
        <v>0.302975782060482</v>
      </c>
      <c r="AC66" s="40" t="n">
        <f aca="false">Z66-AA66</f>
        <v>-0.498604468111163</v>
      </c>
      <c r="AD66" s="57" t="n">
        <f aca="false">IF(E66-F66&lt;0,"达成",E66-F66)</f>
        <v>0.333181018666667</v>
      </c>
      <c r="AE66" s="57"/>
    </row>
    <row r="67" customFormat="false" ht="15" hidden="false" customHeight="false" outlineLevel="0" collapsed="false">
      <c r="A67" s="100" t="s">
        <v>659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-0.122234833333333</v>
      </c>
      <c r="G67" s="4"/>
      <c r="H67" s="95" t="n">
        <f aca="false">IF(G67="",$F$1*C67-B67,G67-B67)</f>
        <v>-14.66818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2020/2/10</v>
      </c>
      <c r="M67" s="79" t="n">
        <f aca="false">(L67-K67+1)*B67</f>
        <v>36840</v>
      </c>
      <c r="N67" s="98" t="n">
        <f aca="false">H67/M67*365</f>
        <v>-0.14532805917481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Z67-AA67</f>
        <v>-0.468778980018259</v>
      </c>
      <c r="AD67" s="57" t="n">
        <f aca="false">IF(E67-F67&lt;0,"达成",E67-F67)</f>
        <v>0.332203426666667</v>
      </c>
      <c r="AE67" s="57"/>
    </row>
    <row r="68" customFormat="false" ht="15" hidden="false" customHeight="false" outlineLevel="0" collapsed="false">
      <c r="A68" s="100" t="s">
        <v>660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-0.104246166666667</v>
      </c>
      <c r="G68" s="4"/>
      <c r="H68" s="95" t="n">
        <f aca="false">IF(G68="",$F$1*C68-B68,G68-B68)</f>
        <v>-12.50954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2020/2/10</v>
      </c>
      <c r="M68" s="79" t="n">
        <f aca="false">(L68-K68+1)*B68</f>
        <v>36720</v>
      </c>
      <c r="N68" s="98" t="n">
        <f aca="false">H68/M68*365</f>
        <v>-0.124345917755991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Z68-AA68</f>
        <v>-0.420127901286785</v>
      </c>
      <c r="AD68" s="57" t="n">
        <f aca="false">IF(E68-F68&lt;0,"达成",E68-F68)</f>
        <v>0.314217666666667</v>
      </c>
      <c r="AE68" s="57"/>
    </row>
    <row r="69" customFormat="false" ht="15" hidden="false" customHeight="false" outlineLevel="0" collapsed="false">
      <c r="A69" s="100" t="s">
        <v>661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-0.102238340740741</v>
      </c>
      <c r="G69" s="4"/>
      <c r="H69" s="95" t="n">
        <f aca="false">IF(G69="",$F$1*C69-B69,G69-B69)</f>
        <v>-13.802176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2020/2/10</v>
      </c>
      <c r="M69" s="79" t="n">
        <f aca="false">(L69-K69+1)*B69</f>
        <v>41175</v>
      </c>
      <c r="N69" s="98" t="n">
        <f aca="false">H69/M69*365</f>
        <v>-0.122350801214329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Z69-AA69</f>
        <v>-0.392640020427889</v>
      </c>
      <c r="AD69" s="57" t="n">
        <f aca="false">IF(E69-F69&lt;0,"达成",E69-F69)</f>
        <v>0.322202074074074</v>
      </c>
      <c r="AE69" s="57"/>
    </row>
    <row r="70" customFormat="false" ht="15" hidden="false" customHeight="false" outlineLevel="0" collapsed="false">
      <c r="A70" s="100" t="s">
        <v>662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-0.093080474074074</v>
      </c>
      <c r="G70" s="4"/>
      <c r="H70" s="95" t="n">
        <f aca="false">IF(G70="",$F$1*C70-B70,G70-B70)</f>
        <v>-12.565864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2020/2/10</v>
      </c>
      <c r="M70" s="79" t="n">
        <f aca="false">(L70-K70+1)*B70</f>
        <v>40770</v>
      </c>
      <c r="N70" s="98" t="n">
        <f aca="false">H70/M70*365</f>
        <v>-0.112497923963699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Z70-AA70</f>
        <v>-0.359510844236976</v>
      </c>
      <c r="AD70" s="57" t="n">
        <f aca="false">IF(E70-F70&lt;0,"达成",E70-F70)</f>
        <v>0.313038535407407</v>
      </c>
      <c r="AE70" s="57"/>
    </row>
    <row r="71" customFormat="false" ht="15" hidden="false" customHeight="false" outlineLevel="0" collapsed="false">
      <c r="A71" s="100" t="s">
        <v>663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-0.1110328</v>
      </c>
      <c r="G71" s="4"/>
      <c r="H71" s="95" t="n">
        <f aca="false">IF(G71="",$F$1*C71-B71,G71-B71)</f>
        <v>-14.989428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2020/2/10</v>
      </c>
      <c r="M71" s="79" t="n">
        <f aca="false">(L71-K71+1)*B71</f>
        <v>40635</v>
      </c>
      <c r="N71" s="98" t="n">
        <f aca="false">H71/M71*365</f>
        <v>-0.134641102990033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0.516600860356961</v>
      </c>
      <c r="AB71" s="40" t="n">
        <f aca="false">SUM($C$2:C71)*D71/SUM($B$2:B71)-1</f>
        <v>0.267776569230769</v>
      </c>
      <c r="AC71" s="40" t="n">
        <f aca="false">Z71-AA71</f>
        <v>-0.360022119972345</v>
      </c>
      <c r="AD71" s="57" t="n">
        <f aca="false">IF(E71-F71&lt;0,"达成",E71-F71)</f>
        <v>0.330995882</v>
      </c>
      <c r="AE71" s="57"/>
    </row>
    <row r="72" customFormat="false" ht="15" hidden="false" customHeight="false" outlineLevel="0" collapsed="false">
      <c r="A72" s="100" t="s">
        <v>664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-0.115366433333333</v>
      </c>
      <c r="G72" s="4"/>
      <c r="H72" s="95" t="n">
        <f aca="false">IF(G72="",$F$1*C72-B72,G72-B72)</f>
        <v>-13.843972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2020/2/10</v>
      </c>
      <c r="M72" s="79" t="n">
        <f aca="false">(L72-K72+1)*B72</f>
        <v>36000</v>
      </c>
      <c r="N72" s="98" t="n">
        <f aca="false">H72/M72*365</f>
        <v>-0.140362493888889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Z72-AA72</f>
        <v>-0.347778997686049</v>
      </c>
      <c r="AD72" s="57" t="n">
        <f aca="false">IF(E72-F72&lt;0,"达成",E72-F72)</f>
        <v>0.325333268666667</v>
      </c>
      <c r="AE72" s="57"/>
    </row>
    <row r="73" customFormat="false" ht="15" hidden="false" customHeight="false" outlineLevel="0" collapsed="false">
      <c r="A73" s="100" t="s">
        <v>665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-0.110623966666667</v>
      </c>
      <c r="G73" s="4"/>
      <c r="H73" s="95" t="n">
        <f aca="false">IF(G73="",$F$1*C73-B73,G73-B73)</f>
        <v>-13.274876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2020/2/10</v>
      </c>
      <c r="M73" s="79" t="n">
        <f aca="false">(L73-K73+1)*B73</f>
        <v>35880</v>
      </c>
      <c r="N73" s="98" t="n">
        <f aca="false">H73/M73*365</f>
        <v>-0.135042634894091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Z73-AA73</f>
        <v>-0.326421007242027</v>
      </c>
      <c r="AD73" s="57" t="n">
        <f aca="false">IF(E73-F73&lt;0,"达成",E73-F73)</f>
        <v>0.320591670666667</v>
      </c>
      <c r="AE73" s="57"/>
    </row>
    <row r="74" customFormat="false" ht="15" hidden="false" customHeight="false" outlineLevel="0" collapsed="false">
      <c r="A74" s="100" t="s">
        <v>666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-0.115775266666667</v>
      </c>
      <c r="G74" s="4"/>
      <c r="H74" s="95" t="n">
        <f aca="false">IF(G74="",$F$1*C74-B74,G74-B74)</f>
        <v>-13.893032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2020/2/10</v>
      </c>
      <c r="M74" s="79" t="n">
        <f aca="false">(L74-K74+1)*B74</f>
        <v>35760</v>
      </c>
      <c r="N74" s="98" t="n">
        <f aca="false">H74/M74*365</f>
        <v>-0.141805276286353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0.471099009731849</v>
      </c>
      <c r="AB74" s="40" t="n">
        <f aca="false">SUM($C$2:C74)*D74/SUM($B$2:B74)-1</f>
        <v>0.265426078066915</v>
      </c>
      <c r="AC74" s="40" t="n">
        <f aca="false">Z74-AA74</f>
        <v>-0.317327214192815</v>
      </c>
      <c r="AD74" s="57" t="n">
        <f aca="false">IF(E74-F74&lt;0,"达成",E74-F74)</f>
        <v>0.325741192</v>
      </c>
      <c r="AE74" s="57"/>
    </row>
    <row r="75" customFormat="false" ht="15" hidden="false" customHeight="false" outlineLevel="0" collapsed="false">
      <c r="A75" s="100" t="s">
        <v>667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-0.1029379</v>
      </c>
      <c r="G75" s="4"/>
      <c r="H75" s="95" t="n">
        <f aca="false">IF(G75="",$F$1*C75-B75,G75-B75)</f>
        <v>-12.352548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2020/2/10</v>
      </c>
      <c r="M75" s="79" t="n">
        <f aca="false">(L75-K75+1)*B75</f>
        <v>35400</v>
      </c>
      <c r="N75" s="98" t="n">
        <f aca="false">H75/M75*365</f>
        <v>-0.127363842372881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0.43512895093305</v>
      </c>
      <c r="AB75" s="40" t="n">
        <f aca="false">SUM($C$2:C75)*D75/SUM($B$2:B75)-1</f>
        <v>0.244554236488971</v>
      </c>
      <c r="AC75" s="40" t="n">
        <f aca="false">Z75-AA75</f>
        <v>-0.289865469958785</v>
      </c>
      <c r="AD75" s="57" t="n">
        <f aca="false">IF(E75-F75&lt;0,"达成",E75-F75)</f>
        <v>0.312901862</v>
      </c>
      <c r="AE75" s="57"/>
    </row>
    <row r="76" customFormat="false" ht="15" hidden="false" customHeight="false" outlineLevel="0" collapsed="false">
      <c r="A76" s="100" t="s">
        <v>668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-0.0889376296296296</v>
      </c>
      <c r="G76" s="4"/>
      <c r="H76" s="95" t="n">
        <f aca="false">IF(G76="",$F$1*C76-B76,G76-B76)</f>
        <v>-12.00658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2020/2/10</v>
      </c>
      <c r="M76" s="79" t="n">
        <f aca="false">(L76-K76+1)*B76</f>
        <v>39690</v>
      </c>
      <c r="N76" s="98" t="n">
        <f aca="false">H76/M76*365</f>
        <v>-0.110415764676241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0.398257248127248</v>
      </c>
      <c r="AB76" s="40" t="n">
        <f aca="false">SUM($C$2:C76)*D76/SUM($B$2:B76)-1</f>
        <v>0.222661628688153</v>
      </c>
      <c r="AC76" s="40" t="n">
        <f aca="false">Z76-AA76</f>
        <v>-0.262051461472685</v>
      </c>
      <c r="AD76" s="57" t="n">
        <f aca="false">IF(E76-F76&lt;0,"达成",E76-F76)</f>
        <v>0.308897146296296</v>
      </c>
      <c r="AE76" s="57"/>
    </row>
    <row r="77" customFormat="false" ht="15" hidden="false" customHeight="false" outlineLevel="0" collapsed="false">
      <c r="A77" s="100" t="s">
        <v>669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-0.096859911111111</v>
      </c>
      <c r="G77" s="4"/>
      <c r="H77" s="95" t="n">
        <f aca="false">IF(G77="",$F$1*C77-B77,G77-B77)</f>
        <v>-13.076088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2020/2/10</v>
      </c>
      <c r="M77" s="79" t="n">
        <f aca="false">(L77-K77+1)*B77</f>
        <v>39555</v>
      </c>
      <c r="N77" s="98" t="n">
        <f aca="false">H77/M77*365</f>
        <v>-0.120661664012135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1546.73812000001</v>
      </c>
      <c r="Z77" s="40" t="n">
        <f aca="false">W77/X77-1</f>
        <v>0.138720907623319</v>
      </c>
      <c r="AA77" s="40" t="n">
        <f aca="false">S77/(X77-V77)-1</f>
        <v>0.396377952836621</v>
      </c>
      <c r="AB77" s="40" t="n">
        <f aca="false">SUM($C$2:C77)*D77/SUM($B$2:B77)-1</f>
        <v>0.23062013632287</v>
      </c>
      <c r="AC77" s="40" t="n">
        <f aca="false">Z77-AA77</f>
        <v>-0.257657045213302</v>
      </c>
      <c r="AD77" s="57" t="n">
        <f aca="false">IF(E77-F77&lt;0,"达成",E77-F77)</f>
        <v>0.316824151111111</v>
      </c>
      <c r="AE77" s="57"/>
    </row>
    <row r="78" customFormat="false" ht="15" hidden="false" customHeight="false" outlineLevel="0" collapsed="false">
      <c r="A78" s="100" t="s">
        <v>670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-0.0618274370370368</v>
      </c>
      <c r="G78" s="4"/>
      <c r="H78" s="95" t="n">
        <f aca="false">IF(G78="",$F$1*C78-B78,G78-B78)</f>
        <v>-8.34670399999997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2020/2/10</v>
      </c>
      <c r="M78" s="79" t="n">
        <f aca="false">(L78-K78+1)*B78</f>
        <v>39420</v>
      </c>
      <c r="N78" s="98" t="n">
        <f aca="false">H78/M78*365</f>
        <v>-0.077284296296296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1342.97110000001</v>
      </c>
      <c r="Z78" s="40" t="n">
        <f aca="false">W78/X78-1</f>
        <v>0.11900497120071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Z78-AA78</f>
        <v>-0.213645814743936</v>
      </c>
      <c r="AD78" s="57" t="n">
        <f aca="false">IF(E78-F78&lt;0,"达成",E78-F78)</f>
        <v>0.281787591703703</v>
      </c>
      <c r="AE78" s="57"/>
    </row>
    <row r="79" customFormat="false" ht="15" hidden="false" customHeight="false" outlineLevel="0" collapsed="false">
      <c r="A79" s="100" t="s">
        <v>671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-0.0538324740740739</v>
      </c>
      <c r="G79" s="4"/>
      <c r="H79" s="95" t="n">
        <f aca="false">IF(G79="",$F$1*C79-B79,G79-B79)</f>
        <v>-7.26738399999998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2020/2/10</v>
      </c>
      <c r="M79" s="79" t="n">
        <f aca="false">(L79-K79+1)*B79</f>
        <v>39285</v>
      </c>
      <c r="N79" s="98" t="n">
        <f aca="false">H79/M79*365</f>
        <v>-0.0675218317423951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1297.62648800001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Z79-AA79</f>
        <v>-0.197391278667553</v>
      </c>
      <c r="AD79" s="57" t="n">
        <f aca="false">IF(E79-F79&lt;0,"达成",E79-F79)</f>
        <v>0.273795532740741</v>
      </c>
      <c r="AE79" s="57"/>
    </row>
    <row r="80" customFormat="false" ht="15" hidden="false" customHeight="false" outlineLevel="0" collapsed="false">
      <c r="A80" s="100" t="s">
        <v>672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-0.0295568592592592</v>
      </c>
      <c r="G80" s="4"/>
      <c r="H80" s="95" t="n">
        <f aca="false">IF(G80="",$F$1*C80-B80,G80-B80)</f>
        <v>-3.99017599999999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2020/2/10</v>
      </c>
      <c r="M80" s="79" t="n">
        <f aca="false">(L80-K80+1)*B80</f>
        <v>38880</v>
      </c>
      <c r="N80" s="98" t="n">
        <f aca="false">H80/M80*365</f>
        <v>-0.0374592139917695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0.100421299870187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Z80-AA80</f>
        <v>-0.168981910583058</v>
      </c>
      <c r="AD80" s="57" t="n">
        <f aca="false">IF(E80-F80&lt;0,"达成",E80-F80)</f>
        <v>0.249513733925926</v>
      </c>
      <c r="AE80" s="57"/>
    </row>
    <row r="81" customFormat="false" ht="15" hidden="false" customHeight="false" outlineLevel="0" collapsed="false">
      <c r="A81" s="100" t="s">
        <v>673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-0.0365342814814813</v>
      </c>
      <c r="G81" s="4"/>
      <c r="H81" s="95" t="n">
        <f aca="false">IF(G81="",$F$1*C81-B81,G81-B81)</f>
        <v>-4.93212799999998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2020/2/10</v>
      </c>
      <c r="M81" s="79" t="n">
        <f aca="false">(L81-K81+1)*B81</f>
        <v>38745</v>
      </c>
      <c r="N81" s="98" t="n">
        <f aca="false">H81/M81*365</f>
        <v>-0.046463459026971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0.256498334814815</v>
      </c>
      <c r="AE81" s="57"/>
    </row>
    <row r="82" customFormat="false" ht="15" hidden="false" customHeight="false" outlineLevel="0" collapsed="false">
      <c r="A82" s="100" t="s">
        <v>674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0.0373101037037038</v>
      </c>
      <c r="G82" s="4"/>
      <c r="H82" s="95" t="n">
        <f aca="false">IF(G82="",$F$1*C82-B82,G82-B82)</f>
        <v>5.03686400000001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2020/2/10</v>
      </c>
      <c r="M82" s="79" t="n">
        <f aca="false">(L82-K82+1)*B82</f>
        <v>37935</v>
      </c>
      <c r="N82" s="98" t="n">
        <f aca="false">H82/M82*365</f>
        <v>0.0484633019638857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797.872792000006</v>
      </c>
      <c r="Z82" s="40" t="n">
        <f aca="false">W82/X82-1</f>
        <v>0.0674733862156454</v>
      </c>
      <c r="AA82" s="40" t="n">
        <f aca="false">S82/(X82-V82)-1</f>
        <v>0.174315362734261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0.182641554962963</v>
      </c>
      <c r="AE82" s="57"/>
    </row>
    <row r="83" customFormat="false" ht="15" hidden="false" customHeight="false" outlineLevel="0" collapsed="false">
      <c r="A83" s="100" t="s">
        <v>675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0.0243728</v>
      </c>
      <c r="G83" s="4"/>
      <c r="H83" s="95" t="n">
        <f aca="false">IF(G83="",$F$1*C83-B83,G83-B83)</f>
        <v>2.193552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2020/2/10</v>
      </c>
      <c r="M83" s="79" t="n">
        <f aca="false">(L83-K83+1)*B83</f>
        <v>25200</v>
      </c>
      <c r="N83" s="98" t="n">
        <f aca="false">H83/M83*365</f>
        <v>0.0317716857142857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866.055856000006</v>
      </c>
      <c r="Z83" s="40" t="n">
        <f aca="false">W83/X83-1</f>
        <v>0.0726861817876632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-0.112876803998187</v>
      </c>
      <c r="AD83" s="57" t="n">
        <f aca="false">IF(E83-F83&lt;0,"达成",E83-F83)</f>
        <v>0.165598736</v>
      </c>
      <c r="AE83" s="57"/>
    </row>
    <row r="84" customFormat="false" ht="15" hidden="false" customHeight="false" outlineLevel="0" collapsed="false">
      <c r="A84" s="100" t="s">
        <v>676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0.0286246666666667</v>
      </c>
      <c r="G84" s="4"/>
      <c r="H84" s="95" t="n">
        <f aca="false">IF(G84="",$F$1*C84-B84,G84-B84)</f>
        <v>2.57622000000001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2020/2/10</v>
      </c>
      <c r="M84" s="79" t="n">
        <f aca="false">(L84-K84+1)*B84</f>
        <v>25110</v>
      </c>
      <c r="N84" s="98" t="n">
        <f aca="false">H84/M84*365</f>
        <v>0.0374480406212665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842.891386000007</v>
      </c>
      <c r="Z84" s="40" t="n">
        <f aca="false">W84/X84-1</f>
        <v>0.0702116939608501</v>
      </c>
      <c r="AA84" s="40" t="n">
        <f aca="false">S84/(X84-V84)-1</f>
        <v>0.177182992024688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0.161344193333333</v>
      </c>
      <c r="AE84" s="57"/>
    </row>
    <row r="85" customFormat="false" ht="15" hidden="false" customHeight="false" outlineLevel="0" collapsed="false">
      <c r="A85" s="100" t="s">
        <v>677</v>
      </c>
      <c r="B85" s="2" t="n">
        <v>90</v>
      </c>
      <c r="C85" s="93" t="n">
        <v>95.42</v>
      </c>
      <c r="D85" s="94" t="n">
        <v>0.9428</v>
      </c>
      <c r="E85" s="49" t="n">
        <f aca="false">10%*Q85+13%</f>
        <v>0.189974650666667</v>
      </c>
      <c r="F85" s="39" t="n">
        <f aca="false">IF(G85="",($F$1*C85-B85)/B85,H85/B85)</f>
        <v>0.0402900444444446</v>
      </c>
      <c r="G85" s="4"/>
      <c r="H85" s="95" t="n">
        <f aca="false">IF(G85="",$F$1*C85-B85,G85-B85)</f>
        <v>3.62610400000001</v>
      </c>
      <c r="I85" s="2" t="s">
        <v>96</v>
      </c>
      <c r="J85" s="50" t="s">
        <v>678</v>
      </c>
      <c r="K85" s="96" t="n">
        <f aca="false">DATE(MID(J85,1,4),MID(J85,5,2),MID(J85,7,2))</f>
        <v>43594</v>
      </c>
      <c r="L85" s="97" t="str">
        <f aca="true">IF(LEN(J85) &gt; 15,DATE(MID(J85,12,4),MID(J85,16,2),MID(J85,18,2)),TEXT(TODAY(),"yyyy/m/d"))</f>
        <v>2020/2/10</v>
      </c>
      <c r="M85" s="79" t="n">
        <f aca="false">(L85-K85+1)*B85</f>
        <v>25020</v>
      </c>
      <c r="N85" s="98" t="n">
        <f aca="false">H85/M85*365</f>
        <v>0.0528987993605118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780.591188000006</v>
      </c>
      <c r="Z85" s="40" t="n">
        <f aca="false">W85/X85-1</f>
        <v>0.0645383371641179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-0.0965019353242169</v>
      </c>
      <c r="AD85" s="57" t="n">
        <f aca="false">IF(E85-F85&lt;0,"达成",E85-F85)</f>
        <v>0.149684606222222</v>
      </c>
      <c r="AE85" s="57"/>
    </row>
    <row r="86" customFormat="false" ht="15" hidden="false" customHeight="false" outlineLevel="0" collapsed="false">
      <c r="A86" s="100" t="s">
        <v>679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0.006166088888889</v>
      </c>
      <c r="G86" s="4"/>
      <c r="H86" s="95" t="n">
        <f aca="false">IF(G86="",$F$1*C86-B86,G86-B86)</f>
        <v>0.55494800000001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2020/2/10</v>
      </c>
      <c r="M86" s="79" t="n">
        <f aca="false">(L86-K86+1)*B86</f>
        <v>24930</v>
      </c>
      <c r="N86" s="98" t="n">
        <f aca="false">H86/M86*365</f>
        <v>0.00812499077416782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970.964050000006</v>
      </c>
      <c r="Z86" s="40" t="n">
        <f aca="false">W86/X86-1</f>
        <v>0.0796851908083713</v>
      </c>
      <c r="AA86" s="40" t="n">
        <f aca="false">S86/(X86-V86)-1</f>
        <v>0.196663692634258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0.183803953111111</v>
      </c>
      <c r="AE86" s="57"/>
    </row>
    <row r="87" customFormat="false" ht="15" hidden="false" customHeight="false" outlineLevel="0" collapsed="false">
      <c r="A87" s="100" t="s">
        <v>680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0.0173953777777778</v>
      </c>
      <c r="G87" s="4"/>
      <c r="H87" s="95" t="n">
        <f aca="false">IF(G87="",$F$1*C87-B87,G87-B87)</f>
        <v>2.348376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2020/2/10</v>
      </c>
      <c r="M87" s="79" t="n">
        <f aca="false">(L87-K87+1)*B87</f>
        <v>36990</v>
      </c>
      <c r="N87" s="98" t="n">
        <f aca="false">H87/M87*365</f>
        <v>0.0231726747769668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0.202565102222222</v>
      </c>
      <c r="AE87" s="57"/>
    </row>
    <row r="88" customFormat="false" ht="15" hidden="false" customHeight="false" outlineLevel="0" collapsed="false">
      <c r="A88" s="100" t="s">
        <v>681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0.0245908444444446</v>
      </c>
      <c r="G88" s="4"/>
      <c r="H88" s="95" t="n">
        <f aca="false">IF(G88="",$F$1*C88-B88,G88-B88)</f>
        <v>3.31976400000002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2020/2/10</v>
      </c>
      <c r="M88" s="79" t="n">
        <f aca="false">(L88-K88+1)*B88</f>
        <v>36855</v>
      </c>
      <c r="N88" s="98" t="n">
        <f aca="false">H88/M88*365</f>
        <v>0.0328778689458691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-0.0965341290869652</v>
      </c>
      <c r="AD88" s="57" t="n">
        <f aca="false">IF(E88-F88&lt;0,"达成",E88-F88)</f>
        <v>0.195366811555555</v>
      </c>
      <c r="AE88" s="57"/>
    </row>
    <row r="89" customFormat="false" ht="15" hidden="false" customHeight="false" outlineLevel="0" collapsed="false">
      <c r="A89" s="100" t="s">
        <v>682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0.00322248888888907</v>
      </c>
      <c r="G89" s="4"/>
      <c r="H89" s="95" t="n">
        <f aca="false">IF(G89="",$F$1*C89-B89,G89-B89)</f>
        <v>0.435036000000025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2020/2/10</v>
      </c>
      <c r="M89" s="79" t="n">
        <f aca="false">(L89-K89+1)*B89</f>
        <v>36720</v>
      </c>
      <c r="N89" s="98" t="n">
        <f aca="false">H89/M89*365</f>
        <v>0.00432429575163424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993.137248000006</v>
      </c>
      <c r="Z89" s="40" t="n">
        <f aca="false">W89/X89-1</f>
        <v>0.0788830220810173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0.216736263111111</v>
      </c>
      <c r="AE89" s="57"/>
    </row>
    <row r="90" customFormat="false" ht="15" hidden="false" customHeight="false" outlineLevel="0" collapsed="false">
      <c r="A90" s="100" t="s">
        <v>683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-0.00281007407407401</v>
      </c>
      <c r="G90" s="4"/>
      <c r="H90" s="95" t="n">
        <f aca="false">IF(G90="",$F$1*C90-B90,G90-B90)</f>
        <v>-0.379359999999991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2020/2/10</v>
      </c>
      <c r="M90" s="79" t="n">
        <f aca="false">(L90-K90+1)*B90</f>
        <v>36585</v>
      </c>
      <c r="N90" s="98" t="n">
        <f aca="false">H90/M90*365</f>
        <v>-0.00378478611452772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6508.48828000001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Z90-AA90</f>
        <v>-0.107245998981832</v>
      </c>
      <c r="AD90" s="57" t="n">
        <f aca="false">IF(E90-F90&lt;0,"达成",E90-F90)</f>
        <v>0.222767540740741</v>
      </c>
      <c r="AE90" s="57"/>
    </row>
    <row r="91" customFormat="false" ht="15" hidden="false" customHeight="false" outlineLevel="0" collapsed="false">
      <c r="A91" s="100" t="s">
        <v>684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0.0288063703703705</v>
      </c>
      <c r="G91" s="4"/>
      <c r="H91" s="95" t="n">
        <f aca="false">IF(G91="",$F$1*C91-B91,G91-B91)</f>
        <v>3.88886000000002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2020/2/10</v>
      </c>
      <c r="M91" s="79" t="n">
        <f aca="false">(L91-K91+1)*B91</f>
        <v>36450</v>
      </c>
      <c r="N91" s="98" t="n">
        <f aca="false">H91/M91*365</f>
        <v>0.0389419451303157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831.393959000005</v>
      </c>
      <c r="Z91" s="40" t="n">
        <f aca="false">W91/X91-1</f>
        <v>0.0646496080093315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0.191153372962963</v>
      </c>
      <c r="AE91" s="57"/>
    </row>
    <row r="92" customFormat="false" ht="15" hidden="false" customHeight="false" outlineLevel="0" collapsed="false">
      <c r="A92" s="100" t="s">
        <v>685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0.0322224000000001</v>
      </c>
      <c r="G92" s="4"/>
      <c r="H92" s="95" t="n">
        <f aca="false">IF(G92="",$F$1*C92-B92,G92-B92)</f>
        <v>7.73337600000002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2020/2/10</v>
      </c>
      <c r="M92" s="79" t="n">
        <f aca="false">(L92-K92+1)*B92</f>
        <v>64080</v>
      </c>
      <c r="N92" s="98" t="n">
        <f aca="false">H92/M92*365</f>
        <v>0.0440493483146069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6661.82567100001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809.645671000006</v>
      </c>
      <c r="Z92" s="40" t="n">
        <f aca="false">W92/X92-1</f>
        <v>0.0618050130534356</v>
      </c>
      <c r="AA92" s="40" t="n">
        <f aca="false">S92/(X92-V92)-1</f>
        <v>0.138349413551874</v>
      </c>
      <c r="AB92" s="40" t="n">
        <f aca="false">SUM($C$2:C92)*D92/SUM($B$2:B92)-1</f>
        <v>0.0610013290839695</v>
      </c>
      <c r="AC92" s="40" t="n">
        <f aca="false">Z92-AA92</f>
        <v>-0.0765444004984384</v>
      </c>
      <c r="AD92" s="57" t="n">
        <f aca="false">IF(E92-F92&lt;0,"达成",E92-F92)</f>
        <v>0.257698432</v>
      </c>
      <c r="AE92" s="57"/>
    </row>
    <row r="93" customFormat="false" ht="15" hidden="false" customHeight="false" outlineLevel="0" collapsed="false">
      <c r="A93" s="100" t="s">
        <v>686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0.0150922833333334</v>
      </c>
      <c r="G93" s="4"/>
      <c r="H93" s="95" t="n">
        <f aca="false">IF(G93="",$F$1*C93-B93,G93-B93)</f>
        <v>3.62214800000001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2020/2/10</v>
      </c>
      <c r="M93" s="79" t="n">
        <f aca="false">(L93-K93+1)*B93</f>
        <v>63840</v>
      </c>
      <c r="N93" s="98" t="n">
        <f aca="false">H93/M93*365</f>
        <v>0.0207093361528823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7013.88600000001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921.706000000006</v>
      </c>
      <c r="Z93" s="40" t="n">
        <f aca="false">W93/X93-1</f>
        <v>0.0690934032983512</v>
      </c>
      <c r="AA93" s="40" t="n">
        <f aca="false">S93/(X93-V93)-1</f>
        <v>0.15129329730901</v>
      </c>
      <c r="AB93" s="40" t="n">
        <f aca="false">SUM($C$2:C93)*D93/SUM($B$2:B93)-1</f>
        <v>0.0774404902548727</v>
      </c>
      <c r="AC93" s="40" t="n">
        <f aca="false">Z93-AA93</f>
        <v>-0.082199894010659</v>
      </c>
      <c r="AD93" s="57" t="n">
        <f aca="false">IF(E93-F93&lt;0,"达成",E93-F93)</f>
        <v>0.274823029333333</v>
      </c>
      <c r="AE93" s="57"/>
    </row>
    <row r="94" customFormat="false" ht="15" hidden="false" customHeight="false" outlineLevel="0" collapsed="false">
      <c r="A94" s="100" t="s">
        <v>687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0.021174814814815</v>
      </c>
      <c r="G94" s="4"/>
      <c r="H94" s="95" t="n">
        <f aca="false">IF(G94="",$F$1*C94-B94,G94-B94)</f>
        <v>2.85860000000002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2020/2/10</v>
      </c>
      <c r="M94" s="79" t="n">
        <f aca="false">(L94-K94+1)*B94</f>
        <v>35775</v>
      </c>
      <c r="N94" s="98" t="n">
        <f aca="false">H94/M94*365</f>
        <v>0.029165310971349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880.260200000004</v>
      </c>
      <c r="Z94" s="40" t="n">
        <f aca="false">W94/X94-1</f>
        <v>0.0653254322820041</v>
      </c>
      <c r="AA94" s="40" t="n">
        <f aca="false">S94/(X94-V94)-1</f>
        <v>0.14135775744398</v>
      </c>
      <c r="AB94" s="40" t="n">
        <f aca="false">SUM($C$2:C94)*D94/SUM($B$2:B94)-1</f>
        <v>0.070366690909091</v>
      </c>
      <c r="AC94" s="40" t="n">
        <f aca="false">Z94-AA94</f>
        <v>-0.0760323251619763</v>
      </c>
      <c r="AD94" s="57" t="n">
        <f aca="false">IF(E94-F94&lt;0,"达成",E94-F94)</f>
        <v>0.198782651851852</v>
      </c>
      <c r="AE94" s="57"/>
    </row>
    <row r="95" customFormat="false" ht="15" hidden="false" customHeight="false" outlineLevel="0" collapsed="false">
      <c r="A95" s="100" t="s">
        <v>688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0.041089540740741</v>
      </c>
      <c r="G95" s="4"/>
      <c r="H95" s="95" t="n">
        <f aca="false">IF(G95="",$F$1*C95-B95,G95-B95)</f>
        <v>5.54708800000003</v>
      </c>
      <c r="I95" s="2" t="s">
        <v>96</v>
      </c>
      <c r="J95" s="50" t="s">
        <v>689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2020/2/10</v>
      </c>
      <c r="M95" s="79" t="n">
        <f aca="false">(L95-K95+1)*B95</f>
        <v>35640</v>
      </c>
      <c r="N95" s="98" t="n">
        <f aca="false">H95/M95*365</f>
        <v>0.0568094029180699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744.023080000006</v>
      </c>
      <c r="Z95" s="40" t="n">
        <f aca="false">W95/X95-1</f>
        <v>0.0546673828067601</v>
      </c>
      <c r="AA95" s="40" t="n">
        <f aca="false">S95/(X95-V95)-1</f>
        <v>0.116944676195896</v>
      </c>
      <c r="AB95" s="40" t="n">
        <f aca="false">SUM($C$2:C95)*D95/SUM($B$2:B95)-1</f>
        <v>0.0493603144746513</v>
      </c>
      <c r="AC95" s="40" t="n">
        <f aca="false">Z95-AA95</f>
        <v>-0.0622772933891358</v>
      </c>
      <c r="AD95" s="57" t="n">
        <f aca="false">IF(E95-F95&lt;0,"达成",E95-F95)</f>
        <v>0.178865179259259</v>
      </c>
      <c r="AE95" s="57"/>
    </row>
    <row r="96" customFormat="false" ht="15" hidden="false" customHeight="false" outlineLevel="0" collapsed="false">
      <c r="A96" s="100" t="s">
        <v>690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0.0470221666666668</v>
      </c>
      <c r="G96" s="4"/>
      <c r="H96" s="95" t="n">
        <f aca="false">IF(G96="",$F$1*C96-B96,G96-B96)</f>
        <v>11.28532</v>
      </c>
      <c r="I96" s="2" t="s">
        <v>96</v>
      </c>
      <c r="J96" s="50" t="s">
        <v>691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2020/2/10</v>
      </c>
      <c r="M96" s="79" t="n">
        <f aca="false">(L96-K96+1)*B96</f>
        <v>63120</v>
      </c>
      <c r="N96" s="98" t="n">
        <f aca="false">H96/M96*365</f>
        <v>0.0652589005069711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703.930128000005</v>
      </c>
      <c r="Z96" s="40" t="n">
        <f aca="false">W96/X96-1</f>
        <v>0.0508252800000004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Z96-AA96</f>
        <v>-0.055795582805922</v>
      </c>
      <c r="AD96" s="57" t="n">
        <f aca="false">IF(E96-F96&lt;0,"达成",E96-F96)</f>
        <v>0.242903746666667</v>
      </c>
      <c r="AE96" s="57"/>
    </row>
    <row r="97" customFormat="false" ht="15" hidden="false" customHeight="false" outlineLevel="0" collapsed="false">
      <c r="A97" s="100" t="s">
        <v>692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0.0226284444444445</v>
      </c>
      <c r="G97" s="4"/>
      <c r="H97" s="95" t="n">
        <f aca="false">IF(G97="",$F$1*C97-B97,G97-B97)</f>
        <v>2.03656000000001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2020/2/10</v>
      </c>
      <c r="M97" s="79" t="n">
        <f aca="false">(L97-K97+1)*B97</f>
        <v>23400</v>
      </c>
      <c r="N97" s="98" t="n">
        <f aca="false">H97/M97*365</f>
        <v>0.0317668547008548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877.820760000006</v>
      </c>
      <c r="Z97" s="40" t="n">
        <f aca="false">W97/X97-1</f>
        <v>0.0629713601147781</v>
      </c>
      <c r="AA97" s="40" t="n">
        <f aca="false">S97/(X97-V97)-1</f>
        <v>0.131171122115664</v>
      </c>
      <c r="AB97" s="40" t="n">
        <f aca="false">SUM($C$2:C97)*D97/SUM($B$2:B97)-1</f>
        <v>0.0670794375896702</v>
      </c>
      <c r="AC97" s="40" t="n">
        <f aca="false">Z97-AA97</f>
        <v>-0.0681997620008861</v>
      </c>
      <c r="AD97" s="57" t="n">
        <f aca="false">IF(E97-F97&lt;0,"达成",E97-F97)</f>
        <v>0.167341022222222</v>
      </c>
      <c r="AE97" s="57"/>
    </row>
    <row r="98" customFormat="false" ht="15" hidden="false" customHeight="false" outlineLevel="0" collapsed="false">
      <c r="A98" s="100" t="s">
        <v>693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0.0240093925925925</v>
      </c>
      <c r="G98" s="4"/>
      <c r="H98" s="95" t="n">
        <f aca="false">IF(G98="",$F$1*C98-B98,G98-B98)</f>
        <v>3.24126799999999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2020/2/10</v>
      </c>
      <c r="M98" s="79" t="n">
        <f aca="false">(L98-K98+1)*B98</f>
        <v>34965</v>
      </c>
      <c r="N98" s="98" t="n">
        <f aca="false">H98/M98*365</f>
        <v>0.0338356304876304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867.489381000007</v>
      </c>
      <c r="Z98" s="40" t="n">
        <f aca="false">W98/X98-1</f>
        <v>0.0616333485612794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-0.0654307366100513</v>
      </c>
      <c r="AD98" s="57" t="n">
        <f aca="false">IF(E98-F98&lt;0,"达成",E98-F98)</f>
        <v>0.195944176074074</v>
      </c>
      <c r="AE98" s="57"/>
    </row>
    <row r="99" customFormat="false" ht="15" hidden="false" customHeight="false" outlineLevel="0" collapsed="false">
      <c r="A99" s="100" t="s">
        <v>694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0.0236459851851853</v>
      </c>
      <c r="G99" s="4"/>
      <c r="H99" s="95" t="n">
        <f aca="false">IF(G99="",$F$1*C99-B99,G99-B99)</f>
        <v>3.19220800000002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2020/2/10</v>
      </c>
      <c r="M99" s="79" t="n">
        <f aca="false">(L99-K99+1)*B99</f>
        <v>34830</v>
      </c>
      <c r="N99" s="98" t="n">
        <f aca="false">H99/M99*365</f>
        <v>0.0334526534596614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869.824460000007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Z99-AA99</f>
        <v>-0.0637235100698776</v>
      </c>
      <c r="AD99" s="57" t="n">
        <f aca="false">IF(E99-F99&lt;0,"达成",E99-F99)</f>
        <v>0.196303828148148</v>
      </c>
      <c r="AE99" s="57"/>
    </row>
    <row r="100" customFormat="false" ht="15" hidden="false" customHeight="false" outlineLevel="0" collapsed="false">
      <c r="A100" s="100" t="s">
        <v>695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0.0296785481481482</v>
      </c>
      <c r="G100" s="4"/>
      <c r="H100" s="95" t="n">
        <f aca="false">IF(G100="",$F$1*C100-B100,G100-B100)</f>
        <v>4.00660400000001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2020/2/10</v>
      </c>
      <c r="M100" s="79" t="n">
        <f aca="false">(L100-K100+1)*B100</f>
        <v>34695</v>
      </c>
      <c r="N100" s="98" t="n">
        <f aca="false">H100/M100*365</f>
        <v>0.0421504672142961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823.968896000006</v>
      </c>
      <c r="Z100" s="40" t="n">
        <f aca="false">W100/X100-1</f>
        <v>0.057439449006623</v>
      </c>
      <c r="AA100" s="40" t="n">
        <f aca="false">S100/(X100-V100)-1</f>
        <v>0.116098069374034</v>
      </c>
      <c r="AB100" s="40" t="n">
        <f aca="false">SUM($C$2:C100)*D100/SUM($B$2:B100)-1</f>
        <v>0.0579268494945975</v>
      </c>
      <c r="AC100" s="40" t="n">
        <f aca="false">Z100-AA100</f>
        <v>-0.0586586203674107</v>
      </c>
      <c r="AD100" s="57" t="n">
        <f aca="false">IF(E100-F100&lt;0,"达成",E100-F100)</f>
        <v>0.190272457185185</v>
      </c>
      <c r="AE100" s="57"/>
    </row>
    <row r="101" customFormat="false" ht="15" hidden="false" customHeight="false" outlineLevel="0" collapsed="false">
      <c r="A101" s="100" t="s">
        <v>696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0.0323677629629631</v>
      </c>
      <c r="G101" s="4"/>
      <c r="H101" s="95" t="n">
        <f aca="false">IF(G101="",$F$1*C101-B101,G101-B101)</f>
        <v>4.36964800000001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2020/2/10</v>
      </c>
      <c r="M101" s="79" t="n">
        <f aca="false">(L101-K101+1)*B101</f>
        <v>34560</v>
      </c>
      <c r="N101" s="98" t="n">
        <f aca="false">H101/M101*365</f>
        <v>0.0461493495370372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803.100092000006</v>
      </c>
      <c r="Z101" s="40" t="n">
        <f aca="false">W101/X101-1</f>
        <v>0.055462713535912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0.18758143437037</v>
      </c>
      <c r="AE101" s="57"/>
    </row>
    <row r="102" customFormat="false" ht="15" hidden="false" customHeight="false" outlineLevel="0" collapsed="false">
      <c r="A102" s="100" t="s">
        <v>697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0.0436333925925927</v>
      </c>
      <c r="G102" s="4"/>
      <c r="H102" s="95" t="n">
        <f aca="false">IF(G102="",$F$1*C102-B102,G102-B102)</f>
        <v>5.89050800000001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2020/2/10</v>
      </c>
      <c r="M102" s="79" t="n">
        <f aca="false">(L102-K102+1)*B102</f>
        <v>34155</v>
      </c>
      <c r="N102" s="98" t="n">
        <f aca="false">H102/M102*365</f>
        <v>0.0629493608549262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716.748999000007</v>
      </c>
      <c r="Z102" s="40" t="n">
        <f aca="false">W102/X102-1</f>
        <v>0.0490420115634627</v>
      </c>
      <c r="AA102" s="40" t="n">
        <f aca="false">S102/(X102-V102)-1</f>
        <v>0.0972894647612801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0.176320956074074</v>
      </c>
      <c r="AE102" s="57"/>
    </row>
    <row r="103" customFormat="false" ht="15" hidden="false" customHeight="false" outlineLevel="0" collapsed="false">
      <c r="A103" s="100" t="s">
        <v>698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0.0553623666666667</v>
      </c>
      <c r="G103" s="4"/>
      <c r="H103" s="95" t="n">
        <f aca="false">IF(G103="",$F$1*C103-B103,G103-B103)</f>
        <v>13.286968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2020/2/10</v>
      </c>
      <c r="M103" s="79" t="n">
        <f aca="false">(L103-K103+1)*B103</f>
        <v>60480</v>
      </c>
      <c r="N103" s="98" t="n">
        <f aca="false">H103/M103*365</f>
        <v>0.0801875548941799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Z103-AA103</f>
        <v>-0.0401682414746767</v>
      </c>
      <c r="AD103" s="57" t="n">
        <f aca="false">IF(E103-F103&lt;0,"达成",E103-F103)</f>
        <v>0.234546758666667</v>
      </c>
      <c r="AE103" s="57"/>
    </row>
    <row r="104" customFormat="false" ht="15" hidden="false" customHeight="false" outlineLevel="0" collapsed="false">
      <c r="A104" s="100" t="s">
        <v>699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0.0572838833333335</v>
      </c>
      <c r="G104" s="4"/>
      <c r="H104" s="95" t="n">
        <f aca="false">IF(G104="",$F$1*C104-B104,G104-B104)</f>
        <v>13.748132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2020/2/10</v>
      </c>
      <c r="M104" s="79" t="n">
        <f aca="false">(L104-K104+1)*B104</f>
        <v>60240</v>
      </c>
      <c r="N104" s="98" t="n">
        <f aca="false">H104/M104*365</f>
        <v>0.0833012646082339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Z104-AA104</f>
        <v>-0.0374462063108854</v>
      </c>
      <c r="AD104" s="57" t="n">
        <f aca="false">IF(E104-F104&lt;0,"达成",E104-F104)</f>
        <v>0.232640540666667</v>
      </c>
      <c r="AE104" s="57"/>
    </row>
    <row r="105" customFormat="false" ht="15" hidden="false" customHeight="false" outlineLevel="0" collapsed="false">
      <c r="A105" s="100" t="s">
        <v>700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0.0789111666666666</v>
      </c>
      <c r="G105" s="4"/>
      <c r="H105" s="95" t="n">
        <f aca="false">IF(G105="",$F$1*C105-B105,G105-B105)</f>
        <v>18.93868</v>
      </c>
      <c r="I105" s="2" t="s">
        <v>96</v>
      </c>
      <c r="J105" s="50" t="s">
        <v>701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2020/2/10</v>
      </c>
      <c r="M105" s="79" t="n">
        <f aca="false">(L105-K105+1)*B105</f>
        <v>60000</v>
      </c>
      <c r="N105" s="98" t="n">
        <f aca="false">H105/M105*365</f>
        <v>0.115210303333333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Z105-AA105</f>
        <v>-0.0257916825020581</v>
      </c>
      <c r="AD105" s="57" t="n">
        <f aca="false">IF(E105-F105&lt;0,"达成",E105-F105)</f>
        <v>0.21099464</v>
      </c>
      <c r="AE105" s="57"/>
    </row>
    <row r="106" customFormat="false" ht="15" hidden="false" customHeight="false" outlineLevel="0" collapsed="false">
      <c r="A106" s="100" t="s">
        <v>702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0.0690582833333335</v>
      </c>
      <c r="G106" s="4"/>
      <c r="H106" s="95" t="n">
        <f aca="false">IF(G106="",$F$1*C106-B106,G106-B106)</f>
        <v>16.573988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2020/2/10</v>
      </c>
      <c r="M106" s="79" t="n">
        <f aca="false">(L106-K106+1)*B106</f>
        <v>59040</v>
      </c>
      <c r="N106" s="98" t="n">
        <f aca="false">H106/M106*365</f>
        <v>0.102464526084011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Z106-AA106</f>
        <v>-0.0291134060626097</v>
      </c>
      <c r="AD106" s="57" t="n">
        <f aca="false">IF(E106-F106&lt;0,"达成",E106-F106)</f>
        <v>0.220869000666666</v>
      </c>
      <c r="AE106" s="57"/>
    </row>
    <row r="107" customFormat="false" ht="15" hidden="false" customHeight="false" outlineLevel="0" collapsed="false">
      <c r="A107" s="100" t="s">
        <v>703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0.0323314222222223</v>
      </c>
      <c r="G107" s="4"/>
      <c r="H107" s="95" t="n">
        <f aca="false">IF(G107="",$F$1*C107-B107,G107-B107)</f>
        <v>2.909828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2020/2/10</v>
      </c>
      <c r="M107" s="79" t="n">
        <f aca="false">(L107-K107+1)*B107</f>
        <v>22050</v>
      </c>
      <c r="N107" s="98" t="n">
        <f aca="false">H107/M107*365</f>
        <v>0.0481672208616781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834.371050000005</v>
      </c>
      <c r="Z107" s="40" t="n">
        <f aca="false">W107/X107-1</f>
        <v>0.0532633929141402</v>
      </c>
      <c r="AA107" s="40" t="n">
        <f aca="false">S107/(X107-V107)-1</f>
        <v>0.0991271482848182</v>
      </c>
      <c r="AB107" s="40" t="n">
        <f aca="false">SUM($C$2:C107)*D107/SUM($B$2:B107)-1</f>
        <v>0.0524940510692629</v>
      </c>
      <c r="AC107" s="40" t="n">
        <f aca="false">Z107-AA107</f>
        <v>-0.045863755370678</v>
      </c>
      <c r="AD107" s="57" t="n">
        <f aca="false">IF(E107-F107&lt;0,"达成",E107-F107)</f>
        <v>0.157632598444444</v>
      </c>
      <c r="AE107" s="57"/>
    </row>
    <row r="108" customFormat="false" ht="15" hidden="false" customHeight="false" outlineLevel="0" collapsed="false">
      <c r="A108" s="100" t="s">
        <v>704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0.0399993185185186</v>
      </c>
      <c r="G108" s="4"/>
      <c r="H108" s="95" t="n">
        <f aca="false">IF(G108="",$F$1*C108-B108,G108-B108)</f>
        <v>5.39990800000001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2020/2/10</v>
      </c>
      <c r="M108" s="79" t="n">
        <f aca="false">(L108-K108+1)*B108</f>
        <v>32940</v>
      </c>
      <c r="N108" s="98" t="n">
        <f aca="false">H108/M108*365</f>
        <v>0.0598350461445053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0.0896967054014306</v>
      </c>
      <c r="AB108" s="40" t="n">
        <f aca="false">SUM($C$2:C108)*D108/SUM($B$2:B108)-1</f>
        <v>0.0444614284810128</v>
      </c>
      <c r="AC108" s="40" t="n">
        <f aca="false">Z108-AA108</f>
        <v>-0.0411459224900377</v>
      </c>
      <c r="AD108" s="57" t="n">
        <f aca="false">IF(E108-F108&lt;0,"达成",E108-F108)</f>
        <v>0.179956594814815</v>
      </c>
      <c r="AE108" s="57"/>
    </row>
    <row r="109" customFormat="false" ht="15" hidden="false" customHeight="false" outlineLevel="0" collapsed="false">
      <c r="A109" s="100" t="s">
        <v>705</v>
      </c>
      <c r="B109" s="2" t="n">
        <v>90</v>
      </c>
      <c r="C109" s="93" t="n">
        <v>95.14</v>
      </c>
      <c r="D109" s="94" t="n">
        <v>0.9455</v>
      </c>
      <c r="E109" s="49" t="n">
        <f aca="false">10%*Q109+13%</f>
        <v>0.189969913333333</v>
      </c>
      <c r="F109" s="39" t="n">
        <f aca="false">IF(G109="",($F$1*C109-B109)/B109,H109/B109)</f>
        <v>0.0372374222222223</v>
      </c>
      <c r="G109" s="4"/>
      <c r="H109" s="95" t="n">
        <f aca="false">IF(G109="",$F$1*C109-B109,G109-B109)</f>
        <v>3.35136800000001</v>
      </c>
      <c r="I109" s="2" t="s">
        <v>96</v>
      </c>
      <c r="J109" s="50" t="s">
        <v>243</v>
      </c>
      <c r="K109" s="96" t="n">
        <f aca="false">DATE(MID(J109,1,4),MID(J109,5,2),MID(J109,7,2))</f>
        <v>43629</v>
      </c>
      <c r="L109" s="97" t="str">
        <f aca="true">IF(LEN(J109) &gt; 15,DATE(MID(J109,12,4),MID(J109,16,2),MID(J109,18,2)),TEXT(TODAY(),"yyyy/m/d"))</f>
        <v>2020/2/10</v>
      </c>
      <c r="M109" s="79" t="n">
        <f aca="false">(L109-K109+1)*B109</f>
        <v>21870</v>
      </c>
      <c r="N109" s="98" t="n">
        <f aca="false">H109/M109*365</f>
        <v>0.0559327535436672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0.599699133333333</v>
      </c>
      <c r="R109" s="54" t="n">
        <f aca="false">R108+C109-T109</f>
        <v>9977.73</v>
      </c>
      <c r="S109" s="55" t="n">
        <f aca="false">R109*D109</f>
        <v>9433.94371500001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791.763715000005</v>
      </c>
      <c r="Z109" s="40" t="n">
        <f aca="false">W109/X109-1</f>
        <v>0.0498277983008184</v>
      </c>
      <c r="AA109" s="40" t="n">
        <f aca="false">S109/(X109-V109)-1</f>
        <v>0.0916162027405127</v>
      </c>
      <c r="AB109" s="40" t="n">
        <f aca="false">SUM($C$2:C109)*D109/SUM($B$2:B109)-1</f>
        <v>0.0469600638766521</v>
      </c>
      <c r="AC109" s="40" t="n">
        <f aca="false">Z109-AA109</f>
        <v>-0.0417884044396943</v>
      </c>
      <c r="AD109" s="57" t="n">
        <f aca="false">IF(E109-F109&lt;0,"达成",E109-F109)</f>
        <v>0.152732491111111</v>
      </c>
      <c r="AE109" s="57"/>
    </row>
    <row r="110" customFormat="false" ht="15" hidden="false" customHeight="false" outlineLevel="0" collapsed="false">
      <c r="A110" s="100" t="s">
        <v>706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0.0562618000000002</v>
      </c>
      <c r="G110" s="4"/>
      <c r="H110" s="95" t="n">
        <f aca="false">IF(G110="",$F$1*C110-B110,G110-B110)</f>
        <v>13.502832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2020/2/10</v>
      </c>
      <c r="M110" s="79" t="n">
        <f aca="false">(L110-K110+1)*B110</f>
        <v>58080</v>
      </c>
      <c r="N110" s="98" t="n">
        <f aca="false">H110/M110*365</f>
        <v>0.0848576735537193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Z110-AA110</f>
        <v>-0.0314676628783412</v>
      </c>
      <c r="AD110" s="57" t="n">
        <f aca="false">IF(E110-F110&lt;0,"达成",E110-F110)</f>
        <v>0.23366304</v>
      </c>
      <c r="AE110" s="57"/>
    </row>
    <row r="111" customFormat="false" ht="15" hidden="false" customHeight="false" outlineLevel="0" collapsed="false">
      <c r="A111" s="100" t="s">
        <v>707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0.0555259000000001</v>
      </c>
      <c r="G111" s="4"/>
      <c r="H111" s="95" t="n">
        <f aca="false">IF(G111="",$F$1*C111-B111,G111-B111)</f>
        <v>13.326216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2020/2/10</v>
      </c>
      <c r="M111" s="79" t="n">
        <f aca="false">(L111-K111+1)*B111</f>
        <v>57360</v>
      </c>
      <c r="N111" s="98" t="n">
        <f aca="false">H111/M111*365</f>
        <v>0.084798968619247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Z111-AA111</f>
        <v>-0.0304825794054671</v>
      </c>
      <c r="AD111" s="57" t="n">
        <f aca="false">IF(E111-F111&lt;0,"达成",E111-F111)</f>
        <v>0.234390792</v>
      </c>
      <c r="AE111" s="57"/>
    </row>
    <row r="112" customFormat="false" ht="15" hidden="false" customHeight="false" outlineLevel="0" collapsed="false">
      <c r="A112" s="100" t="s">
        <v>708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0.0566706333333334</v>
      </c>
      <c r="G112" s="4"/>
      <c r="H112" s="95" t="n">
        <f aca="false">IF(G112="",$F$1*C112-B112,G112-B112)</f>
        <v>13.600952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2020/2/10</v>
      </c>
      <c r="M112" s="79" t="n">
        <f aca="false">(L112-K112+1)*B112</f>
        <v>57120</v>
      </c>
      <c r="N112" s="98" t="n">
        <f aca="false">H112/M112*365</f>
        <v>0.0869108452380953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Z112-AA112</f>
        <v>-0.0287771381687354</v>
      </c>
      <c r="AD112" s="57" t="n">
        <f aca="false">IF(E112-F112&lt;0,"达成",E112-F112)</f>
        <v>0.233247184</v>
      </c>
      <c r="AE112" s="57"/>
    </row>
    <row r="113" customFormat="false" ht="15" hidden="false" customHeight="false" outlineLevel="0" collapsed="false">
      <c r="A113" s="100" t="s">
        <v>709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0.0436697333333334</v>
      </c>
      <c r="G113" s="4"/>
      <c r="H113" s="95" t="n">
        <f aca="false">IF(G113="",$F$1*C113-B113,G113-B113)</f>
        <v>10.480736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2020/2/10</v>
      </c>
      <c r="M113" s="79" t="n">
        <f aca="false">(L113-K113+1)*B113</f>
        <v>56880</v>
      </c>
      <c r="N113" s="98" t="n">
        <f aca="false">H113/M113*365</f>
        <v>0.0672550745428974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0.246254677333333</v>
      </c>
      <c r="AE113" s="57"/>
    </row>
    <row r="114" customFormat="false" ht="15" hidden="false" customHeight="false" outlineLevel="0" collapsed="false">
      <c r="A114" s="100" t="s">
        <v>710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0.0241547555555556</v>
      </c>
      <c r="G114" s="4"/>
      <c r="H114" s="95" t="n">
        <f aca="false">IF(G114="",$F$1*C114-B114,G114-B114)</f>
        <v>3.26089200000001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2020/2/10</v>
      </c>
      <c r="M114" s="79" t="n">
        <f aca="false">(L114-K114+1)*B114</f>
        <v>31860</v>
      </c>
      <c r="N114" s="98" t="n">
        <f aca="false">H114/M114*365</f>
        <v>0.0373579905838043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Z114-AA114</f>
        <v>-0.0411515474171025</v>
      </c>
      <c r="AD114" s="57" t="n">
        <f aca="false">IF(E114-F114&lt;0,"达成",E114-F114)</f>
        <v>0.195802188444444</v>
      </c>
      <c r="AE114" s="57"/>
    </row>
    <row r="115" customFormat="false" ht="15" hidden="false" customHeight="false" outlineLevel="0" collapsed="false">
      <c r="A115" s="100" t="s">
        <v>711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0.0112174518518518</v>
      </c>
      <c r="G115" s="4"/>
      <c r="H115" s="95" t="n">
        <f aca="false">IF(G115="",$F$1*C115-B115,G115-B115)</f>
        <v>1.51435599999999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2020/2/10</v>
      </c>
      <c r="M115" s="79" t="n">
        <f aca="false">(L115-K115+1)*B115</f>
        <v>31725</v>
      </c>
      <c r="N115" s="98" t="n">
        <f aca="false">H115/M115*365</f>
        <v>0.0174228507486209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Z115-AA115</f>
        <v>-0.0460985512850953</v>
      </c>
      <c r="AD115" s="57" t="n">
        <f aca="false">IF(E115-F115&lt;0,"达成",E115-F115)</f>
        <v>0.208734730814815</v>
      </c>
      <c r="AE115" s="57"/>
    </row>
    <row r="116" customFormat="false" ht="15" hidden="false" customHeight="false" outlineLevel="0" collapsed="false">
      <c r="A116" s="100" t="s">
        <v>712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0.0107086814814815</v>
      </c>
      <c r="G116" s="4"/>
      <c r="H116" s="95" t="n">
        <f aca="false">IF(G116="",$F$1*C116-B116,G116-B116)</f>
        <v>1.445672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2020/2/10</v>
      </c>
      <c r="M116" s="79" t="n">
        <f aca="false">(L116-K116+1)*B116</f>
        <v>31320</v>
      </c>
      <c r="N116" s="98" t="n">
        <f aca="false">H116/M116*365</f>
        <v>0.0168477100893998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0.209244597185185</v>
      </c>
      <c r="AE116" s="57"/>
    </row>
    <row r="117" customFormat="false" ht="15" hidden="false" customHeight="false" outlineLevel="0" collapsed="false">
      <c r="A117" s="100" t="s">
        <v>713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0.0201572740740742</v>
      </c>
      <c r="G117" s="4"/>
      <c r="H117" s="95" t="n">
        <f aca="false">IF(G117="",$F$1*C117-B117,G117-B117)</f>
        <v>2.72123200000001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2020/2/10</v>
      </c>
      <c r="M117" s="79" t="n">
        <f aca="false">(L117-K117+1)*B117</f>
        <v>31185</v>
      </c>
      <c r="N117" s="98" t="n">
        <f aca="false">H117/M117*365</f>
        <v>0.0318502382555718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Z117-AA117</f>
        <v>-0.0402220406100768</v>
      </c>
      <c r="AD117" s="57" t="n">
        <f aca="false">IF(E117-F117&lt;0,"达成",E117-F117)</f>
        <v>0.199804128592592</v>
      </c>
      <c r="AE117" s="57"/>
    </row>
    <row r="118" customFormat="false" ht="15" hidden="false" customHeight="false" outlineLevel="0" collapsed="false">
      <c r="A118" s="100" t="s">
        <v>714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0.0219016296296298</v>
      </c>
      <c r="G118" s="4"/>
      <c r="H118" s="95" t="n">
        <f aca="false">IF(G118="",$F$1*C118-B118,G118-B118)</f>
        <v>2.95672000000002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2020/2/10</v>
      </c>
      <c r="M118" s="79" t="n">
        <f aca="false">(L118-K118+1)*B118</f>
        <v>31050</v>
      </c>
      <c r="N118" s="98" t="n">
        <f aca="false">H118/M118*365</f>
        <v>0.0347569339774559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Z118-AA118</f>
        <v>-0.0385939138576443</v>
      </c>
      <c r="AD118" s="57" t="n">
        <f aca="false">IF(E118-F118&lt;0,"达成",E118-F118)</f>
        <v>0.19805425037037</v>
      </c>
      <c r="AE118" s="57"/>
    </row>
    <row r="119" customFormat="false" ht="15" hidden="false" customHeight="false" outlineLevel="0" collapsed="false">
      <c r="A119" s="100" t="s">
        <v>715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0.0129618074074076</v>
      </c>
      <c r="G119" s="4"/>
      <c r="H119" s="95" t="n">
        <f aca="false">IF(G119="",$F$1*C119-B119,G119-B119)</f>
        <v>1.74984400000002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2020/2/10</v>
      </c>
      <c r="M119" s="79" t="n">
        <f aca="false">(L119-K119+1)*B119</f>
        <v>30915</v>
      </c>
      <c r="N119" s="98" t="n">
        <f aca="false">H119/M119*365</f>
        <v>0.0206596493611518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0.206996881925926</v>
      </c>
      <c r="AE119" s="57"/>
    </row>
    <row r="120" customFormat="false" ht="15" hidden="false" customHeight="false" outlineLevel="0" collapsed="false">
      <c r="A120" s="100" t="s">
        <v>716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0.0235006222222222</v>
      </c>
      <c r="G120" s="4"/>
      <c r="H120" s="95" t="n">
        <f aca="false">IF(G120="",$F$1*C120-B120,G120-B120)</f>
        <v>3.172584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2020/2/10</v>
      </c>
      <c r="M120" s="79" t="n">
        <f aca="false">(L120-K120+1)*B120</f>
        <v>30780</v>
      </c>
      <c r="N120" s="98" t="n">
        <f aca="false">H120/M120*365</f>
        <v>0.0376216101364522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Z120-AA120</f>
        <v>-0.0362983914649593</v>
      </c>
      <c r="AD120" s="57" t="n">
        <f aca="false">IF(E120-F120&lt;0,"达成",E120-F120)</f>
        <v>0.196455193777778</v>
      </c>
      <c r="AE120" s="57"/>
    </row>
    <row r="121" customFormat="false" ht="15" hidden="false" customHeight="false" outlineLevel="0" collapsed="false">
      <c r="A121" s="100" t="s">
        <v>717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-0.00469979259259251</v>
      </c>
      <c r="G121" s="4"/>
      <c r="H121" s="95" t="n">
        <f aca="false">IF(G121="",$F$1*C121-B121,G121-B121)</f>
        <v>-0.634471999999988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2020/2/10</v>
      </c>
      <c r="M121" s="79" t="n">
        <f aca="false">(L121-K121+1)*B121</f>
        <v>30375</v>
      </c>
      <c r="N121" s="98" t="n">
        <f aca="false">H121/M121*365</f>
        <v>-0.00762410798353895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-0.0479069151596097</v>
      </c>
      <c r="AD121" s="57" t="n">
        <f aca="false">IF(E121-F121&lt;0,"达成",E121-F121)</f>
        <v>0.224660243259259</v>
      </c>
      <c r="AE121" s="57"/>
    </row>
    <row r="122" customFormat="false" ht="15" hidden="false" customHeight="false" outlineLevel="0" collapsed="false">
      <c r="A122" s="100" t="s">
        <v>718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-0.0017925333333332</v>
      </c>
      <c r="G122" s="4"/>
      <c r="H122" s="95" t="n">
        <f aca="false">IF(G122="",$F$1*C122-B122,G122-B122)</f>
        <v>-0.241991999999982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2020/2/10</v>
      </c>
      <c r="M122" s="79" t="n">
        <f aca="false">(L122-K122+1)*B122</f>
        <v>30240</v>
      </c>
      <c r="N122" s="98" t="n">
        <f aca="false">H122/M122*365</f>
        <v>-0.00292086904761883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-0.0456489411378203</v>
      </c>
      <c r="AD122" s="57" t="n">
        <f aca="false">IF(E122-F122&lt;0,"达成",E122-F122)</f>
        <v>0.221750233333333</v>
      </c>
      <c r="AE122" s="57"/>
    </row>
    <row r="123" customFormat="false" ht="15" hidden="false" customHeight="false" outlineLevel="0" collapsed="false">
      <c r="A123" s="100" t="s">
        <v>719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0.00627511111111108</v>
      </c>
      <c r="G123" s="4"/>
      <c r="H123" s="95" t="n">
        <f aca="false">IF(G123="",$F$1*C123-B123,G123-B123)</f>
        <v>0.847139999999996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2020/2/10</v>
      </c>
      <c r="M123" s="79" t="n">
        <f aca="false">(L123-K123+1)*B123</f>
        <v>30105</v>
      </c>
      <c r="N123" s="98" t="n">
        <f aca="false">H123/M123*365</f>
        <v>0.0102709217737917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0.213680468888889</v>
      </c>
      <c r="AE123" s="57"/>
    </row>
    <row r="124" customFormat="false" ht="15" hidden="false" customHeight="false" outlineLevel="0" collapsed="false">
      <c r="A124" s="100" t="s">
        <v>720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0.00918237037037039</v>
      </c>
      <c r="G124" s="4"/>
      <c r="H124" s="95" t="n">
        <f aca="false">IF(G124="",$F$1*C124-B124,G124-B124)</f>
        <v>1.23962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2020/2/10</v>
      </c>
      <c r="M124" s="79" t="n">
        <f aca="false">(L124-K124+1)*B124</f>
        <v>29970</v>
      </c>
      <c r="N124" s="98" t="n">
        <f aca="false">H124/M124*365</f>
        <v>0.0150971404738072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Z124-AA124</f>
        <v>-0.0391847885136365</v>
      </c>
      <c r="AD124" s="57" t="n">
        <f aca="false">IF(E124-F124&lt;0,"达成",E124-F124)</f>
        <v>0.210773916296296</v>
      </c>
      <c r="AE124" s="57"/>
    </row>
    <row r="125" customFormat="false" ht="15" hidden="false" customHeight="false" outlineLevel="0" collapsed="false">
      <c r="A125" s="100" t="s">
        <v>721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0.00540293333333339</v>
      </c>
      <c r="G125" s="4"/>
      <c r="H125" s="95" t="n">
        <f aca="false">IF(G125="",$F$1*C125-B125,G125-B125)</f>
        <v>0.729396000000008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2020/2/10</v>
      </c>
      <c r="M125" s="79" t="n">
        <f aca="false">(L125-K125+1)*B125</f>
        <v>29835</v>
      </c>
      <c r="N125" s="98" t="n">
        <f aca="false">H125/M125*365</f>
        <v>0.00892339668174973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Z125-AA125</f>
        <v>-0.040050773708421</v>
      </c>
      <c r="AD125" s="57" t="n">
        <f aca="false">IF(E125-F125&lt;0,"达成",E125-F125)</f>
        <v>0.214557676666667</v>
      </c>
      <c r="AE125" s="57"/>
    </row>
    <row r="126" customFormat="false" ht="15" hidden="false" customHeight="false" outlineLevel="0" collapsed="false">
      <c r="A126" s="100" t="s">
        <v>722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0.0385456888888888</v>
      </c>
      <c r="G126" s="4"/>
      <c r="H126" s="95" t="n">
        <f aca="false">IF(G126="",$F$1*C126-B126,G126-B126)</f>
        <v>5.20366799999999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2020/2/10</v>
      </c>
      <c r="M126" s="79" t="n">
        <f aca="false">(L126-K126+1)*B126</f>
        <v>29430</v>
      </c>
      <c r="N126" s="98" t="n">
        <f aca="false">H126/M126*365</f>
        <v>0.0645375066258919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749.746958000007</v>
      </c>
      <c r="Z126" s="40" t="n">
        <f aca="false">W126/X126-1</f>
        <v>0.0402981434023115</v>
      </c>
      <c r="AA126" s="40" t="n">
        <f aca="false">S126/(X126-V126)-1</f>
        <v>0.0660152395224878</v>
      </c>
      <c r="AB126" s="40" t="n">
        <f aca="false">SUM($C$2:C126)*D126/SUM($B$2:B126)-1</f>
        <v>0.0373575801128727</v>
      </c>
      <c r="AC126" s="40" t="n">
        <f aca="false">Z126-AA126</f>
        <v>-0.0257170961201763</v>
      </c>
      <c r="AD126" s="57" t="n">
        <f aca="false">IF(E126-F126&lt;0,"达成",E126-F126)</f>
        <v>0.181408329111111</v>
      </c>
      <c r="AE126" s="57"/>
    </row>
    <row r="127" customFormat="false" ht="15" hidden="false" customHeight="false" outlineLevel="0" collapsed="false">
      <c r="A127" s="100" t="s">
        <v>723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0.0363652444444445</v>
      </c>
      <c r="G127" s="4"/>
      <c r="H127" s="95" t="n">
        <f aca="false">IF(G127="",$F$1*C127-B127,G127-B127)</f>
        <v>4.90930800000001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2020/2/10</v>
      </c>
      <c r="M127" s="79" t="n">
        <f aca="false">(L127-K127+1)*B127</f>
        <v>29295</v>
      </c>
      <c r="N127" s="98" t="n">
        <f aca="false">H127/M127*365</f>
        <v>0.0611673466461855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775.321995000009</v>
      </c>
      <c r="Z127" s="40" t="n">
        <f aca="false">W127/X127-1</f>
        <v>0.041372571771612</v>
      </c>
      <c r="AA127" s="40" t="n">
        <f aca="false">S127/(X127-V127)-1</f>
        <v>0.0674651802356043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0.183590033555556</v>
      </c>
      <c r="AE127" s="57"/>
    </row>
    <row r="128" customFormat="false" ht="15" hidden="false" customHeight="false" outlineLevel="0" collapsed="false">
      <c r="A128" s="100" t="s">
        <v>724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0.0436333925925927</v>
      </c>
      <c r="G128" s="4"/>
      <c r="H128" s="95" t="n">
        <f aca="false">IF(G128="",$F$1*C128-B128,G128-B128)</f>
        <v>5.89050800000001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2020/2/10</v>
      </c>
      <c r="M128" s="79" t="n">
        <f aca="false">(L128-K128+1)*B128</f>
        <v>29160</v>
      </c>
      <c r="N128" s="98" t="n">
        <f aca="false">H128/M128*365</f>
        <v>0.0737323532235941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689.69342800001</v>
      </c>
      <c r="Z128" s="40" t="n">
        <f aca="false">W128/X128-1</f>
        <v>0.0365400491655634</v>
      </c>
      <c r="AA128" s="40" t="n">
        <f aca="false">S128/(X128-V128)-1</f>
        <v>0.0593173433283056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0.176320956074074</v>
      </c>
      <c r="AE128" s="57"/>
    </row>
    <row r="129" customFormat="false" ht="15" hidden="false" customHeight="false" outlineLevel="0" collapsed="false">
      <c r="A129" s="100" t="s">
        <v>725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0.0435607111111113</v>
      </c>
      <c r="G129" s="4"/>
      <c r="H129" s="95" t="n">
        <f aca="false">IF(G129="",$F$1*C129-B129,G129-B129)</f>
        <v>5.88069600000003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2020/2/10</v>
      </c>
      <c r="M129" s="79" t="n">
        <f aca="false">(L129-K129+1)*B129</f>
        <v>29025</v>
      </c>
      <c r="N129" s="98" t="n">
        <f aca="false">H129/M129*365</f>
        <v>0.0739519049095611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689.615554000007</v>
      </c>
      <c r="Z129" s="40" t="n">
        <f aca="false">W129/X129-1</f>
        <v>0.0362764625986327</v>
      </c>
      <c r="AA129" s="40" t="n">
        <f aca="false">S129/(X129-V129)-1</f>
        <v>0.058629909931663</v>
      </c>
      <c r="AB129" s="40" t="n">
        <f aca="false">SUM($C$2:C129)*D129/SUM($B$2:B129)-1</f>
        <v>0.0315553042609153</v>
      </c>
      <c r="AC129" s="40" t="n">
        <f aca="false">Z129-AA129</f>
        <v>-0.0223534473330302</v>
      </c>
      <c r="AD129" s="57" t="n">
        <f aca="false">IF(E129-F129&lt;0,"达成",E129-F129)</f>
        <v>0.176387372888889</v>
      </c>
      <c r="AE129" s="57"/>
    </row>
    <row r="130" customFormat="false" ht="15" hidden="false" customHeight="false" outlineLevel="0" collapsed="false">
      <c r="A130" s="100" t="s">
        <v>726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0.0396359111111112</v>
      </c>
      <c r="G130" s="4"/>
      <c r="H130" s="95" t="n">
        <f aca="false">IF(G130="",$F$1*C130-B130,G130-B130)</f>
        <v>5.35084800000001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2020/2/10</v>
      </c>
      <c r="M130" s="79" t="n">
        <f aca="false">(L130-K130+1)*B130</f>
        <v>28890</v>
      </c>
      <c r="N130" s="98" t="n">
        <f aca="false">H130/M130*365</f>
        <v>0.0676033063343719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737.24813800001</v>
      </c>
      <c r="Z130" s="40" t="n">
        <f aca="false">W130/X130-1</f>
        <v>0.0385086517628628</v>
      </c>
      <c r="AA130" s="40" t="n">
        <f aca="false">S130/(X130-V130)-1</f>
        <v>0.0619683099692538</v>
      </c>
      <c r="AB130" s="40" t="n">
        <f aca="false">SUM($C$2:C130)*D130/SUM($B$2:B130)-1</f>
        <v>0.0352531500652913</v>
      </c>
      <c r="AC130" s="40" t="n">
        <f aca="false">Z130-AA130</f>
        <v>-0.0234596582063911</v>
      </c>
      <c r="AD130" s="57" t="n">
        <f aca="false">IF(E130-F130&lt;0,"达成",E130-F130)</f>
        <v>0.180317176888889</v>
      </c>
      <c r="AE130" s="57"/>
    </row>
    <row r="131" customFormat="false" ht="15" hidden="false" customHeight="false" outlineLevel="0" collapsed="false">
      <c r="A131" s="100" t="s">
        <v>727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0.0268439703703705</v>
      </c>
      <c r="G131" s="4"/>
      <c r="H131" s="95" t="n">
        <f aca="false">IF(G131="",$F$1*C131-B131,G131-B131)</f>
        <v>3.62393600000001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2020/2/10</v>
      </c>
      <c r="M131" s="79" t="n">
        <f aca="false">(L131-K131+1)*B131</f>
        <v>28485</v>
      </c>
      <c r="N131" s="98" t="n">
        <f aca="false">H131/M131*365</f>
        <v>0.0464362520624892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893.878700000008</v>
      </c>
      <c r="Z131" s="40" t="n">
        <f aca="false">W131/X131-1</f>
        <v>0.0463630031120337</v>
      </c>
      <c r="AA131" s="40" t="n">
        <f aca="false">S131/(X131-V131)-1</f>
        <v>0.0742906688563509</v>
      </c>
      <c r="AB131" s="40" t="n">
        <f aca="false">SUM($C$2:C131)*D131/SUM($B$2:B131)-1</f>
        <v>0.0477528890041496</v>
      </c>
      <c r="AC131" s="40" t="n">
        <f aca="false">Z131-AA131</f>
        <v>-0.0279276657443173</v>
      </c>
      <c r="AD131" s="57" t="n">
        <f aca="false">IF(E131-F131&lt;0,"达成",E131-F131)</f>
        <v>0.193104296296296</v>
      </c>
      <c r="AE131" s="57"/>
    </row>
    <row r="132" customFormat="false" ht="15" hidden="false" customHeight="false" outlineLevel="0" collapsed="false">
      <c r="A132" s="100" t="s">
        <v>728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0.0254630222222223</v>
      </c>
      <c r="G132" s="4"/>
      <c r="H132" s="95" t="n">
        <f aca="false">IF(G132="",$F$1*C132-B132,G132-B132)</f>
        <v>3.43750800000001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2020/2/10</v>
      </c>
      <c r="M132" s="79" t="n">
        <f aca="false">(L132-K132+1)*B132</f>
        <v>28350</v>
      </c>
      <c r="N132" s="98" t="n">
        <f aca="false">H132/M132*365</f>
        <v>0.0442571576719578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912.766372000009</v>
      </c>
      <c r="Z132" s="40" t="n">
        <f aca="false">W132/X132-1</f>
        <v>0.0470134623744531</v>
      </c>
      <c r="AA132" s="40" t="n">
        <f aca="false">S132/(X132-V132)-1</f>
        <v>0.075018728415295</v>
      </c>
      <c r="AB132" s="40" t="n">
        <f aca="false">SUM($C$2:C132)*D132/SUM($B$2:B132)-1</f>
        <v>0.0489429684264746</v>
      </c>
      <c r="AC132" s="40" t="n">
        <f aca="false">Z132-AA132</f>
        <v>-0.0280052660408419</v>
      </c>
      <c r="AD132" s="57" t="n">
        <f aca="false">IF(E132-F132&lt;0,"达成",E132-F132)</f>
        <v>0.194495961777778</v>
      </c>
      <c r="AE132" s="57"/>
    </row>
    <row r="133" customFormat="false" ht="15" hidden="false" customHeight="false" outlineLevel="0" collapsed="false">
      <c r="A133" s="100" t="s">
        <v>729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0.0258991111111112</v>
      </c>
      <c r="G133" s="4"/>
      <c r="H133" s="95" t="n">
        <f aca="false">IF(G133="",$F$1*C133-B133,G133-B133)</f>
        <v>3.49638000000002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2020/2/10</v>
      </c>
      <c r="M133" s="79" t="n">
        <f aca="false">(L133-K133+1)*B133</f>
        <v>28215</v>
      </c>
      <c r="N133" s="98" t="n">
        <f aca="false">H133/M133*365</f>
        <v>0.0452305050505053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907.235280000008</v>
      </c>
      <c r="Z133" s="40" t="n">
        <f aca="false">W133/X133-1</f>
        <v>0.0464058966751921</v>
      </c>
      <c r="AA133" s="40" t="n">
        <f aca="false">S133/(X133-V133)-1</f>
        <v>0.0737458954429222</v>
      </c>
      <c r="AB133" s="40" t="n">
        <f aca="false">SUM($C$2:C133)*D133/SUM($B$2:B133)-1</f>
        <v>0.0481662240409209</v>
      </c>
      <c r="AC133" s="40" t="n">
        <f aca="false">Z133-AA133</f>
        <v>-0.0273399987677301</v>
      </c>
      <c r="AD133" s="57" t="n">
        <f aca="false">IF(E133-F133&lt;0,"达成",E133-F133)</f>
        <v>0.194060488888889</v>
      </c>
      <c r="AE133" s="57"/>
    </row>
    <row r="134" customFormat="false" ht="15" hidden="false" customHeight="false" outlineLevel="0" collapsed="false">
      <c r="A134" s="100" t="s">
        <v>730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0.042470488888889</v>
      </c>
      <c r="G134" s="4"/>
      <c r="H134" s="95" t="n">
        <f aca="false">IF(G134="",$F$1*C134-B134,G134-B134)</f>
        <v>5.73351600000001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2020/2/10</v>
      </c>
      <c r="M134" s="79" t="n">
        <f aca="false">(L134-K134+1)*B134</f>
        <v>28080</v>
      </c>
      <c r="N134" s="98" t="n">
        <f aca="false">H134/M134*365</f>
        <v>0.0745275405982907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695.753967000011</v>
      </c>
      <c r="Z134" s="40" t="n">
        <f aca="false">W134/X134-1</f>
        <v>0.035344372212345</v>
      </c>
      <c r="AA134" s="40" t="n">
        <f aca="false">S134/(X134-V134)-1</f>
        <v>0.0559414567450185</v>
      </c>
      <c r="AB134" s="40" t="n">
        <f aca="false">SUM($C$2:C134)*D134/SUM($B$2:B134)-1</f>
        <v>0.0311720674117351</v>
      </c>
      <c r="AC134" s="40" t="n">
        <f aca="false">Z134-AA134</f>
        <v>-0.0205970845326735</v>
      </c>
      <c r="AD134" s="57" t="n">
        <f aca="false">IF(E134-F134&lt;0,"达成",E134-F134)</f>
        <v>0.177479245111111</v>
      </c>
      <c r="AE134" s="57"/>
    </row>
    <row r="135" customFormat="false" ht="15" hidden="false" customHeight="false" outlineLevel="0" collapsed="false">
      <c r="A135" s="100" t="s">
        <v>731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0.0355657481481482</v>
      </c>
      <c r="G135" s="4"/>
      <c r="H135" s="95" t="n">
        <f aca="false">IF(G135="",$F$1*C135-B135,G135-B135)</f>
        <v>4.80137600000001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2020/2/10</v>
      </c>
      <c r="M135" s="79" t="n">
        <f aca="false">(L135-K135+1)*B135</f>
        <v>27945</v>
      </c>
      <c r="N135" s="98" t="n">
        <f aca="false">H135/M135*365</f>
        <v>0.0627125510824835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783.635630000008</v>
      </c>
      <c r="Z135" s="40" t="n">
        <f aca="false">W135/X135-1</f>
        <v>0.0395376200807269</v>
      </c>
      <c r="AA135" s="40" t="n">
        <f aca="false">S135/(X135-V135)-1</f>
        <v>0.0623309266968821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0.184386625185185</v>
      </c>
      <c r="AE135" s="57"/>
    </row>
    <row r="136" customFormat="false" ht="15" hidden="false" customHeight="false" outlineLevel="0" collapsed="false">
      <c r="A136" s="100" t="s">
        <v>732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0.047247025</v>
      </c>
      <c r="H136" s="95" t="n">
        <f aca="false">IF(G136="",$F$1*C136-B136,G136-B136)</f>
        <v>45.3571439999999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2020/2/10</v>
      </c>
      <c r="M136" s="79" t="n">
        <f aca="false">(L136-K136+1)*B136</f>
        <v>195840</v>
      </c>
      <c r="N136" s="98" t="n">
        <f aca="false">H136/M136*365</f>
        <v>0.0845351182598038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633.594924000008</v>
      </c>
      <c r="Z136" s="40" t="n">
        <f aca="false">W136/X136-1</f>
        <v>0.0304906123195383</v>
      </c>
      <c r="AA136" s="40" t="n">
        <f aca="false">S136/(X136-V136)-1</f>
        <v>0.0468213491100478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0.242752975</v>
      </c>
      <c r="AE136" s="57"/>
    </row>
    <row r="137" customFormat="false" ht="15" hidden="false" customHeight="false" outlineLevel="0" collapsed="false">
      <c r="A137" s="100" t="s">
        <v>733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0.0380278333333334</v>
      </c>
      <c r="H137" s="95" t="n">
        <f aca="false">IF(G137="",$F$1*C137-B137,G137-B137)</f>
        <v>9.12668000000002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2020/2/10</v>
      </c>
      <c r="M137" s="79" t="n">
        <f aca="false">(L137-K137+1)*B137</f>
        <v>48720</v>
      </c>
      <c r="N137" s="98" t="n">
        <f aca="false">H137/M137*365</f>
        <v>0.068375168308703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760.554088000008</v>
      </c>
      <c r="Z137" s="40" t="n">
        <f aca="false">W137/X137-1</f>
        <v>0.03618240190295</v>
      </c>
      <c r="AA137" s="40" t="n">
        <f aca="false">S137/(X137-V137)-1</f>
        <v>0.0552239433408515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0.251895313333333</v>
      </c>
      <c r="AE137" s="57"/>
    </row>
    <row r="138" customFormat="false" ht="15" hidden="false" customHeight="false" outlineLevel="0" collapsed="false">
      <c r="A138" s="100" t="s">
        <v>734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0.0284202500000002</v>
      </c>
      <c r="H138" s="95" t="n">
        <f aca="false">IF(G138="",$F$1*C138-B138,G138-B138)</f>
        <v>6.82086000000004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2020/2/10</v>
      </c>
      <c r="M138" s="79" t="n">
        <f aca="false">(L138-K138+1)*B138</f>
        <v>48480</v>
      </c>
      <c r="N138" s="98" t="n">
        <f aca="false">H138/M138*365</f>
        <v>0.0513534220297033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895.792096000005</v>
      </c>
      <c r="Z138" s="40" t="n">
        <f aca="false">W138/X138-1</f>
        <v>0.0421350938852307</v>
      </c>
      <c r="AA138" s="40" t="n">
        <f aca="false">S138/(X138-V138)-1</f>
        <v>0.0639295310222967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0.26149847</v>
      </c>
      <c r="AE138" s="57"/>
    </row>
    <row r="139" customFormat="false" ht="15" hidden="false" customHeight="false" outlineLevel="0" collapsed="false">
      <c r="A139" s="100" t="s">
        <v>735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0.0247362074074075</v>
      </c>
      <c r="H139" s="95" t="n">
        <f aca="false">IF(G139="",$F$1*C139-B139,G139-B139)</f>
        <v>3.33938800000001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2020/2/10</v>
      </c>
      <c r="M139" s="79" t="n">
        <f aca="false">(L139-K139+1)*B139</f>
        <v>27135</v>
      </c>
      <c r="N139" s="98" t="n">
        <f aca="false">H139/M139*365</f>
        <v>0.0449189836005161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948.872950000008</v>
      </c>
      <c r="Z139" s="40" t="n">
        <f aca="false">W139/X139-1</f>
        <v>0.0443502196774952</v>
      </c>
      <c r="AA139" s="40" t="n">
        <f aca="false">S139/(X139-V139)-1</f>
        <v>0.0670715259154127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0.195215412592593</v>
      </c>
      <c r="AE139" s="57"/>
    </row>
    <row r="140" customFormat="false" ht="15" hidden="false" customHeight="false" outlineLevel="0" collapsed="false">
      <c r="A140" s="100" t="s">
        <v>736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0.023137214814815</v>
      </c>
      <c r="H140" s="95" t="n">
        <f aca="false">IF(G140="",$F$1*C140-B140,G140-B140)</f>
        <v>3.12352400000003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2020/2/10</v>
      </c>
      <c r="M140" s="79" t="n">
        <f aca="false">(L140-K140+1)*B140</f>
        <v>27000</v>
      </c>
      <c r="N140" s="98" t="n">
        <f aca="false">H140/M140*365</f>
        <v>0.0422254170370375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972.462520000008</v>
      </c>
      <c r="Z140" s="40" t="n">
        <f aca="false">W140/X140-1</f>
        <v>0.0451677900603813</v>
      </c>
      <c r="AA140" s="40" t="n">
        <f aca="false">S140/(X140-V140)-1</f>
        <v>0.0680892216734426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0.196814815185185</v>
      </c>
      <c r="AE140" s="57"/>
    </row>
    <row r="141" customFormat="false" ht="15" hidden="false" customHeight="false" outlineLevel="0" collapsed="false">
      <c r="A141" s="100" t="s">
        <v>737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0.0233552592592593</v>
      </c>
      <c r="H141" s="95" t="n">
        <f aca="false">IF(G141="",$F$1*C141-B141,G141-B141)</f>
        <v>3.15296000000001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2020/2/10</v>
      </c>
      <c r="M141" s="79" t="n">
        <f aca="false">(L141-K141+1)*B141</f>
        <v>26595</v>
      </c>
      <c r="N141" s="98" t="n">
        <f aca="false">H141/M141*365</f>
        <v>0.0432724346681708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969.208136000008</v>
      </c>
      <c r="Z141" s="40" t="n">
        <f aca="false">W141/X141-1</f>
        <v>0.0447361244403419</v>
      </c>
      <c r="AA141" s="40" t="n">
        <f aca="false">S141/(X141-V141)-1</f>
        <v>0.0672259163026339</v>
      </c>
      <c r="AB141" s="40" t="n">
        <f aca="false">SUM($C$2:C141)*D141/SUM($B$2:B141)-1</f>
        <v>0.0471332820678514</v>
      </c>
      <c r="AC141" s="40" t="n">
        <f aca="false">Z141-AA141</f>
        <v>-0.0224897918622919</v>
      </c>
      <c r="AD141" s="57" t="n">
        <f aca="false">IF(E141-F141&lt;0,"达成",E141-F141)</f>
        <v>0.196597167407407</v>
      </c>
      <c r="AE141" s="57"/>
    </row>
    <row r="142" customFormat="false" ht="15" hidden="false" customHeight="false" outlineLevel="0" collapsed="false">
      <c r="A142" s="100" t="s">
        <v>738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0.0179768296296297</v>
      </c>
      <c r="H142" s="95" t="n">
        <f aca="false">IF(G142="",$F$1*C142-B142,G142-B142)</f>
        <v>2.426872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2020/2/10</v>
      </c>
      <c r="M142" s="79" t="n">
        <f aca="false">(L142-K142+1)*B142</f>
        <v>26460</v>
      </c>
      <c r="N142" s="98" t="n">
        <f aca="false">H142/M142*365</f>
        <v>0.0334772592592593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1051.02713200001</v>
      </c>
      <c r="Z142" s="40" t="n">
        <f aca="false">W142/X142-1</f>
        <v>0.0482122537614682</v>
      </c>
      <c r="AA142" s="40" t="n">
        <f aca="false">S142/(X142-V142)-1</f>
        <v>0.0722247204198963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0.201979039703704</v>
      </c>
      <c r="AE142" s="57"/>
    </row>
    <row r="143" customFormat="false" ht="15" hidden="false" customHeight="false" outlineLevel="0" collapsed="false">
      <c r="A143" s="100" t="s">
        <v>739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0.0216835851851853</v>
      </c>
      <c r="H143" s="95" t="n">
        <f aca="false">IF(G143="",$F$1*C143-B143,G143-B143)</f>
        <v>2.92728400000001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2020/2/10</v>
      </c>
      <c r="M143" s="79" t="n">
        <f aca="false">(L143-K143+1)*B143</f>
        <v>26325</v>
      </c>
      <c r="N143" s="98" t="n">
        <f aca="false">H143/M143*365</f>
        <v>0.0405872235517571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994.274345000005</v>
      </c>
      <c r="Z143" s="40" t="n">
        <f aca="false">W143/X143-1</f>
        <v>0.0453282126738093</v>
      </c>
      <c r="AA143" s="40" t="n">
        <f aca="false">S143/(X143-V143)-1</f>
        <v>0.0676967494781167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0.198271843481481</v>
      </c>
      <c r="AE143" s="57"/>
    </row>
    <row r="144" customFormat="false" ht="15" hidden="false" customHeight="false" outlineLevel="0" collapsed="false">
      <c r="A144" s="100" t="s">
        <v>740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0.0282976</v>
      </c>
      <c r="H144" s="95" t="n">
        <f aca="false">IF(G144="",$F$1*C144-B144,G144-B144)</f>
        <v>3.820176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2020/2/10</v>
      </c>
      <c r="M144" s="79" t="n">
        <f aca="false">(L144-K144+1)*B144</f>
        <v>26190</v>
      </c>
      <c r="N144" s="98" t="n">
        <f aca="false">H144/M144*365</f>
        <v>0.0532403298969073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892.917211000007</v>
      </c>
      <c r="Z144" s="40" t="n">
        <f aca="false">W144/X144-1</f>
        <v>0.0404584146352518</v>
      </c>
      <c r="AA144" s="40" t="n">
        <f aca="false">S144/(X144-V144)-1</f>
        <v>0.0602419624508679</v>
      </c>
      <c r="AB144" s="40" t="n">
        <f aca="false">SUM($C$2:C144)*D144/SUM($B$2:B144)-1</f>
        <v>0.0412239053466246</v>
      </c>
      <c r="AC144" s="40" t="n">
        <f aca="false">Z144-AA144</f>
        <v>-0.0197835478156161</v>
      </c>
      <c r="AD144" s="57" t="n">
        <f aca="false">IF(E144-F144&lt;0,"达成",E144-F144)</f>
        <v>0.191655384</v>
      </c>
      <c r="AE144" s="57"/>
    </row>
    <row r="145" customFormat="false" ht="15" hidden="false" customHeight="false" outlineLevel="0" collapsed="false">
      <c r="A145" s="100" t="s">
        <v>741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0.0403173000000001</v>
      </c>
      <c r="H145" s="95" t="n">
        <f aca="false">IF(G145="",$F$1*C145-B145,G145-B145)</f>
        <v>9.67615200000003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2020/2/10</v>
      </c>
      <c r="M145" s="79" t="n">
        <f aca="false">(L145-K145+1)*B145</f>
        <v>46320</v>
      </c>
      <c r="N145" s="98" t="n">
        <f aca="false">H145/M145*365</f>
        <v>0.0762477435233163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711.538323000008</v>
      </c>
      <c r="Z145" s="40" t="n">
        <f aca="false">W145/X145-1</f>
        <v>0.031893246212461</v>
      </c>
      <c r="AA145" s="40" t="n">
        <f aca="false">S145/(X145-V145)-1</f>
        <v>0.0472400623946869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0.2496827</v>
      </c>
      <c r="AE145" s="57"/>
    </row>
    <row r="146" customFormat="false" ht="15" hidden="false" customHeight="false" outlineLevel="0" collapsed="false">
      <c r="A146" s="100" t="s">
        <v>742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0.0520508166666667</v>
      </c>
      <c r="H146" s="95" t="n">
        <f aca="false">IF(G146="",$F$1*C146-B146,G146-B146)</f>
        <v>12.492196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2020/2/10</v>
      </c>
      <c r="M146" s="79" t="n">
        <f aca="false">(L146-K146+1)*B146</f>
        <v>45600</v>
      </c>
      <c r="N146" s="98" t="n">
        <f aca="false">H146/M146*365</f>
        <v>0.0999923583333334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535.730204000007</v>
      </c>
      <c r="Z146" s="40" t="n">
        <f aca="false">W146/X146-1</f>
        <v>0.0237574369844793</v>
      </c>
      <c r="AA146" s="40" t="n">
        <f aca="false">S146/(X146-V146)-1</f>
        <v>0.0350100576519168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0.237949183333333</v>
      </c>
      <c r="AE146" s="57"/>
    </row>
    <row r="147" customFormat="false" ht="15" hidden="false" customHeight="false" outlineLevel="0" collapsed="false">
      <c r="A147" s="100" t="s">
        <v>743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0.0739234000000001</v>
      </c>
      <c r="H147" s="95" t="n">
        <f aca="false">IF(G147="",$F$1*C147-B147,G147-B147)</f>
        <v>26.612424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2020/2/10</v>
      </c>
      <c r="M147" s="79" t="n">
        <f aca="false">(L147-K147+1)*B147</f>
        <v>68040</v>
      </c>
      <c r="N147" s="98" t="n">
        <f aca="false">H147/M147*365</f>
        <v>0.142762121693122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212.742688000009</v>
      </c>
      <c r="Z147" s="40" t="n">
        <f aca="false">W147/X147-1</f>
        <v>0.00928601868179868</v>
      </c>
      <c r="AA147" s="40" t="n">
        <f aca="false">S147/(X147-V147)-1</f>
        <v>0.0135832105109255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0.2160766</v>
      </c>
      <c r="AE147" s="57"/>
    </row>
    <row r="148" customFormat="false" ht="15" hidden="false" customHeight="false" outlineLevel="0" collapsed="false">
      <c r="A148" s="100" t="s">
        <v>744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0.0786386111111112</v>
      </c>
      <c r="H148" s="95" t="n">
        <f aca="false">IF(G148="",$F$1*C148-B148,G148-B148)</f>
        <v>28.3099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2020/2/10</v>
      </c>
      <c r="M148" s="79" t="n">
        <f aca="false">(L148-K148+1)*B148</f>
        <v>67680</v>
      </c>
      <c r="N148" s="98" t="n">
        <f aca="false">H148/M148*365</f>
        <v>0.152676026891253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143.023228000009</v>
      </c>
      <c r="Z148" s="40" t="n">
        <f aca="false">W148/X148-1</f>
        <v>0.00614624959174948</v>
      </c>
      <c r="AA148" s="40" t="n">
        <f aca="false">S148/(X148-V148)-1</f>
        <v>0.00892657728224289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0.211361388888889</v>
      </c>
      <c r="AE148" s="57"/>
    </row>
    <row r="149" customFormat="false" ht="15" hidden="false" customHeight="false" outlineLevel="0" collapsed="false">
      <c r="A149" s="100" t="s">
        <v>745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0.0725333666666666</v>
      </c>
      <c r="H149" s="95" t="n">
        <f aca="false">IF(G149="",$F$1*C149-B149,G149-B149)</f>
        <v>17.408008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2020/2/10</v>
      </c>
      <c r="M149" s="79" t="n">
        <f aca="false">(L149-K149+1)*B149</f>
        <v>44880</v>
      </c>
      <c r="N149" s="98" t="n">
        <f aca="false">H149/M149*365</f>
        <v>0.141575822638146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235.360792000007</v>
      </c>
      <c r="Z149" s="40" t="n">
        <f aca="false">W149/X149-1</f>
        <v>0.0100110928115698</v>
      </c>
      <c r="AA149" s="40" t="n">
        <f aca="false">S149/(X149-V149)-1</f>
        <v>0.0144728930561588</v>
      </c>
      <c r="AB149" s="40" t="n">
        <f aca="false">SUM($C$2:C149)*D149/SUM($B$2:B149)-1</f>
        <v>-0.00200377065078661</v>
      </c>
      <c r="AC149" s="40" t="n">
        <f aca="false">Z149-AA149</f>
        <v>-0.00446180024458909</v>
      </c>
      <c r="AD149" s="57" t="n">
        <f aca="false">IF(E149-F149&lt;0,"达成",E149-F149)</f>
        <v>0.217466633333333</v>
      </c>
      <c r="AE149" s="57"/>
    </row>
    <row r="150" customFormat="false" ht="15" hidden="false" customHeight="false" outlineLevel="0" collapsed="false">
      <c r="A150" s="100" t="s">
        <v>746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0.0847166000000001</v>
      </c>
      <c r="H150" s="95" t="n">
        <f aca="false">IF(G150="",$F$1*C150-B150,G150-B150)</f>
        <v>20.331984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2020/2/10</v>
      </c>
      <c r="M150" s="79" t="n">
        <f aca="false">(L150-K150+1)*B150</f>
        <v>44640</v>
      </c>
      <c r="N150" s="98" t="n">
        <f aca="false">H150/M150*365</f>
        <v>0.166244940860215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49.4047250000076</v>
      </c>
      <c r="Z150" s="40" t="n">
        <f aca="false">W150/X150-1</f>
        <v>0.00208019894736866</v>
      </c>
      <c r="AA150" s="40" t="n">
        <f aca="false">S150/(X150-V150)-1</f>
        <v>0.00299383020910016</v>
      </c>
      <c r="AB150" s="40" t="n">
        <f aca="false">SUM($C$2:C150)*D150/SUM($B$2:B150)-1</f>
        <v>-0.0131167972631576</v>
      </c>
      <c r="AC150" s="40" t="n">
        <f aca="false">Z150-AA150</f>
        <v>-0.000913631261731496</v>
      </c>
      <c r="AD150" s="57" t="n">
        <f aca="false">IF(E150-F150&lt;0,"达成",E150-F150)</f>
        <v>0.2052834</v>
      </c>
      <c r="AE150" s="57"/>
    </row>
    <row r="151" customFormat="false" ht="15" hidden="false" customHeight="false" outlineLevel="0" collapsed="false">
      <c r="A151" s="100" t="s">
        <v>747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0.0657467333333334</v>
      </c>
      <c r="H151" s="95" t="n">
        <f aca="false">IF(G151="",$F$1*C151-B151,G151-B151)</f>
        <v>15.779216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2020/2/10</v>
      </c>
      <c r="M151" s="79" t="n">
        <f aca="false">(L151-K151+1)*B151</f>
        <v>43920</v>
      </c>
      <c r="N151" s="98" t="n">
        <f aca="false">H151/M151*365</f>
        <v>0.131134194899818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344.029186000007</v>
      </c>
      <c r="Z151" s="40" t="n">
        <f aca="false">W151/X151-1</f>
        <v>0.014340524635265</v>
      </c>
      <c r="AA151" s="40" t="n">
        <f aca="false">S151/(X151-V151)-1</f>
        <v>0.0205486493395728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0.224253266666667</v>
      </c>
      <c r="AE151" s="57"/>
    </row>
    <row r="152" customFormat="false" ht="15" hidden="false" customHeight="false" outlineLevel="0" collapsed="false">
      <c r="A152" s="100" t="s">
        <v>748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0.0711024500000001</v>
      </c>
      <c r="H152" s="95" t="n">
        <f aca="false">IF(G152="",$F$1*C152-B152,G152-B152)</f>
        <v>17.064588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2020/2/10</v>
      </c>
      <c r="M152" s="79" t="n">
        <f aca="false">(L152-K152+1)*B152</f>
        <v>43680</v>
      </c>
      <c r="N152" s="98" t="n">
        <f aca="false">H152/M152*365</f>
        <v>0.142595572802198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258.49475200001</v>
      </c>
      <c r="Z152" s="40" t="n">
        <f aca="false">W152/X152-1</f>
        <v>0.0106683760627326</v>
      </c>
      <c r="AA152" s="40" t="n">
        <f aca="false">S152/(X152-V152)-1</f>
        <v>0.015221529391398</v>
      </c>
      <c r="AB152" s="40" t="n">
        <f aca="false">SUM($C$2:C152)*D152/SUM($B$2:B152)-1</f>
        <v>-0.000612208336772446</v>
      </c>
      <c r="AC152" s="40" t="n">
        <f aca="false">Z152-AA152</f>
        <v>-0.00455315332866535</v>
      </c>
      <c r="AD152" s="57" t="n">
        <f aca="false">IF(E152-F152&lt;0,"达成",E152-F152)</f>
        <v>0.21889755</v>
      </c>
      <c r="AE152" s="57"/>
    </row>
    <row r="153" customFormat="false" ht="15" hidden="false" customHeight="false" outlineLevel="0" collapsed="false">
      <c r="A153" s="58" t="s">
        <v>749</v>
      </c>
      <c r="B153" s="59" t="n">
        <v>90</v>
      </c>
      <c r="C153" s="101" t="n">
        <v>97.72</v>
      </c>
      <c r="D153" s="102" t="n">
        <v>0.9206</v>
      </c>
      <c r="E153" s="62" t="n">
        <f aca="false">10%*Q153+13%</f>
        <v>0.19</v>
      </c>
      <c r="F153" s="76" t="n">
        <f aca="false">IF(G153="",($F$1*C153-B153)/B153,H153/B153)</f>
        <v>0.196888888888889</v>
      </c>
      <c r="G153" s="103" t="n">
        <v>107.72</v>
      </c>
      <c r="H153" s="104" t="n">
        <f aca="false">IF(G153="",$F$1*C153-B153,G153-B153)</f>
        <v>17.72</v>
      </c>
      <c r="I153" s="59" t="s">
        <v>750</v>
      </c>
      <c r="J153" s="66" t="s">
        <v>751</v>
      </c>
      <c r="K153" s="105" t="n">
        <f aca="false">DATE(MID(J153,1,4),MID(J153,5,2),MID(J153,7,2))</f>
        <v>43691</v>
      </c>
      <c r="L153" s="106" t="n">
        <f aca="true">IF(LEN(J153) &gt; 15,DATE(MID(J153,12,4),MID(J153,16,2),MID(J153,18,2)),TEXT(TODAY(),"yyyy/m/d"))</f>
        <v>43850</v>
      </c>
      <c r="M153" s="107" t="n">
        <f aca="false">(L153-K153+1)*B153</f>
        <v>14400</v>
      </c>
      <c r="N153" s="69" t="n">
        <f aca="false">H153/M153*365</f>
        <v>0.449152777777778</v>
      </c>
      <c r="O153" s="70" t="n">
        <f aca="false">D153*C153</f>
        <v>89.961032</v>
      </c>
      <c r="P153" s="70" t="n">
        <f aca="false">O153-B153</f>
        <v>-0.038967999999997</v>
      </c>
      <c r="Q153" s="71" t="n">
        <f aca="false">B153/150</f>
        <v>0.6</v>
      </c>
      <c r="R153" s="72" t="n">
        <f aca="false">R152+C153-T153</f>
        <v>18927.64</v>
      </c>
      <c r="S153" s="73" t="n">
        <f aca="false">R153*D153</f>
        <v>17424.785384</v>
      </c>
      <c r="T153" s="73"/>
      <c r="U153" s="108"/>
      <c r="V153" s="74" t="n">
        <f aca="false">U153+V152</f>
        <v>7247.82</v>
      </c>
      <c r="W153" s="74" t="n">
        <f aca="false">S153+V153</f>
        <v>24672.605384</v>
      </c>
      <c r="X153" s="75" t="n">
        <f aca="false">X152+B153</f>
        <v>24320</v>
      </c>
      <c r="Y153" s="72" t="n">
        <f aca="false">W153-X153</f>
        <v>352.605384000009</v>
      </c>
      <c r="Z153" s="76" t="n">
        <f aca="false">W153/X153-1</f>
        <v>0.0144985766447372</v>
      </c>
      <c r="AA153" s="76" t="n">
        <f aca="false">S153/(X153-V153)-1</f>
        <v>0.0206537995733416</v>
      </c>
      <c r="AB153" s="76" t="n">
        <f aca="false">SUM($C$2:C153)*D153/SUM($B$2:B153)-1</f>
        <v>0.0048258151315792</v>
      </c>
      <c r="AC153" s="76" t="n">
        <f aca="false">Z153-AA153</f>
        <v>-0.00615522292860438</v>
      </c>
      <c r="AD153" s="77" t="str">
        <f aca="false">IF(E153-F153&lt;0,"达成",E153-F153)</f>
        <v>达成</v>
      </c>
      <c r="AE153" s="57"/>
    </row>
    <row r="154" customFormat="false" ht="15" hidden="false" customHeight="false" outlineLevel="0" collapsed="false">
      <c r="A154" s="58" t="s">
        <v>752</v>
      </c>
      <c r="B154" s="59" t="n">
        <v>90</v>
      </c>
      <c r="C154" s="101" t="n">
        <v>97.25</v>
      </c>
      <c r="D154" s="102" t="n">
        <v>0.925</v>
      </c>
      <c r="E154" s="62" t="n">
        <f aca="false">10%*Q154+13%</f>
        <v>0.19</v>
      </c>
      <c r="F154" s="76" t="n">
        <f aca="false">IF(G154="",($F$1*C154-B154)/B154,H154/B154)</f>
        <v>0.191111111111111</v>
      </c>
      <c r="G154" s="103" t="n">
        <v>107.2</v>
      </c>
      <c r="H154" s="104" t="n">
        <f aca="false">IF(G154="",$F$1*C154-B154,G154-B154)</f>
        <v>17.2</v>
      </c>
      <c r="I154" s="59" t="s">
        <v>750</v>
      </c>
      <c r="J154" s="66" t="s">
        <v>753</v>
      </c>
      <c r="K154" s="105" t="n">
        <f aca="false">DATE(MID(J154,1,4),MID(J154,5,2),MID(J154,7,2))</f>
        <v>43692</v>
      </c>
      <c r="L154" s="106" t="n">
        <f aca="true">IF(LEN(J154) &gt; 15,DATE(MID(J154,12,4),MID(J154,16,2),MID(J154,18,2)),TEXT(TODAY(),"yyyy/m/d"))</f>
        <v>43850</v>
      </c>
      <c r="M154" s="107" t="n">
        <f aca="false">(L154-K154+1)*B154</f>
        <v>14310</v>
      </c>
      <c r="N154" s="69" t="n">
        <f aca="false">H154/M154*365</f>
        <v>0.438714185883997</v>
      </c>
      <c r="O154" s="70" t="n">
        <f aca="false">D154*C154</f>
        <v>89.95625</v>
      </c>
      <c r="P154" s="70" t="n">
        <f aca="false">O154-B154</f>
        <v>-0.0437499999999886</v>
      </c>
      <c r="Q154" s="71" t="n">
        <f aca="false">B154/150</f>
        <v>0.6</v>
      </c>
      <c r="R154" s="72" t="n">
        <f aca="false">R153+C154-T154</f>
        <v>19024.89</v>
      </c>
      <c r="S154" s="73" t="n">
        <f aca="false">R154*D154</f>
        <v>17598.02325</v>
      </c>
      <c r="T154" s="73"/>
      <c r="U154" s="108"/>
      <c r="V154" s="74" t="n">
        <f aca="false">U154+V153</f>
        <v>7247.82</v>
      </c>
      <c r="W154" s="74" t="n">
        <f aca="false">S154+V154</f>
        <v>24845.84325</v>
      </c>
      <c r="X154" s="75" t="n">
        <f aca="false">X153+B154</f>
        <v>24410</v>
      </c>
      <c r="Y154" s="72" t="n">
        <f aca="false">W154-X154</f>
        <v>435.843250000009</v>
      </c>
      <c r="Z154" s="76" t="n">
        <f aca="false">W154/X154-1</f>
        <v>0.0178551106104059</v>
      </c>
      <c r="AA154" s="76" t="n">
        <f aca="false">S154/(X154-V154)-1</f>
        <v>0.0253955645494925</v>
      </c>
      <c r="AB154" s="76" t="n">
        <f aca="false">SUM($C$2:C154)*D154/SUM($B$2:B154)-1</f>
        <v>0.0095910794756251</v>
      </c>
      <c r="AC154" s="76" t="n">
        <f aca="false">Z154-AA154</f>
        <v>-0.00754045393908664</v>
      </c>
      <c r="AD154" s="77" t="str">
        <f aca="false">IF(E154-F154&lt;0,"达成",E154-F154)</f>
        <v>达成</v>
      </c>
      <c r="AE154" s="57"/>
    </row>
    <row r="155" customFormat="false" ht="15" hidden="false" customHeight="false" outlineLevel="0" collapsed="false">
      <c r="A155" s="100" t="s">
        <v>754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0.0566215733333335</v>
      </c>
      <c r="H155" s="95" t="n">
        <f aca="false">IF(G155="",$F$1*C155-B155,G155-B155)</f>
        <v>8.49323600000002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2020/2/10</v>
      </c>
      <c r="M155" s="79" t="n">
        <f aca="false">(L155-K155+1)*B155</f>
        <v>26850</v>
      </c>
      <c r="N155" s="98" t="n">
        <f aca="false">H155/M155*365</f>
        <v>0.115457398137803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496.65504400001</v>
      </c>
      <c r="Z155" s="40" t="n">
        <f aca="false">W155/X155-1</f>
        <v>0.0202221109120526</v>
      </c>
      <c r="AA155" s="40" t="n">
        <f aca="false">S155/(X155-V155)-1</f>
        <v>0.0286881862365116</v>
      </c>
      <c r="AB155" s="40" t="n">
        <f aca="false">SUM($C$2:C155)*D155/SUM($B$2:B155)-1</f>
        <v>0.0130010473941371</v>
      </c>
      <c r="AC155" s="40" t="n">
        <f aca="false">Z155-AA155</f>
        <v>-0.00846607532445898</v>
      </c>
      <c r="AD155" s="57" t="n">
        <f aca="false">IF(E155-F155&lt;0,"达成",E155-F155)</f>
        <v>0.173378426666667</v>
      </c>
      <c r="AE155" s="57"/>
    </row>
    <row r="156" customFormat="false" ht="15" hidden="false" customHeight="false" outlineLevel="0" collapsed="false">
      <c r="A156" s="100" t="s">
        <v>755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0.025354</v>
      </c>
      <c r="H156" s="95" t="n">
        <f aca="false">IF(G156="",$F$1*C156-B156,G156-B156)</f>
        <v>3.8031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2020/2/10</v>
      </c>
      <c r="M156" s="79" t="n">
        <f aca="false">(L156-K156+1)*B156</f>
        <v>26400</v>
      </c>
      <c r="N156" s="98" t="n">
        <f aca="false">H156/M156*365</f>
        <v>0.0525807386363636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1039.56210500001</v>
      </c>
      <c r="Z156" s="40" t="n">
        <f aca="false">W156/X156-1</f>
        <v>0.0420705020234726</v>
      </c>
      <c r="AA156" s="40" t="n">
        <f aca="false">S156/(X156-V156)-1</f>
        <v>0.0595322064599042</v>
      </c>
      <c r="AB156" s="40" t="n">
        <f aca="false">SUM($C$2:C156)*D156/SUM($B$2:B156)-1</f>
        <v>0.0436173696883855</v>
      </c>
      <c r="AC156" s="40" t="n">
        <f aca="false">Z156-AA156</f>
        <v>-0.0174617044364316</v>
      </c>
      <c r="AD156" s="57" t="n">
        <f aca="false">IF(E156-F156&lt;0,"达成",E156-F156)</f>
        <v>0.204646</v>
      </c>
      <c r="AE156" s="57"/>
    </row>
    <row r="157" customFormat="false" ht="15" hidden="false" customHeight="false" outlineLevel="0" collapsed="false">
      <c r="A157" s="100" t="s">
        <v>756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0.0258264296296297</v>
      </c>
      <c r="H157" s="95" t="n">
        <f aca="false">IF(G157="",$F$1*C157-B157,G157-B157)</f>
        <v>3.48656800000001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2020/2/10</v>
      </c>
      <c r="M157" s="79" t="n">
        <f aca="false">(L157-K157+1)*B157</f>
        <v>23625</v>
      </c>
      <c r="N157" s="98" t="n">
        <f aca="false">H157/M157*365</f>
        <v>0.0538665532275133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1029.82036000001</v>
      </c>
      <c r="Z157" s="40" t="n">
        <f aca="false">W157/X157-1</f>
        <v>0.0414498031797146</v>
      </c>
      <c r="AA157" s="40" t="n">
        <f aca="false">S157/(X157-V157)-1</f>
        <v>0.0585218972585386</v>
      </c>
      <c r="AB157" s="40" t="n">
        <f aca="false">SUM($C$2:C157)*D157/SUM($B$2:B157)-1</f>
        <v>0.0428349671966193</v>
      </c>
      <c r="AC157" s="40" t="n">
        <f aca="false">Z157-AA157</f>
        <v>-0.017072094078824</v>
      </c>
      <c r="AD157" s="57" t="n">
        <f aca="false">IF(E157-F157&lt;0,"达成",E157-F157)</f>
        <v>0.19417357037037</v>
      </c>
      <c r="AE157" s="57"/>
    </row>
    <row r="158" customFormat="false" ht="15" hidden="false" customHeight="false" outlineLevel="0" collapsed="false">
      <c r="A158" s="100" t="s">
        <v>757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0.0240093925925925</v>
      </c>
      <c r="H158" s="95" t="n">
        <f aca="false">IF(G158="",$F$1*C158-B158,G158-B158)</f>
        <v>3.24126799999999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2020/2/10</v>
      </c>
      <c r="M158" s="79" t="n">
        <f aca="false">(L158-K158+1)*B158</f>
        <v>23490</v>
      </c>
      <c r="N158" s="98" t="n">
        <f aca="false">H158/M158*365</f>
        <v>0.0503645304384843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1062.87404000001</v>
      </c>
      <c r="Z158" s="40" t="n">
        <f aca="false">W158/X158-1</f>
        <v>0.0425490008006408</v>
      </c>
      <c r="AA158" s="40" t="n">
        <f aca="false">S158/(X158-V158)-1</f>
        <v>0.0599404043947223</v>
      </c>
      <c r="AB158" s="40" t="n">
        <f aca="false">SUM($C$2:C158)*D158/SUM($B$2:B158)-1</f>
        <v>0.0444450768614895</v>
      </c>
      <c r="AC158" s="40" t="n">
        <f aca="false">Z158-AA158</f>
        <v>-0.0173914035940814</v>
      </c>
      <c r="AD158" s="57" t="n">
        <f aca="false">IF(E158-F158&lt;0,"达成",E158-F158)</f>
        <v>0.195990607407408</v>
      </c>
      <c r="AE158" s="57"/>
    </row>
    <row r="159" customFormat="false" ht="15" hidden="false" customHeight="false" outlineLevel="0" collapsed="false">
      <c r="A159" s="100" t="s">
        <v>758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0.0230645333333333</v>
      </c>
      <c r="H159" s="95" t="n">
        <f aca="false">IF(G159="",$F$1*C159-B159,G159-B159)</f>
        <v>3.11371199999999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2020/2/10</v>
      </c>
      <c r="M159" s="79" t="n">
        <f aca="false">(L159-K159+1)*B159</f>
        <v>23355</v>
      </c>
      <c r="N159" s="98" t="n">
        <f aca="false">H159/M159*365</f>
        <v>0.0486621657032754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1080.46925600001</v>
      </c>
      <c r="Z159" s="40" t="n">
        <f aca="false">W159/X159-1</f>
        <v>0.0430208742185947</v>
      </c>
      <c r="AA159" s="40" t="n">
        <f aca="false">S159/(X159-V159)-1</f>
        <v>0.0604722880723207</v>
      </c>
      <c r="AB159" s="40" t="n">
        <f aca="false">SUM($C$2:C159)*D159/SUM($B$2:B159)-1</f>
        <v>0.0451797290862035</v>
      </c>
      <c r="AC159" s="40" t="n">
        <f aca="false">Z159-AA159</f>
        <v>-0.0174514138537261</v>
      </c>
      <c r="AD159" s="57" t="n">
        <f aca="false">IF(E159-F159&lt;0,"达成",E159-F159)</f>
        <v>0.196935466666667</v>
      </c>
      <c r="AE159" s="57"/>
    </row>
    <row r="160" customFormat="false" ht="15" hidden="false" customHeight="false" outlineLevel="0" collapsed="false">
      <c r="A160" s="100" t="s">
        <v>759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0.0228464888888888</v>
      </c>
      <c r="H160" s="95" t="n">
        <f aca="false">IF(G160="",$F$1*C160-B160,G160-B160)</f>
        <v>3.08427599999999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2020/2/10</v>
      </c>
      <c r="M160" s="79" t="n">
        <f aca="false">(L160-K160+1)*B160</f>
        <v>23220</v>
      </c>
      <c r="N160" s="98" t="n">
        <f aca="false">H160/M160*365</f>
        <v>0.0484823746770024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1084.35437200001</v>
      </c>
      <c r="Z160" s="40" t="n">
        <f aca="false">W160/X160-1</f>
        <v>0.0429447276039607</v>
      </c>
      <c r="AA160" s="40" t="n">
        <f aca="false">S160/(X160-V160)-1</f>
        <v>0.0602346144744697</v>
      </c>
      <c r="AB160" s="40" t="n">
        <f aca="false">SUM($C$2:C160)*D160/SUM($B$2:B160)-1</f>
        <v>0.0451523759207924</v>
      </c>
      <c r="AC160" s="40" t="n">
        <f aca="false">Z160-AA160</f>
        <v>-0.0172898868705089</v>
      </c>
      <c r="AD160" s="57" t="n">
        <f aca="false">IF(E160-F160&lt;0,"达成",E160-F160)</f>
        <v>0.197153511111111</v>
      </c>
      <c r="AE160" s="57"/>
    </row>
    <row r="161" customFormat="false" ht="15" hidden="false" customHeight="false" outlineLevel="0" collapsed="false">
      <c r="A161" s="100" t="s">
        <v>760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0.0282249185185187</v>
      </c>
      <c r="H161" s="95" t="n">
        <f aca="false">IF(G161="",$F$1*C161-B161,G161-B161)</f>
        <v>3.81036400000002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2020/2/10</v>
      </c>
      <c r="M161" s="79" t="n">
        <f aca="false">(L161-K161+1)*B161</f>
        <v>22815</v>
      </c>
      <c r="N161" s="98" t="n">
        <f aca="false">H161/M161*365</f>
        <v>0.0609591435459131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984.755008000007</v>
      </c>
      <c r="Z161" s="40" t="n">
        <f aca="false">W161/X161-1</f>
        <v>0.0387927913334649</v>
      </c>
      <c r="AA161" s="40" t="n">
        <f aca="false">S161/(X161-V161)-1</f>
        <v>0.0542948246640331</v>
      </c>
      <c r="AB161" s="40" t="n">
        <f aca="false">SUM($C$2:C161)*D161/SUM($B$2:B161)-1</f>
        <v>0.0394883249162894</v>
      </c>
      <c r="AC161" s="40" t="n">
        <f aca="false">Z161-AA161</f>
        <v>-0.0155020333305682</v>
      </c>
      <c r="AD161" s="57" t="n">
        <f aca="false">IF(E161-F161&lt;0,"达成",E161-F161)</f>
        <v>0.191775081481481</v>
      </c>
      <c r="AE161" s="57"/>
    </row>
    <row r="162" customFormat="false" ht="15" hidden="false" customHeight="false" outlineLevel="0" collapsed="false">
      <c r="A162" s="100" t="s">
        <v>761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0.0118715851851852</v>
      </c>
      <c r="H162" s="95" t="n">
        <f aca="false">IF(G162="",$F$1*C162-B162,G162-B162)</f>
        <v>1.602664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2020/2/10</v>
      </c>
      <c r="M162" s="79" t="n">
        <f aca="false">(L162-K162+1)*B162</f>
        <v>22680</v>
      </c>
      <c r="N162" s="98" t="n">
        <f aca="false">H162/M162*365</f>
        <v>0.0257924320987655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1293.42869600001</v>
      </c>
      <c r="Z162" s="40" t="n">
        <f aca="false">W162/X162-1</f>
        <v>0.0506829426332291</v>
      </c>
      <c r="AA162" s="40" t="n">
        <f aca="false">S162/(X162-V162)-1</f>
        <v>0.0707867750864981</v>
      </c>
      <c r="AB162" s="40" t="n">
        <f aca="false">SUM($C$2:C162)*D162/SUM($B$2:B162)-1</f>
        <v>0.0559715037617559</v>
      </c>
      <c r="AC162" s="40" t="n">
        <f aca="false">Z162-AA162</f>
        <v>-0.020103832453269</v>
      </c>
      <c r="AD162" s="57" t="n">
        <f aca="false">IF(E162-F162&lt;0,"达成",E162-F162)</f>
        <v>0.208128414814815</v>
      </c>
      <c r="AE162" s="57"/>
    </row>
    <row r="163" customFormat="false" ht="15" hidden="false" customHeight="false" outlineLevel="0" collapsed="false">
      <c r="A163" s="100" t="s">
        <v>762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0.0124530370370373</v>
      </c>
      <c r="H163" s="95" t="n">
        <f aca="false">IF(G163="",$F$1*C163-B163,G163-B163)</f>
        <v>1.68116000000003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2020/2/10</v>
      </c>
      <c r="M163" s="79" t="n">
        <f aca="false">(L163-K163+1)*B163</f>
        <v>22545</v>
      </c>
      <c r="N163" s="98" t="n">
        <f aca="false">H163/M163*365</f>
        <v>0.0272177156797522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1281.24224800001</v>
      </c>
      <c r="Z163" s="40" t="n">
        <f aca="false">W163/X163-1</f>
        <v>0.0499412297018127</v>
      </c>
      <c r="AA163" s="40" t="n">
        <f aca="false">S163/(X163-V163)-1</f>
        <v>0.0696055695657893</v>
      </c>
      <c r="AB163" s="40" t="n">
        <f aca="false">SUM($C$2:C163)*D163/SUM($B$2:B163)-1</f>
        <v>0.0550238116546484</v>
      </c>
      <c r="AC163" s="40" t="n">
        <f aca="false">Z163-AA163</f>
        <v>-0.0196643398639766</v>
      </c>
      <c r="AD163" s="57" t="n">
        <f aca="false">IF(E163-F163&lt;0,"达成",E163-F163)</f>
        <v>0.207546962962963</v>
      </c>
      <c r="AE163" s="57"/>
    </row>
    <row r="164" customFormat="false" ht="15" hidden="false" customHeight="false" outlineLevel="0" collapsed="false">
      <c r="A164" s="100" t="s">
        <v>763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0.010926725925926</v>
      </c>
      <c r="H164" s="95" t="n">
        <f aca="false">IF(G164="",$F$1*C164-B164,G164-B164)</f>
        <v>1.47510800000001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2020/2/10</v>
      </c>
      <c r="M164" s="79" t="n">
        <f aca="false">(L164-K164+1)*B164</f>
        <v>22410</v>
      </c>
      <c r="N164" s="98" t="n">
        <f aca="false">H164/M164*365</f>
        <v>0.0240256323070059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1311.66347700001</v>
      </c>
      <c r="Z164" s="40" t="n">
        <f aca="false">W164/X164-1</f>
        <v>0.0508593825901516</v>
      </c>
      <c r="AA164" s="40" t="n">
        <f aca="false">S164/(X164-V164)-1</f>
        <v>0.0707394425574559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0.209073274074074</v>
      </c>
      <c r="AE164" s="57"/>
    </row>
    <row r="165" customFormat="false" ht="15" hidden="false" customHeight="false" outlineLevel="0" collapsed="false">
      <c r="A165" s="100" t="s">
        <v>764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0.0196485037037037</v>
      </c>
      <c r="H165" s="95" t="n">
        <f aca="false">IF(G165="",$F$1*C165-B165,G165-B165)</f>
        <v>2.652548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2020/2/10</v>
      </c>
      <c r="M165" s="79" t="n">
        <f aca="false">(L165-K165+1)*B165</f>
        <v>22275</v>
      </c>
      <c r="N165" s="98" t="n">
        <f aca="false">H165/M165*365</f>
        <v>0.0434648718294051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1141.72850800001</v>
      </c>
      <c r="Z165" s="40" t="n">
        <f aca="false">W165/X165-1</f>
        <v>0.0440396724397305</v>
      </c>
      <c r="AA165" s="40" t="n">
        <f aca="false">S165/(X165-V165)-1</f>
        <v>0.0611295981513276</v>
      </c>
      <c r="AB165" s="40" t="n">
        <f aca="false">SUM($C$2:C165)*D165/SUM($B$2:B165)-1</f>
        <v>0.0470713144840891</v>
      </c>
      <c r="AC165" s="40" t="n">
        <f aca="false">Z165-AA165</f>
        <v>-0.0170899257115971</v>
      </c>
      <c r="AD165" s="57" t="n">
        <f aca="false">IF(E165-F165&lt;0,"达成",E165-F165)</f>
        <v>0.200351496296296</v>
      </c>
      <c r="AE165" s="57"/>
    </row>
    <row r="166" customFormat="false" ht="15" hidden="false" customHeight="false" outlineLevel="0" collapsed="false">
      <c r="A166" s="100" t="s">
        <v>765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-0.0036822518518517</v>
      </c>
      <c r="H166" s="95" t="n">
        <f aca="false">IF(G166="",$F$1*C166-B166,G166-B166)</f>
        <v>-0.497103999999979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2020/2/10</v>
      </c>
      <c r="M166" s="79" t="n">
        <f aca="false">(L166-K166+1)*B166</f>
        <v>21870</v>
      </c>
      <c r="N166" s="98" t="n">
        <f aca="false">H166/M166*365</f>
        <v>-0.00829643164151771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1605.29270200001</v>
      </c>
      <c r="Z166" s="40" t="n">
        <f aca="false">W166/X166-1</f>
        <v>0.0615998734458945</v>
      </c>
      <c r="AA166" s="40" t="n">
        <f aca="false">S166/(X166-V166)-1</f>
        <v>0.0853326250333566</v>
      </c>
      <c r="AB166" s="40" t="n">
        <f aca="false">SUM($C$2:C166)*D166/SUM($B$2:B166)-1</f>
        <v>0.0711926140445129</v>
      </c>
      <c r="AC166" s="40" t="n">
        <f aca="false">Z166-AA166</f>
        <v>-0.0237327515874621</v>
      </c>
      <c r="AD166" s="57" t="n">
        <f aca="false">IF(E166-F166&lt;0,"达成",E166-F166)</f>
        <v>0.223682251851852</v>
      </c>
      <c r="AE166" s="57"/>
    </row>
    <row r="167" customFormat="false" ht="15" hidden="false" customHeight="false" outlineLevel="0" collapsed="false">
      <c r="A167" s="100" t="s">
        <v>766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-0.00971481481481478</v>
      </c>
      <c r="H167" s="95" t="n">
        <f aca="false">IF(G167="",$F$1*C167-B167,G167-B167)</f>
        <v>-1.3115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2020/2/10</v>
      </c>
      <c r="M167" s="79" t="n">
        <f aca="false">(L167-K167+1)*B167</f>
        <v>21735</v>
      </c>
      <c r="N167" s="98" t="n">
        <f aca="false">H167/M167*365</f>
        <v>-0.022024269611226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1729.67991700001</v>
      </c>
      <c r="Z167" s="40" t="n">
        <f aca="false">W167/X167-1</f>
        <v>0.0660309187631232</v>
      </c>
      <c r="AA167" s="40" t="n">
        <f aca="false">S167/(X167-V167)-1</f>
        <v>0.0912895701101701</v>
      </c>
      <c r="AB167" s="40" t="n">
        <f aca="false">SUM($C$2:C167)*D167/SUM($B$2:B167)-1</f>
        <v>0.0773189974040849</v>
      </c>
      <c r="AC167" s="40" t="n">
        <f aca="false">Z167-AA167</f>
        <v>-0.025258651347047</v>
      </c>
      <c r="AD167" s="57" t="n">
        <f aca="false">IF(E167-F167&lt;0,"达成",E167-F167)</f>
        <v>0.229714814814815</v>
      </c>
      <c r="AE167" s="57"/>
    </row>
    <row r="168" customFormat="false" ht="15" hidden="false" customHeight="false" outlineLevel="0" collapsed="false">
      <c r="A168" s="100" t="s">
        <v>767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-0.018654637037037</v>
      </c>
      <c r="H168" s="95" t="n">
        <f aca="false">IF(G168="",$F$1*C168-B168,G168-B168)</f>
        <v>-2.51837599999999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2020/2/10</v>
      </c>
      <c r="M168" s="79" t="n">
        <f aca="false">(L168-K168+1)*B168</f>
        <v>21600</v>
      </c>
      <c r="N168" s="98" t="n">
        <f aca="false">H168/M168*365</f>
        <v>-0.0425558907407406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1917.51991300001</v>
      </c>
      <c r="Z168" s="40" t="n">
        <f aca="false">W168/X168-1</f>
        <v>0.0728264304215727</v>
      </c>
      <c r="AA168" s="40" t="n">
        <f aca="false">S168/(X168-V168)-1</f>
        <v>0.100487465949908</v>
      </c>
      <c r="AB168" s="40" t="n">
        <f aca="false">SUM($C$2:C168)*D168/SUM($B$2:B168)-1</f>
        <v>0.0866603772502852</v>
      </c>
      <c r="AC168" s="40" t="n">
        <f aca="false">Z168-AA168</f>
        <v>-0.0276610355283351</v>
      </c>
      <c r="AD168" s="57" t="n">
        <f aca="false">IF(E168-F168&lt;0,"达成",E168-F168)</f>
        <v>0.238654637037037</v>
      </c>
      <c r="AE168" s="57"/>
    </row>
    <row r="169" customFormat="false" ht="15" hidden="false" customHeight="false" outlineLevel="0" collapsed="false">
      <c r="A169" s="100" t="s">
        <v>768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-0.0274490962962962</v>
      </c>
      <c r="H169" s="95" t="n">
        <f aca="false">IF(G169="",$F$1*C169-B169,G169-B169)</f>
        <v>-3.70562799999999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2020/2/10</v>
      </c>
      <c r="M169" s="79" t="n">
        <f aca="false">(L169-K169+1)*B169</f>
        <v>21465</v>
      </c>
      <c r="N169" s="98" t="n">
        <f aca="false">H169/M169*365</f>
        <v>-0.0630120764034473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2108.68504800001</v>
      </c>
      <c r="Z169" s="40" t="n">
        <f aca="false">W169/X169-1</f>
        <v>0.0796782561118463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0.247449096296296</v>
      </c>
      <c r="AE169" s="57"/>
    </row>
    <row r="170" customFormat="false" ht="15" hidden="false" customHeight="false" outlineLevel="0" collapsed="false">
      <c r="A170" s="100" t="s">
        <v>769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-0.0305744</v>
      </c>
      <c r="H170" s="95" t="n">
        <f aca="false">IF(G170="",$F$1*C170-B170,G170-B170)</f>
        <v>-4.127544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2020/2/10</v>
      </c>
      <c r="M170" s="79" t="n">
        <f aca="false">(L170-K170+1)*B170</f>
        <v>21330</v>
      </c>
      <c r="N170" s="98" t="n">
        <f aca="false">H170/M170*365</f>
        <v>-0.0706307341772152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2176.28656000001</v>
      </c>
      <c r="Z170" s="40" t="n">
        <f aca="false">W170/X170-1</f>
        <v>0.0818152842105269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Z170-AA170</f>
        <v>-0.0306416358883981</v>
      </c>
      <c r="AD170" s="57" t="n">
        <f aca="false">IF(E170-F170&lt;0,"达成",E170-F170)</f>
        <v>0.2505744</v>
      </c>
      <c r="AE170" s="57"/>
    </row>
    <row r="171" customFormat="false" ht="15" hidden="false" customHeight="false" outlineLevel="0" collapsed="false">
      <c r="A171" s="100" t="s">
        <v>770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-0.0491081777777776</v>
      </c>
      <c r="H171" s="95" t="n">
        <f aca="false">IF(G171="",$F$1*C171-B171,G171-B171)</f>
        <v>-6.62960399999997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2020/2/10</v>
      </c>
      <c r="M171" s="79" t="n">
        <f aca="false">(L171-K171+1)*B171</f>
        <v>20925</v>
      </c>
      <c r="N171" s="98" t="n">
        <f aca="false">H171/M171*365</f>
        <v>-0.115641837992831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2595.45905900002</v>
      </c>
      <c r="Z171" s="40" t="n">
        <f aca="false">W171/X171-1</f>
        <v>0.0970809447914727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0.269108177777778</v>
      </c>
      <c r="AE171" s="57"/>
    </row>
    <row r="172" customFormat="false" ht="15" hidden="false" customHeight="false" outlineLevel="0" collapsed="false">
      <c r="A172" s="100" t="s">
        <v>771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-0.0461282370370369</v>
      </c>
      <c r="H172" s="95" t="n">
        <f aca="false">IF(G172="",$F$1*C172-B172,G172-B172)</f>
        <v>-6.22731199999998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2020/2/10</v>
      </c>
      <c r="M172" s="79" t="n">
        <f aca="false">(L172-K172+1)*B172</f>
        <v>20790</v>
      </c>
      <c r="N172" s="98" t="n">
        <f aca="false">H172/M172*365</f>
        <v>-0.109329912457912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2526.86712700002</v>
      </c>
      <c r="Z172" s="40" t="n">
        <f aca="false">W172/X172-1</f>
        <v>0.0940404587644219</v>
      </c>
      <c r="AA172" s="40" t="n">
        <f aca="false">S172/(X172-V172)-1</f>
        <v>0.128776064993799</v>
      </c>
      <c r="AB172" s="40" t="n">
        <f aca="false">SUM($C$2:C172)*D172/SUM($B$2:B172)-1</f>
        <v>0.115760925455899</v>
      </c>
      <c r="AC172" s="40" t="n">
        <f aca="false">Z172-AA172</f>
        <v>-0.0347356062293767</v>
      </c>
      <c r="AD172" s="57" t="n">
        <f aca="false">IF(E172-F172&lt;0,"达成",E172-F172)</f>
        <v>0.266128237037037</v>
      </c>
      <c r="AE172" s="57"/>
    </row>
    <row r="173" customFormat="false" ht="15" hidden="false" customHeight="false" outlineLevel="0" collapsed="false">
      <c r="A173" s="100" t="s">
        <v>772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-0.0413312592592591</v>
      </c>
      <c r="H173" s="95" t="n">
        <f aca="false">IF(G173="",$F$1*C173-B173,G173-B173)</f>
        <v>-5.57971999999998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2020/2/10</v>
      </c>
      <c r="M173" s="79" t="n">
        <f aca="false">(L173-K173+1)*B173</f>
        <v>20655</v>
      </c>
      <c r="N173" s="98" t="n">
        <f aca="false">H173/M173*365</f>
        <v>-0.0986007165335267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2416.92811000002</v>
      </c>
      <c r="Z173" s="40" t="n">
        <f aca="false">W173/X173-1</f>
        <v>0.0894992819848182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Z173-AA173</f>
        <v>-0.0328323518819591</v>
      </c>
      <c r="AD173" s="57" t="n">
        <f aca="false">IF(E173-F173&lt;0,"达成",E173-F173)</f>
        <v>0.261331259259259</v>
      </c>
      <c r="AE173" s="57"/>
    </row>
    <row r="174" customFormat="false" ht="15" hidden="false" customHeight="false" outlineLevel="0" collapsed="false">
      <c r="A174" s="100" t="s">
        <v>773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-0.0458375111111111</v>
      </c>
      <c r="H174" s="95" t="n">
        <f aca="false">IF(G174="",$F$1*C174-B174,G174-B174)</f>
        <v>-6.188064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2020/2/10</v>
      </c>
      <c r="M174" s="79" t="n">
        <f aca="false">(L174-K174+1)*B174</f>
        <v>20520</v>
      </c>
      <c r="N174" s="98" t="n">
        <f aca="false">H174/M174*365</f>
        <v>-0.110070339181286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2520.90043000002</v>
      </c>
      <c r="Z174" s="40" t="n">
        <f aca="false">W174/X174-1</f>
        <v>0.092885056374356</v>
      </c>
      <c r="AA174" s="40" t="n">
        <f aca="false">S174/(X174-V174)-1</f>
        <v>0.12672821329789</v>
      </c>
      <c r="AB174" s="40" t="n">
        <f aca="false">SUM($C$2:C174)*D174/SUM($B$2:B174)-1</f>
        <v>0.114305237656596</v>
      </c>
      <c r="AC174" s="40" t="n">
        <f aca="false">Z174-AA174</f>
        <v>-0.033843156923534</v>
      </c>
      <c r="AD174" s="57" t="n">
        <f aca="false">IF(E174-F174&lt;0,"达成",E174-F174)</f>
        <v>0.265837511111111</v>
      </c>
      <c r="AE174" s="57"/>
    </row>
    <row r="175" customFormat="false" ht="15" hidden="false" customHeight="false" outlineLevel="0" collapsed="false">
      <c r="A175" s="100" t="s">
        <v>774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-0.0467823703703703</v>
      </c>
      <c r="H175" s="95" t="n">
        <f aca="false">IF(G175="",$F$1*C175-B175,G175-B175)</f>
        <v>-6.31562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2020/2/10</v>
      </c>
      <c r="M175" s="79" t="n">
        <f aca="false">(L175-K175+1)*B175</f>
        <v>19980</v>
      </c>
      <c r="N175" s="98" t="n">
        <f aca="false">H175/M175*365</f>
        <v>-0.11537544044044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2542.63440000002</v>
      </c>
      <c r="Z175" s="40" t="n">
        <f aca="false">W175/X175-1</f>
        <v>0.09322215948671</v>
      </c>
      <c r="AA175" s="40" t="n">
        <f aca="false">S175/(X175-V175)-1</f>
        <v>0.126959182471023</v>
      </c>
      <c r="AB175" s="40" t="n">
        <f aca="false">SUM($C$2:C175)*D175/SUM($B$2:B175)-1</f>
        <v>0.114815601099908</v>
      </c>
      <c r="AC175" s="40" t="n">
        <f aca="false">Z175-AA175</f>
        <v>-0.0337370229843128</v>
      </c>
      <c r="AD175" s="57" t="n">
        <f aca="false">IF(E175-F175&lt;0,"达成",E175-F175)</f>
        <v>0.26678237037037</v>
      </c>
      <c r="AE175" s="57"/>
    </row>
    <row r="176" customFormat="false" ht="15" hidden="false" customHeight="false" outlineLevel="0" collapsed="false">
      <c r="A176" s="100" t="s">
        <v>775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-0.0276671407407407</v>
      </c>
      <c r="H176" s="95" t="n">
        <f aca="false">IF(G176="",$F$1*C176-B176,G176-B176)</f>
        <v>-3.73506399999999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2020/2/10</v>
      </c>
      <c r="M176" s="79" t="n">
        <f aca="false">(L176-K176+1)*B176</f>
        <v>19845</v>
      </c>
      <c r="N176" s="98" t="n">
        <f aca="false">H176/M176*365</f>
        <v>-0.0686973222474174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2099.41730800001</v>
      </c>
      <c r="Z176" s="40" t="n">
        <f aca="false">W176/X176-1</f>
        <v>0.076593115943087</v>
      </c>
      <c r="AA176" s="40" t="n">
        <f aca="false">S176/(X176-V176)-1</f>
        <v>0.104126503582451</v>
      </c>
      <c r="AB176" s="40" t="n">
        <f aca="false">SUM($C$2:C176)*D176/SUM($B$2:B176)-1</f>
        <v>0.0924665066763954</v>
      </c>
      <c r="AC176" s="40" t="n">
        <f aca="false">Z176-AA176</f>
        <v>-0.0275333876393635</v>
      </c>
      <c r="AD176" s="57" t="n">
        <f aca="false">IF(E176-F176&lt;0,"达成",E176-F176)</f>
        <v>0.247667140740741</v>
      </c>
      <c r="AE176" s="57"/>
    </row>
    <row r="177" customFormat="false" ht="15" hidden="false" customHeight="false" outlineLevel="0" collapsed="false">
      <c r="A177" s="100" t="s">
        <v>776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-0.027739822222222</v>
      </c>
      <c r="H177" s="95" t="n">
        <f aca="false">IF(G177="",$F$1*C177-B177,G177-B177)</f>
        <v>-3.74487599999998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2020/2/10</v>
      </c>
      <c r="M177" s="79" t="n">
        <f aca="false">(L177-K177+1)*B177</f>
        <v>19710</v>
      </c>
      <c r="N177" s="98" t="n">
        <f aca="false">H177/M177*365</f>
        <v>-0.0693495555555551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2101.55828500002</v>
      </c>
      <c r="Z177" s="40" t="n">
        <f aca="false">W177/X177-1</f>
        <v>0.0762954541659109</v>
      </c>
      <c r="AA177" s="40" t="n">
        <f aca="false">S177/(X177-V177)-1</f>
        <v>0.103539421978818</v>
      </c>
      <c r="AB177" s="40" t="n">
        <f aca="false">SUM($C$2:C177)*D177/SUM($B$2:B177)-1</f>
        <v>0.092118702668361</v>
      </c>
      <c r="AC177" s="40" t="n">
        <f aca="false">Z177-AA177</f>
        <v>-0.0272439678129068</v>
      </c>
      <c r="AD177" s="57" t="n">
        <f aca="false">IF(E177-F177&lt;0,"达成",E177-F177)</f>
        <v>0.247739822222222</v>
      </c>
      <c r="AE177" s="57"/>
    </row>
    <row r="178" customFormat="false" ht="15" hidden="false" customHeight="false" outlineLevel="0" collapsed="false">
      <c r="A178" s="100" t="s">
        <v>777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-0.0362435555555555</v>
      </c>
      <c r="H178" s="95" t="n">
        <f aca="false">IF(G178="",$F$1*C178-B178,G178-B178)</f>
        <v>-4.89287999999999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2020/2/10</v>
      </c>
      <c r="M178" s="79" t="n">
        <f aca="false">(L178-K178+1)*B178</f>
        <v>19575</v>
      </c>
      <c r="N178" s="98" t="n">
        <f aca="false">H178/M178*365</f>
        <v>-0.0912337777777776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2299.12144000002</v>
      </c>
      <c r="Z178" s="40" t="n">
        <f aca="false">W178/X178-1</f>
        <v>0.0830607456647405</v>
      </c>
      <c r="AA178" s="40" t="n">
        <f aca="false">S178/(X178-V178)-1</f>
        <v>0.112524529443262</v>
      </c>
      <c r="AB178" s="40" t="n">
        <f aca="false">SUM($C$2:C178)*D178/SUM($B$2:B178)-1</f>
        <v>0.101256057803468</v>
      </c>
      <c r="AC178" s="40" t="n">
        <f aca="false">Z178-AA178</f>
        <v>-0.029463783778521</v>
      </c>
      <c r="AD178" s="57" t="n">
        <f aca="false">IF(E178-F178&lt;0,"达成",E178-F178)</f>
        <v>0.256243555555555</v>
      </c>
      <c r="AE178" s="57"/>
    </row>
    <row r="179" customFormat="false" ht="15" hidden="false" customHeight="false" outlineLevel="0" collapsed="false">
      <c r="A179" s="100" t="s">
        <v>778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-0.0385693629629629</v>
      </c>
      <c r="H179" s="95" t="n">
        <f aca="false">IF(G179="",$F$1*C179-B179,G179-B179)</f>
        <v>-5.206864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2020/2/10</v>
      </c>
      <c r="M179" s="79" t="n">
        <f aca="false">(L179-K179+1)*B179</f>
        <v>19440</v>
      </c>
      <c r="N179" s="98" t="n">
        <f aca="false">H179/M179*365</f>
        <v>-0.0977626213991769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2352.65860000002</v>
      </c>
      <c r="Z179" s="40" t="n">
        <f aca="false">W179/X179-1</f>
        <v>0.0845823692252388</v>
      </c>
      <c r="AA179" s="40" t="n">
        <f aca="false">S179/(X179-V179)-1</f>
        <v>0.114388973111531</v>
      </c>
      <c r="AB179" s="40" t="n">
        <f aca="false">SUM($C$2:C179)*D179/SUM($B$2:B179)-1</f>
        <v>0.103346633111631</v>
      </c>
      <c r="AC179" s="40" t="n">
        <f aca="false">Z179-AA179</f>
        <v>-0.0298066038862921</v>
      </c>
      <c r="AD179" s="57" t="n">
        <f aca="false">IF(E179-F179&lt;0,"达成",E179-F179)</f>
        <v>0.258569362962963</v>
      </c>
      <c r="AE179" s="57"/>
    </row>
    <row r="180" customFormat="false" ht="15" hidden="false" customHeight="false" outlineLevel="0" collapsed="false">
      <c r="A180" s="100" t="s">
        <v>779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-0.0324641185185185</v>
      </c>
      <c r="H180" s="95" t="n">
        <f aca="false">IF(G180="",$F$1*C180-B180,G180-B180)</f>
        <v>-4.382656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2020/2/10</v>
      </c>
      <c r="M180" s="79" t="n">
        <f aca="false">(L180-K180+1)*B180</f>
        <v>19035</v>
      </c>
      <c r="N180" s="98" t="n">
        <f aca="false">H180/M180*365</f>
        <v>-0.0840383209876543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2208.77828000001</v>
      </c>
      <c r="Z180" s="40" t="n">
        <f aca="false">W180/X180-1</f>
        <v>0.0790260565295176</v>
      </c>
      <c r="AA180" s="40" t="n">
        <f aca="false">S180/(X180-V180)-1</f>
        <v>0.10669302846367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0.252464118518518</v>
      </c>
      <c r="AE180" s="57"/>
    </row>
    <row r="181" customFormat="false" ht="15" hidden="false" customHeight="false" outlineLevel="0" collapsed="false">
      <c r="A181" s="100" t="s">
        <v>780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-0.0344991999999999</v>
      </c>
      <c r="H181" s="95" t="n">
        <f aca="false">IF(G181="",$F$1*C181-B181,G181-B181)</f>
        <v>-4.65739199999999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2020/2/10</v>
      </c>
      <c r="M181" s="79" t="n">
        <f aca="false">(L181-K181+1)*B181</f>
        <v>18900</v>
      </c>
      <c r="N181" s="98" t="n">
        <f aca="false">H181/M181*365</f>
        <v>-0.0899443428571426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2256.17132300001</v>
      </c>
      <c r="Z181" s="40" t="n">
        <f aca="false">W181/X181-1</f>
        <v>0.0803336771586261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-0.0279425542220124</v>
      </c>
      <c r="AD181" s="57" t="n">
        <f aca="false">IF(E181-F181&lt;0,"达成",E181-F181)</f>
        <v>0.2544992</v>
      </c>
      <c r="AE181" s="57"/>
    </row>
    <row r="182" customFormat="false" ht="15" hidden="false" customHeight="false" outlineLevel="0" collapsed="false">
      <c r="A182" s="100" t="s">
        <v>781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-0.0187273185185185</v>
      </c>
      <c r="H182" s="95" t="n">
        <f aca="false">IF(G182="",$F$1*C182-B182,G182-B182)</f>
        <v>-2.528188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2020/2/10</v>
      </c>
      <c r="M182" s="79" t="n">
        <f aca="false">(L182-K182+1)*B182</f>
        <v>18765</v>
      </c>
      <c r="N182" s="98" t="n">
        <f aca="false">H182/M182*365</f>
        <v>-0.0491760522248868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1885.49716000001</v>
      </c>
      <c r="Z182" s="40" t="n">
        <f aca="false">W182/X182-1</f>
        <v>0.066814215450036</v>
      </c>
      <c r="AA182" s="40" t="n">
        <f aca="false">S182/(X182-V182)-1</f>
        <v>0.0899046813445248</v>
      </c>
      <c r="AB182" s="40" t="n">
        <f aca="false">SUM($C$2:C182)*D182/SUM($B$2:B182)-1</f>
        <v>0.0797486435152377</v>
      </c>
      <c r="AC182" s="40" t="n">
        <f aca="false">Z182-AA182</f>
        <v>-0.0230904658944888</v>
      </c>
      <c r="AD182" s="57" t="n">
        <f aca="false">IF(E182-F182&lt;0,"达成",E182-F182)</f>
        <v>0.238727318518519</v>
      </c>
      <c r="AE182" s="57"/>
    </row>
    <row r="183" customFormat="false" ht="15" hidden="false" customHeight="false" outlineLevel="0" collapsed="false">
      <c r="A183" s="100" t="s">
        <v>782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0.00256835555555565</v>
      </c>
      <c r="H183" s="95" t="n">
        <f aca="false">IF(G183="",$F$1*C183-B183,G183-B183)</f>
        <v>0.346728000000013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2020/2/10</v>
      </c>
      <c r="M183" s="79" t="n">
        <f aca="false">(L183-K183+1)*B183</f>
        <v>18630</v>
      </c>
      <c r="N183" s="98" t="n">
        <f aca="false">H183/M183*365</f>
        <v>0.00679311433172328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1400.55638800001</v>
      </c>
      <c r="Z183" s="40" t="n">
        <f aca="false">W183/X183-1</f>
        <v>0.0493936303297482</v>
      </c>
      <c r="AA183" s="40" t="n">
        <f aca="false">S183/(X183-V183)-1</f>
        <v>0.0663545006012178</v>
      </c>
      <c r="AB183" s="40" t="n">
        <f aca="false">SUM($C$2:C183)*D183/SUM($B$2:B183)-1</f>
        <v>0.0565712244048671</v>
      </c>
      <c r="AC183" s="40" t="n">
        <f aca="false">Z183-AA183</f>
        <v>-0.0169608702714696</v>
      </c>
      <c r="AD183" s="57" t="n">
        <f aca="false">IF(E183-F183&lt;0,"达成",E183-F183)</f>
        <v>0.217431644444444</v>
      </c>
      <c r="AE183" s="57"/>
    </row>
    <row r="184" customFormat="false" ht="15" hidden="false" customHeight="false" outlineLevel="0" collapsed="false">
      <c r="A184" s="100" t="s">
        <v>783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-0.00375493333333326</v>
      </c>
      <c r="H184" s="95" t="n">
        <f aca="false">IF(G184="",$F$1*C184-B184,G184-B184)</f>
        <v>-0.50691599999999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2020/2/10</v>
      </c>
      <c r="M184" s="79" t="n">
        <f aca="false">(L184-K184+1)*B184</f>
        <v>18495</v>
      </c>
      <c r="N184" s="98" t="n">
        <f aca="false">H184/M184*365</f>
        <v>-0.01000401946472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1543.14600400001</v>
      </c>
      <c r="Z184" s="40" t="n">
        <f aca="false">W184/X184-1</f>
        <v>0.0541644789048794</v>
      </c>
      <c r="AA184" s="40" t="n">
        <f aca="false">S184/(X184-V184)-1</f>
        <v>0.0726453689781375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0.223754933333333</v>
      </c>
      <c r="AE184" s="57"/>
    </row>
    <row r="185" customFormat="false" ht="15" hidden="false" customHeight="false" outlineLevel="0" collapsed="false">
      <c r="A185" s="100" t="s">
        <v>784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0.00663851851851868</v>
      </c>
      <c r="H185" s="95" t="n">
        <f aca="false">IF(G185="",$F$1*C185-B185,G185-B185)</f>
        <v>0.896200000000022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2020/2/10</v>
      </c>
      <c r="M185" s="79" t="n">
        <f aca="false">(L185-K185+1)*B185</f>
        <v>18090</v>
      </c>
      <c r="N185" s="98" t="n">
        <f aca="false">H185/M185*365</f>
        <v>0.0180825317855173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1306.97932200001</v>
      </c>
      <c r="Z185" s="40" t="n">
        <f aca="false">W185/X185-1</f>
        <v>0.0456586662707428</v>
      </c>
      <c r="AA185" s="40" t="n">
        <f aca="false">S185/(X185-V185)-1</f>
        <v>0.0611389959760833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0.213361481481481</v>
      </c>
      <c r="AE185" s="57"/>
    </row>
    <row r="186" customFormat="false" ht="15" hidden="false" customHeight="false" outlineLevel="0" collapsed="false">
      <c r="A186" s="100" t="s">
        <v>785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0.00678388148148159</v>
      </c>
      <c r="H186" s="95" t="n">
        <f aca="false">IF(G186="",$F$1*C186-B186,G186-B186)</f>
        <v>0.915824000000015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2020/2/10</v>
      </c>
      <c r="M186" s="79" t="n">
        <f aca="false">(L186-K186+1)*B186</f>
        <v>17010</v>
      </c>
      <c r="N186" s="98" t="n">
        <f aca="false">H186/M186*365</f>
        <v>0.0196517201646094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1304.58316300001</v>
      </c>
      <c r="Z186" s="40" t="n">
        <f aca="false">W186/X186-1</f>
        <v>0.0453610279207237</v>
      </c>
      <c r="AA186" s="40" t="n">
        <f aca="false">S186/(X186-V186)-1</f>
        <v>0.0606439311589999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0.213216118518518</v>
      </c>
      <c r="AE186" s="57"/>
    </row>
    <row r="187" customFormat="false" ht="15" hidden="false" customHeight="false" outlineLevel="0" collapsed="false">
      <c r="A187" s="100" t="s">
        <v>786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-0.000920355555555514</v>
      </c>
      <c r="H187" s="95" t="n">
        <f aca="false">IF(G187="",$F$1*C187-B187,G187-B187)</f>
        <v>-0.124247999999994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2020/2/10</v>
      </c>
      <c r="M187" s="79" t="n">
        <f aca="false">(L187-K187+1)*B187</f>
        <v>16875</v>
      </c>
      <c r="N187" s="98" t="n">
        <f aca="false">H187/M187*365</f>
        <v>-0.0026874382222221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1480.18962400001</v>
      </c>
      <c r="Z187" s="40" t="n">
        <f aca="false">W187/X187-1</f>
        <v>0.0512264967641465</v>
      </c>
      <c r="AA187" s="40" t="n">
        <f aca="false">S187/(X187-V187)-1</f>
        <v>0.0683779422539106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0.220920355555556</v>
      </c>
      <c r="AE187" s="57"/>
    </row>
    <row r="188" customFormat="false" ht="15" hidden="false" customHeight="false" outlineLevel="0" collapsed="false">
      <c r="A188" s="100" t="s">
        <v>787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-0.0126220740740741</v>
      </c>
      <c r="H188" s="95" t="n">
        <f aca="false">IF(G188="",$F$1*C188-B188,G188-B188)</f>
        <v>-1.70398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2020/2/10</v>
      </c>
      <c r="M188" s="79" t="n">
        <f aca="false">(L188-K188+1)*B188</f>
        <v>16740</v>
      </c>
      <c r="N188" s="98" t="n">
        <f aca="false">H188/M188*365</f>
        <v>-0.0371536857825568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1753.42216800001</v>
      </c>
      <c r="Z188" s="40" t="n">
        <f aca="false">W188/X188-1</f>
        <v>0.0604003502583539</v>
      </c>
      <c r="AA188" s="40" t="n">
        <f aca="false">S188/(X188-V188)-1</f>
        <v>0.080498011126527</v>
      </c>
      <c r="AB188" s="40" t="n">
        <f aca="false">SUM($C$2:C188)*D188/SUM($B$2:B188)-1</f>
        <v>0.0713470150878404</v>
      </c>
      <c r="AC188" s="40" t="n">
        <f aca="false">Z188-AA188</f>
        <v>-0.0200976608681731</v>
      </c>
      <c r="AD188" s="57" t="n">
        <f aca="false">IF(E188-F188&lt;0,"达成",E188-F188)</f>
        <v>0.232622074074074</v>
      </c>
      <c r="AE188" s="57"/>
    </row>
    <row r="189" customFormat="false" ht="15" hidden="false" customHeight="false" outlineLevel="0" collapsed="false">
      <c r="A189" s="100" t="s">
        <v>788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-0.0145117925925926</v>
      </c>
      <c r="H189" s="95" t="n">
        <f aca="false">IF(G189="",$F$1*C189-B189,G189-B189)</f>
        <v>-1.959092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2020/2/10</v>
      </c>
      <c r="M189" s="79" t="n">
        <f aca="false">(L189-K189+1)*B189</f>
        <v>16605</v>
      </c>
      <c r="N189" s="98" t="n">
        <f aca="false">H189/M189*365</f>
        <v>-0.0430634495633845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1798.37158300001</v>
      </c>
      <c r="Z189" s="40" t="n">
        <f aca="false">W189/X189-1</f>
        <v>0.0616619778158756</v>
      </c>
      <c r="AA189" s="40" t="n">
        <f aca="false">S189/(X189-V189)-1</f>
        <v>0.0820530553200736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0.234511792592593</v>
      </c>
      <c r="AE189" s="57"/>
    </row>
    <row r="190" customFormat="false" ht="15" hidden="false" customHeight="false" outlineLevel="0" collapsed="false">
      <c r="A190" s="100" t="s">
        <v>789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-0.0279578666666665</v>
      </c>
      <c r="H190" s="95" t="n">
        <f aca="false">IF(G190="",$F$1*C190-B190,G190-B190)</f>
        <v>-3.77431199999998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2020/2/10</v>
      </c>
      <c r="M190" s="79" t="n">
        <f aca="false">(L190-K190+1)*B190</f>
        <v>16200</v>
      </c>
      <c r="N190" s="98" t="n">
        <f aca="false">H190/M190*365</f>
        <v>-0.0850385111111107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2127.18802300001</v>
      </c>
      <c r="Z190" s="40" t="n">
        <f aca="false">W190/X190-1</f>
        <v>0.072600273822526</v>
      </c>
      <c r="AA190" s="40" t="n">
        <f aca="false">S190/(X190-V190)-1</f>
        <v>0.0964615753635245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0.247957866666667</v>
      </c>
      <c r="AE190" s="57"/>
    </row>
    <row r="191" customFormat="false" ht="15" hidden="false" customHeight="false" outlineLevel="0" collapsed="false">
      <c r="A191" s="100" t="s">
        <v>790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-0.0156746962962961</v>
      </c>
      <c r="H191" s="95" t="n">
        <f aca="false">IF(G191="",$F$1*C191-B191,G191-B191)</f>
        <v>-2.11608399999997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2020/2/10</v>
      </c>
      <c r="M191" s="79" t="n">
        <f aca="false">(L191-K191+1)*B191</f>
        <v>16065</v>
      </c>
      <c r="N191" s="98" t="n">
        <f aca="false">H191/M191*365</f>
        <v>-0.0480778499844376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1825.14445000001</v>
      </c>
      <c r="Z191" s="40" t="n">
        <f aca="false">W191/X191-1</f>
        <v>0.0620059266179722</v>
      </c>
      <c r="AA191" s="40" t="n">
        <f aca="false">S191/(X191-V191)-1</f>
        <v>0.0822612179646089</v>
      </c>
      <c r="AB191" s="40" t="n">
        <f aca="false">SUM($C$2:C191)*D191/SUM($B$2:B191)-1</f>
        <v>0.0736042150501106</v>
      </c>
      <c r="AC191" s="40" t="n">
        <f aca="false">Z191-AA191</f>
        <v>-0.0202552913466367</v>
      </c>
      <c r="AD191" s="57" t="n">
        <f aca="false">IF(E191-F191&lt;0,"达成",E191-F191)</f>
        <v>0.235674696296296</v>
      </c>
      <c r="AE191" s="57"/>
    </row>
    <row r="192" customFormat="false" ht="15" hidden="false" customHeight="false" outlineLevel="0" collapsed="false">
      <c r="A192" s="100" t="s">
        <v>791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-0.0113864888888888</v>
      </c>
      <c r="H192" s="95" t="n">
        <f aca="false">IF(G192="",$F$1*C192-B192,G192-B192)</f>
        <v>-1.53717599999999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2020/2/10</v>
      </c>
      <c r="M192" s="79" t="n">
        <f aca="false">(L192-K192+1)*B192</f>
        <v>15930</v>
      </c>
      <c r="N192" s="98" t="n">
        <f aca="false">H192/M192*365</f>
        <v>-0.0352209190207154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1721.43984000001</v>
      </c>
      <c r="Z192" s="40" t="n">
        <f aca="false">W192/X192-1</f>
        <v>0.058215753804532</v>
      </c>
      <c r="AA192" s="40" t="n">
        <f aca="false">S192/(X192-V192)-1</f>
        <v>0.0771179087347209</v>
      </c>
      <c r="AB192" s="40" t="n">
        <f aca="false">SUM($C$2:C192)*D192/SUM($B$2:B192)-1</f>
        <v>0.0686533865404126</v>
      </c>
      <c r="AC192" s="40" t="n">
        <f aca="false">Z192-AA192</f>
        <v>-0.0189021549301889</v>
      </c>
      <c r="AD192" s="57" t="n">
        <f aca="false">IF(E192-F192&lt;0,"达成",E192-F192)</f>
        <v>0.231386488888889</v>
      </c>
      <c r="AE192" s="57"/>
    </row>
    <row r="193" customFormat="false" ht="15" hidden="false" customHeight="false" outlineLevel="0" collapsed="false">
      <c r="A193" s="100" t="s">
        <v>792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-0.00956945185185166</v>
      </c>
      <c r="H193" s="95" t="n">
        <f aca="false">IF(G193="",$F$1*C193-B193,G193-B193)</f>
        <v>-1.29187599999997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2020/2/10</v>
      </c>
      <c r="M193" s="79" t="n">
        <f aca="false">(L193-K193+1)*B193</f>
        <v>15795</v>
      </c>
      <c r="N193" s="98" t="n">
        <f aca="false">H193/M193*365</f>
        <v>-0.0298534181703064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1677.74685800001</v>
      </c>
      <c r="Z193" s="40" t="n">
        <f aca="false">W193/X193-1</f>
        <v>0.0564802847332104</v>
      </c>
      <c r="AA193" s="40" t="n">
        <f aca="false">S193/(X193-V193)-1</f>
        <v>0.0747087059906904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0.229569451851852</v>
      </c>
      <c r="AE193" s="57"/>
    </row>
    <row r="194" customFormat="false" ht="15" hidden="false" customHeight="false" outlineLevel="0" collapsed="false">
      <c r="A194" s="100" t="s">
        <v>793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0.00314980740740751</v>
      </c>
      <c r="H194" s="95" t="n">
        <f aca="false">IF(G194="",$F$1*C194-B194,G194-B194)</f>
        <v>0.425224000000014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2020/2/10</v>
      </c>
      <c r="M194" s="79" t="n">
        <f aca="false">(L194-K194+1)*B194</f>
        <v>15660</v>
      </c>
      <c r="N194" s="98" t="n">
        <f aca="false">H194/M194*365</f>
        <v>0.00991103192848054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1370.56545600001</v>
      </c>
      <c r="Z194" s="40" t="n">
        <f aca="false">W194/X194-1</f>
        <v>0.0459304777479896</v>
      </c>
      <c r="AA194" s="40" t="n">
        <f aca="false">S194/(X194-V194)-1</f>
        <v>0.0606654805335303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0.216850192592593</v>
      </c>
      <c r="AE194" s="57"/>
    </row>
    <row r="195" customFormat="false" ht="15" hidden="false" customHeight="false" outlineLevel="0" collapsed="false">
      <c r="A195" s="100" t="s">
        <v>794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0.00518488888888913</v>
      </c>
      <c r="H195" s="95" t="n">
        <f aca="false">IF(G195="",$F$1*C195-B195,G195-B195)</f>
        <v>0.699960000000033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2020/2/10</v>
      </c>
      <c r="M195" s="79" t="n">
        <f aca="false">(L195-K195+1)*B195</f>
        <v>15255</v>
      </c>
      <c r="N195" s="98" t="n">
        <f aca="false">H195/M195*365</f>
        <v>0.0167476499508366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1321.46731600001</v>
      </c>
      <c r="Z195" s="40" t="n">
        <f aca="false">W195/X195-1</f>
        <v>0.0440856485738119</v>
      </c>
      <c r="AA195" s="40" t="n">
        <f aca="false">S195/(X195-V195)-1</f>
        <v>0.058144799134781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0.214815111111111</v>
      </c>
      <c r="AE195" s="57"/>
    </row>
    <row r="196" customFormat="false" ht="15" hidden="false" customHeight="false" outlineLevel="0" collapsed="false">
      <c r="A196" s="100" t="s">
        <v>795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-0.00528124444444437</v>
      </c>
      <c r="H196" s="95" t="n">
        <f aca="false">IF(G196="",$F$1*C196-B196,G196-B196)</f>
        <v>-0.712967999999989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2020/2/10</v>
      </c>
      <c r="M196" s="79" t="n">
        <f aca="false">(L196-K196+1)*B196</f>
        <v>15120</v>
      </c>
      <c r="N196" s="98" t="n">
        <f aca="false">H196/M196*365</f>
        <v>-0.0172111984126982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1575.29372300001</v>
      </c>
      <c r="Z196" s="40" t="n">
        <f aca="false">W196/X196-1</f>
        <v>0.0523179582530724</v>
      </c>
      <c r="AA196" s="40" t="n">
        <f aca="false">S196/(X196-V196)-1</f>
        <v>0.0689039156808322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0.225281244444444</v>
      </c>
      <c r="AE196" s="57"/>
    </row>
    <row r="197" customFormat="false" ht="15" hidden="false" customHeight="false" outlineLevel="0" collapsed="false">
      <c r="A197" s="100" t="s">
        <v>796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0.00205958518518535</v>
      </c>
      <c r="H197" s="95" t="n">
        <f aca="false">IF(G197="",$F$1*C197-B197,G197-B197)</f>
        <v>0.278044000000023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2020/2/10</v>
      </c>
      <c r="M197" s="79" t="n">
        <f aca="false">(L197-K197+1)*B197</f>
        <v>14985</v>
      </c>
      <c r="N197" s="98" t="n">
        <f aca="false">H197/M197*365</f>
        <v>0.00677250984317706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1396.76090800001</v>
      </c>
      <c r="Z197" s="40" t="n">
        <f aca="false">W197/X197-1</f>
        <v>0.0461815476277074</v>
      </c>
      <c r="AA197" s="40" t="n">
        <f aca="false">S197/(X197-V197)-1</f>
        <v>0.0607361819144787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0.217940414814815</v>
      </c>
      <c r="AE197" s="57"/>
    </row>
    <row r="198" customFormat="false" ht="15" hidden="false" customHeight="false" outlineLevel="0" collapsed="false">
      <c r="A198" s="100" t="s">
        <v>797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0.00336785185185199</v>
      </c>
      <c r="H198" s="95" t="n">
        <f aca="false">IF(G198="",$F$1*C198-B198,G198-B198)</f>
        <v>0.454660000000018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2020/2/10</v>
      </c>
      <c r="M198" s="79" t="n">
        <f aca="false">(L198-K198+1)*B198</f>
        <v>14850</v>
      </c>
      <c r="N198" s="98" t="n">
        <f aca="false">H198/M198*365</f>
        <v>0.0111751447811452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1364.28868600001</v>
      </c>
      <c r="Z198" s="40" t="n">
        <f aca="false">W198/X198-1</f>
        <v>0.0449074616853196</v>
      </c>
      <c r="AA198" s="40" t="n">
        <f aca="false">S198/(X198-V198)-1</f>
        <v>0.0589779556444749</v>
      </c>
      <c r="AB198" s="40" t="n">
        <f aca="false">SUM($C$2:C198)*D198/SUM($B$2:B198)-1</f>
        <v>0.0514060383805137</v>
      </c>
      <c r="AC198" s="40" t="n">
        <f aca="false">Z198-AA198</f>
        <v>-0.0140704939591554</v>
      </c>
      <c r="AD198" s="57" t="n">
        <f aca="false">IF(E198-F198&lt;0,"达成",E198-F198)</f>
        <v>0.216632148148148</v>
      </c>
      <c r="AE198" s="57"/>
    </row>
    <row r="199" customFormat="false" ht="15" hidden="false" customHeight="false" outlineLevel="0" collapsed="false">
      <c r="A199" s="100" t="s">
        <v>798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-0.00390029629629617</v>
      </c>
      <c r="H199" s="95" t="n">
        <f aca="false">IF(G199="",$F$1*C199-B199,G199-B199)</f>
        <v>-0.526539999999983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2020/2/10</v>
      </c>
      <c r="M199" s="79" t="n">
        <f aca="false">(L199-K199+1)*B199</f>
        <v>14715</v>
      </c>
      <c r="N199" s="98" t="n">
        <f aca="false">H199/M199*365</f>
        <v>-0.0130606252123679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1542.16093000001</v>
      </c>
      <c r="Z199" s="40" t="n">
        <f aca="false">W199/X199-1</f>
        <v>0.0505377987874818</v>
      </c>
      <c r="AA199" s="40" t="n">
        <f aca="false">S199/(X199-V199)-1</f>
        <v>0.0662805260457009</v>
      </c>
      <c r="AB199" s="40" t="n">
        <f aca="false">SUM($C$2:C199)*D199/SUM($B$2:B199)-1</f>
        <v>0.0587799845977393</v>
      </c>
      <c r="AC199" s="40" t="n">
        <f aca="false">Z199-AA199</f>
        <v>-0.0157427272582191</v>
      </c>
      <c r="AD199" s="57" t="n">
        <f aca="false">IF(E199-F199&lt;0,"达成",E199-F199)</f>
        <v>0.223900296296296</v>
      </c>
      <c r="AE199" s="57"/>
    </row>
    <row r="200" customFormat="false" ht="15" hidden="false" customHeight="false" outlineLevel="0" collapsed="false">
      <c r="A200" s="100" t="s">
        <v>799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-0.0201809481481481</v>
      </c>
      <c r="H200" s="95" t="n">
        <f aca="false">IF(G200="",$F$1*C200-B200,G200-B200)</f>
        <v>-2.72442799999999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2020/2/10</v>
      </c>
      <c r="M200" s="79" t="n">
        <f aca="false">(L200-K200+1)*B200</f>
        <v>14310</v>
      </c>
      <c r="N200" s="98" t="n">
        <f aca="false">H200/M200*365</f>
        <v>-0.0694910006988117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1955.37127500001</v>
      </c>
      <c r="Z200" s="40" t="n">
        <f aca="false">W200/X200-1</f>
        <v>0.0637967789559546</v>
      </c>
      <c r="AA200" s="40" t="n">
        <f aca="false">S200/(X200-V200)-1</f>
        <v>0.0835550908077798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0.240180948148148</v>
      </c>
      <c r="AE200" s="57"/>
    </row>
    <row r="201" customFormat="false" ht="15" hidden="false" customHeight="false" outlineLevel="0" collapsed="false">
      <c r="A201" s="100" t="s">
        <v>800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-0.00651682962962965</v>
      </c>
      <c r="H201" s="95" t="n">
        <f aca="false">IF(G201="",$F$1*C201-B201,G201-B201)</f>
        <v>-0.879772000000003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2020/2/10</v>
      </c>
      <c r="M201" s="79" t="n">
        <f aca="false">(L201-K201+1)*B201</f>
        <v>14175</v>
      </c>
      <c r="N201" s="98" t="n">
        <f aca="false">H201/M201*365</f>
        <v>-0.0226537410934745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1605.67842400001</v>
      </c>
      <c r="Z201" s="40" t="n">
        <f aca="false">W201/X201-1</f>
        <v>0.0521578178983275</v>
      </c>
      <c r="AA201" s="40" t="n">
        <f aca="false">S201/(X201-V201)-1</f>
        <v>0.0682188105796877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0.22651682962963</v>
      </c>
      <c r="AE201" s="57"/>
    </row>
    <row r="202" customFormat="false" ht="15" hidden="false" customHeight="false" outlineLevel="0" collapsed="false">
      <c r="A202" s="100" t="s">
        <v>801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0.00467611851851862</v>
      </c>
      <c r="H202" s="95" t="n">
        <f aca="false">IF(G202="",$F$1*C202-B202,G202-B202)</f>
        <v>0.631276000000014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2020/2/10</v>
      </c>
      <c r="M202" s="79" t="n">
        <f aca="false">(L202-K202+1)*B202</f>
        <v>14040</v>
      </c>
      <c r="N202" s="98" t="n">
        <f aca="false">H202/M202*365</f>
        <v>0.0164113774928779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1325.41888700001</v>
      </c>
      <c r="Z202" s="40" t="n">
        <f aca="false">W202/X202-1</f>
        <v>0.0428660700840884</v>
      </c>
      <c r="AA202" s="40" t="n">
        <f aca="false">S202/(X202-V202)-1</f>
        <v>0.0559905715063003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0.215323881481481</v>
      </c>
      <c r="AE202" s="57"/>
    </row>
    <row r="203" customFormat="false" ht="15" hidden="false" customHeight="false" outlineLevel="0" collapsed="false">
      <c r="A203" s="100" t="s">
        <v>802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0.0101999111111112</v>
      </c>
      <c r="H203" s="95" t="n">
        <f aca="false">IF(G203="",$F$1*C203-B203,G203-B203)</f>
        <v>1.37698800000001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2020/2/10</v>
      </c>
      <c r="M203" s="79" t="n">
        <f aca="false">(L203-K203+1)*B203</f>
        <v>13905</v>
      </c>
      <c r="N203" s="98" t="n">
        <f aca="false">H203/M203*365</f>
        <v>0.0361453160733552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1189.61912800001</v>
      </c>
      <c r="Z203" s="40" t="n">
        <f aca="false">W203/X203-1</f>
        <v>0.0383068468201582</v>
      </c>
      <c r="AA203" s="40" t="n">
        <f aca="false">S203/(X203-V203)-1</f>
        <v>0.0499689223167132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0.209800088888889</v>
      </c>
      <c r="AE203" s="57"/>
    </row>
    <row r="204" customFormat="false" ht="15" hidden="false" customHeight="false" outlineLevel="0" collapsed="false">
      <c r="A204" s="100" t="s">
        <v>803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0.0016234962962964</v>
      </c>
      <c r="H204" s="95" t="n">
        <f aca="false">IF(G204="",$F$1*C204-B204,G204-B204)</f>
        <v>0.219172000000015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2020/2/10</v>
      </c>
      <c r="M204" s="79" t="n">
        <f aca="false">(L204-K204+1)*B204</f>
        <v>13770</v>
      </c>
      <c r="N204" s="98" t="n">
        <f aca="false">H204/M204*365</f>
        <v>0.00580957007988419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1403.26277700001</v>
      </c>
      <c r="Z204" s="40" t="n">
        <f aca="false">W204/X204-1</f>
        <v>0.044990791183072</v>
      </c>
      <c r="AA204" s="40" t="n">
        <f aca="false">S204/(X204-V204)-1</f>
        <v>0.0586104848013012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0.218376503703704</v>
      </c>
      <c r="AE204" s="57"/>
    </row>
    <row r="205" customFormat="false" ht="15" hidden="false" customHeight="false" outlineLevel="0" collapsed="false">
      <c r="A205" s="100" t="s">
        <v>804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-0.0031734814814814</v>
      </c>
      <c r="H205" s="95" t="n">
        <f aca="false">IF(G205="",$F$1*C205-B205,G205-B205)</f>
        <v>-0.428419999999989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2020/2/10</v>
      </c>
      <c r="M205" s="79" t="n">
        <f aca="false">(L205-K205+1)*B205</f>
        <v>13365</v>
      </c>
      <c r="N205" s="98" t="n">
        <f aca="false">H205/M205*365</f>
        <v>-0.0117002095024314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1524.85735600002</v>
      </c>
      <c r="Z205" s="40" t="n">
        <f aca="false">W205/X205-1</f>
        <v>0.0486786067358345</v>
      </c>
      <c r="AA205" s="40" t="n">
        <f aca="false">S205/(X205-V205)-1</f>
        <v>0.0633320578240482</v>
      </c>
      <c r="AB205" s="40" t="n">
        <f aca="false">SUM($C$2:C205)*D205/SUM($B$2:B205)-1</f>
        <v>0.0565374453631289</v>
      </c>
      <c r="AC205" s="40" t="n">
        <f aca="false">Z205-AA205</f>
        <v>-0.0146534510882137</v>
      </c>
      <c r="AD205" s="57" t="n">
        <f aca="false">IF(E205-F205&lt;0,"达成",E205-F205)</f>
        <v>0.223173481481481</v>
      </c>
      <c r="AE205" s="57"/>
    </row>
    <row r="206" customFormat="false" ht="15" hidden="false" customHeight="false" outlineLevel="0" collapsed="false">
      <c r="A206" s="100" t="s">
        <v>805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-0.0102962666666666</v>
      </c>
      <c r="H206" s="95" t="n">
        <f aca="false">IF(G206="",$F$1*C206-B206,G206-B206)</f>
        <v>-1.389996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2020/2/10</v>
      </c>
      <c r="M206" s="79" t="n">
        <f aca="false">(L206-K206+1)*B206</f>
        <v>13230</v>
      </c>
      <c r="N206" s="98" t="n">
        <f aca="false">H206/M206*365</f>
        <v>-0.0383483401360543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1709.55591100001</v>
      </c>
      <c r="Z206" s="40" t="n">
        <f aca="false">W206/X206-1</f>
        <v>0.0543406201843615</v>
      </c>
      <c r="AA206" s="40" t="n">
        <f aca="false">S206/(X206-V206)-1</f>
        <v>0.0706072691926134</v>
      </c>
      <c r="AB206" s="40" t="n">
        <f aca="false">SUM($C$2:C206)*D206/SUM($B$2:B206)-1</f>
        <v>0.0638848560394154</v>
      </c>
      <c r="AC206" s="40" t="n">
        <f aca="false">Z206-AA206</f>
        <v>-0.0162666490082519</v>
      </c>
      <c r="AD206" s="57" t="n">
        <f aca="false">IF(E206-F206&lt;0,"达成",E206-F206)</f>
        <v>0.230296266666667</v>
      </c>
      <c r="AE206" s="57"/>
    </row>
    <row r="207" customFormat="false" ht="15" hidden="false" customHeight="false" outlineLevel="0" collapsed="false">
      <c r="A207" s="100" t="s">
        <v>806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-0.000993037037037075</v>
      </c>
      <c r="H207" s="95" t="n">
        <f aca="false">IF(G207="",$F$1*C207-B207,G207-B207)</f>
        <v>-0.134060000000005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2020/2/10</v>
      </c>
      <c r="M207" s="79" t="n">
        <f aca="false">(L207-K207+1)*B207</f>
        <v>13095</v>
      </c>
      <c r="N207" s="98" t="n">
        <f aca="false">H207/M207*365</f>
        <v>-0.00373668575792301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1468.82050800001</v>
      </c>
      <c r="Z207" s="40" t="n">
        <f aca="false">W207/X207-1</f>
        <v>0.0464890175027699</v>
      </c>
      <c r="AA207" s="40" t="n">
        <f aca="false">S207/(X207-V207)-1</f>
        <v>0.0603281574293209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0.220993037037037</v>
      </c>
      <c r="AE207" s="57"/>
    </row>
    <row r="208" customFormat="false" ht="15" hidden="false" customHeight="false" outlineLevel="0" collapsed="false">
      <c r="A208" s="100" t="s">
        <v>807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-0.00717096296296286</v>
      </c>
      <c r="H208" s="95" t="n">
        <f aca="false">IF(G208="",$F$1*C208-B208,G208-B208)</f>
        <v>-0.968079999999986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2020/2/10</v>
      </c>
      <c r="M208" s="79" t="n">
        <f aca="false">(L208-K208+1)*B208</f>
        <v>12960</v>
      </c>
      <c r="N208" s="98" t="n">
        <f aca="false">H208/M208*365</f>
        <v>-0.0272645987654317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1629.16715200002</v>
      </c>
      <c r="Z208" s="40" t="n">
        <f aca="false">W208/X208-1</f>
        <v>0.0513446943586517</v>
      </c>
      <c r="AA208" s="40" t="n">
        <f aca="false">S208/(X208-V208)-1</f>
        <v>0.0665450197653972</v>
      </c>
      <c r="AB208" s="40" t="n">
        <f aca="false">SUM($C$2:C208)*D208/SUM($B$2:B208)-1</f>
        <v>0.0600635005357708</v>
      </c>
      <c r="AC208" s="40" t="n">
        <f aca="false">Z208-AA208</f>
        <v>-0.0152003254067454</v>
      </c>
      <c r="AD208" s="57" t="n">
        <f aca="false">IF(E208-F208&lt;0,"达成",E208-F208)</f>
        <v>0.227170962962963</v>
      </c>
      <c r="AE208" s="57"/>
    </row>
    <row r="209" customFormat="false" ht="15" hidden="false" customHeight="false" outlineLevel="0" collapsed="false">
      <c r="A209" s="100" t="s">
        <v>808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-0.00419102222222221</v>
      </c>
      <c r="H209" s="95" t="n">
        <f aca="false">IF(G209="",$F$1*C209-B209,G209-B209)</f>
        <v>-0.565787999999998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2020/2/10</v>
      </c>
      <c r="M209" s="79" t="n">
        <f aca="false">(L209-K209+1)*B209</f>
        <v>12825</v>
      </c>
      <c r="N209" s="98" t="n">
        <f aca="false">H209/M209*365</f>
        <v>-0.0161023485380116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1549.79308000001</v>
      </c>
      <c r="Z209" s="40" t="n">
        <f aca="false">W209/X209-1</f>
        <v>0.048636217793818</v>
      </c>
      <c r="AA209" s="40" t="n">
        <f aca="false">S209/(X209-V209)-1</f>
        <v>0.0629557520398361</v>
      </c>
      <c r="AB209" s="40" t="n">
        <f aca="false">SUM($C$2:C209)*D209/SUM($B$2:B209)-1</f>
        <v>0.0566009289188769</v>
      </c>
      <c r="AC209" s="40" t="n">
        <f aca="false">Z209-AA209</f>
        <v>-0.0143195342460181</v>
      </c>
      <c r="AD209" s="57" t="n">
        <f aca="false">IF(E209-F209&lt;0,"达成",E209-F209)</f>
        <v>0.224191022222222</v>
      </c>
      <c r="AE209" s="57"/>
    </row>
    <row r="210" customFormat="false" ht="15" hidden="false" customHeight="false" outlineLevel="0" collapsed="false">
      <c r="A210" s="100" t="s">
        <v>809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0.0173226962962964</v>
      </c>
      <c r="H210" s="95" t="n">
        <f aca="false">IF(G210="",$F$1*C210-B210,G210-B210)</f>
        <v>2.33856400000002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2020/2/10</v>
      </c>
      <c r="M210" s="79" t="n">
        <f aca="false">(L210-K210+1)*B210</f>
        <v>12420</v>
      </c>
      <c r="N210" s="98" t="n">
        <f aca="false">H210/M210*365</f>
        <v>0.0687259146537848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997.050480000013</v>
      </c>
      <c r="Z210" s="40" t="n">
        <f aca="false">W210/X210-1</f>
        <v>0.0311578275000004</v>
      </c>
      <c r="AA210" s="40" t="n">
        <f aca="false">S210/(X210-V210)-1</f>
        <v>0.0402813198675838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0.202677303703704</v>
      </c>
      <c r="AE210" s="57"/>
    </row>
    <row r="211" customFormat="false" ht="15" hidden="false" customHeight="false" outlineLevel="0" collapsed="false">
      <c r="A211" s="100" t="s">
        <v>810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0.0168093833333335</v>
      </c>
      <c r="H211" s="95" t="n">
        <f aca="false">IF(G211="",$F$1*C211-B211,G211-B211)</f>
        <v>4.03425200000004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2020/2/10</v>
      </c>
      <c r="M211" s="79" t="n">
        <f aca="false">(L211-K211+1)*B211</f>
        <v>21840</v>
      </c>
      <c r="N211" s="98" t="n">
        <f aca="false">H211/M211*365</f>
        <v>0.0674222518315025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1010.28668500001</v>
      </c>
      <c r="Z211" s="40" t="n">
        <f aca="false">W211/X211-1</f>
        <v>0.0313364356389583</v>
      </c>
      <c r="AA211" s="40" t="n">
        <f aca="false">S211/(X211-V211)-1</f>
        <v>0.0404241120622535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0.273190616666667</v>
      </c>
      <c r="AE211" s="57"/>
    </row>
    <row r="212" customFormat="false" ht="15" hidden="false" customHeight="false" outlineLevel="0" collapsed="false">
      <c r="A212" s="100" t="s">
        <v>811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0.0180767666666668</v>
      </c>
      <c r="H212" s="95" t="n">
        <f aca="false">IF(G212="",$F$1*C212-B212,G212-B212)</f>
        <v>4.33842400000003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2020/2/10</v>
      </c>
      <c r="M212" s="79" t="n">
        <f aca="false">(L212-K212+1)*B212</f>
        <v>21600</v>
      </c>
      <c r="N212" s="98" t="n">
        <f aca="false">H212/M212*365</f>
        <v>0.073311331481482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977.816215000014</v>
      </c>
      <c r="Z212" s="40" t="n">
        <f aca="false">W212/X212-1</f>
        <v>0.0301051790332516</v>
      </c>
      <c r="AA212" s="40" t="n">
        <f aca="false">S212/(X212-V212)-1</f>
        <v>0.038752744114857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0.271923233333333</v>
      </c>
      <c r="AE212" s="57"/>
    </row>
    <row r="213" customFormat="false" ht="15" hidden="false" customHeight="false" outlineLevel="0" collapsed="false">
      <c r="A213" s="100" t="s">
        <v>812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0.0107177666666667</v>
      </c>
      <c r="H213" s="95" t="n">
        <f aca="false">IF(G213="",$F$1*C213-B213,G213-B213)</f>
        <v>2.57226400000002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2020/2/10</v>
      </c>
      <c r="M213" s="79" t="n">
        <f aca="false">(L213-K213+1)*B213</f>
        <v>21360</v>
      </c>
      <c r="N213" s="98" t="n">
        <f aca="false">H213/M213*365</f>
        <v>0.0439548857677906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1168.15363100002</v>
      </c>
      <c r="Z213" s="40" t="n">
        <f aca="false">W213/X213-1</f>
        <v>0.0357015168398538</v>
      </c>
      <c r="AA213" s="40" t="n">
        <f aca="false">S213/(X213-V213)-1</f>
        <v>0.0458599786512193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0.279282233333333</v>
      </c>
      <c r="AE213" s="57"/>
    </row>
    <row r="214" customFormat="false" ht="15" hidden="false" customHeight="false" outlineLevel="0" collapsed="false">
      <c r="A214" s="100" t="s">
        <v>813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0.0184856</v>
      </c>
      <c r="H214" s="95" t="n">
        <f aca="false">IF(G214="",$F$1*C214-B214,G214-B214)</f>
        <v>2.49555599999999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2020/2/10</v>
      </c>
      <c r="M214" s="79" t="n">
        <f aca="false">(L214-K214+1)*B214</f>
        <v>11880</v>
      </c>
      <c r="N214" s="98" t="n">
        <f aca="false">H214/M214*365</f>
        <v>0.0766732272727271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964.912110000019</v>
      </c>
      <c r="Z214" s="40" t="n">
        <f aca="false">W214/X214-1</f>
        <v>0.0293688056612393</v>
      </c>
      <c r="AA214" s="40" t="n">
        <f aca="false">S214/(X214-V214)-1</f>
        <v>0.0376813108667184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0.2015144</v>
      </c>
      <c r="AE214" s="57"/>
    </row>
    <row r="215" customFormat="false" ht="15" hidden="false" customHeight="false" outlineLevel="0" collapsed="false">
      <c r="A215" s="100" t="s">
        <v>814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0.0123939833333334</v>
      </c>
      <c r="H215" s="95" t="n">
        <f aca="false">IF(G215="",$F$1*C215-B215,G215-B215)</f>
        <v>2.97455600000001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2020/2/10</v>
      </c>
      <c r="M215" s="79" t="n">
        <f aca="false">(L215-K215+1)*B215</f>
        <v>20400</v>
      </c>
      <c r="N215" s="98" t="n">
        <f aca="false">H215/M215*365</f>
        <v>0.0532212225490197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1124.84751100001</v>
      </c>
      <c r="Z215" s="40" t="n">
        <f aca="false">W215/X215-1</f>
        <v>0.0339884426952717</v>
      </c>
      <c r="AA215" s="40" t="n">
        <f aca="false">S215/(X215-V215)-1</f>
        <v>0.0435191580280716</v>
      </c>
      <c r="AB215" s="40" t="n">
        <f aca="false">SUM($C$2:C215)*D215/SUM($B$2:B215)-1</f>
        <v>0.0379514395225868</v>
      </c>
      <c r="AC215" s="40" t="n">
        <f aca="false">Z215-AA215</f>
        <v>-0.00953071533279992</v>
      </c>
      <c r="AD215" s="57" t="n">
        <f aca="false">IF(E215-F215&lt;0,"达成",E215-F215)</f>
        <v>0.277606016666667</v>
      </c>
      <c r="AE215" s="57"/>
    </row>
    <row r="216" customFormat="false" ht="15" hidden="false" customHeight="false" outlineLevel="0" collapsed="false">
      <c r="A216" s="100" t="s">
        <v>815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-0.00346420740740722</v>
      </c>
      <c r="H216" s="95" t="n">
        <f aca="false">IF(G216="",$F$1*C216-B216,G216-B216)</f>
        <v>-0.467667999999975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2020/2/10</v>
      </c>
      <c r="M216" s="79" t="n">
        <f aca="false">(L216-K216+1)*B216</f>
        <v>11340</v>
      </c>
      <c r="N216" s="98" t="n">
        <f aca="false">H216/M216*365</f>
        <v>-0.0150528059964719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1553.56782400002</v>
      </c>
      <c r="Z216" s="40" t="n">
        <f aca="false">W216/X216-1</f>
        <v>0.0467519658140241</v>
      </c>
      <c r="AA216" s="40" t="n">
        <f aca="false">S216/(X216-V216)-1</f>
        <v>0.0597935902222222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0.223464207407407</v>
      </c>
      <c r="AE216" s="57"/>
    </row>
    <row r="217" customFormat="false" ht="15" hidden="false" customHeight="false" outlineLevel="0" collapsed="false">
      <c r="A217" s="100" t="s">
        <v>816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0.00205958518518535</v>
      </c>
      <c r="H217" s="95" t="n">
        <f aca="false">IF(G217="",$F$1*C217-B217,G217-B217)</f>
        <v>0.278044000000023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2020/2/10</v>
      </c>
      <c r="M217" s="79" t="n">
        <f aca="false">(L217-K217+1)*B217</f>
        <v>11205</v>
      </c>
      <c r="N217" s="98" t="n">
        <f aca="false">H217/M217*365</f>
        <v>0.00905721195894764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1402.40573700002</v>
      </c>
      <c r="Z217" s="40" t="n">
        <f aca="false">W217/X217-1</f>
        <v>0.0420322414805938</v>
      </c>
      <c r="AA217" s="40" t="n">
        <f aca="false">S217/(X217-V217)-1</f>
        <v>0.0536966754067634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0.217940414814815</v>
      </c>
      <c r="AE217" s="57"/>
    </row>
    <row r="218" customFormat="false" ht="15" hidden="false" customHeight="false" outlineLevel="0" collapsed="false">
      <c r="A218" s="100" t="s">
        <v>817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0.00205958518518535</v>
      </c>
      <c r="H218" s="95" t="n">
        <f aca="false">IF(G218="",$F$1*C218-B218,G218-B218)</f>
        <v>0.278044000000023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2020/2/10</v>
      </c>
      <c r="M218" s="79" t="n">
        <f aca="false">(L218-K218+1)*B218</f>
        <v>11070</v>
      </c>
      <c r="N218" s="98" t="n">
        <f aca="false">H218/M218*365</f>
        <v>0.00916766576332505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1402.33910600001</v>
      </c>
      <c r="Z218" s="40" t="n">
        <f aca="false">W218/X218-1</f>
        <v>0.0418608688358213</v>
      </c>
      <c r="AA218" s="40" t="n">
        <f aca="false">S218/(X218-V218)-1</f>
        <v>0.0534180058951299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0.217940414814815</v>
      </c>
      <c r="AE218" s="57"/>
    </row>
    <row r="219" customFormat="false" ht="15" hidden="false" customHeight="false" outlineLevel="0" collapsed="false">
      <c r="A219" s="100" t="s">
        <v>818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0.0100545481481483</v>
      </c>
      <c r="H219" s="95" t="n">
        <f aca="false">IF(G219="",$F$1*C219-B219,G219-B219)</f>
        <v>1.35736400000002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2020/2/10</v>
      </c>
      <c r="M219" s="79" t="n">
        <f aca="false">(L219-K219+1)*B219</f>
        <v>10935</v>
      </c>
      <c r="N219" s="98" t="n">
        <f aca="false">H219/M219*365</f>
        <v>0.0453075317786929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1181.86531500002</v>
      </c>
      <c r="Z219" s="40" t="n">
        <f aca="false">W219/X219-1</f>
        <v>0.0351379609038209</v>
      </c>
      <c r="AA219" s="40" t="n">
        <f aca="false">S219/(X219-V219)-1</f>
        <v>0.0447893755604052</v>
      </c>
      <c r="AB219" s="40" t="n">
        <f aca="false">SUM($C$2:C219)*D219/SUM($B$2:B219)-1</f>
        <v>0.0395355723204998</v>
      </c>
      <c r="AC219" s="40" t="n">
        <f aca="false">Z219-AA219</f>
        <v>-0.00965141465658426</v>
      </c>
      <c r="AD219" s="57" t="n">
        <f aca="false">IF(E219-F219&lt;0,"达成",E219-F219)</f>
        <v>0.209945451851852</v>
      </c>
      <c r="AE219" s="57"/>
    </row>
    <row r="220" customFormat="false" ht="15" hidden="false" customHeight="false" outlineLevel="0" collapsed="false">
      <c r="A220" s="100" t="s">
        <v>819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0.0102725925925928</v>
      </c>
      <c r="H220" s="95" t="n">
        <f aca="false">IF(G220="",$F$1*C220-B220,G220-B220)</f>
        <v>1.38680000000002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2020/2/10</v>
      </c>
      <c r="M220" s="79" t="n">
        <f aca="false">(L220-K220+1)*B220</f>
        <v>10530</v>
      </c>
      <c r="N220" s="98" t="n">
        <f aca="false">H220/M220*365</f>
        <v>0.0480704653371328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1176.11354500001</v>
      </c>
      <c r="Z220" s="40" t="n">
        <f aca="false">W220/X220-1</f>
        <v>0.0348271704175307</v>
      </c>
      <c r="AA220" s="40" t="n">
        <f aca="false">S220/(X220-V220)-1</f>
        <v>0.0443445276745731</v>
      </c>
      <c r="AB220" s="40" t="n">
        <f aca="false">SUM($C$2:C220)*D220/SUM($B$2:B220)-1</f>
        <v>0.0391620883920643</v>
      </c>
      <c r="AC220" s="40" t="n">
        <f aca="false">Z220-AA220</f>
        <v>-0.00951735725704239</v>
      </c>
      <c r="AD220" s="57" t="n">
        <f aca="false">IF(E220-F220&lt;0,"达成",E220-F220)</f>
        <v>0.209727407407407</v>
      </c>
      <c r="AE220" s="57"/>
    </row>
    <row r="221" customFormat="false" ht="15" hidden="false" customHeight="false" outlineLevel="0" collapsed="false">
      <c r="A221" s="100" t="s">
        <v>820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0.0136159407407408</v>
      </c>
      <c r="H221" s="95" t="n">
        <f aca="false">IF(G221="",$F$1*C221-B221,G221-B221)</f>
        <v>1.83815200000001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2020/2/10</v>
      </c>
      <c r="M221" s="79" t="n">
        <f aca="false">(L221-K221+1)*B221</f>
        <v>10395</v>
      </c>
      <c r="N221" s="98" t="n">
        <f aca="false">H221/M221*365</f>
        <v>0.064543095719096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1084.73117500002</v>
      </c>
      <c r="Z221" s="40" t="n">
        <f aca="false">W221/X221-1</f>
        <v>0.0319932509954288</v>
      </c>
      <c r="AA221" s="40" t="n">
        <f aca="false">S221/(X221-V221)-1</f>
        <v>0.0406918952042192</v>
      </c>
      <c r="AB221" s="40" t="n">
        <f aca="false">SUM($C$2:C221)*D221/SUM($B$2:B221)-1</f>
        <v>0.0355919679988204</v>
      </c>
      <c r="AC221" s="40" t="n">
        <f aca="false">Z221-AA221</f>
        <v>-0.00869864420879041</v>
      </c>
      <c r="AD221" s="57" t="n">
        <f aca="false">IF(E221-F221&lt;0,"达成",E221-F221)</f>
        <v>0.206384059259259</v>
      </c>
      <c r="AE221" s="57"/>
    </row>
    <row r="222" customFormat="false" ht="15" hidden="false" customHeight="false" outlineLevel="0" collapsed="false">
      <c r="A222" s="100" t="s">
        <v>821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0.00990010000000012</v>
      </c>
      <c r="H222" s="95" t="n">
        <f aca="false">IF(G222="",$F$1*C222-B222,G222-B222)</f>
        <v>2.37602400000003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2020/2/10</v>
      </c>
      <c r="M222" s="79" t="n">
        <f aca="false">(L222-K222+1)*B222</f>
        <v>18240</v>
      </c>
      <c r="N222" s="98" t="n">
        <f aca="false">H222/M222*365</f>
        <v>0.0475465328947374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1187.83801300002</v>
      </c>
      <c r="Z222" s="40" t="n">
        <f aca="false">W222/X222-1</f>
        <v>0.0347880513398746</v>
      </c>
      <c r="AA222" s="40" t="n">
        <f aca="false">S222/(X222-V222)-1</f>
        <v>0.0441621765924909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0.2800999</v>
      </c>
      <c r="AE222" s="57"/>
    </row>
    <row r="223" customFormat="false" ht="15" hidden="false" customHeight="false" outlineLevel="0" collapsed="false">
      <c r="A223" s="100" t="s">
        <v>822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0.0124530370370373</v>
      </c>
      <c r="H223" s="95" t="n">
        <f aca="false">IF(G223="",$F$1*C223-B223,G223-B223)</f>
        <v>1.68116000000003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2020/2/10</v>
      </c>
      <c r="M223" s="79" t="n">
        <f aca="false">(L223-K223+1)*B223</f>
        <v>10125</v>
      </c>
      <c r="N223" s="98" t="n">
        <f aca="false">H223/M223*365</f>
        <v>0.0606047802469148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1115.46191800002</v>
      </c>
      <c r="Z223" s="40" t="n">
        <f aca="false">W223/X223-1</f>
        <v>0.0325397292298721</v>
      </c>
      <c r="AA223" s="40" t="n">
        <f aca="false">S223/(X223-V223)-1</f>
        <v>0.0412642235291423</v>
      </c>
      <c r="AB223" s="40" t="n">
        <f aca="false">SUM($C$2:C223)*D223/SUM($B$2:B223)-1</f>
        <v>0.036343511026838</v>
      </c>
      <c r="AC223" s="40" t="n">
        <f aca="false">Z223-AA223</f>
        <v>-0.00872449429927014</v>
      </c>
      <c r="AD223" s="57" t="n">
        <f aca="false">IF(E223-F223&lt;0,"达成",E223-F223)</f>
        <v>0.207546962962963</v>
      </c>
      <c r="AE223" s="57"/>
    </row>
    <row r="224" customFormat="false" ht="15" hidden="false" customHeight="false" outlineLevel="0" collapsed="false">
      <c r="A224" s="100" t="s">
        <v>823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0.0114536666666667</v>
      </c>
      <c r="H224" s="95" t="n">
        <f aca="false">IF(G224="",$F$1*C224-B224,G224-B224)</f>
        <v>2.74888000000001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2020/2/10</v>
      </c>
      <c r="M224" s="79" t="n">
        <f aca="false">(L224-K224+1)*B224</f>
        <v>17760</v>
      </c>
      <c r="N224" s="98" t="n">
        <f aca="false">H224/M224*365</f>
        <v>0.0564944369369372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1144.40108800001</v>
      </c>
      <c r="Z224" s="40" t="n">
        <f aca="false">W224/X224-1</f>
        <v>0.0331518275782159</v>
      </c>
      <c r="AA224" s="40" t="n">
        <f aca="false">S224/(X224-V224)-1</f>
        <v>0.0419622152684536</v>
      </c>
      <c r="AB224" s="40" t="n">
        <f aca="false">SUM($C$2:C224)*D224/SUM($B$2:B224)-1</f>
        <v>0.0371498298957129</v>
      </c>
      <c r="AC224" s="40" t="n">
        <f aca="false">Z224-AA224</f>
        <v>-0.00881038769023768</v>
      </c>
      <c r="AD224" s="57" t="n">
        <f aca="false">IF(E224-F224&lt;0,"达成",E224-F224)</f>
        <v>0.278546333333333</v>
      </c>
      <c r="AE224" s="57"/>
    </row>
    <row r="225" customFormat="false" ht="15" hidden="false" customHeight="false" outlineLevel="0" collapsed="false">
      <c r="A225" s="100" t="s">
        <v>824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0.00928685000000004</v>
      </c>
      <c r="H225" s="95" t="n">
        <f aca="false">IF(G225="",$F$1*C225-B225,G225-B225)</f>
        <v>2.22884400000001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2020/2/10</v>
      </c>
      <c r="M225" s="79" t="n">
        <f aca="false">(L225-K225+1)*B225</f>
        <v>17040</v>
      </c>
      <c r="N225" s="98" t="n">
        <f aca="false">H225/M225*365</f>
        <v>0.0477422570422537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1205.83048000001</v>
      </c>
      <c r="Z225" s="40" t="n">
        <f aca="false">W225/X225-1</f>
        <v>0.0346901749136943</v>
      </c>
      <c r="AA225" s="40" t="n">
        <f aca="false">S225/(X225-V225)-1</f>
        <v>0.0438289688421643</v>
      </c>
      <c r="AB225" s="40" t="n">
        <f aca="false">SUM($C$2:C225)*D225/SUM($B$2:B225)-1</f>
        <v>0.0391207727272731</v>
      </c>
      <c r="AC225" s="40" t="n">
        <f aca="false">Z225-AA225</f>
        <v>-0.00913879392846995</v>
      </c>
      <c r="AD225" s="57" t="n">
        <f aca="false">IF(E225-F225&lt;0,"达成",E225-F225)</f>
        <v>0.28071315</v>
      </c>
      <c r="AE225" s="57"/>
    </row>
    <row r="226" customFormat="false" ht="15" hidden="false" customHeight="false" outlineLevel="0" collapsed="false">
      <c r="A226" s="100" t="s">
        <v>825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0.00532116666666672</v>
      </c>
      <c r="H226" s="95" t="n">
        <f aca="false">IF(G226="",$F$1*C226-B226,G226-B226)</f>
        <v>1.27708000000001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2020/2/10</v>
      </c>
      <c r="M226" s="79" t="n">
        <f aca="false">(L226-K226+1)*B226</f>
        <v>16800</v>
      </c>
      <c r="N226" s="98" t="n">
        <f aca="false">H226/M226*365</f>
        <v>0.0277460833333336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1318.01265000002</v>
      </c>
      <c r="Z226" s="40" t="n">
        <f aca="false">W226/X226-1</f>
        <v>0.0376575042857148</v>
      </c>
      <c r="AA226" s="40" t="n">
        <f aca="false">S226/(X226-V226)-1</f>
        <v>0.047492220430972</v>
      </c>
      <c r="AB226" s="40" t="n">
        <f aca="false">SUM($C$2:C226)*D226/SUM($B$2:B226)-1</f>
        <v>0.042884752857143</v>
      </c>
      <c r="AC226" s="40" t="n">
        <f aca="false">Z226-AA226</f>
        <v>-0.00983471614525722</v>
      </c>
      <c r="AD226" s="57" t="n">
        <f aca="false">IF(E226-F226&lt;0,"达成",E226-F226)</f>
        <v>0.284678833333333</v>
      </c>
      <c r="AE226" s="57"/>
    </row>
    <row r="227" customFormat="false" ht="15" hidden="false" customHeight="false" outlineLevel="0" collapsed="false">
      <c r="A227" s="100" t="s">
        <v>826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0.00612974814814817</v>
      </c>
      <c r="H227" s="95" t="n">
        <f aca="false">IF(G227="",$F$1*C227-B227,G227-B227)</f>
        <v>0.827516000000003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2020/2/10</v>
      </c>
      <c r="M227" s="79" t="n">
        <f aca="false">(L227-K227+1)*B227</f>
        <v>9315</v>
      </c>
      <c r="N227" s="98" t="n">
        <f aca="false">H227/M227*365</f>
        <v>0.032425479334407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1294.10013100001</v>
      </c>
      <c r="Z227" s="40" t="n">
        <f aca="false">W227/X227-1</f>
        <v>0.0368322223139323</v>
      </c>
      <c r="AA227" s="40" t="n">
        <f aca="false">S227/(X227-V227)-1</f>
        <v>0.0464048401810442</v>
      </c>
      <c r="AB227" s="40" t="n">
        <f aca="false">SUM($C$2:C227)*D227/SUM($B$2:B227)-1</f>
        <v>0.0418659431051662</v>
      </c>
      <c r="AC227" s="40" t="n">
        <f aca="false">Z227-AA227</f>
        <v>-0.00957261786711183</v>
      </c>
      <c r="AD227" s="57" t="n">
        <f aca="false">IF(E227-F227&lt;0,"达成",E227-F227)</f>
        <v>0.213870251851852</v>
      </c>
      <c r="AE227" s="57"/>
    </row>
    <row r="228" customFormat="false" ht="15" hidden="false" customHeight="false" outlineLevel="0" collapsed="false">
      <c r="A228" s="100" t="s">
        <v>827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-0.00295543703703692</v>
      </c>
      <c r="H228" s="95" t="n">
        <f aca="false">IF(G228="",$F$1*C228-B228,G228-B228)</f>
        <v>-0.398983999999984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2020/2/10</v>
      </c>
      <c r="M228" s="79" t="n">
        <f aca="false">(L228-K228+1)*B228</f>
        <v>9180</v>
      </c>
      <c r="N228" s="98" t="n">
        <f aca="false">H228/M228*365</f>
        <v>-0.0158637429193894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1560.48507600002</v>
      </c>
      <c r="Z228" s="40" t="n">
        <f aca="false">W228/X228-1</f>
        <v>0.0442439772044236</v>
      </c>
      <c r="AA228" s="40" t="n">
        <f aca="false">S228/(X228-V228)-1</f>
        <v>0.0556874974038428</v>
      </c>
      <c r="AB228" s="40" t="n">
        <f aca="false">SUM($C$2:C228)*D228/SUM($B$2:B228)-1</f>
        <v>0.0511805986957759</v>
      </c>
      <c r="AC228" s="40" t="n">
        <f aca="false">Z228-AA228</f>
        <v>-0.0114435201994192</v>
      </c>
      <c r="AD228" s="57" t="n">
        <f aca="false">IF(E228-F228&lt;0,"达成",E228-F228)</f>
        <v>0.222955437037037</v>
      </c>
      <c r="AE228" s="57"/>
    </row>
    <row r="229" customFormat="false" ht="15" hidden="false" customHeight="false" outlineLevel="0" collapsed="false">
      <c r="A229" s="100" t="s">
        <v>828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-0.011095762962963</v>
      </c>
      <c r="H229" s="95" t="n">
        <f aca="false">IF(G229="",$F$1*C229-B229,G229-B229)</f>
        <v>-1.497928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2020/2/10</v>
      </c>
      <c r="M229" s="79" t="n">
        <f aca="false">(L229-K229+1)*B229</f>
        <v>9045</v>
      </c>
      <c r="N229" s="98" t="n">
        <f aca="false">H229/M229*365</f>
        <v>-0.0604470668877834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0.0509541208586362</v>
      </c>
      <c r="AA229" s="40" t="n">
        <f aca="false">S229/(X229-V229)-1</f>
        <v>0.0640700044890865</v>
      </c>
      <c r="AB229" s="40" t="n">
        <f aca="false">SUM($C$2:C229)*D229/SUM($B$2:B229)-1</f>
        <v>0.059607011128372</v>
      </c>
      <c r="AC229" s="40" t="n">
        <f aca="false">Z229-AA229</f>
        <v>-0.0131158836304504</v>
      </c>
      <c r="AD229" s="57" t="n">
        <f aca="false">IF(E229-F229&lt;0,"达成",E229-F229)</f>
        <v>0.231095762962963</v>
      </c>
      <c r="AE229" s="57"/>
    </row>
    <row r="230" customFormat="false" ht="15" hidden="false" customHeight="false" outlineLevel="0" collapsed="false">
      <c r="A230" s="100" t="s">
        <v>829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-0.0140030222222221</v>
      </c>
      <c r="H230" s="95" t="n">
        <f aca="false">IF(G230="",$F$1*C230-B230,G230-B230)</f>
        <v>-1.89040799999998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2020/2/10</v>
      </c>
      <c r="M230" s="79" t="n">
        <f aca="false">(L230-K230+1)*B230</f>
        <v>8640</v>
      </c>
      <c r="N230" s="98" t="n">
        <f aca="false">H230/M230*365</f>
        <v>-0.0798609861111102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1891.57279800002</v>
      </c>
      <c r="Z230" s="40" t="n">
        <f aca="false">W230/X230-1</f>
        <v>0.0532237703432756</v>
      </c>
      <c r="AA230" s="40" t="n">
        <f aca="false">S230/(X230-V230)-1</f>
        <v>0.0668585028795949</v>
      </c>
      <c r="AB230" s="40" t="n">
        <f aca="false">SUM($C$2:C230)*D230/SUM($B$2:B230)-1</f>
        <v>0.0624653584130561</v>
      </c>
      <c r="AC230" s="40" t="n">
        <f aca="false">Z230-AA230</f>
        <v>-0.0136347325363193</v>
      </c>
      <c r="AD230" s="57" t="n">
        <f aca="false">IF(E230-F230&lt;0,"达成",E230-F230)</f>
        <v>0.234003022222222</v>
      </c>
      <c r="AE230" s="57"/>
    </row>
    <row r="231" customFormat="false" ht="15" hidden="false" customHeight="false" outlineLevel="0" collapsed="false">
      <c r="A231" s="100" t="s">
        <v>830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-0.0187273185185185</v>
      </c>
      <c r="H231" s="95" t="n">
        <f aca="false">IF(G231="",$F$1*C231-B231,G231-B231)</f>
        <v>-2.528188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2020/2/10</v>
      </c>
      <c r="M231" s="79" t="n">
        <f aca="false">(L231-K231+1)*B231</f>
        <v>8505</v>
      </c>
      <c r="N231" s="98" t="n">
        <f aca="false">H231/M231*365</f>
        <v>-0.108499543797766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2037.17041600002</v>
      </c>
      <c r="Z231" s="40" t="n">
        <f aca="false">W231/X231-1</f>
        <v>0.0571035855921518</v>
      </c>
      <c r="AA231" s="40" t="n">
        <f aca="false">S231/(X231-V231)-1</f>
        <v>0.0716627683787141</v>
      </c>
      <c r="AB231" s="40" t="n">
        <f aca="false">SUM($C$2:C231)*D231/SUM($B$2:B231)-1</f>
        <v>0.0673351079467419</v>
      </c>
      <c r="AC231" s="40" t="n">
        <f aca="false">Z231-AA231</f>
        <v>-0.0145591827865623</v>
      </c>
      <c r="AD231" s="57" t="n">
        <f aca="false">IF(E231-F231&lt;0,"达成",E231-F231)</f>
        <v>0.238727318518519</v>
      </c>
      <c r="AE231" s="57"/>
    </row>
    <row r="232" customFormat="false" ht="15" hidden="false" customHeight="false" outlineLevel="0" collapsed="false">
      <c r="A232" s="100" t="s">
        <v>831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-0.0148752</v>
      </c>
      <c r="H232" s="95" t="n">
        <f aca="false">IF(G232="",$F$1*C232-B232,G232-B232)</f>
        <v>-2.008152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2020/2/10</v>
      </c>
      <c r="M232" s="79" t="n">
        <f aca="false">(L232-K232+1)*B232</f>
        <v>8370</v>
      </c>
      <c r="N232" s="98" t="n">
        <f aca="false">H232/M232*365</f>
        <v>-0.0875717419354837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1918.21819000002</v>
      </c>
      <c r="Z232" s="40" t="n">
        <f aca="false">W232/X232-1</f>
        <v>0.0535665509634187</v>
      </c>
      <c r="AA232" s="40" t="n">
        <f aca="false">S232/(X232-V232)-1</f>
        <v>0.0671593761400571</v>
      </c>
      <c r="AB232" s="40" t="n">
        <f aca="false">SUM($C$2:C232)*D232/SUM($B$2:B232)-1</f>
        <v>0.0629299047752028</v>
      </c>
      <c r="AC232" s="40" t="n">
        <f aca="false">Z232-AA232</f>
        <v>-0.0135928251766384</v>
      </c>
      <c r="AD232" s="57" t="n">
        <f aca="false">IF(E232-F232&lt;0,"达成",E232-F232)</f>
        <v>0.2348752</v>
      </c>
      <c r="AE232" s="57"/>
    </row>
    <row r="233" customFormat="false" ht="15" hidden="false" customHeight="false" outlineLevel="0" collapsed="false">
      <c r="A233" s="100" t="s">
        <v>832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-0.012476711111111</v>
      </c>
      <c r="H233" s="95" t="n">
        <f aca="false">IF(G233="",$F$1*C233-B233,G233-B233)</f>
        <v>-1.68435599999998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2020/2/10</v>
      </c>
      <c r="M233" s="79" t="n">
        <f aca="false">(L233-K233+1)*B233</f>
        <v>8235</v>
      </c>
      <c r="N233" s="98" t="n">
        <f aca="false">H233/M233*365</f>
        <v>-0.0746557304189426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1844.66705500002</v>
      </c>
      <c r="Z233" s="40" t="n">
        <f aca="false">W233/X233-1</f>
        <v>0.0513191557935742</v>
      </c>
      <c r="AA233" s="40" t="n">
        <f aca="false">S233/(X233-V233)-1</f>
        <v>0.0642804294707708</v>
      </c>
      <c r="AB233" s="40" t="n">
        <f aca="false">SUM($C$2:C233)*D233/SUM($B$2:B233)-1</f>
        <v>0.0601387396021704</v>
      </c>
      <c r="AC233" s="40" t="n">
        <f aca="false">Z233-AA233</f>
        <v>-0.0129612736771967</v>
      </c>
      <c r="AD233" s="57" t="n">
        <f aca="false">IF(E233-F233&lt;0,"达成",E233-F233)</f>
        <v>0.232476711111111</v>
      </c>
      <c r="AE233" s="57"/>
    </row>
    <row r="234" customFormat="false" ht="15" hidden="false" customHeight="false" outlineLevel="0" collapsed="false">
      <c r="A234" s="100" t="s">
        <v>833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-0.0233062518518518</v>
      </c>
      <c r="H234" s="95" t="n">
        <f aca="false">IF(G234="",$F$1*C234-B234,G234-B234)</f>
        <v>-3.146344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2020/2/10</v>
      </c>
      <c r="M234" s="79" t="n">
        <f aca="false">(L234-K234+1)*B234</f>
        <v>8100</v>
      </c>
      <c r="N234" s="98" t="n">
        <f aca="false">H234/M234*365</f>
        <v>-0.141779698765432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2182.89256300002</v>
      </c>
      <c r="Z234" s="40" t="n">
        <f aca="false">W234/X234-1</f>
        <v>0.0605014568458984</v>
      </c>
      <c r="AA234" s="40" t="n">
        <f aca="false">S234/(X234-V234)-1</f>
        <v>0.0757102849316291</v>
      </c>
      <c r="AB234" s="40" t="n">
        <f aca="false">SUM($C$2:C234)*D234/SUM($B$2:B234)-1</f>
        <v>0.0716104185975612</v>
      </c>
      <c r="AC234" s="40" t="n">
        <f aca="false">Z234-AA234</f>
        <v>-0.0152088280857308</v>
      </c>
      <c r="AD234" s="57" t="n">
        <f aca="false">IF(E234-F234&lt;0,"达成",E234-F234)</f>
        <v>0.243306251851852</v>
      </c>
      <c r="AE234" s="57"/>
    </row>
    <row r="235" customFormat="false" ht="15" hidden="false" customHeight="false" outlineLevel="0" collapsed="false">
      <c r="A235" s="100" t="s">
        <v>834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-0.0393688592592593</v>
      </c>
      <c r="H235" s="95" t="n">
        <f aca="false">IF(G235="",$F$1*C235-B235,G235-B235)</f>
        <v>-5.314796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2020/2/10</v>
      </c>
      <c r="M235" s="79" t="n">
        <f aca="false">(L235-K235+1)*B235</f>
        <v>7695</v>
      </c>
      <c r="N235" s="98" t="n">
        <f aca="false">H235/M235*365</f>
        <v>-0.252098835607537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2701.75054000002</v>
      </c>
      <c r="Z235" s="40" t="n">
        <f aca="false">W235/X235-1</f>
        <v>0.0746030799392521</v>
      </c>
      <c r="AA235" s="40" t="n">
        <f aca="false">S235/(X235-V235)-1</f>
        <v>0.0932693669180089</v>
      </c>
      <c r="AB235" s="40" t="n">
        <f aca="false">SUM($C$2:C235)*D235/SUM($B$2:B235)-1</f>
        <v>0.0892043131299185</v>
      </c>
      <c r="AC235" s="40" t="n">
        <f aca="false">Z235-AA235</f>
        <v>-0.0186662869787568</v>
      </c>
      <c r="AD235" s="57" t="n">
        <f aca="false">IF(E235-F235&lt;0,"达成",E235-F235)</f>
        <v>0.259368859259259</v>
      </c>
      <c r="AE235" s="57"/>
    </row>
    <row r="236" customFormat="false" ht="15" hidden="false" customHeight="false" outlineLevel="0" collapsed="false">
      <c r="A236" s="100" t="s">
        <v>835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-0.0520154370370369</v>
      </c>
      <c r="H236" s="95" t="n">
        <f aca="false">IF(G236="",$F$1*C236-B236,G236-B236)</f>
        <v>-7.02208399999998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2020/2/10</v>
      </c>
      <c r="M236" s="79" t="n">
        <f aca="false">(L236-K236+1)*B236</f>
        <v>7560</v>
      </c>
      <c r="N236" s="98" t="n">
        <f aca="false">H236/M236*365</f>
        <v>-0.339029187830687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3123.56053500001</v>
      </c>
      <c r="Z236" s="40" t="n">
        <f aca="false">W236/X236-1</f>
        <v>0.0859301385144433</v>
      </c>
      <c r="AA236" s="40" t="n">
        <f aca="false">S236/(X236-V236)-1</f>
        <v>0.107330809410155</v>
      </c>
      <c r="AB236" s="40" t="n">
        <f aca="false">SUM($C$2:C236)*D236/SUM($B$2:B236)-1</f>
        <v>0.103327120632738</v>
      </c>
      <c r="AC236" s="40" t="n">
        <f aca="false">Z236-AA236</f>
        <v>-0.0214006708957113</v>
      </c>
      <c r="AD236" s="57" t="n">
        <f aca="false">IF(E236-F236&lt;0,"达成",E236-F236)</f>
        <v>0.272015437037037</v>
      </c>
      <c r="AE236" s="57"/>
    </row>
    <row r="237" customFormat="false" ht="15" hidden="false" customHeight="false" outlineLevel="0" collapsed="false">
      <c r="A237" s="100" t="s">
        <v>836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-0.0514339851851852</v>
      </c>
      <c r="H237" s="95" t="n">
        <f aca="false">IF(G237="",$F$1*C237-B237,G237-B237)</f>
        <v>-6.94358800000001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2020/2/10</v>
      </c>
      <c r="M237" s="79" t="n">
        <f aca="false">(L237-K237+1)*B237</f>
        <v>7425</v>
      </c>
      <c r="N237" s="98" t="n">
        <f aca="false">H237/M237*365</f>
        <v>-0.341334628956229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3104.80420600002</v>
      </c>
      <c r="Z237" s="40" t="n">
        <f aca="false">W237/X237-1</f>
        <v>0.0850981007537348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0.271433985185185</v>
      </c>
      <c r="AE237" s="57"/>
    </row>
    <row r="238" customFormat="false" ht="15" hidden="false" customHeight="false" outlineLevel="0" collapsed="false">
      <c r="A238" s="100" t="s">
        <v>837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-0.0526695703703703</v>
      </c>
      <c r="H238" s="95" t="n">
        <f aca="false">IF(G238="",$F$1*C238-B238,G238-B238)</f>
        <v>-7.11039199999999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2020/2/10</v>
      </c>
      <c r="M238" s="79" t="n">
        <f aca="false">(L238-K238+1)*B238</f>
        <v>7290</v>
      </c>
      <c r="N238" s="98" t="n">
        <f aca="false">H238/M238*365</f>
        <v>-0.356007281207133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3145.39817600001</v>
      </c>
      <c r="Z238" s="40" t="n">
        <f aca="false">W238/X238-1</f>
        <v>0.0858929048607322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0.27266957037037</v>
      </c>
      <c r="AE238" s="57"/>
    </row>
    <row r="239" customFormat="false" ht="15" hidden="false" customHeight="false" outlineLevel="0" collapsed="false">
      <c r="A239" s="100" t="s">
        <v>838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-0.0435117037037036</v>
      </c>
      <c r="H239" s="95" t="n">
        <f aca="false">IF(G239="",$F$1*C239-B239,G239-B239)</f>
        <v>-5.87407999999999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2020/2/10</v>
      </c>
      <c r="M239" s="79" t="n">
        <f aca="false">(L239-K239+1)*B239</f>
        <v>7155</v>
      </c>
      <c r="N239" s="98" t="n">
        <f aca="false">H239/M239*365</f>
        <v>-0.29965607267645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0.0771146794721811</v>
      </c>
      <c r="AA239" s="40" t="n">
        <f aca="false">S239/(X239-V239)-1</f>
        <v>0.0960562833859424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0.263511703703704</v>
      </c>
      <c r="AE239" s="57"/>
    </row>
    <row r="240" customFormat="false" ht="15" hidden="false" customHeight="false" outlineLevel="0" collapsed="false">
      <c r="A240" s="100" t="s">
        <v>839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-0.0250506074074074</v>
      </c>
      <c r="H240" s="95" t="n">
        <f aca="false">IF(G240="",$F$1*C240-B240,G240-B240)</f>
        <v>-3.381832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2020/2/10</v>
      </c>
      <c r="M240" s="79" t="n">
        <f aca="false">(L240-K240+1)*B240</f>
        <v>6750</v>
      </c>
      <c r="N240" s="98" t="n">
        <f aca="false">H240/M240*365</f>
        <v>-0.182869434074074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2222.33795800001</v>
      </c>
      <c r="Z240" s="40" t="n">
        <f aca="false">W240/X240-1</f>
        <v>0.0602422867443755</v>
      </c>
      <c r="AA240" s="40" t="n">
        <f aca="false">S240/(X240-V240)-1</f>
        <v>0.0749721497541682</v>
      </c>
      <c r="AB240" s="40" t="n">
        <f aca="false">SUM($C$2:C240)*D240/SUM($B$2:B240)-1</f>
        <v>0.0714790083491466</v>
      </c>
      <c r="AC240" s="40" t="n">
        <f aca="false">Z240-AA240</f>
        <v>-0.0147298630097927</v>
      </c>
      <c r="AD240" s="57" t="n">
        <f aca="false">IF(E240-F240&lt;0,"达成",E240-F240)</f>
        <v>0.245050607407407</v>
      </c>
      <c r="AE240" s="57"/>
    </row>
    <row r="241" customFormat="false" ht="15" hidden="false" customHeight="false" outlineLevel="0" collapsed="false">
      <c r="A241" s="100" t="s">
        <v>840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-0.0382786370370371</v>
      </c>
      <c r="H241" s="95" t="n">
        <f aca="false">IF(G241="",$F$1*C241-B241,G241-B241)</f>
        <v>-5.16761600000001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2020/2/10</v>
      </c>
      <c r="M241" s="79" t="n">
        <f aca="false">(L241-K241+1)*B241</f>
        <v>6615</v>
      </c>
      <c r="N241" s="98" t="n">
        <f aca="false">H241/M241*365</f>
        <v>-0.285136786092215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2659.41581800002</v>
      </c>
      <c r="Z241" s="40" t="n">
        <f aca="false">W241/X241-1</f>
        <v>0.0718275710465905</v>
      </c>
      <c r="AA241" s="40" t="n">
        <f aca="false">S241/(X241-V241)-1</f>
        <v>0.0893105330323427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0.258278637037037</v>
      </c>
      <c r="AE241" s="57"/>
    </row>
    <row r="242" customFormat="false" ht="15" hidden="false" customHeight="false" outlineLevel="0" collapsed="false">
      <c r="A242" s="100" t="s">
        <v>841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-0.0415493037037036</v>
      </c>
      <c r="H242" s="95" t="n">
        <f aca="false">IF(G242="",$F$1*C242-B242,G242-B242)</f>
        <v>-5.60915599999998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2020/2/10</v>
      </c>
      <c r="M242" s="79" t="n">
        <f aca="false">(L242-K242+1)*B242</f>
        <v>6480</v>
      </c>
      <c r="N242" s="98" t="n">
        <f aca="false">H242/M242*365</f>
        <v>-0.315947830246913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2770.67999200001</v>
      </c>
      <c r="Z242" s="40" t="n">
        <f aca="false">W242/X242-1</f>
        <v>0.0745608178686763</v>
      </c>
      <c r="AA242" s="40" t="n">
        <f aca="false">S242/(X242-V242)-1</f>
        <v>0.0926271502779139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0.261549303703704</v>
      </c>
      <c r="AE242" s="57"/>
    </row>
    <row r="243" customFormat="false" ht="15" hidden="false" customHeight="false" outlineLevel="0" collapsed="false">
      <c r="A243" s="100" t="s">
        <v>842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-0.0479452740740739</v>
      </c>
      <c r="H243" s="95" t="n">
        <f aca="false">IF(G243="",$F$1*C243-B243,G243-B243)</f>
        <v>-6.47261199999997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2020/2/10</v>
      </c>
      <c r="M243" s="79" t="n">
        <f aca="false">(L243-K243+1)*B243</f>
        <v>6345</v>
      </c>
      <c r="N243" s="98" t="n">
        <f aca="false">H243/M243*365</f>
        <v>-0.372340958234829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2991.01128000001</v>
      </c>
      <c r="Z243" s="40" t="n">
        <f aca="false">W243/X243-1</f>
        <v>0.0801987204719135</v>
      </c>
      <c r="AA243" s="40" t="n">
        <f aca="false">S243/(X243-V243)-1</f>
        <v>0.0995438267418112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0.267945274074074</v>
      </c>
      <c r="AE243" s="57"/>
    </row>
    <row r="244" customFormat="false" ht="15" hidden="false" customHeight="false" outlineLevel="0" collapsed="false">
      <c r="A244" s="100" t="s">
        <v>843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-0.0416219851851849</v>
      </c>
      <c r="H244" s="95" t="n">
        <f aca="false">IF(G244="",$F$1*C244-B244,G244-B244)</f>
        <v>-5.61896799999997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2020/2/10</v>
      </c>
      <c r="M244" s="79" t="n">
        <f aca="false">(L244-K244+1)*B244</f>
        <v>6210</v>
      </c>
      <c r="N244" s="98" t="n">
        <f aca="false">H244/M244*365</f>
        <v>-0.330261404186794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2772.84857800001</v>
      </c>
      <c r="Z244" s="40" t="n">
        <f aca="false">W244/X244-1</f>
        <v>0.0740809131178202</v>
      </c>
      <c r="AA244" s="40" t="n">
        <f aca="false">S244/(X244-V244)-1</f>
        <v>0.0918703876923408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0.261621985185185</v>
      </c>
      <c r="AE244" s="57"/>
    </row>
    <row r="245" customFormat="false" ht="15" hidden="false" customHeight="false" outlineLevel="0" collapsed="false">
      <c r="A245" s="100" t="s">
        <v>844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-0.0525968888888888</v>
      </c>
      <c r="H245" s="95" t="n">
        <f aca="false">IF(G245="",$F$1*C245-B245,G245-B245)</f>
        <v>-7.10057999999999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2020/2/10</v>
      </c>
      <c r="M245" s="79" t="n">
        <f aca="false">(L245-K245+1)*B245</f>
        <v>5805</v>
      </c>
      <c r="N245" s="98" t="n">
        <f aca="false">H245/M245*365</f>
        <v>-0.446461963824289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0.0839288926128046</v>
      </c>
      <c r="AA245" s="40" t="n">
        <f aca="false">S245/(X245-V245)-1</f>
        <v>0.103993473370545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0.272596888888889</v>
      </c>
      <c r="AE245" s="57"/>
    </row>
    <row r="246" customFormat="false" ht="15" hidden="false" customHeight="false" outlineLevel="0" collapsed="false">
      <c r="A246" s="100" t="s">
        <v>845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-0.0568124148148147</v>
      </c>
      <c r="H246" s="95" t="n">
        <f aca="false">IF(G246="",$F$1*C246-B246,G246-B246)</f>
        <v>-7.66967599999998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2020/2/10</v>
      </c>
      <c r="M246" s="79" t="n">
        <f aca="false">(L246-K246+1)*B246</f>
        <v>5670</v>
      </c>
      <c r="N246" s="98" t="n">
        <f aca="false">H246/M246*365</f>
        <v>-0.493726938271604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3304.69824400001</v>
      </c>
      <c r="Z246" s="40" t="n">
        <f aca="false">W246/X246-1</f>
        <v>0.087657778355438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-0.0208631302954374</v>
      </c>
      <c r="AD246" s="57" t="n">
        <f aca="false">IF(E246-F246&lt;0,"达成",E246-F246)</f>
        <v>0.276812414814815</v>
      </c>
      <c r="AE246" s="57"/>
    </row>
    <row r="247" customFormat="false" ht="15" hidden="false" customHeight="false" outlineLevel="0" collapsed="false">
      <c r="A247" s="100" t="s">
        <v>846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-0.0732384296296295</v>
      </c>
      <c r="H247" s="95" t="n">
        <f aca="false">IF(G247="",$F$1*C247-B247,G247-B247)</f>
        <v>-9.88718799999998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2020/2/10</v>
      </c>
      <c r="M247" s="79" t="n">
        <f aca="false">(L247-K247+1)*B247</f>
        <v>5400</v>
      </c>
      <c r="N247" s="98" t="n">
        <f aca="false">H247/M247*365</f>
        <v>-0.668300670370369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3901.98127800001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-0.0244376479034871</v>
      </c>
      <c r="AD247" s="57" t="n">
        <f aca="false">IF(E247-F247&lt;0,"达成",E247-F247)</f>
        <v>0.29323842962963</v>
      </c>
      <c r="AE247" s="57"/>
    </row>
    <row r="248" customFormat="false" ht="15" hidden="false" customHeight="false" outlineLevel="0" collapsed="false">
      <c r="A248" s="100" t="s">
        <v>847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-0.0754915555555555</v>
      </c>
      <c r="H248" s="95" t="n">
        <f aca="false">IF(G248="",$F$1*C248-B248,G248-B248)</f>
        <v>-10.19136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2020/2/10</v>
      </c>
      <c r="M248" s="79" t="n">
        <f aca="false">(L248-K248+1)*B248</f>
        <v>5265</v>
      </c>
      <c r="N248" s="98" t="n">
        <f aca="false">H248/M248*365</f>
        <v>-0.706523532763532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3986.65499200001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Z248-AA248</f>
        <v>-0.0247698528010223</v>
      </c>
      <c r="AD248" s="57" t="n">
        <f aca="false">IF(E248-F248&lt;0,"达成",E248-F248)</f>
        <v>0.295491555555556</v>
      </c>
      <c r="AE248" s="57"/>
    </row>
    <row r="249" customFormat="false" ht="15" hidden="false" customHeight="false" outlineLevel="0" collapsed="false">
      <c r="A249" s="100" t="s">
        <v>848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-0.0840679703703704</v>
      </c>
      <c r="H249" s="95" t="n">
        <f aca="false">IF(G249="",$F$1*C249-B249,G249-B249)</f>
        <v>-11.349176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2020/2/10</v>
      </c>
      <c r="M249" s="79" t="n">
        <f aca="false">(L249-K249+1)*B249</f>
        <v>4860</v>
      </c>
      <c r="N249" s="98" t="n">
        <f aca="false">H249/M249*365</f>
        <v>-0.852355810699588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4310.50755700001</v>
      </c>
      <c r="Z249" s="40" t="n">
        <f aca="false">W249/X249-1</f>
        <v>0.113121835900801</v>
      </c>
      <c r="AA249" s="40" t="n">
        <f aca="false">S249/(X249-V249)-1</f>
        <v>0.139692206384382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0.30406797037037</v>
      </c>
      <c r="AE249" s="57"/>
    </row>
    <row r="250" customFormat="false" ht="15" hidden="false" customHeight="false" outlineLevel="0" collapsed="false">
      <c r="A250" s="100" t="s">
        <v>849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-0.0943887407407408</v>
      </c>
      <c r="H250" s="95" t="n">
        <f aca="false">IF(G250="",$F$1*C250-B250,G250-B250)</f>
        <v>-12.74248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2020/2/10</v>
      </c>
      <c r="M250" s="79" t="n">
        <f aca="false">(L250-K250+1)*B250</f>
        <v>4725</v>
      </c>
      <c r="N250" s="98" t="n">
        <f aca="false">H250/M250*365</f>
        <v>-0.984339724867725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4711.15211900001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0.314388740740741</v>
      </c>
      <c r="AE250" s="57"/>
    </row>
    <row r="251" customFormat="false" ht="15" hidden="false" customHeight="false" outlineLevel="0" collapsed="false">
      <c r="A251" s="100" t="s">
        <v>850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-0.0827597037037036</v>
      </c>
      <c r="H251" s="95" t="n">
        <f aca="false">IF(G251="",$F$1*C251-B251,G251-B251)</f>
        <v>-11.17256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2020/2/10</v>
      </c>
      <c r="M251" s="79" t="n">
        <f aca="false">(L251-K251+1)*B251</f>
        <v>4590</v>
      </c>
      <c r="N251" s="98" t="n">
        <f aca="false">H251/M251*365</f>
        <v>-0.888449760348583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0.302759703703704</v>
      </c>
      <c r="AE251" s="57"/>
    </row>
    <row r="252" customFormat="false" ht="15" hidden="false" customHeight="false" outlineLevel="0" collapsed="false">
      <c r="A252" s="100" t="s">
        <v>851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-0.0939526518518518</v>
      </c>
      <c r="H252" s="95" t="n">
        <f aca="false">IF(G252="",$F$1*C252-B252,G252-B252)</f>
        <v>-12.683608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2020/2/10</v>
      </c>
      <c r="M252" s="79" t="n">
        <f aca="false">(L252-K252+1)*B252</f>
        <v>4455</v>
      </c>
      <c r="N252" s="98" t="n">
        <f aca="false">H252/M252*365</f>
        <v>-1.0391732704826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4696.19792800001</v>
      </c>
      <c r="Z252" s="40" t="n">
        <f aca="false">W252/X252-1</f>
        <v>0.121947492287718</v>
      </c>
      <c r="AA252" s="40" t="n">
        <f aca="false">S252/(X252-V252)-1</f>
        <v>0.150219784032976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0.313952651851852</v>
      </c>
      <c r="AE252" s="57"/>
    </row>
    <row r="253" customFormat="false" ht="15" hidden="false" customHeight="false" outlineLevel="0" collapsed="false">
      <c r="A253" s="100" t="s">
        <v>852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-0.0918448888888888</v>
      </c>
      <c r="H253" s="95" t="n">
        <f aca="false">IF(G253="",$F$1*C253-B253,G253-B253)</f>
        <v>-12.39906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2020/2/10</v>
      </c>
      <c r="M253" s="79" t="n">
        <f aca="false">(L253-K253+1)*B253</f>
        <v>4320</v>
      </c>
      <c r="N253" s="98" t="n">
        <f aca="false">H253/M253*365</f>
        <v>-1.04760576388889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4613.07900800001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0.311844888888889</v>
      </c>
      <c r="AE253" s="57"/>
    </row>
    <row r="254" customFormat="false" ht="15" hidden="false" customHeight="false" outlineLevel="0" collapsed="false">
      <c r="A254" s="100" t="s">
        <v>853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-0.103910014814815</v>
      </c>
      <c r="H254" s="95" t="n">
        <f aca="false">IF(G254="",$F$1*C254-B254,G254-B254)</f>
        <v>-14.027852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2020/2/10</v>
      </c>
      <c r="M254" s="79" t="n">
        <f aca="false">(L254-K254+1)*B254</f>
        <v>3915</v>
      </c>
      <c r="N254" s="98" t="n">
        <f aca="false">H254/M254*365</f>
        <v>-1.30783294508301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5096.52342400001</v>
      </c>
      <c r="Z254" s="40" t="n">
        <f aca="false">W254/X254-1</f>
        <v>0.1314214395049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0.323910014814815</v>
      </c>
      <c r="AE254" s="57"/>
    </row>
    <row r="255" customFormat="false" ht="15" hidden="false" customHeight="false" outlineLevel="0" collapsed="false">
      <c r="A255" s="100" t="s">
        <v>854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-0.101802251851852</v>
      </c>
      <c r="H255" s="95" t="n">
        <f aca="false">IF(G255="",$F$1*C255-B255,G255-B255)</f>
        <v>-13.743304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2020/2/10</v>
      </c>
      <c r="M255" s="79" t="n">
        <f aca="false">(L255-K255+1)*B255</f>
        <v>3780</v>
      </c>
      <c r="N255" s="98" t="n">
        <f aca="false">H255/M255*365</f>
        <v>-1.32706506878307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5009.42812200001</v>
      </c>
      <c r="Z255" s="40" t="n">
        <f aca="false">W255/X255-1</f>
        <v>0.12872743471669</v>
      </c>
      <c r="AA255" s="40" t="n">
        <f aca="false">S255/(X255-V255)-1</f>
        <v>0.158189902668947</v>
      </c>
      <c r="AB255" s="40" t="n">
        <f aca="false">SUM($C$2:C255)*D255/SUM($B$2:B255)-1</f>
        <v>0.156193895464474</v>
      </c>
      <c r="AC255" s="40" t="n">
        <f aca="false">Z255-AA255</f>
        <v>-0.0294624679522562</v>
      </c>
      <c r="AD255" s="57" t="n">
        <f aca="false">IF(E255-F255&lt;0,"达成",E255-F255)</f>
        <v>0.321802251851852</v>
      </c>
      <c r="AE255" s="57"/>
    </row>
    <row r="256" customFormat="false" ht="15" hidden="false" customHeight="false" outlineLevel="0" collapsed="false">
      <c r="A256" s="100" t="s">
        <v>855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-0.0997671703703703</v>
      </c>
      <c r="H256" s="95" t="n">
        <f aca="false">IF(G256="",$F$1*C256-B256,G256-B256)</f>
        <v>-13.468568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2020/2/10</v>
      </c>
      <c r="M256" s="79" t="n">
        <f aca="false">(L256-K256+1)*B256</f>
        <v>3645</v>
      </c>
      <c r="N256" s="98" t="n">
        <f aca="false">H256/M256*365</f>
        <v>-1.34870434019204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4928.73851000001</v>
      </c>
      <c r="Z256" s="40" t="n">
        <f aca="false">W256/X256-1</f>
        <v>0.126216095006402</v>
      </c>
      <c r="AA256" s="40" t="n">
        <f aca="false">S256/(X256-V256)-1</f>
        <v>0.15498115254992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0.31976717037037</v>
      </c>
      <c r="AE256" s="57"/>
    </row>
    <row r="257" customFormat="false" ht="15" hidden="false" customHeight="false" outlineLevel="0" collapsed="false">
      <c r="A257" s="100" t="s">
        <v>856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-0.100130577777778</v>
      </c>
      <c r="H257" s="95" t="n">
        <f aca="false">IF(G257="",$F$1*C257-B257,G257-B257)</f>
        <v>-13.517628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2020/2/10</v>
      </c>
      <c r="M257" s="79" t="n">
        <f aca="false">(L257-K257+1)*B257</f>
        <v>3510</v>
      </c>
      <c r="N257" s="98" t="n">
        <f aca="false">H257/M257*365</f>
        <v>-1.40567926495726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4942.15330800001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0.320130577777778</v>
      </c>
      <c r="AE257" s="57"/>
    </row>
    <row r="258" customFormat="false" ht="15" hidden="false" customHeight="false" outlineLevel="0" collapsed="false">
      <c r="A258" s="100" t="s">
        <v>857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-0.0977320888888888</v>
      </c>
      <c r="H258" s="95" t="n">
        <f aca="false">IF(G258="",$F$1*C258-B258,G258-B258)</f>
        <v>-13.193832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2020/2/10</v>
      </c>
      <c r="M258" s="79" t="n">
        <f aca="false">(L258-K258+1)*B258</f>
        <v>3375</v>
      </c>
      <c r="N258" s="98" t="n">
        <f aca="false">H258/M258*365</f>
        <v>-1.42688849777778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0.317732088888889</v>
      </c>
      <c r="AE258" s="57"/>
    </row>
    <row r="259" customFormat="false" ht="15" hidden="false" customHeight="false" outlineLevel="0" collapsed="false">
      <c r="A259" s="100" t="s">
        <v>858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-0.110305985185185</v>
      </c>
      <c r="H259" s="95" t="n">
        <f aca="false">IF(G259="",$F$1*C259-B259,G259-B259)</f>
        <v>-14.891308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2020/2/10</v>
      </c>
      <c r="M259" s="79" t="n">
        <f aca="false">(L259-K259+1)*B259</f>
        <v>2970</v>
      </c>
      <c r="N259" s="98" t="n">
        <f aca="false">H259/M259*365</f>
        <v>-1.83007657239057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5366.93569200001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Z259-AA259</f>
        <v>-0.0317305598137232</v>
      </c>
      <c r="AD259" s="57" t="n">
        <f aca="false">IF(E259-F259&lt;0,"达成",E259-F259)</f>
        <v>0.330305985185185</v>
      </c>
    </row>
    <row r="260" customFormat="false" ht="15" hidden="false" customHeight="false" outlineLevel="0" collapsed="false">
      <c r="A260" s="100" t="s">
        <v>859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-0.1012208</v>
      </c>
      <c r="H260" s="95" t="n">
        <f aca="false">IF(G260="",$F$1*C260-B260,G260-B260)</f>
        <v>-13.664808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2020/2/10</v>
      </c>
      <c r="M260" s="79" t="n">
        <f aca="false">(L260-K260+1)*B260</f>
        <v>2835</v>
      </c>
      <c r="N260" s="98" t="n">
        <f aca="false">H260/M260*365</f>
        <v>-1.7593139047619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4987.27027000001</v>
      </c>
      <c r="Z260" s="40" t="n">
        <f aca="false">W260/X260-1</f>
        <v>0.125972979792877</v>
      </c>
      <c r="AA260" s="40" t="n">
        <f aca="false">S260/(X260-V260)-1</f>
        <v>0.155234846357891</v>
      </c>
      <c r="AB260" s="40" t="n">
        <f aca="false">SUM($C$2:C260)*D260/SUM($B$2:B260)-1</f>
        <v>0.152781186587522</v>
      </c>
      <c r="AC260" s="40" t="n">
        <f aca="false">Z260-AA260</f>
        <v>-0.0292618665650135</v>
      </c>
      <c r="AD260" s="57" t="n">
        <f aca="false">IF(E260-F260&lt;0,"达成",E260-F260)</f>
        <v>0.3212208</v>
      </c>
    </row>
    <row r="261" customFormat="false" ht="15" hidden="false" customHeight="false" outlineLevel="0" collapsed="false">
      <c r="A261" s="100" t="s">
        <v>860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-0.108997718518518</v>
      </c>
      <c r="H261" s="95" t="n">
        <f aca="false">IF(G261="",$F$1*C261-B261,G261-B261)</f>
        <v>-14.714692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2020/2/10</v>
      </c>
      <c r="M261" s="79" t="n">
        <f aca="false">(L261-K261+1)*B261</f>
        <v>2700</v>
      </c>
      <c r="N261" s="98" t="n">
        <f aca="false">H261/M261*365</f>
        <v>-1.98920836296296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5313.75580300001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Z261-AA261</f>
        <v>-0.0309414890896318</v>
      </c>
      <c r="AD261" s="57" t="n">
        <f aca="false">IF(E261-F261&lt;0,"达成",E261-F261)</f>
        <v>0.328997718518518</v>
      </c>
    </row>
    <row r="262" customFormat="false" ht="15" hidden="false" customHeight="false" outlineLevel="0" collapsed="false">
      <c r="A262" s="100" t="s">
        <v>861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-0.0790529481481481</v>
      </c>
      <c r="H262" s="95" t="n">
        <f aca="false">IF(G262="",$F$1*C262-B262,G262-B262)</f>
        <v>-10.672148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2020/2/10</v>
      </c>
      <c r="M262" s="79" t="n">
        <f aca="false">(L262-K262+1)*B262</f>
        <v>2565</v>
      </c>
      <c r="N262" s="98" t="n">
        <f aca="false">H262/M262*365</f>
        <v>-1.51864874074074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Z262-AA262</f>
        <v>-0.0236450032270512</v>
      </c>
      <c r="AD262" s="57" t="n">
        <f aca="false">IF(E262-F262&lt;0,"达成",E262-F262)</f>
        <v>0.299052948148148</v>
      </c>
    </row>
    <row r="263" customFormat="false" ht="15" hidden="false" customHeight="false" outlineLevel="0" collapsed="false">
      <c r="A263" s="100" t="s">
        <v>862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0.00358589629629646</v>
      </c>
      <c r="H263" s="95" t="n">
        <f aca="false">IF(G263="",$F$1*C263-B263,G263-B263)</f>
        <v>0.484096000000022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2020/2/10</v>
      </c>
      <c r="M263" s="79" t="n">
        <f aca="false">(L263-K263+1)*B263</f>
        <v>1080</v>
      </c>
      <c r="N263" s="98" t="n">
        <f aca="false">H263/M263*365</f>
        <v>0.163606518518526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1086.42977600001</v>
      </c>
      <c r="Z263" s="40" t="n">
        <f aca="false">W263/X263-1</f>
        <v>0.02716413991749</v>
      </c>
      <c r="AA263" s="40" t="n">
        <f aca="false">S263/(X263-V263)-1</f>
        <v>0.0333954596452879</v>
      </c>
      <c r="AB263" s="40" t="n">
        <f aca="false">SUM($C$2:C263)*D263/SUM($B$2:B263)-1</f>
        <v>0.0314523750468811</v>
      </c>
      <c r="AC263" s="40" t="n">
        <f aca="false">Z263-AA263</f>
        <v>-0.00623131972779789</v>
      </c>
      <c r="AD263" s="57" t="n">
        <f aca="false">IF(E263-F263&lt;0,"达成",E263-F263)</f>
        <v>0.216414103703704</v>
      </c>
    </row>
    <row r="264" customFormat="false" ht="15" hidden="false" customHeight="false" outlineLevel="0" collapsed="false">
      <c r="A264" s="100" t="s">
        <v>863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-0.0149842222222222</v>
      </c>
      <c r="H264" s="95" t="n">
        <f aca="false">IF(G264="",$F$1*C264-B264,G264-B264)</f>
        <v>-1.34858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2020/2/10</v>
      </c>
      <c r="M264" s="79" t="n">
        <f aca="false">(L264-K264+1)*B264</f>
        <v>630</v>
      </c>
      <c r="N264" s="98" t="n">
        <f aca="false">H264/M264*365</f>
        <v>-0.781320158730158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0.0429798740426595</v>
      </c>
      <c r="AA264" s="40" t="n">
        <f aca="false">S264/(X264-V264)-1</f>
        <v>0.0528120446284226</v>
      </c>
      <c r="AB264" s="40" t="n">
        <f aca="false">SUM($C$2:C264)*D264/SUM($B$2:B264)-1</f>
        <v>0.0508640404141203</v>
      </c>
      <c r="AC264" s="40" t="n">
        <f aca="false">Z264-AA264</f>
        <v>-0.00983217058576313</v>
      </c>
      <c r="AD264" s="57" t="n">
        <f aca="false">IF(E264-F264&lt;0,"达成",E264-F264)</f>
        <v>0.204984222222222</v>
      </c>
    </row>
    <row r="265" customFormat="false" ht="15" hidden="false" customHeight="false" outlineLevel="0" collapsed="false">
      <c r="A265" s="100" t="s">
        <v>864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-0.037987911111111</v>
      </c>
      <c r="H265" s="95" t="n">
        <f aca="false">IF(G265="",$F$1*C265-B265,G265-B265)</f>
        <v>-3.41891199999999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2020/2/10</v>
      </c>
      <c r="M265" s="79" t="n">
        <f aca="false">(L265-K265+1)*B265</f>
        <v>540</v>
      </c>
      <c r="N265" s="98" t="n">
        <f aca="false">H265/M265*365</f>
        <v>-2.31093125925925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0.0633168031113878</v>
      </c>
      <c r="AA265" s="40" t="n">
        <f aca="false">S265/(X265-V265)-1</f>
        <v>0.0777614437217118</v>
      </c>
      <c r="AB265" s="40" t="n">
        <f aca="false">SUM($C$2:C265)*D265/SUM($B$2:B265)-1</f>
        <v>0.075811419539515</v>
      </c>
      <c r="AC265" s="40" t="n">
        <f aca="false">Z265-AA265</f>
        <v>-0.014444640610324</v>
      </c>
      <c r="AD265" s="57" t="n">
        <f aca="false">IF(E265-F265&lt;0,"达成",E265-F265)</f>
        <v>0.227987911111111</v>
      </c>
    </row>
    <row r="266" customFormat="false" ht="15" hidden="false" customHeight="false" outlineLevel="0" collapsed="false">
      <c r="A266" s="100" t="s">
        <v>865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-0.0647346962962962</v>
      </c>
      <c r="H266" s="95" t="n">
        <f aca="false">IF(G266="",$F$1*C266-B266,G266-B266)</f>
        <v>-8.73918399999998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2020/2/10</v>
      </c>
      <c r="M266" s="79" t="n">
        <f aca="false">(L266-K266+1)*B266</f>
        <v>675</v>
      </c>
      <c r="N266" s="98" t="n">
        <f aca="false">H266/M266*365</f>
        <v>-4.72563282962962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3550.01301</v>
      </c>
      <c r="Z266" s="40" t="n">
        <f aca="false">W266/X266-1</f>
        <v>0.0880677998015382</v>
      </c>
      <c r="AA266" s="40" t="n">
        <f aca="false">S266/(X266-V266)-1</f>
        <v>0.108076381713422</v>
      </c>
      <c r="AB266" s="40" t="n">
        <f aca="false">SUM($C$2:C266)*D266/SUM($B$2:B266)-1</f>
        <v>0.106160361994542</v>
      </c>
      <c r="AC266" s="40" t="n">
        <f aca="false">Z266-AA266</f>
        <v>-0.0200085819118834</v>
      </c>
      <c r="AD266" s="57" t="n">
        <f aca="false">IF(E266-F266&lt;0,"达成",E266-F266)</f>
        <v>0.284734696296296</v>
      </c>
    </row>
    <row r="267" customFormat="false" ht="15" hidden="false" customHeight="false" outlineLevel="0" collapsed="false">
      <c r="A267" s="100" t="s">
        <v>866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-0.071930162962963</v>
      </c>
      <c r="H267" s="95" t="n">
        <f aca="false">IF(G267="",$F$1*C267-B267,G267-B267)</f>
        <v>-9.710572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2020/2/10</v>
      </c>
      <c r="M267" s="79" t="n">
        <f aca="false">(L267-K267+1)*B267</f>
        <v>540</v>
      </c>
      <c r="N267" s="98" t="n">
        <f aca="false">H267/M267*365</f>
        <v>-6.56362737037037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3831.09686800001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Z267-AA267</f>
        <v>-0.0214326658771913</v>
      </c>
      <c r="AD267" s="57" t="n">
        <f aca="false">IF(E267-F267&lt;0,"达成",E267-F267)</f>
        <v>0.291930162962963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{9051DCD0-2B8E-499C-B07C-D192F8E0E38B}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{A7871061-FB81-4AD9-BCAD-EBBD444666EA}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{EF31CADE-4A25-48DD-92A4-DE259FC31082}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{CF62B5BA-FDED-4A29-B3B7-6D864EA07455}</x14:id>
        </ext>
      </extLst>
    </cfRule>
  </conditionalFormatting>
  <conditionalFormatting sqref="F2:F26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6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67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1DCD0-2B8E-499C-B07C-D192F8E0E38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7871061-FB81-4AD9-BCAD-EBBD444666E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EF31CADE-4A25-48DD-92A4-DE259FC3108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CF62B5BA-FDED-4A29-B3B7-6D864EA0745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867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560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872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873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874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875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876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877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878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879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880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881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882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883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884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885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886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887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888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889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890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891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892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893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894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895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5" t="s">
        <v>896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897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5" t="s">
        <v>898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5" t="s">
        <v>899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5" t="s">
        <v>900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5" t="s">
        <v>901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902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5" t="s">
        <v>903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5" t="s">
        <v>904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5" t="s">
        <v>905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5" t="s">
        <v>906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5" t="s">
        <v>907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5" t="s">
        <v>908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5" t="s">
        <v>909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5" t="s">
        <v>910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5" t="s">
        <v>911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5" t="s">
        <v>912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5" t="s">
        <v>913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5" t="s">
        <v>914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5" t="s">
        <v>915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5" t="s">
        <v>916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917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5" t="s">
        <v>918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5" t="s">
        <v>919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5" t="s">
        <v>920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5" t="s">
        <v>921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5" t="s">
        <v>922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5" t="s">
        <v>923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5" t="s">
        <v>924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5" t="s">
        <v>925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5" t="s">
        <v>926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5" t="s">
        <v>927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5" t="s">
        <v>928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5" t="s">
        <v>929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5" t="s">
        <v>930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5" t="s">
        <v>931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5" t="s">
        <v>932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5" t="s">
        <v>933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5" t="s">
        <v>934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5" t="s">
        <v>935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5" t="s">
        <v>936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5" t="s">
        <v>937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5" t="s">
        <v>938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939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5" t="s">
        <v>940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941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5" t="s">
        <v>942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5" t="s">
        <v>943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5" t="s">
        <v>944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5" t="s">
        <v>945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5" t="s">
        <v>946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5" t="s">
        <v>947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5" t="s">
        <v>948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5" t="s">
        <v>949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5" t="s">
        <v>950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5" t="s">
        <v>951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5" t="s">
        <v>952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5" t="s">
        <v>953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5" t="s">
        <v>954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5" t="s">
        <v>955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5" t="s">
        <v>956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5" t="s">
        <v>957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5" t="s">
        <v>958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5" t="s">
        <v>959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5" t="s">
        <v>960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5" t="s">
        <v>961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5" t="s">
        <v>962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5" t="s">
        <v>963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5" t="s">
        <v>964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5" t="s">
        <v>965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5" t="s">
        <v>966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967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5" t="s">
        <v>968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5" t="s">
        <v>969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5" t="s">
        <v>970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5" t="s">
        <v>971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5" t="s">
        <v>972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5" t="s">
        <v>973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5" t="s">
        <v>974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5" t="s">
        <v>975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5" t="s">
        <v>976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5" t="s">
        <v>977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5" t="s">
        <v>978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5" t="s">
        <v>979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5" t="s">
        <v>980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5" t="s">
        <v>981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5" t="s">
        <v>982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5" t="s">
        <v>983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5" t="s">
        <v>984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5" t="s">
        <v>985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5" t="s">
        <v>986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5" t="s">
        <v>987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5" t="s">
        <v>988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5" t="s">
        <v>989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5" t="s">
        <v>990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5" t="s">
        <v>991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5" t="s">
        <v>992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5" t="s">
        <v>993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5" t="s">
        <v>994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5" t="s">
        <v>995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5" t="s">
        <v>996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5" t="s">
        <v>997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5" t="s">
        <v>998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5" t="s">
        <v>999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5" t="s">
        <v>1000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5" t="s">
        <v>1001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5" t="s">
        <v>1002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5" t="s">
        <v>1003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5" t="s">
        <v>1004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5" t="s">
        <v>1005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5" t="s">
        <v>1006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{B8F0577E-4610-41F7-AAE0-5C999C1F3F4B}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{496E6D9A-679F-4BC9-B75A-464124C0E0DD}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{D0CCB07B-875F-44AE-B488-C69DDAEC5AEA}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{5C53B728-D9E2-4876-A167-BB83555DF0B0}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F0577E-4610-41F7-AAE0-5C999C1F3F4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6E6D9A-679F-4BC9-B75A-464124C0E0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D0CCB07B-875F-44AE-B488-C69DDAEC5AE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5C53B728-D9E2-4876-A167-BB83555DF0B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560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872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1007</v>
      </c>
      <c r="U1" s="10" t="s">
        <v>562</v>
      </c>
      <c r="V1" s="2" t="s">
        <v>22</v>
      </c>
      <c r="W1" s="19" t="s">
        <v>23</v>
      </c>
      <c r="X1" s="2" t="s">
        <v>873</v>
      </c>
    </row>
    <row r="2" customFormat="false" ht="17.35" hidden="false" customHeight="false" outlineLevel="0" collapsed="false">
      <c r="A2" s="110" t="s">
        <v>563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1008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565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1009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567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1010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569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877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570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1011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572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1012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574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880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575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1013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577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882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578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1014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580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1015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582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1016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584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1017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586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1018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588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1019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1020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592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1021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594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1022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596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1023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598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1024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600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1025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602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1026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604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1027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606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1028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608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1029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610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1030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612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1031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614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1032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616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1033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618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1034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620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1035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622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1036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624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1037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626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1038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628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907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629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908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630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909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631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910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632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911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633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912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634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913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635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914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636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915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637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916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638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917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639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918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640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919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641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920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642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921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643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922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644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923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645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924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646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925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647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926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648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927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649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928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650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929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651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930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652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931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653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932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654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933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655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934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656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935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657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936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658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937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659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938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660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939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661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940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662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941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663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942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664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943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665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944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666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945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667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946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668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947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669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948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670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949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671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950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672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951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673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952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674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953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675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954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676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955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677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956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679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957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680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958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681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959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682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960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683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961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684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962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685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963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686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964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687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965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688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966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690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967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692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968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693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969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694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970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695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971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696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972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9" t="s">
        <v>697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973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698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974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699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975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700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976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702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977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703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978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704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979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705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980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706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981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707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982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708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983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709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984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710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985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711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986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712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987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713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988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714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989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715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990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716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991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717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992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718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993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719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994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720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995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721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996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722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997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723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998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724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999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725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1000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726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1001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727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1002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728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1003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729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1004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730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1005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731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1006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732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1039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{F8943219-E718-423E-8152-9BDAD15C2631}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{71CD16B7-3B1B-4FB6-835E-69FEA4875F88}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{5F5FA43B-D972-4235-AB92-5A1A00DA8628}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{5EE791FA-7D1B-4669-9825-4466BAA0DB71}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943219-E718-423E-8152-9BDAD15C26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1CD16B7-3B1B-4FB6-835E-69FEA4875F8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5F5FA43B-D972-4235-AB92-5A1A00DA862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5EE791FA-7D1B-4669-9825-4466BAA0DB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H39" activeCellId="0" sqref="H39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1040</v>
      </c>
      <c r="E1" s="122" t="n">
        <f aca="false">G3</f>
        <v>3218.24</v>
      </c>
      <c r="F1" s="122"/>
      <c r="G1" s="123" t="s">
        <v>1041</v>
      </c>
      <c r="H1" s="124" t="n">
        <f aca="false">G3/I3*365</f>
        <v>2.20386041275797</v>
      </c>
      <c r="I1" s="124"/>
      <c r="J1" s="121" t="s">
        <v>1042</v>
      </c>
      <c r="K1" s="122" t="n">
        <f aca="false">M3</f>
        <v>2580.64</v>
      </c>
      <c r="L1" s="122"/>
      <c r="M1" s="123" t="s">
        <v>1041</v>
      </c>
      <c r="N1" s="124" t="n">
        <f aca="false">M3/O3*365</f>
        <v>1.93813497942387</v>
      </c>
      <c r="O1" s="124"/>
    </row>
    <row r="2" s="125" customFormat="true" ht="15" hidden="false" customHeight="false" outlineLevel="0" collapsed="false">
      <c r="A2" s="125" t="s">
        <v>1043</v>
      </c>
      <c r="B2" s="125" t="s">
        <v>1044</v>
      </c>
      <c r="C2" s="125" t="s">
        <v>1045</v>
      </c>
      <c r="D2" s="126" t="s">
        <v>1046</v>
      </c>
      <c r="E2" s="127" t="s">
        <v>1047</v>
      </c>
      <c r="F2" s="128" t="s">
        <v>1048</v>
      </c>
      <c r="G2" s="129" t="s">
        <v>1049</v>
      </c>
      <c r="H2" s="130" t="s">
        <v>1050</v>
      </c>
      <c r="I2" s="131" t="s">
        <v>1051</v>
      </c>
      <c r="J2" s="126" t="s">
        <v>1046</v>
      </c>
      <c r="K2" s="127" t="s">
        <v>1047</v>
      </c>
      <c r="L2" s="128" t="s">
        <v>1048</v>
      </c>
      <c r="M2" s="132" t="s">
        <v>1049</v>
      </c>
      <c r="N2" s="130" t="s">
        <v>1050</v>
      </c>
      <c r="O2" s="131" t="s">
        <v>1051</v>
      </c>
    </row>
    <row r="3" s="125" customFormat="true" ht="15" hidden="false" customHeight="false" outlineLevel="0" collapsed="false">
      <c r="A3" s="125" t="s">
        <v>1052</v>
      </c>
      <c r="B3" s="133" t="s">
        <v>1053</v>
      </c>
      <c r="C3" s="134" t="str">
        <f aca="true">TODAY()-C4&amp;" 天"</f>
        <v>237 天</v>
      </c>
      <c r="D3" s="135" t="n">
        <f aca="false">SUM(D4:D10094)</f>
        <v>27000</v>
      </c>
      <c r="E3" s="130"/>
      <c r="F3" s="136" t="n">
        <f aca="false">SUM(F4:F10094)</f>
        <v>28218.24</v>
      </c>
      <c r="G3" s="137" t="n">
        <f aca="false">SUM(G4:G10094)</f>
        <v>3218.24</v>
      </c>
      <c r="H3" s="138" t="str">
        <f aca="false">"当前 "&amp;COUNTIF(E4:E10008,"----")&amp;" 支"</f>
        <v>当前 1 支</v>
      </c>
      <c r="I3" s="139" t="n">
        <f aca="false">SUM(I4:I3008)</f>
        <v>533000</v>
      </c>
      <c r="J3" s="135" t="n">
        <f aca="false">SUM(J4:J10094)</f>
        <v>26000</v>
      </c>
      <c r="K3" s="130"/>
      <c r="L3" s="136" t="n">
        <f aca="false">SUM(L4:L10094)</f>
        <v>25580.64</v>
      </c>
      <c r="M3" s="137" t="n">
        <f aca="false">SUM(M4:M10094)</f>
        <v>2580.64</v>
      </c>
      <c r="N3" s="138" t="str">
        <f aca="false">"当前 "&amp;COUNTIF(K4:K10008,"----")&amp;" 支"</f>
        <v>当前 1 支</v>
      </c>
      <c r="O3" s="139" t="n">
        <f aca="false">SUM(O4:O3008)</f>
        <v>486000</v>
      </c>
    </row>
    <row r="4" customFormat="false" ht="15" hidden="false" customHeight="false" outlineLevel="0" collapsed="false">
      <c r="A4" s="2" t="n">
        <v>113027</v>
      </c>
      <c r="B4" s="116" t="s">
        <v>1054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1055</v>
      </c>
      <c r="K4" s="148" t="s">
        <v>1055</v>
      </c>
      <c r="L4" s="149" t="s">
        <v>1055</v>
      </c>
      <c r="M4" s="149" t="s">
        <v>1055</v>
      </c>
      <c r="N4" s="148" t="s">
        <v>1055</v>
      </c>
      <c r="O4" s="150" t="s">
        <v>1055</v>
      </c>
    </row>
    <row r="5" customFormat="false" ht="15" hidden="false" customHeight="false" outlineLevel="0" collapsed="false">
      <c r="A5" s="2" t="n">
        <v>113028</v>
      </c>
      <c r="B5" s="116" t="s">
        <v>1056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1057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1058</v>
      </c>
      <c r="C7" s="140" t="n">
        <v>43663</v>
      </c>
      <c r="D7" s="155" t="s">
        <v>1055</v>
      </c>
      <c r="E7" s="156" t="s">
        <v>1055</v>
      </c>
      <c r="F7" s="157" t="s">
        <v>1055</v>
      </c>
      <c r="G7" s="157" t="s">
        <v>1055</v>
      </c>
      <c r="H7" s="156" t="s">
        <v>1055</v>
      </c>
      <c r="I7" s="156" t="s">
        <v>1055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1059</v>
      </c>
      <c r="C8" s="140" t="n">
        <v>43671</v>
      </c>
      <c r="D8" s="155" t="s">
        <v>1055</v>
      </c>
      <c r="E8" s="156" t="s">
        <v>1055</v>
      </c>
      <c r="F8" s="157" t="s">
        <v>1055</v>
      </c>
      <c r="G8" s="157" t="s">
        <v>1055</v>
      </c>
      <c r="H8" s="156" t="s">
        <v>1055</v>
      </c>
      <c r="I8" s="156" t="s">
        <v>1055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1060</v>
      </c>
      <c r="C9" s="140" t="n">
        <v>43682</v>
      </c>
      <c r="D9" s="155" t="s">
        <v>1055</v>
      </c>
      <c r="E9" s="156" t="s">
        <v>1055</v>
      </c>
      <c r="F9" s="157" t="s">
        <v>1055</v>
      </c>
      <c r="G9" s="157" t="s">
        <v>1055</v>
      </c>
      <c r="H9" s="156" t="s">
        <v>1055</v>
      </c>
      <c r="I9" s="156" t="s">
        <v>1055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1061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1055</v>
      </c>
      <c r="K10" s="148" t="s">
        <v>1055</v>
      </c>
      <c r="L10" s="149" t="s">
        <v>1055</v>
      </c>
      <c r="M10" s="149" t="s">
        <v>1055</v>
      </c>
      <c r="N10" s="148" t="s">
        <v>1055</v>
      </c>
      <c r="O10" s="150" t="s">
        <v>1055</v>
      </c>
    </row>
    <row r="11" customFormat="false" ht="15" hidden="false" customHeight="false" outlineLevel="0" collapsed="false">
      <c r="A11" s="2" t="n">
        <v>128073</v>
      </c>
      <c r="B11" s="116" t="s">
        <v>1062</v>
      </c>
      <c r="C11" s="140" t="n">
        <v>43703</v>
      </c>
      <c r="D11" s="155" t="s">
        <v>1055</v>
      </c>
      <c r="E11" s="156" t="s">
        <v>1055</v>
      </c>
      <c r="F11" s="157" t="s">
        <v>1055</v>
      </c>
      <c r="G11" s="157" t="s">
        <v>1055</v>
      </c>
      <c r="H11" s="156" t="s">
        <v>1055</v>
      </c>
      <c r="I11" s="156" t="s">
        <v>1055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1063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1064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1055</v>
      </c>
      <c r="K13" s="148" t="s">
        <v>1055</v>
      </c>
      <c r="L13" s="149" t="s">
        <v>1055</v>
      </c>
      <c r="M13" s="149" t="s">
        <v>1055</v>
      </c>
      <c r="N13" s="148" t="s">
        <v>1055</v>
      </c>
      <c r="O13" s="150" t="s">
        <v>1055</v>
      </c>
    </row>
    <row r="14" customFormat="false" ht="15" hidden="false" customHeight="false" outlineLevel="0" collapsed="false">
      <c r="A14" s="2" t="n">
        <v>128079</v>
      </c>
      <c r="B14" s="116" t="s">
        <v>1065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1055</v>
      </c>
      <c r="K14" s="148" t="s">
        <v>1055</v>
      </c>
      <c r="L14" s="149" t="s">
        <v>1055</v>
      </c>
      <c r="M14" s="149" t="s">
        <v>1055</v>
      </c>
      <c r="N14" s="148" t="s">
        <v>1055</v>
      </c>
      <c r="O14" s="150" t="s">
        <v>1055</v>
      </c>
    </row>
    <row r="15" customFormat="false" ht="15" hidden="false" customHeight="false" outlineLevel="0" collapsed="false">
      <c r="A15" s="2" t="n">
        <v>127014</v>
      </c>
      <c r="B15" s="116" t="s">
        <v>1066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1055</v>
      </c>
      <c r="K15" s="148" t="s">
        <v>1055</v>
      </c>
      <c r="L15" s="149" t="s">
        <v>1055</v>
      </c>
      <c r="M15" s="149" t="s">
        <v>1055</v>
      </c>
      <c r="N15" s="148" t="s">
        <v>1055</v>
      </c>
      <c r="O15" s="150" t="s">
        <v>1055</v>
      </c>
    </row>
    <row r="16" customFormat="false" ht="15" hidden="false" customHeight="false" outlineLevel="0" collapsed="false">
      <c r="A16" s="2" t="n">
        <v>110059</v>
      </c>
      <c r="B16" s="116" t="s">
        <v>1067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1068</v>
      </c>
      <c r="C17" s="140" t="n">
        <v>43768</v>
      </c>
      <c r="D17" s="155" t="s">
        <v>1055</v>
      </c>
      <c r="E17" s="156" t="s">
        <v>1055</v>
      </c>
      <c r="F17" s="157" t="s">
        <v>1055</v>
      </c>
      <c r="G17" s="157" t="s">
        <v>1055</v>
      </c>
      <c r="H17" s="156" t="s">
        <v>1055</v>
      </c>
      <c r="I17" s="163" t="s">
        <v>1055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1069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1055</v>
      </c>
      <c r="K18" s="148" t="s">
        <v>1055</v>
      </c>
      <c r="L18" s="149" t="s">
        <v>1055</v>
      </c>
      <c r="M18" s="149" t="s">
        <v>1055</v>
      </c>
      <c r="N18" s="148" t="s">
        <v>1055</v>
      </c>
      <c r="O18" s="150" t="s">
        <v>1055</v>
      </c>
    </row>
    <row r="19" customFormat="false" ht="15" hidden="false" customHeight="false" outlineLevel="0" collapsed="false">
      <c r="A19" s="2" t="n">
        <v>123035</v>
      </c>
      <c r="B19" s="116" t="s">
        <v>1070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1071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1055</v>
      </c>
      <c r="K20" s="148" t="s">
        <v>1055</v>
      </c>
      <c r="L20" s="149" t="s">
        <v>1055</v>
      </c>
      <c r="M20" s="149" t="s">
        <v>1055</v>
      </c>
      <c r="N20" s="148" t="s">
        <v>1055</v>
      </c>
      <c r="O20" s="150" t="s">
        <v>1055</v>
      </c>
    </row>
    <row r="21" customFormat="false" ht="15" hidden="false" customHeight="false" outlineLevel="0" collapsed="false">
      <c r="A21" s="2" t="n">
        <v>128081</v>
      </c>
      <c r="B21" s="116" t="s">
        <v>1072</v>
      </c>
      <c r="C21" s="140" t="n">
        <v>43794</v>
      </c>
      <c r="D21" s="155" t="s">
        <v>1055</v>
      </c>
      <c r="E21" s="156" t="s">
        <v>1055</v>
      </c>
      <c r="F21" s="157" t="s">
        <v>1055</v>
      </c>
      <c r="G21" s="157" t="s">
        <v>1055</v>
      </c>
      <c r="H21" s="156" t="s">
        <v>1055</v>
      </c>
      <c r="I21" s="163" t="s">
        <v>1055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1073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1074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1055</v>
      </c>
      <c r="K23" s="148" t="s">
        <v>1055</v>
      </c>
      <c r="L23" s="149" t="s">
        <v>1055</v>
      </c>
      <c r="M23" s="149" t="s">
        <v>1055</v>
      </c>
      <c r="N23" s="148" t="s">
        <v>1055</v>
      </c>
      <c r="O23" s="150" t="s">
        <v>1055</v>
      </c>
    </row>
    <row r="24" customFormat="false" ht="19" hidden="false" customHeight="false" outlineLevel="0" collapsed="false">
      <c r="A24" s="2" t="n">
        <v>110063</v>
      </c>
      <c r="B24" s="164" t="s">
        <v>1075</v>
      </c>
      <c r="C24" s="140" t="n">
        <v>43816</v>
      </c>
      <c r="D24" s="155" t="s">
        <v>1055</v>
      </c>
      <c r="E24" s="156" t="s">
        <v>1055</v>
      </c>
      <c r="F24" s="157" t="s">
        <v>1055</v>
      </c>
      <c r="G24" s="157" t="s">
        <v>1055</v>
      </c>
      <c r="H24" s="156" t="s">
        <v>1055</v>
      </c>
      <c r="I24" s="163" t="s">
        <v>1055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1076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1077</v>
      </c>
      <c r="C26" s="140" t="n">
        <v>43817</v>
      </c>
      <c r="D26" s="155" t="s">
        <v>1055</v>
      </c>
      <c r="E26" s="156" t="s">
        <v>1055</v>
      </c>
      <c r="F26" s="157" t="s">
        <v>1055</v>
      </c>
      <c r="G26" s="157" t="s">
        <v>1055</v>
      </c>
      <c r="H26" s="156" t="s">
        <v>1055</v>
      </c>
      <c r="I26" s="163" t="s">
        <v>1055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1078</v>
      </c>
      <c r="C27" s="140" t="n">
        <v>43822</v>
      </c>
      <c r="D27" s="155" t="s">
        <v>1055</v>
      </c>
      <c r="E27" s="156" t="s">
        <v>1055</v>
      </c>
      <c r="F27" s="157" t="s">
        <v>1055</v>
      </c>
      <c r="G27" s="157" t="s">
        <v>1055</v>
      </c>
      <c r="H27" s="156" t="s">
        <v>1055</v>
      </c>
      <c r="I27" s="163" t="s">
        <v>1055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1079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1080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1055</v>
      </c>
      <c r="K29" s="148" t="s">
        <v>1055</v>
      </c>
      <c r="L29" s="149" t="s">
        <v>1055</v>
      </c>
      <c r="M29" s="149" t="s">
        <v>1055</v>
      </c>
      <c r="N29" s="148" t="s">
        <v>1055</v>
      </c>
      <c r="O29" s="150" t="s">
        <v>1055</v>
      </c>
    </row>
    <row r="30" customFormat="false" ht="15" hidden="false" customHeight="false" outlineLevel="0" collapsed="false">
      <c r="A30" s="2" t="n">
        <v>128088</v>
      </c>
      <c r="B30" s="116" t="s">
        <v>1081</v>
      </c>
      <c r="C30" s="140" t="n">
        <v>43825</v>
      </c>
      <c r="D30" s="155" t="s">
        <v>1055</v>
      </c>
      <c r="E30" s="156" t="s">
        <v>1055</v>
      </c>
      <c r="F30" s="157" t="s">
        <v>1055</v>
      </c>
      <c r="G30" s="157" t="s">
        <v>1055</v>
      </c>
      <c r="H30" s="156" t="s">
        <v>1055</v>
      </c>
      <c r="I30" s="163" t="s">
        <v>1055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1082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1055</v>
      </c>
      <c r="K31" s="148" t="s">
        <v>1055</v>
      </c>
      <c r="L31" s="149" t="s">
        <v>1055</v>
      </c>
      <c r="M31" s="149" t="s">
        <v>1055</v>
      </c>
      <c r="N31" s="148" t="s">
        <v>1055</v>
      </c>
      <c r="O31" s="150" t="s">
        <v>1055</v>
      </c>
    </row>
    <row r="32" customFormat="false" ht="17.35" hidden="false" customHeight="false" outlineLevel="0" collapsed="false">
      <c r="A32" s="2" t="n">
        <v>128090</v>
      </c>
      <c r="B32" s="164" t="s">
        <v>1083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1055</v>
      </c>
      <c r="K32" s="148" t="s">
        <v>1055</v>
      </c>
      <c r="L32" s="149" t="s">
        <v>1055</v>
      </c>
      <c r="M32" s="149" t="s">
        <v>1055</v>
      </c>
      <c r="N32" s="148" t="s">
        <v>1055</v>
      </c>
      <c r="O32" s="150" t="s">
        <v>1055</v>
      </c>
    </row>
    <row r="33" customFormat="false" ht="15" hidden="false" customHeight="false" outlineLevel="0" collapsed="false">
      <c r="A33" s="2" t="n">
        <v>128092</v>
      </c>
      <c r="B33" s="116" t="s">
        <v>1084</v>
      </c>
      <c r="C33" s="140" t="n">
        <v>43832</v>
      </c>
      <c r="D33" s="155" t="s">
        <v>1055</v>
      </c>
      <c r="E33" s="156" t="s">
        <v>1055</v>
      </c>
      <c r="F33" s="157" t="s">
        <v>1055</v>
      </c>
      <c r="G33" s="157" t="s">
        <v>1055</v>
      </c>
      <c r="H33" s="156" t="s">
        <v>1055</v>
      </c>
      <c r="I33" s="163" t="s">
        <v>1055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1085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1055</v>
      </c>
      <c r="K34" s="148" t="s">
        <v>1055</v>
      </c>
      <c r="L34" s="149" t="s">
        <v>1055</v>
      </c>
      <c r="M34" s="149" t="s">
        <v>1055</v>
      </c>
      <c r="N34" s="148" t="s">
        <v>1055</v>
      </c>
      <c r="O34" s="150" t="s">
        <v>1055</v>
      </c>
    </row>
    <row r="35" customFormat="false" ht="15" hidden="false" customHeight="false" outlineLevel="0" collapsed="false">
      <c r="A35" s="2" t="n">
        <v>127015</v>
      </c>
      <c r="B35" s="116" t="s">
        <v>1086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1087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1088</v>
      </c>
      <c r="C37" s="165" t="n">
        <v>43845</v>
      </c>
      <c r="D37" s="141" t="n">
        <v>2000</v>
      </c>
      <c r="E37" s="166" t="s">
        <v>1089</v>
      </c>
      <c r="F37" s="137" t="s">
        <v>1089</v>
      </c>
      <c r="G37" s="137" t="s">
        <v>1089</v>
      </c>
      <c r="H37" s="166" t="s">
        <v>1089</v>
      </c>
      <c r="I37" s="167" t="s">
        <v>1089</v>
      </c>
      <c r="J37" s="135" t="n">
        <v>3000</v>
      </c>
      <c r="K37" s="166" t="s">
        <v>1089</v>
      </c>
      <c r="L37" s="137" t="s">
        <v>1089</v>
      </c>
      <c r="M37" s="137" t="s">
        <v>1089</v>
      </c>
      <c r="N37" s="166" t="s">
        <v>1089</v>
      </c>
      <c r="O37" s="167" t="s">
        <v>1089</v>
      </c>
    </row>
    <row r="38" customFormat="false" ht="15" hidden="false" customHeight="false" outlineLevel="0" collapsed="false">
      <c r="C38" s="140"/>
      <c r="D38" s="141"/>
      <c r="E38" s="168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1090</v>
      </c>
      <c r="B1" s="2" t="s">
        <v>1091</v>
      </c>
      <c r="C1" s="2" t="s">
        <v>1092</v>
      </c>
      <c r="D1" s="2" t="s">
        <v>1093</v>
      </c>
      <c r="E1" s="2" t="s">
        <v>1094</v>
      </c>
      <c r="F1" s="2" t="s">
        <v>1095</v>
      </c>
      <c r="G1" s="2" t="s">
        <v>1096</v>
      </c>
    </row>
    <row r="2" customFormat="false" ht="19" hidden="false" customHeight="false" outlineLevel="0" collapsed="false">
      <c r="A2" s="169" t="s">
        <v>1097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-46</v>
      </c>
      <c r="G2" s="40" t="n">
        <f aca="true">(C2-B2)/B2/((TODAY()-D2)/365)</f>
        <v>0.022026346153846</v>
      </c>
    </row>
    <row r="3" customFormat="false" ht="15" hidden="false" customHeight="false" outlineLevel="0" collapsed="false">
      <c r="A3" s="2" t="s">
        <v>1098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-63</v>
      </c>
      <c r="G3" s="40" t="n">
        <f aca="true">(C3-B3)/B3/((TODAY()-D3)/365)</f>
        <v>0.0304669421487603</v>
      </c>
    </row>
    <row r="4" customFormat="false" ht="19" hidden="false" customHeight="false" outlineLevel="0" collapsed="false">
      <c r="A4" s="169" t="s">
        <v>1099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2</v>
      </c>
      <c r="G4" s="40" t="n">
        <f aca="true">(C4-B4)/B4/((TODAY()-D4)/365)</f>
        <v>0</v>
      </c>
    </row>
    <row r="5" customFormat="false" ht="19" hidden="false" customHeight="false" outlineLevel="0" collapsed="false">
      <c r="A5" s="169" t="s">
        <v>1100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-49</v>
      </c>
      <c r="G5" s="40" t="n">
        <f aca="true">(C5-B5)/B5/((TODAY()-D5)/365)</f>
        <v>0.0437877163461538</v>
      </c>
    </row>
    <row r="6" customFormat="false" ht="15" hidden="false" customHeight="false" outlineLevel="0" collapsed="false">
      <c r="A6" s="2" t="s">
        <v>1098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-55</v>
      </c>
      <c r="G6" s="40" t="n">
        <f aca="true">(C6-B6)/B6/((TODAY()-D6)/365)</f>
        <v>0.0361202525252525</v>
      </c>
    </row>
    <row r="7" customFormat="false" ht="15" hidden="false" customHeight="false" outlineLevel="0" collapsed="false">
      <c r="A7" s="2" t="s">
        <v>1098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-49</v>
      </c>
      <c r="G7" s="40" t="n">
        <f aca="true">(C7-B7)/B7/((TODAY()-D7)/365)</f>
        <v>0.0379400811209439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1101</v>
      </c>
      <c r="D2" s="2" t="s">
        <v>1102</v>
      </c>
      <c r="F2" s="2" t="s">
        <v>1103</v>
      </c>
      <c r="H2" s="2" t="s">
        <v>1104</v>
      </c>
      <c r="J2" s="2" t="s">
        <v>1105</v>
      </c>
    </row>
    <row r="3" customFormat="false" ht="17.95" hidden="false" customHeight="false" outlineLevel="0" collapsed="false">
      <c r="B3" s="2" t="s">
        <v>1106</v>
      </c>
      <c r="C3" s="2" t="n">
        <v>1.5</v>
      </c>
      <c r="D3" s="170" t="s">
        <v>1107</v>
      </c>
      <c r="E3" s="9" t="n">
        <v>1.5</v>
      </c>
      <c r="F3" s="2" t="s">
        <v>1108</v>
      </c>
      <c r="G3" s="2" t="n">
        <v>1.5</v>
      </c>
      <c r="H3" s="2" t="s">
        <v>1109</v>
      </c>
      <c r="I3" s="2" t="n">
        <v>1.5</v>
      </c>
      <c r="J3" s="2" t="s">
        <v>1110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1111</v>
      </c>
      <c r="C4" s="2" t="n">
        <v>1.3</v>
      </c>
      <c r="D4" s="2" t="s">
        <v>1112</v>
      </c>
      <c r="E4" s="2" t="n">
        <v>1.2</v>
      </c>
      <c r="F4" s="2" t="s">
        <v>1113</v>
      </c>
      <c r="G4" s="2" t="n">
        <v>1.2</v>
      </c>
      <c r="H4" s="2" t="s">
        <v>1114</v>
      </c>
      <c r="I4" s="2" t="n">
        <v>1</v>
      </c>
      <c r="J4" s="2" t="s">
        <v>1115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1116</v>
      </c>
      <c r="C5" s="2" t="n">
        <v>1.1</v>
      </c>
      <c r="D5" s="2" t="s">
        <v>1117</v>
      </c>
      <c r="E5" s="2" t="n">
        <v>1</v>
      </c>
      <c r="F5" s="2" t="s">
        <v>1118</v>
      </c>
      <c r="G5" s="2" t="n">
        <v>1.1</v>
      </c>
      <c r="H5" s="170" t="s">
        <v>1119</v>
      </c>
      <c r="I5" s="2" t="n">
        <v>0</v>
      </c>
      <c r="J5" s="2" t="s">
        <v>1120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1121</v>
      </c>
      <c r="C6" s="2" t="n">
        <v>1</v>
      </c>
      <c r="D6" s="171" t="s">
        <v>1122</v>
      </c>
      <c r="E6" s="2" t="n">
        <v>0.8</v>
      </c>
      <c r="F6" s="2" t="s">
        <v>1123</v>
      </c>
      <c r="G6" s="2" t="n">
        <v>1</v>
      </c>
      <c r="J6" s="2" t="s">
        <v>1124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1125</v>
      </c>
      <c r="C7" s="2" t="n">
        <v>0.9</v>
      </c>
      <c r="D7" s="170" t="s">
        <v>1126</v>
      </c>
      <c r="E7" s="2" t="n">
        <v>0.5</v>
      </c>
      <c r="F7" s="2" t="s">
        <v>1127</v>
      </c>
      <c r="G7" s="2" t="n">
        <v>0.9</v>
      </c>
      <c r="J7" s="2" t="s">
        <v>1128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1129</v>
      </c>
      <c r="C8" s="2" t="n">
        <v>0.8</v>
      </c>
      <c r="F8" s="2" t="s">
        <v>1130</v>
      </c>
      <c r="G8" s="2" t="n">
        <v>0.8</v>
      </c>
      <c r="J8" s="2" t="s">
        <v>1131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1132</v>
      </c>
      <c r="C9" s="2" t="n">
        <v>0.5</v>
      </c>
      <c r="F9" s="2" t="s">
        <v>1133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1134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1135</v>
      </c>
      <c r="B1" s="172" t="s">
        <v>1136</v>
      </c>
      <c r="C1" s="125" t="s">
        <v>1137</v>
      </c>
      <c r="D1" s="125" t="s">
        <v>1138</v>
      </c>
      <c r="E1" s="125" t="s">
        <v>1139</v>
      </c>
      <c r="F1" s="125" t="s">
        <v>1140</v>
      </c>
      <c r="G1" s="125" t="s">
        <v>1141</v>
      </c>
      <c r="H1" s="125" t="s">
        <v>1142</v>
      </c>
      <c r="I1" s="125" t="s">
        <v>1143</v>
      </c>
      <c r="J1" s="125" t="s">
        <v>1144</v>
      </c>
    </row>
    <row r="2" customFormat="false" ht="15" hidden="false" customHeight="false" outlineLevel="0" collapsed="false">
      <c r="A2" s="17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3" t="n">
        <v>43654</v>
      </c>
      <c r="B3" s="2" t="s">
        <v>1145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2020-02-10T14:05:46Z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