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687CBCD9-60B4-F746-B929-CAC7FD9462F2}" xr6:coauthVersionLast="40" xr6:coauthVersionMax="40" xr10:uidLastSave="{00000000-0000-0000-0000-000000000000}"/>
  <bookViews>
    <workbookView xWindow="0" yWindow="460" windowWidth="25600" windowHeight="14180" tabRatio="500" activeTab="1" xr2:uid="{00000000-000D-0000-FFFF-FFFF00000000}"/>
  </bookViews>
  <sheets>
    <sheet name="hs300" sheetId="1" r:id="rId1"/>
    <sheet name="zz500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4" i="1"/>
  <c r="O23" i="1"/>
  <c r="O24" i="1"/>
  <c r="O25" i="1"/>
  <c r="O26" i="1"/>
  <c r="O27" i="1"/>
  <c r="O28" i="1"/>
  <c r="O29" i="1"/>
  <c r="O30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K27" i="2"/>
  <c r="M27" i="2"/>
  <c r="E27" i="2"/>
  <c r="F27" i="2"/>
  <c r="H27" i="2"/>
  <c r="L27" i="2"/>
  <c r="O27" i="2"/>
  <c r="Q27" i="2"/>
  <c r="R27" i="2"/>
  <c r="K28" i="2"/>
  <c r="M28" i="2"/>
  <c r="E28" i="2"/>
  <c r="F28" i="2"/>
  <c r="H28" i="2"/>
  <c r="L28" i="2"/>
  <c r="O28" i="2"/>
  <c r="Q28" i="2"/>
  <c r="R28" i="2"/>
  <c r="K29" i="2"/>
  <c r="M29" i="2"/>
  <c r="E29" i="2"/>
  <c r="F29" i="2"/>
  <c r="H29" i="2"/>
  <c r="L29" i="2"/>
  <c r="O29" i="2"/>
  <c r="Q29" i="2"/>
  <c r="R29" i="2"/>
  <c r="K30" i="2"/>
  <c r="M30" i="2"/>
  <c r="E30" i="2"/>
  <c r="F30" i="2"/>
  <c r="H30" i="2"/>
  <c r="L30" i="2"/>
  <c r="O30" i="2"/>
  <c r="Q30" i="2"/>
  <c r="R30" i="2"/>
  <c r="K26" i="2"/>
  <c r="M26" i="2"/>
  <c r="E26" i="2"/>
  <c r="F26" i="2"/>
  <c r="H26" i="2"/>
  <c r="L26" i="2"/>
  <c r="O26" i="2"/>
  <c r="Q26" i="2"/>
  <c r="R26" i="2"/>
  <c r="K27" i="1"/>
  <c r="M27" i="1"/>
  <c r="E27" i="1"/>
  <c r="F27" i="1"/>
  <c r="H27" i="1"/>
  <c r="L27" i="1"/>
  <c r="K28" i="1"/>
  <c r="M28" i="1"/>
  <c r="E28" i="1"/>
  <c r="F28" i="1"/>
  <c r="H28" i="1"/>
  <c r="L28" i="1"/>
  <c r="K29" i="1"/>
  <c r="M29" i="1"/>
  <c r="E29" i="1"/>
  <c r="F29" i="1"/>
  <c r="H29" i="1"/>
  <c r="L29" i="1"/>
  <c r="K30" i="1"/>
  <c r="M30" i="1"/>
  <c r="E30" i="1"/>
  <c r="F30" i="1"/>
  <c r="H30" i="1"/>
  <c r="L30" i="1"/>
  <c r="K26" i="1"/>
  <c r="M26" i="1"/>
  <c r="E26" i="1"/>
  <c r="F26" i="1"/>
  <c r="H26" i="1"/>
  <c r="L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3" i="2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R3" i="1"/>
  <c r="O4" i="2"/>
  <c r="Q4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Q3" i="2"/>
  <c r="O3" i="2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Q2" i="1"/>
  <c r="O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K2" i="2"/>
  <c r="E2" i="2"/>
  <c r="K2" i="1"/>
  <c r="M2" i="1"/>
  <c r="E2" i="1"/>
  <c r="K25" i="2"/>
  <c r="M25" i="2"/>
  <c r="E25" i="2"/>
  <c r="K25" i="1"/>
  <c r="M25" i="1"/>
  <c r="E25" i="1"/>
  <c r="E22" i="2"/>
  <c r="E23" i="2"/>
  <c r="E24" i="2"/>
  <c r="E2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K21" i="2"/>
  <c r="M21" i="2"/>
  <c r="K22" i="2"/>
  <c r="M22" i="2"/>
  <c r="K23" i="2"/>
  <c r="M23" i="2"/>
  <c r="K24" i="2"/>
  <c r="M24" i="2"/>
  <c r="M3" i="2"/>
  <c r="K21" i="1"/>
  <c r="M21" i="1"/>
  <c r="E21" i="1"/>
  <c r="K22" i="1"/>
  <c r="M22" i="1"/>
  <c r="E22" i="1"/>
  <c r="K23" i="1"/>
  <c r="M23" i="1"/>
  <c r="E23" i="1"/>
  <c r="K24" i="1"/>
  <c r="M24" i="1"/>
  <c r="E24" i="1"/>
  <c r="K16" i="2"/>
  <c r="K17" i="2"/>
  <c r="K18" i="2"/>
  <c r="K19" i="2"/>
  <c r="K20" i="2"/>
  <c r="K16" i="1"/>
  <c r="M16" i="1"/>
  <c r="K17" i="1"/>
  <c r="M17" i="1"/>
  <c r="K18" i="1"/>
  <c r="M18" i="1"/>
  <c r="K19" i="1"/>
  <c r="M19" i="1"/>
  <c r="K20" i="1"/>
  <c r="M20" i="1"/>
  <c r="K15" i="1"/>
  <c r="M15" i="1"/>
  <c r="K15" i="2"/>
  <c r="K11" i="1"/>
  <c r="M11" i="1"/>
  <c r="K12" i="1"/>
  <c r="M12" i="1"/>
  <c r="K13" i="1"/>
  <c r="M13" i="1"/>
  <c r="K14" i="1"/>
  <c r="M14" i="1"/>
  <c r="K10" i="2"/>
  <c r="K11" i="2"/>
  <c r="K12" i="2"/>
  <c r="K13" i="2"/>
  <c r="K14" i="2"/>
  <c r="K9" i="2"/>
  <c r="K10" i="1"/>
  <c r="M10" i="1"/>
  <c r="K9" i="1"/>
  <c r="M9" i="1"/>
  <c r="K6" i="1"/>
  <c r="M6" i="1"/>
  <c r="K7" i="1"/>
  <c r="M7" i="1"/>
  <c r="K8" i="1"/>
  <c r="M8" i="1"/>
  <c r="K8" i="2"/>
  <c r="K6" i="2"/>
  <c r="K7" i="2"/>
  <c r="K4" i="1"/>
  <c r="M4" i="1"/>
  <c r="K5" i="1"/>
  <c r="M5" i="1"/>
  <c r="K3" i="1"/>
  <c r="M3" i="1"/>
  <c r="K4" i="2"/>
  <c r="K5" i="2"/>
  <c r="K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Microsoft Office User</author>
  </authors>
  <commentList>
    <comment ref="I1" authorId="0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被合并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1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1AD33B25-3976-C649-ABCC-2D3C7D01CA64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<sst xmlns="http://schemas.openxmlformats.org/spreadsheetml/2006/main" count="208" uniqueCount="134">
  <si>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</si>
  <si>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</si>
  <si>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盈利</t>
    <rPh sb="0" eb="1">
      <t>ying'li</t>
    </rPh>
    <phoneticPr fontId="2" type="noConversion"/>
  </si>
  <si>
    <t>日志</t>
    <rPh sb="0" eb="1">
      <t>ri'zi</t>
    </rPh>
    <phoneticPr fontId="2" type="noConversion"/>
  </si>
  <si>
    <t>20190102首次购入</t>
    <rPh sb="8" eb="9">
      <t>shou'ci</t>
    </rPh>
    <rPh sb="10" eb="11">
      <t>gou'ru</t>
    </rPh>
    <phoneticPr fontId="2" type="noConversion"/>
  </si>
  <si>
    <t>10290102首次购入</t>
    <rPh sb="8" eb="9">
      <t>shou'ci</t>
    </rPh>
    <rPh sb="10" eb="11">
      <t>gou'ru</t>
    </rPh>
    <phoneticPr fontId="2" type="noConversion"/>
  </si>
  <si>
    <t>10290103首次购入</t>
    <rPh sb="8" eb="9">
      <t>shou'ci</t>
    </rPh>
    <rPh sb="10" eb="11">
      <t>gou'ru</t>
    </rPh>
    <phoneticPr fontId="2" type="noConversion"/>
  </si>
  <si>
    <t>10290104首次购入</t>
    <rPh sb="8" eb="9">
      <t>shou'ci</t>
    </rPh>
    <rPh sb="10" eb="11">
      <t>gou'ru</t>
    </rPh>
    <phoneticPr fontId="2" type="noConversion"/>
  </si>
  <si>
    <t>20190103首次购入</t>
    <rPh sb="8" eb="9">
      <t>shou'ci</t>
    </rPh>
    <rPh sb="10" eb="11">
      <t>gou'ru</t>
    </rPh>
    <phoneticPr fontId="2" type="noConversion"/>
  </si>
  <si>
    <t>20190104首次购入</t>
    <rPh sb="8" eb="9">
      <t>shou'ci</t>
    </rPh>
    <rPh sb="10" eb="11">
      <t>gou'ru</t>
    </rPh>
    <phoneticPr fontId="2" type="noConversion"/>
  </si>
  <si>
    <t>售单价</t>
    <rPh sb="0" eb="1">
      <t>shou</t>
    </rPh>
    <rPh sb="1" eb="2">
      <t>dan'jia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</si>
  <si>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</si>
  <si>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</si>
  <si>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</si>
  <si>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</si>
  <si>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</si>
  <si>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</si>
  <si>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</si>
  <si>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</si>
  <si>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</si>
  <si>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</si>
  <si>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</si>
  <si>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</si>
  <si>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</si>
  <si>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</si>
  <si>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10290107首次购入</t>
    <rPh sb="8" eb="9">
      <t>shou'ci</t>
    </rPh>
    <rPh sb="10" eb="11">
      <t>gou'ru</t>
    </rPh>
    <phoneticPr fontId="2" type="noConversion"/>
  </si>
  <si>
    <t>10290108首次购入</t>
    <rPh sb="8" eb="9">
      <t>shou'ci</t>
    </rPh>
    <rPh sb="10" eb="11">
      <t>gou'ru</t>
    </rPh>
    <phoneticPr fontId="2" type="noConversion"/>
  </si>
  <si>
    <t>10290109首次购入</t>
    <rPh sb="8" eb="9">
      <t>shou'ci</t>
    </rPh>
    <rPh sb="10" eb="11">
      <t>gou'ru</t>
    </rPh>
    <phoneticPr fontId="2" type="noConversion"/>
  </si>
  <si>
    <t>hs300_20190107</t>
    <phoneticPr fontId="2" type="noConversion"/>
  </si>
  <si>
    <t>hs300_20190108</t>
  </si>
  <si>
    <t>hs300_20190109</t>
  </si>
  <si>
    <t>20190107首次购入</t>
    <rPh sb="8" eb="9">
      <t>shou'ci</t>
    </rPh>
    <rPh sb="10" eb="11">
      <t>gou'ru</t>
    </rPh>
    <phoneticPr fontId="2" type="noConversion"/>
  </si>
  <si>
    <t>20190108首次购入</t>
    <rPh sb="8" eb="9">
      <t>shou'ci</t>
    </rPh>
    <rPh sb="10" eb="11">
      <t>gou'ru</t>
    </rPh>
    <phoneticPr fontId="2" type="noConversion"/>
  </si>
  <si>
    <t>20190109首次购入</t>
    <rPh sb="8" eb="9">
      <t>shou'ci</t>
    </rPh>
    <rPh sb="10" eb="11">
      <t>gou'ru</t>
    </rPh>
    <phoneticPr fontId="2" type="noConversion"/>
  </si>
  <si>
    <t>hs300_20190110</t>
  </si>
  <si>
    <t>hs300_20190111</t>
  </si>
  <si>
    <t>20190110首次购入</t>
    <rPh sb="8" eb="9">
      <t>shou'ci</t>
    </rPh>
    <rPh sb="10" eb="11">
      <t>gou'ru</t>
    </rPh>
    <phoneticPr fontId="2" type="noConversion"/>
  </si>
  <si>
    <t>20190111首次购入</t>
    <rPh sb="8" eb="9">
      <t>shou'ci</t>
    </rPh>
    <rPh sb="10" eb="11">
      <t>gou'ru</t>
    </rPh>
    <phoneticPr fontId="2" type="noConversion"/>
  </si>
  <si>
    <t>zz500_20190110</t>
  </si>
  <si>
    <t>zz500_20190111</t>
  </si>
  <si>
    <t>10290110首次购入</t>
    <rPh sb="8" eb="9">
      <t>shou'ci</t>
    </rPh>
    <rPh sb="10" eb="11">
      <t>gou'ru</t>
    </rPh>
    <phoneticPr fontId="2" type="noConversion"/>
  </si>
  <si>
    <t>10290111首次购入</t>
    <rPh sb="8" eb="9">
      <t>shou'ci</t>
    </rPh>
    <rPh sb="10" eb="11">
      <t>gou'ru</t>
    </rPh>
    <phoneticPr fontId="2" type="noConversion"/>
  </si>
  <si>
    <t>zz500_20190114</t>
  </si>
  <si>
    <t>10290114首次购入</t>
    <rPh sb="8" eb="9">
      <t>shou'ci</t>
    </rPh>
    <rPh sb="10" eb="11">
      <t>gou'ru</t>
    </rPh>
    <phoneticPr fontId="2" type="noConversion"/>
  </si>
  <si>
    <t>zz500_20190115</t>
  </si>
  <si>
    <t>10290115首次购入</t>
    <rPh sb="8" eb="9">
      <t>shou'ci</t>
    </rPh>
    <rPh sb="10" eb="11">
      <t>gou'ru</t>
    </rPh>
    <phoneticPr fontId="2" type="noConversion"/>
  </si>
  <si>
    <t>zz500_20190116</t>
  </si>
  <si>
    <t>10290116首次购入</t>
    <rPh sb="8" eb="9">
      <t>shou'ci</t>
    </rPh>
    <rPh sb="10" eb="11">
      <t>gou'ru</t>
    </rPh>
    <phoneticPr fontId="2" type="noConversion"/>
  </si>
  <si>
    <t>zz500_20190117</t>
  </si>
  <si>
    <t>10290117首次购入</t>
    <rPh sb="8" eb="9">
      <t>shou'ci</t>
    </rPh>
    <rPh sb="10" eb="11">
      <t>gou'ru</t>
    </rPh>
    <phoneticPr fontId="2" type="noConversion"/>
  </si>
  <si>
    <t>hs300_20190114</t>
  </si>
  <si>
    <t>20190114首次购入</t>
    <rPh sb="8" eb="9">
      <t>shou'ci</t>
    </rPh>
    <rPh sb="10" eb="11">
      <t>gou'ru</t>
    </rPh>
    <phoneticPr fontId="2" type="noConversion"/>
  </si>
  <si>
    <t>hs300_20190115</t>
  </si>
  <si>
    <t>20190115首次购入</t>
    <rPh sb="8" eb="9">
      <t>shou'ci</t>
    </rPh>
    <rPh sb="10" eb="11">
      <t>gou'ru</t>
    </rPh>
    <phoneticPr fontId="2" type="noConversion"/>
  </si>
  <si>
    <t>hs300_20190116</t>
  </si>
  <si>
    <t>20190116首次购入</t>
    <rPh sb="8" eb="9">
      <t>shou'ci</t>
    </rPh>
    <rPh sb="10" eb="11">
      <t>gou'ru</t>
    </rPh>
    <phoneticPr fontId="2" type="noConversion"/>
  </si>
  <si>
    <t>hs300_20190117</t>
  </si>
  <si>
    <t>20190117首次购入</t>
    <rPh sb="8" eb="9">
      <t>shou'ci</t>
    </rPh>
    <rPh sb="10" eb="11">
      <t>gou'ru</t>
    </rPh>
    <phoneticPr fontId="2" type="noConversion"/>
  </si>
  <si>
    <t>zz500_20190118</t>
  </si>
  <si>
    <t>10290118首次购入</t>
    <rPh sb="8" eb="9">
      <t>shou'ci</t>
    </rPh>
    <rPh sb="10" eb="11">
      <t>gou'ru</t>
    </rPh>
    <phoneticPr fontId="2" type="noConversion"/>
  </si>
  <si>
    <t>hs300_20190118</t>
  </si>
  <si>
    <t>20190118首次购入</t>
    <rPh sb="8" eb="9">
      <t>shou'ci</t>
    </rPh>
    <rPh sb="10" eb="11">
      <t>gou'ru</t>
    </rPh>
    <phoneticPr fontId="2" type="noConversion"/>
  </si>
  <si>
    <t>hs300_20190121</t>
  </si>
  <si>
    <t>20190121首次购入</t>
    <rPh sb="8" eb="9">
      <t>shou'ci</t>
    </rPh>
    <rPh sb="10" eb="11">
      <t>gou'ru</t>
    </rPh>
    <phoneticPr fontId="2" type="noConversion"/>
  </si>
  <si>
    <t>hs300_20190122</t>
  </si>
  <si>
    <t>20190122首次购入</t>
    <rPh sb="8" eb="9">
      <t>shou'ci</t>
    </rPh>
    <rPh sb="10" eb="11">
      <t>gou'ru</t>
    </rPh>
    <phoneticPr fontId="2" type="noConversion"/>
  </si>
  <si>
    <t>hs300_20190123</t>
  </si>
  <si>
    <t>20190123首次购入</t>
    <rPh sb="8" eb="9">
      <t>shou'ci</t>
    </rPh>
    <rPh sb="10" eb="11">
      <t>gou'ru</t>
    </rPh>
    <phoneticPr fontId="2" type="noConversion"/>
  </si>
  <si>
    <t>hs300_20190124</t>
  </si>
  <si>
    <t>20190124首次购入</t>
    <rPh sb="8" eb="9">
      <t>shou'ci</t>
    </rPh>
    <rPh sb="10" eb="11">
      <t>gou'ru</t>
    </rPh>
    <phoneticPr fontId="2" type="noConversion"/>
  </si>
  <si>
    <t>hs300_20190125</t>
  </si>
  <si>
    <t>20190125首次购入</t>
    <rPh sb="8" eb="9">
      <t>shou'ci</t>
    </rPh>
    <rPh sb="10" eb="11">
      <t>gou'ru</t>
    </rPh>
    <phoneticPr fontId="2" type="noConversion"/>
  </si>
  <si>
    <t>zz500_20190121</t>
  </si>
  <si>
    <t>10290121首次购入</t>
    <rPh sb="8" eb="9">
      <t>shou'ci</t>
    </rPh>
    <rPh sb="10" eb="11">
      <t>gou'ru</t>
    </rPh>
    <phoneticPr fontId="2" type="noConversion"/>
  </si>
  <si>
    <t>zz500_20190122</t>
  </si>
  <si>
    <t>10290122首次购入</t>
    <rPh sb="8" eb="9">
      <t>shou'ci</t>
    </rPh>
    <rPh sb="10" eb="11">
      <t>gou'ru</t>
    </rPh>
    <phoneticPr fontId="2" type="noConversion"/>
  </si>
  <si>
    <t>zz500_20190123</t>
  </si>
  <si>
    <t>10290123首次购入</t>
    <rPh sb="8" eb="9">
      <t>shou'ci</t>
    </rPh>
    <rPh sb="10" eb="11">
      <t>gou'ru</t>
    </rPh>
    <phoneticPr fontId="2" type="noConversion"/>
  </si>
  <si>
    <t>zz500_20190124</t>
  </si>
  <si>
    <t>10290124首次购入</t>
    <rPh sb="8" eb="9">
      <t>shou'ci</t>
    </rPh>
    <rPh sb="10" eb="11">
      <t>gou'ru</t>
    </rPh>
    <phoneticPr fontId="2" type="noConversion"/>
  </si>
  <si>
    <t>zz500_20190125</t>
  </si>
  <si>
    <t>10290125首次购入</t>
    <rPh sb="8" eb="9">
      <t>shou'ci</t>
    </rPh>
    <rPh sb="10" eb="11">
      <t>gou'ru</t>
    </rPh>
    <phoneticPr fontId="2" type="noConversion"/>
  </si>
  <si>
    <t>zz500_20190128</t>
  </si>
  <si>
    <t>10290128首次购入</t>
    <rPh sb="8" eb="9">
      <t>shou'ci</t>
    </rPh>
    <rPh sb="10" eb="11">
      <t>gou'ru</t>
    </rPh>
    <phoneticPr fontId="2" type="noConversion"/>
  </si>
  <si>
    <t>zz500_20190129</t>
  </si>
  <si>
    <t>10290129首次购入</t>
    <rPh sb="8" eb="9">
      <t>shou'ci</t>
    </rPh>
    <rPh sb="10" eb="11">
      <t>gou'ru</t>
    </rPh>
    <phoneticPr fontId="2" type="noConversion"/>
  </si>
  <si>
    <t>zz500_20190130</t>
  </si>
  <si>
    <t>10290130首次购入</t>
    <rPh sb="8" eb="9">
      <t>shou'ci</t>
    </rPh>
    <rPh sb="10" eb="11">
      <t>gou'ru</t>
    </rPh>
    <phoneticPr fontId="2" type="noConversion"/>
  </si>
  <si>
    <t>zz500_20190131</t>
  </si>
  <si>
    <t>10290131首次购入</t>
    <rPh sb="8" eb="9">
      <t>shou'ci</t>
    </rPh>
    <rPh sb="10" eb="11">
      <t>gou'ru</t>
    </rPh>
    <phoneticPr fontId="2" type="noConversion"/>
  </si>
  <si>
    <t>hs300_20190128</t>
  </si>
  <si>
    <t>20190128首次购入</t>
    <rPh sb="8" eb="9">
      <t>shou'ci</t>
    </rPh>
    <rPh sb="10" eb="11">
      <t>gou'ru</t>
    </rPh>
    <phoneticPr fontId="2" type="noConversion"/>
  </si>
  <si>
    <t>hs300_20190129</t>
  </si>
  <si>
    <t>20190129首次购入</t>
    <rPh sb="8" eb="9">
      <t>shou'ci</t>
    </rPh>
    <rPh sb="10" eb="11">
      <t>gou'ru</t>
    </rPh>
    <phoneticPr fontId="2" type="noConversion"/>
  </si>
  <si>
    <t>hs300_20190130</t>
  </si>
  <si>
    <t>20190130首次购入</t>
    <rPh sb="8" eb="9">
      <t>shou'ci</t>
    </rPh>
    <rPh sb="10" eb="11">
      <t>gou'ru</t>
    </rPh>
    <phoneticPr fontId="2" type="noConversion"/>
  </si>
  <si>
    <t>hs300_20190131</t>
  </si>
  <si>
    <t>20190131首次购入</t>
    <rPh sb="8" eb="9">
      <t>shou'ci</t>
    </rPh>
    <rPh sb="10" eb="11">
      <t>gou'ru</t>
    </rPh>
    <phoneticPr fontId="2" type="noConversion"/>
  </si>
  <si>
    <t>hs300_20190201</t>
    <phoneticPr fontId="2" type="noConversion"/>
  </si>
  <si>
    <t>zz500_20190201</t>
    <phoneticPr fontId="2" type="noConversion"/>
  </si>
  <si>
    <t>10290201首次购入</t>
    <rPh sb="8" eb="9">
      <t>shou'ci</t>
    </rPh>
    <rPh sb="10" eb="11">
      <t>gou'ru</t>
    </rPh>
    <phoneticPr fontId="2" type="noConversion"/>
  </si>
  <si>
    <t>20190201首次购入</t>
    <rPh sb="8" eb="9">
      <t>shou'ci</t>
    </rPh>
    <rPh sb="10" eb="11">
      <t>gou'ru</t>
    </rPh>
    <phoneticPr fontId="2" type="noConversion"/>
  </si>
  <si>
    <t>盈利测试</t>
    <phoneticPr fontId="2" type="noConversion"/>
  </si>
  <si>
    <t>亏损测试</t>
    <phoneticPr fontId="2" type="noConversion"/>
  </si>
  <si>
    <t>亏损测试</t>
    <rPh sb="0" eb="4">
      <t>shou'cigou'ru</t>
    </rPh>
    <phoneticPr fontId="2" type="noConversion"/>
  </si>
  <si>
    <t>盈利测试</t>
    <rPh sb="0" eb="4">
      <t>shou'cigou'ru</t>
    </rPh>
    <phoneticPr fontId="2" type="noConversion"/>
  </si>
  <si>
    <t>当日份数</t>
    <phoneticPr fontId="2" type="noConversion"/>
  </si>
  <si>
    <t>当日资金</t>
    <phoneticPr fontId="2" type="noConversion"/>
  </si>
  <si>
    <t>当日价值</t>
    <phoneticPr fontId="2" type="noConversion"/>
  </si>
  <si>
    <t>当日资产</t>
    <phoneticPr fontId="2" type="noConversion"/>
  </si>
  <si>
    <t>校对</t>
    <phoneticPr fontId="2" type="noConversion"/>
  </si>
  <si>
    <t>比例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</si>
  <si>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</si>
  <si>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</si>
  <si>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</si>
  <si>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</si>
  <si>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</si>
  <si>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</si>
  <si>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</si>
  <si>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</si>
  <si>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</si>
  <si>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</si>
  <si>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</si>
  <si>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</si>
  <si>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10290211首次购入</t>
    <rPh sb="8" eb="9">
      <t>shou'ci</t>
    </rPh>
    <rPh sb="10" eb="11">
      <t>gou'ru</t>
    </rPh>
    <phoneticPr fontId="2" type="noConversion"/>
  </si>
  <si>
    <t>10290212首次购入</t>
    <rPh sb="8" eb="9">
      <t>shou'ci</t>
    </rPh>
    <rPh sb="10" eb="11">
      <t>gou'ru</t>
    </rPh>
    <phoneticPr fontId="2" type="noConversion"/>
  </si>
  <si>
    <t>10290213首次购入</t>
    <rPh sb="8" eb="9">
      <t>shou'ci</t>
    </rPh>
    <rPh sb="10" eb="11">
      <t>gou'ru</t>
    </rPh>
    <phoneticPr fontId="2" type="noConversion"/>
  </si>
  <si>
    <t>10290214首次购入</t>
    <rPh sb="8" eb="9">
      <t>shou'ci</t>
    </rPh>
    <rPh sb="10" eb="11">
      <t>gou'ru</t>
    </rPh>
    <phoneticPr fontId="2" type="noConversion"/>
  </si>
  <si>
    <t>10290215首次购入</t>
    <rPh sb="8" eb="9">
      <t>shou'ci</t>
    </rPh>
    <rPh sb="10" eb="11">
      <t>gou'ru</t>
    </rPh>
    <phoneticPr fontId="2" type="noConversion"/>
  </si>
  <si>
    <t>20190211首次购入</t>
    <rPh sb="8" eb="9">
      <t>shou'ci</t>
    </rPh>
    <rPh sb="10" eb="11">
      <t>gou'ru</t>
    </rPh>
    <phoneticPr fontId="2" type="noConversion"/>
  </si>
  <si>
    <t>20190212首次购入</t>
    <rPh sb="8" eb="9">
      <t>shou'ci</t>
    </rPh>
    <rPh sb="10" eb="11">
      <t>gou'ru</t>
    </rPh>
    <phoneticPr fontId="2" type="noConversion"/>
  </si>
  <si>
    <t>20190213首次购入</t>
    <rPh sb="8" eb="9">
      <t>shou'ci</t>
    </rPh>
    <rPh sb="10" eb="11">
      <t>gou'ru</t>
    </rPh>
    <phoneticPr fontId="2" type="noConversion"/>
  </si>
  <si>
    <t>20190214首次购入</t>
    <rPh sb="8" eb="9">
      <t>shou'ci</t>
    </rPh>
    <rPh sb="10" eb="11">
      <t>gou'ru</t>
    </rPh>
    <phoneticPr fontId="2" type="noConversion"/>
  </si>
  <si>
    <t>20190215首次购入</t>
    <rPh sb="8" eb="9">
      <t>shou'ci</t>
    </rPh>
    <rPh sb="10" eb="11">
      <t>gou'ru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</si>
</sst>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_ "/>
  </numFmts>
  <fonts count="10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9.5" bestFit="1" customWidth="1"/>
    <col min="5" max="5" width="6" bestFit="1" customWidth="1"/>
    <col min="6" max="6" width="8.5" bestFit="1" customWidth="1"/>
    <col min="7" max="7" width="8" bestFit="1" customWidth="1"/>
    <col min="8" max="8" width="7.5" bestFit="1" customWidth="1"/>
    <col min="9" max="9" width="6" bestFit="1" customWidth="1"/>
    <col min="10" max="10" width="19.1640625" bestFit="1" customWidth="1"/>
    <col min="11" max="11" width="12" bestFit="1" customWidth="1"/>
    <col min="12" max="12" width="10" bestFit="1" customWidth="1"/>
    <col min="13" max="13" width="6" bestFit="1" customWidth="1"/>
    <col min="14" max="18" width="10" bestFit="1" customWidth="1"/>
  </cols>
  <sheetData>
    <row r="1" spans="1:18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1.048</v>
      </c>
      <c r="G1" t="s">
        <v>10</v>
      </c>
      <c r="H1" t="s">
        <v>2</v>
      </c>
      <c r="I1" t="s">
        <v>14</v>
      </c>
      <c r="J1" t="s">
        <v>3</v>
      </c>
      <c r="K1" t="s">
        <v>113</v>
      </c>
      <c r="L1" t="s">
        <v>110</v>
      </c>
      <c r="M1" t="s">
        <v>111</v>
      </c>
      <c r="N1" t="s">
        <v>106</v>
      </c>
      <c r="O1" t="s">
        <v>108</v>
      </c>
      <c r="P1" t="s">
        <v>107</v>
      </c>
      <c r="Q1" t="s">
        <v>109</v>
      </c>
      <c r="R1" t="s">
        <v>112</v>
      </c>
    </row>
    <row r="2" spans="1:18">
      <c r="A2" t="s">
        <v>102</v>
      </c>
      <c r="B2">
        <v>255</v>
      </c>
      <c r="C2" s="2">
        <v>560.11</v>
      </c>
      <c r="D2" s="3">
        <v>0.55000000000000004</v>
      </c>
      <c r="E2" s="1">
        <f t="shared" ref="E2" si="0">20%*M2</f>
        <v>0.41074733333333341</v>
      </c>
      <c r="F2" s="4">
        <f>($F$1*C2-B2)/B2</f>
        <v>1.3019422745098044</v>
      </c>
      <c r="G2" s="1"/>
      <c r="H2" s="2">
        <f t="shared" ref="H2:H25" si="1">$F$1*C2-B2</f>
        <v>331.99528000000009</v>
      </c>
      <c r="I2" t="s">
        <v>21</v>
      </c>
      <c r="J2" t="s">
        <v>105</v>
      </c>
      <c r="K2">
        <f t="shared" ref="K2:K25" si="2">D2*C2</f>
        <v>308.06050000000005</v>
      </c>
      <c r="L2">
        <v>0</v>
      </c>
      <c r="M2" s="1">
        <f t="shared" ref="M2" si="3">K2/150</f>
        <v>2.053736666666667</v>
      </c>
      <c r="N2">
        <v>0</v>
      </c>
      <c r="O2">
        <v>0</v>
      </c>
      <c r="P2">
        <v>0</v>
      </c>
      <c r="Q2" s="6">
        <f>P2+O2</f>
        <v>0</v>
      </c>
      <c r="R2">
        <v>0</v>
      </c>
    </row>
    <row r="3" spans="1:18">
      <c r="A3" s="5" t="s">
        <v>18</v>
      </c>
      <c r="B3">
        <v>150</v>
      </c>
      <c r="C3" s="2">
        <v>166.39</v>
      </c>
      <c r="D3" s="3">
        <v>0.90059999999999996</v>
      </c>
      <c r="E3" s="1">
        <v>0.23</v>
      </c>
      <c r="F3" s="4">
        <f t="shared" ref="F3:F25" si="4">($F$1*C3-B3)/B3</f>
        <v>0.16251146666666672</v>
      </c>
      <c r="G3" s="4"/>
      <c r="H3" s="2">
        <f t="shared" si="1"/>
        <v>24.376720000000006</v>
      </c>
      <c r="I3" t="s">
        <v>21</v>
      </c>
      <c r="J3" t="s">
        <v>4</v>
      </c>
      <c r="K3">
        <f t="shared" si="2"/>
        <v>149.85083399999999</v>
      </c>
      <c r="L3">
        <f>B3-K3</f>
        <v>0.14916600000000813</v>
      </c>
      <c r="M3" s="1">
        <f>K3/150</f>
        <v>0.99900555999999996</v>
      </c>
      <c r="N3" s="2">
        <v>166.39</v>
      </c>
      <c r="O3" s="2">
        <f>N3*D3</f>
        <v>149.85083399999999</v>
      </c>
      <c r="P3">
        <v>0</v>
      </c>
      <c r="Q3" s="6">
        <f t="shared" ref="Q3:Q25" si="5">P3+O3</f>
        <v>149.85083399999999</v>
      </c>
      <c r="R3">
        <f>B3</f>
        <v>150</v>
      </c>
    </row>
    <row r="4" spans="1:18">
      <c r="A4" s="5" t="s">
        <v>19</v>
      </c>
      <c r="B4">
        <v>150</v>
      </c>
      <c r="C4" s="2">
        <v>166.63</v>
      </c>
      <c r="D4" s="3">
        <v>0.89929999999999999</v>
      </c>
      <c r="E4" s="1">
        <v>0.23</v>
      </c>
      <c r="F4" s="4">
        <f t="shared" si="4"/>
        <v>0.16418826666666669</v>
      </c>
      <c r="G4" s="4"/>
      <c r="H4" s="2">
        <f t="shared" si="1"/>
        <v>24.628240000000005</v>
      </c>
      <c r="I4" t="s">
        <v>21</v>
      </c>
      <c r="J4" t="s">
        <v>8</v>
      </c>
      <c r="K4">
        <f t="shared" si="2"/>
        <v>149.850359</v>
      </c>
      <c r="L4">
        <f t="shared" ref="L4:L25" si="6">B4-K4</f>
        <v>0.14964100000000258</v>
      </c>
      <c r="M4" s="1">
        <f t="shared" ref="M4:M24" si="7">K4/150</f>
        <v>0.99900239333333329</v>
      </c>
      <c r="N4" s="6">
        <f>N3+C4</f>
        <v>333.02</v>
      </c>
      <c r="O4" s="2">
        <f t="shared" ref="O4:O25" si="8">N4*D4</f>
        <v>299.48488599999996</v>
      </c>
      <c r="P4">
        <v>0</v>
      </c>
      <c r="Q4" s="6">
        <f t="shared" si="5"/>
        <v>299.48488599999996</v>
      </c>
      <c r="R4">
        <f>R3+B4</f>
        <v>300</v>
      </c>
    </row>
    <row r="5" spans="1:18">
      <c r="A5" s="5" t="s">
        <v>20</v>
      </c>
      <c r="B5">
        <v>150</v>
      </c>
      <c r="C5" s="2">
        <v>163</v>
      </c>
      <c r="D5" s="3">
        <v>0.91930000000000001</v>
      </c>
      <c r="E5" s="1">
        <v>0.23</v>
      </c>
      <c r="F5" s="4">
        <f t="shared" si="4"/>
        <v>0.13882666666666674</v>
      </c>
      <c r="G5" s="4"/>
      <c r="H5" s="2">
        <f t="shared" si="1"/>
        <v>20.824000000000012</v>
      </c>
      <c r="I5" t="s">
        <v>21</v>
      </c>
      <c r="J5" t="s">
        <v>9</v>
      </c>
      <c r="K5">
        <f t="shared" si="2"/>
        <v>149.8459</v>
      </c>
      <c r="L5">
        <f t="shared" si="6"/>
        <v>0.15409999999999968</v>
      </c>
      <c r="M5" s="1">
        <f t="shared" si="7"/>
        <v>0.99897266666666662</v>
      </c>
      <c r="N5" s="6">
        <f t="shared" ref="N5:N30" si="9">N4+C5</f>
        <v>496.02</v>
      </c>
      <c r="O5" s="2">
        <f t="shared" si="8"/>
        <v>455.99118599999997</v>
      </c>
      <c r="P5">
        <v>0</v>
      </c>
      <c r="Q5" s="6">
        <f t="shared" si="5"/>
        <v>455.99118599999997</v>
      </c>
      <c r="R5">
        <f t="shared" ref="R5:R25" si="10">R4+B5</f>
        <v>450</v>
      </c>
    </row>
    <row r="6" spans="1:18">
      <c r="A6" s="5" t="s">
        <v>28</v>
      </c>
      <c r="B6">
        <v>150</v>
      </c>
      <c r="C6" s="2">
        <v>160.84</v>
      </c>
      <c r="D6" s="3">
        <v>0.93169999999999997</v>
      </c>
      <c r="E6" s="1">
        <v>0.23</v>
      </c>
      <c r="F6" s="4">
        <f t="shared" si="4"/>
        <v>0.12373546666666679</v>
      </c>
      <c r="H6" s="2">
        <f t="shared" si="1"/>
        <v>18.560320000000019</v>
      </c>
      <c r="I6" t="s">
        <v>21</v>
      </c>
      <c r="J6" t="s">
        <v>31</v>
      </c>
      <c r="K6">
        <f t="shared" si="2"/>
        <v>149.85462799999999</v>
      </c>
      <c r="L6">
        <f t="shared" si="6"/>
        <v>0.14537200000000894</v>
      </c>
      <c r="M6" s="1">
        <f t="shared" si="7"/>
        <v>0.9990308533333333</v>
      </c>
      <c r="N6" s="6">
        <f t="shared" si="9"/>
        <v>656.86</v>
      </c>
      <c r="O6" s="2">
        <f t="shared" si="8"/>
        <v>611.99646199999995</v>
      </c>
      <c r="P6">
        <v>0</v>
      </c>
      <c r="Q6" s="6">
        <f t="shared" si="5"/>
        <v>611.99646199999995</v>
      </c>
      <c r="R6">
        <f t="shared" si="10"/>
        <v>600</v>
      </c>
    </row>
    <row r="7" spans="1:18">
      <c r="A7" s="5" t="s">
        <v>29</v>
      </c>
      <c r="B7">
        <v>150</v>
      </c>
      <c r="C7" s="2">
        <v>162.41999999999999</v>
      </c>
      <c r="D7" s="3">
        <v>0.92259999999999998</v>
      </c>
      <c r="E7" s="1">
        <v>0.23</v>
      </c>
      <c r="F7" s="4">
        <f t="shared" si="4"/>
        <v>0.13477440000000002</v>
      </c>
      <c r="H7" s="2">
        <f t="shared" si="1"/>
        <v>20.216160000000002</v>
      </c>
      <c r="I7" t="s">
        <v>21</v>
      </c>
      <c r="J7" t="s">
        <v>32</v>
      </c>
      <c r="K7">
        <f t="shared" si="2"/>
        <v>149.84869199999997</v>
      </c>
      <c r="L7">
        <f t="shared" si="6"/>
        <v>0.15130800000002864</v>
      </c>
      <c r="M7" s="1">
        <f t="shared" si="7"/>
        <v>0.99899127999999981</v>
      </c>
      <c r="N7" s="6">
        <f t="shared" si="9"/>
        <v>819.28</v>
      </c>
      <c r="O7" s="2">
        <f t="shared" si="8"/>
        <v>755.86772799999994</v>
      </c>
      <c r="P7">
        <v>0</v>
      </c>
      <c r="Q7" s="6">
        <f t="shared" si="5"/>
        <v>755.86772799999994</v>
      </c>
      <c r="R7">
        <f t="shared" si="10"/>
        <v>750</v>
      </c>
    </row>
    <row r="8" spans="1:18">
      <c r="A8" s="5" t="s">
        <v>30</v>
      </c>
      <c r="B8">
        <v>150</v>
      </c>
      <c r="C8" s="2">
        <v>162.09</v>
      </c>
      <c r="D8" s="3">
        <v>0.92449999999999999</v>
      </c>
      <c r="E8" s="1">
        <v>0.23</v>
      </c>
      <c r="F8" s="4">
        <f t="shared" si="4"/>
        <v>0.13246880000000014</v>
      </c>
      <c r="G8" s="4"/>
      <c r="H8" s="2">
        <f t="shared" si="1"/>
        <v>19.870320000000021</v>
      </c>
      <c r="I8" t="s">
        <v>21</v>
      </c>
      <c r="J8" t="s">
        <v>33</v>
      </c>
      <c r="K8">
        <f t="shared" si="2"/>
        <v>149.852205</v>
      </c>
      <c r="L8">
        <f t="shared" si="6"/>
        <v>0.14779500000000212</v>
      </c>
      <c r="M8" s="1">
        <f t="shared" si="7"/>
        <v>0.99901470000000003</v>
      </c>
      <c r="N8" s="6">
        <f t="shared" si="9"/>
        <v>981.37</v>
      </c>
      <c r="O8" s="2">
        <f t="shared" si="8"/>
        <v>907.27656500000001</v>
      </c>
      <c r="P8">
        <v>0</v>
      </c>
      <c r="Q8" s="6">
        <f t="shared" si="5"/>
        <v>907.27656500000001</v>
      </c>
      <c r="R8">
        <f t="shared" si="10"/>
        <v>900</v>
      </c>
    </row>
    <row r="9" spans="1:18">
      <c r="A9" s="5" t="s">
        <v>34</v>
      </c>
      <c r="B9">
        <v>150</v>
      </c>
      <c r="C9" s="2">
        <v>161.16</v>
      </c>
      <c r="D9" s="3">
        <v>0.92979999999999996</v>
      </c>
      <c r="E9" s="1">
        <v>0.23</v>
      </c>
      <c r="F9" s="4">
        <f t="shared" si="4"/>
        <v>0.12597119999999998</v>
      </c>
      <c r="G9" s="4"/>
      <c r="H9" s="2">
        <f t="shared" si="1"/>
        <v>18.895679999999999</v>
      </c>
      <c r="I9" t="s">
        <v>21</v>
      </c>
      <c r="J9" t="s">
        <v>36</v>
      </c>
      <c r="K9">
        <f t="shared" si="2"/>
        <v>149.84656799999999</v>
      </c>
      <c r="L9">
        <f t="shared" si="6"/>
        <v>0.15343200000000934</v>
      </c>
      <c r="M9" s="1">
        <f t="shared" si="7"/>
        <v>0.99897711999999994</v>
      </c>
      <c r="N9" s="6">
        <f t="shared" si="9"/>
        <v>1142.53</v>
      </c>
      <c r="O9" s="2">
        <f t="shared" si="8"/>
        <v>1062.324394</v>
      </c>
      <c r="P9">
        <v>0</v>
      </c>
      <c r="Q9" s="6">
        <f t="shared" si="5"/>
        <v>1062.324394</v>
      </c>
      <c r="R9">
        <f t="shared" si="10"/>
        <v>1050</v>
      </c>
    </row>
    <row r="10" spans="1:18">
      <c r="A10" s="5" t="s">
        <v>35</v>
      </c>
      <c r="B10">
        <v>150</v>
      </c>
      <c r="C10" s="2">
        <v>160.08000000000001</v>
      </c>
      <c r="D10" s="3">
        <v>0.93610000000000004</v>
      </c>
      <c r="E10" s="1">
        <v>0.23</v>
      </c>
      <c r="F10" s="4">
        <f t="shared" si="4"/>
        <v>0.1184256000000001</v>
      </c>
      <c r="G10" s="1"/>
      <c r="H10" s="2">
        <f t="shared" si="1"/>
        <v>17.763840000000016</v>
      </c>
      <c r="I10" t="s">
        <v>21</v>
      </c>
      <c r="J10" t="s">
        <v>37</v>
      </c>
      <c r="K10">
        <f t="shared" si="2"/>
        <v>149.85088800000003</v>
      </c>
      <c r="L10">
        <f t="shared" si="6"/>
        <v>0.14911199999997393</v>
      </c>
      <c r="M10" s="1">
        <f t="shared" si="7"/>
        <v>0.99900592000000021</v>
      </c>
      <c r="N10" s="6">
        <f t="shared" si="9"/>
        <v>1302.6099999999999</v>
      </c>
      <c r="O10" s="2">
        <f t="shared" si="8"/>
        <v>1219.3732210000001</v>
      </c>
      <c r="P10">
        <v>0</v>
      </c>
      <c r="Q10" s="6">
        <f t="shared" si="5"/>
        <v>1219.3732210000001</v>
      </c>
      <c r="R10">
        <f t="shared" si="10"/>
        <v>1200</v>
      </c>
    </row>
    <row r="11" spans="1:18">
      <c r="A11" s="5" t="s">
        <v>50</v>
      </c>
      <c r="B11">
        <v>150</v>
      </c>
      <c r="C11" s="2">
        <v>161.41999999999999</v>
      </c>
      <c r="D11" s="3">
        <v>0.92830000000000001</v>
      </c>
      <c r="E11" s="1">
        <v>0.23</v>
      </c>
      <c r="F11" s="4">
        <f t="shared" si="4"/>
        <v>0.12778773333333335</v>
      </c>
      <c r="G11" s="1"/>
      <c r="H11" s="2">
        <f t="shared" si="1"/>
        <v>19.16816</v>
      </c>
      <c r="I11" t="s">
        <v>21</v>
      </c>
      <c r="J11" t="s">
        <v>51</v>
      </c>
      <c r="K11">
        <f t="shared" si="2"/>
        <v>149.84618599999999</v>
      </c>
      <c r="L11">
        <f t="shared" si="6"/>
        <v>0.15381400000001122</v>
      </c>
      <c r="M11" s="1">
        <f t="shared" si="7"/>
        <v>0.99897457333333328</v>
      </c>
      <c r="N11" s="6">
        <f t="shared" si="9"/>
        <v>1464.03</v>
      </c>
      <c r="O11" s="2">
        <f t="shared" si="8"/>
        <v>1359.059049</v>
      </c>
      <c r="P11">
        <v>0</v>
      </c>
      <c r="Q11" s="6">
        <f t="shared" si="5"/>
        <v>1359.059049</v>
      </c>
      <c r="R11">
        <f t="shared" si="10"/>
        <v>1350</v>
      </c>
    </row>
    <row r="12" spans="1:18">
      <c r="A12" s="5" t="s">
        <v>52</v>
      </c>
      <c r="B12">
        <v>150</v>
      </c>
      <c r="C12" s="2">
        <v>158.5</v>
      </c>
      <c r="D12" s="3">
        <v>0.94540000000000002</v>
      </c>
      <c r="E12" s="1">
        <v>0.23</v>
      </c>
      <c r="F12" s="4">
        <f t="shared" si="4"/>
        <v>0.1073866666666667</v>
      </c>
      <c r="G12" s="1"/>
      <c r="H12" s="2">
        <f t="shared" si="1"/>
        <v>16.108000000000004</v>
      </c>
      <c r="I12" t="s">
        <v>21</v>
      </c>
      <c r="J12" t="s">
        <v>53</v>
      </c>
      <c r="K12">
        <f t="shared" si="2"/>
        <v>149.8459</v>
      </c>
      <c r="L12">
        <f t="shared" si="6"/>
        <v>0.15409999999999968</v>
      </c>
      <c r="M12" s="1">
        <f t="shared" si="7"/>
        <v>0.99897266666666662</v>
      </c>
      <c r="N12" s="6">
        <f t="shared" si="9"/>
        <v>1622.53</v>
      </c>
      <c r="O12" s="2">
        <f t="shared" si="8"/>
        <v>1533.9398619999999</v>
      </c>
      <c r="P12">
        <v>0</v>
      </c>
      <c r="Q12" s="6">
        <f t="shared" si="5"/>
        <v>1533.9398619999999</v>
      </c>
      <c r="R12">
        <f t="shared" si="10"/>
        <v>1500</v>
      </c>
    </row>
    <row r="13" spans="1:18">
      <c r="A13" s="5" t="s">
        <v>54</v>
      </c>
      <c r="B13">
        <v>150</v>
      </c>
      <c r="C13" s="2">
        <v>158.47</v>
      </c>
      <c r="D13" s="3">
        <v>0.9456</v>
      </c>
      <c r="E13" s="1">
        <v>0.23</v>
      </c>
      <c r="F13" s="4">
        <f t="shared" si="4"/>
        <v>0.10717706666666667</v>
      </c>
      <c r="G13" s="1"/>
      <c r="H13" s="2">
        <f t="shared" si="1"/>
        <v>16.076560000000001</v>
      </c>
      <c r="I13" t="s">
        <v>21</v>
      </c>
      <c r="J13" t="s">
        <v>55</v>
      </c>
      <c r="K13">
        <f t="shared" si="2"/>
        <v>149.849232</v>
      </c>
      <c r="L13">
        <f t="shared" si="6"/>
        <v>0.15076799999999935</v>
      </c>
      <c r="M13" s="1">
        <f t="shared" si="7"/>
        <v>0.99899488000000003</v>
      </c>
      <c r="N13" s="6">
        <f t="shared" si="9"/>
        <v>1781</v>
      </c>
      <c r="O13" s="2">
        <f t="shared" si="8"/>
        <v>1684.1135999999999</v>
      </c>
      <c r="P13">
        <v>0</v>
      </c>
      <c r="Q13" s="6">
        <f t="shared" si="5"/>
        <v>1684.1135999999999</v>
      </c>
      <c r="R13">
        <f t="shared" si="10"/>
        <v>1650</v>
      </c>
    </row>
    <row r="14" spans="1:18">
      <c r="A14" s="5" t="s">
        <v>56</v>
      </c>
      <c r="B14">
        <v>150</v>
      </c>
      <c r="C14" s="2">
        <v>159.30000000000001</v>
      </c>
      <c r="D14" s="3">
        <v>0.94069999999999998</v>
      </c>
      <c r="E14" s="1">
        <v>0.23</v>
      </c>
      <c r="F14" s="4">
        <f t="shared" si="4"/>
        <v>0.11297600000000008</v>
      </c>
      <c r="G14" s="1"/>
      <c r="H14" s="2">
        <f t="shared" si="1"/>
        <v>16.946400000000011</v>
      </c>
      <c r="I14" t="s">
        <v>21</v>
      </c>
      <c r="J14" t="s">
        <v>57</v>
      </c>
      <c r="K14">
        <f t="shared" si="2"/>
        <v>149.85351</v>
      </c>
      <c r="L14">
        <f t="shared" si="6"/>
        <v>0.14649000000000001</v>
      </c>
      <c r="M14" s="1">
        <f t="shared" si="7"/>
        <v>0.99902340000000001</v>
      </c>
      <c r="N14" s="6">
        <f t="shared" si="9"/>
        <v>1940.3</v>
      </c>
      <c r="O14" s="2">
        <f t="shared" si="8"/>
        <v>1825.2402099999999</v>
      </c>
      <c r="P14">
        <v>0</v>
      </c>
      <c r="Q14" s="6">
        <f t="shared" si="5"/>
        <v>1825.2402099999999</v>
      </c>
      <c r="R14">
        <f t="shared" si="10"/>
        <v>1800</v>
      </c>
    </row>
    <row r="15" spans="1:18">
      <c r="A15" s="5" t="s">
        <v>60</v>
      </c>
      <c r="B15">
        <v>150</v>
      </c>
      <c r="C15" s="2">
        <v>156.62</v>
      </c>
      <c r="D15" s="3">
        <v>0.95679999999999998</v>
      </c>
      <c r="E15" s="1">
        <v>0.23</v>
      </c>
      <c r="F15" s="4">
        <f t="shared" si="4"/>
        <v>9.4251733333333435E-2</v>
      </c>
      <c r="G15" s="1"/>
      <c r="H15" s="2">
        <f t="shared" si="1"/>
        <v>14.137760000000014</v>
      </c>
      <c r="I15" t="s">
        <v>21</v>
      </c>
      <c r="J15" t="s">
        <v>61</v>
      </c>
      <c r="K15">
        <f t="shared" si="2"/>
        <v>149.854016</v>
      </c>
      <c r="L15">
        <f t="shared" si="6"/>
        <v>0.14598399999999856</v>
      </c>
      <c r="M15" s="1">
        <f t="shared" si="7"/>
        <v>0.99902677333333334</v>
      </c>
      <c r="N15" s="6">
        <f t="shared" si="9"/>
        <v>2096.92</v>
      </c>
      <c r="O15" s="2">
        <f t="shared" si="8"/>
        <v>2006.3330559999999</v>
      </c>
      <c r="P15">
        <v>0</v>
      </c>
      <c r="Q15" s="6">
        <f t="shared" si="5"/>
        <v>2006.3330559999999</v>
      </c>
      <c r="R15">
        <f t="shared" si="10"/>
        <v>1950</v>
      </c>
    </row>
    <row r="16" spans="1:18">
      <c r="A16" s="5" t="s">
        <v>62</v>
      </c>
      <c r="B16">
        <v>150</v>
      </c>
      <c r="C16" s="2">
        <v>155.80000000000001</v>
      </c>
      <c r="D16" s="3">
        <v>0.96179999999999999</v>
      </c>
      <c r="E16" s="1">
        <v>0.23</v>
      </c>
      <c r="F16" s="4">
        <f t="shared" si="4"/>
        <v>8.8522666666666694E-2</v>
      </c>
      <c r="G16" s="1"/>
      <c r="H16" s="2">
        <f t="shared" si="1"/>
        <v>13.278400000000005</v>
      </c>
      <c r="I16" t="s">
        <v>21</v>
      </c>
      <c r="J16" t="s">
        <v>63</v>
      </c>
      <c r="K16">
        <f t="shared" si="2"/>
        <v>149.84844000000001</v>
      </c>
      <c r="L16">
        <f t="shared" si="6"/>
        <v>0.15155999999998926</v>
      </c>
      <c r="M16" s="1">
        <f t="shared" si="7"/>
        <v>0.99898960000000003</v>
      </c>
      <c r="N16" s="6">
        <f t="shared" si="9"/>
        <v>2252.7200000000003</v>
      </c>
      <c r="O16" s="2">
        <f t="shared" si="8"/>
        <v>2166.6660960000004</v>
      </c>
      <c r="P16">
        <v>0</v>
      </c>
      <c r="Q16" s="6">
        <f t="shared" si="5"/>
        <v>2166.6660960000004</v>
      </c>
      <c r="R16">
        <f t="shared" si="10"/>
        <v>2100</v>
      </c>
    </row>
    <row r="17" spans="1:18">
      <c r="A17" s="5" t="s">
        <v>64</v>
      </c>
      <c r="B17">
        <v>150</v>
      </c>
      <c r="C17" s="2">
        <v>157.77000000000001</v>
      </c>
      <c r="D17" s="3">
        <v>0.94979999999999998</v>
      </c>
      <c r="E17" s="1">
        <v>0.23</v>
      </c>
      <c r="F17" s="4">
        <f t="shared" si="4"/>
        <v>0.10228640000000003</v>
      </c>
      <c r="G17" s="1"/>
      <c r="H17" s="2">
        <f t="shared" si="1"/>
        <v>15.342960000000005</v>
      </c>
      <c r="I17" t="s">
        <v>21</v>
      </c>
      <c r="J17" t="s">
        <v>65</v>
      </c>
      <c r="K17">
        <f t="shared" si="2"/>
        <v>149.84994600000002</v>
      </c>
      <c r="L17">
        <f t="shared" si="6"/>
        <v>0.15005399999998303</v>
      </c>
      <c r="M17" s="1">
        <f t="shared" si="7"/>
        <v>0.99899964000000008</v>
      </c>
      <c r="N17" s="6">
        <f t="shared" si="9"/>
        <v>2410.4900000000002</v>
      </c>
      <c r="O17" s="2">
        <f t="shared" si="8"/>
        <v>2289.4834020000003</v>
      </c>
      <c r="P17">
        <v>0</v>
      </c>
      <c r="Q17" s="6">
        <f t="shared" si="5"/>
        <v>2289.4834020000003</v>
      </c>
      <c r="R17">
        <f t="shared" si="10"/>
        <v>2250</v>
      </c>
    </row>
    <row r="18" spans="1:18">
      <c r="A18" s="5" t="s">
        <v>66</v>
      </c>
      <c r="B18">
        <v>150</v>
      </c>
      <c r="C18" s="2">
        <v>157.85</v>
      </c>
      <c r="D18" s="3">
        <v>0.94930000000000003</v>
      </c>
      <c r="E18" s="1">
        <v>0.23</v>
      </c>
      <c r="F18" s="4">
        <f t="shared" si="4"/>
        <v>0.10284533333333343</v>
      </c>
      <c r="G18" s="1"/>
      <c r="H18" s="2">
        <f t="shared" si="1"/>
        <v>15.426800000000014</v>
      </c>
      <c r="I18" t="s">
        <v>21</v>
      </c>
      <c r="J18" t="s">
        <v>67</v>
      </c>
      <c r="K18">
        <f t="shared" si="2"/>
        <v>149.847005</v>
      </c>
      <c r="L18">
        <f t="shared" si="6"/>
        <v>0.15299500000000421</v>
      </c>
      <c r="M18" s="1">
        <f t="shared" si="7"/>
        <v>0.99898003333333329</v>
      </c>
      <c r="N18" s="6">
        <f t="shared" si="9"/>
        <v>2568.34</v>
      </c>
      <c r="O18" s="2">
        <f t="shared" si="8"/>
        <v>2438.1251620000003</v>
      </c>
      <c r="P18">
        <v>0</v>
      </c>
      <c r="Q18" s="6">
        <f t="shared" si="5"/>
        <v>2438.1251620000003</v>
      </c>
      <c r="R18">
        <f t="shared" si="10"/>
        <v>2400</v>
      </c>
    </row>
    <row r="19" spans="1:18">
      <c r="A19" s="5" t="s">
        <v>68</v>
      </c>
      <c r="B19">
        <v>150</v>
      </c>
      <c r="C19" s="2">
        <v>157.03</v>
      </c>
      <c r="D19" s="3">
        <v>0.95430000000000004</v>
      </c>
      <c r="E19" s="1">
        <v>0.23</v>
      </c>
      <c r="F19" s="4">
        <f t="shared" si="4"/>
        <v>9.7116266666666701E-2</v>
      </c>
      <c r="G19" s="1"/>
      <c r="H19" s="2">
        <f t="shared" si="1"/>
        <v>14.567440000000005</v>
      </c>
      <c r="I19" t="s">
        <v>21</v>
      </c>
      <c r="J19" t="s">
        <v>69</v>
      </c>
      <c r="K19">
        <f t="shared" si="2"/>
        <v>149.85372900000002</v>
      </c>
      <c r="L19">
        <f t="shared" si="6"/>
        <v>0.1462709999999845</v>
      </c>
      <c r="M19" s="1">
        <f t="shared" si="7"/>
        <v>0.99902486000000013</v>
      </c>
      <c r="N19" s="6">
        <f t="shared" si="9"/>
        <v>2725.3700000000003</v>
      </c>
      <c r="O19" s="2">
        <f t="shared" si="8"/>
        <v>2600.8205910000006</v>
      </c>
      <c r="P19">
        <v>0</v>
      </c>
      <c r="Q19" s="6">
        <f t="shared" si="5"/>
        <v>2600.8205910000006</v>
      </c>
      <c r="R19">
        <f t="shared" si="10"/>
        <v>2550</v>
      </c>
    </row>
    <row r="20" spans="1:18">
      <c r="A20" s="5" t="s">
        <v>70</v>
      </c>
      <c r="B20">
        <v>150</v>
      </c>
      <c r="C20" s="2">
        <v>155.83000000000001</v>
      </c>
      <c r="D20" s="3">
        <v>0.96160000000000001</v>
      </c>
      <c r="E20" s="1">
        <v>0.23</v>
      </c>
      <c r="F20" s="4">
        <f t="shared" si="4"/>
        <v>8.8732266666666726E-2</v>
      </c>
      <c r="G20" s="1"/>
      <c r="H20" s="2">
        <f t="shared" si="1"/>
        <v>13.309840000000008</v>
      </c>
      <c r="I20" t="s">
        <v>21</v>
      </c>
      <c r="J20" t="s">
        <v>71</v>
      </c>
      <c r="K20">
        <f t="shared" si="2"/>
        <v>149.84612800000002</v>
      </c>
      <c r="L20">
        <f t="shared" si="6"/>
        <v>0.15387199999997847</v>
      </c>
      <c r="M20" s="1">
        <f t="shared" si="7"/>
        <v>0.99897418666666682</v>
      </c>
      <c r="N20" s="6">
        <f t="shared" si="9"/>
        <v>2881.2000000000003</v>
      </c>
      <c r="O20" s="2">
        <f t="shared" si="8"/>
        <v>2770.5619200000001</v>
      </c>
      <c r="P20">
        <v>0</v>
      </c>
      <c r="Q20" s="6">
        <f t="shared" si="5"/>
        <v>2770.5619200000001</v>
      </c>
      <c r="R20">
        <f t="shared" si="10"/>
        <v>2700</v>
      </c>
    </row>
    <row r="21" spans="1:18">
      <c r="A21" s="5" t="s">
        <v>90</v>
      </c>
      <c r="B21">
        <v>270</v>
      </c>
      <c r="C21" s="2">
        <v>280.56</v>
      </c>
      <c r="D21" s="3">
        <v>0.96140000000000003</v>
      </c>
      <c r="E21" s="1">
        <f t="shared" ref="E21:E24" si="11">20%*M21</f>
        <v>0.35964051200000002</v>
      </c>
      <c r="F21" s="4">
        <f t="shared" si="4"/>
        <v>8.8988444444444467E-2</v>
      </c>
      <c r="G21" s="1"/>
      <c r="H21" s="2">
        <f t="shared" si="1"/>
        <v>24.026880000000006</v>
      </c>
      <c r="I21" t="s">
        <v>21</v>
      </c>
      <c r="J21" t="s">
        <v>91</v>
      </c>
      <c r="K21">
        <f t="shared" si="2"/>
        <v>269.73038400000002</v>
      </c>
      <c r="L21">
        <f t="shared" si="6"/>
        <v>0.26961599999998498</v>
      </c>
      <c r="M21" s="1">
        <f t="shared" si="7"/>
        <v>1.79820256</v>
      </c>
      <c r="N21" s="6">
        <f t="shared" si="9"/>
        <v>3161.76</v>
      </c>
      <c r="O21" s="2">
        <f t="shared" si="8"/>
        <v>3039.7160640000002</v>
      </c>
      <c r="P21">
        <v>0</v>
      </c>
      <c r="Q21" s="6">
        <f t="shared" si="5"/>
        <v>3039.7160640000002</v>
      </c>
      <c r="R21">
        <f t="shared" si="10"/>
        <v>2970</v>
      </c>
    </row>
    <row r="22" spans="1:18">
      <c r="A22" s="5" t="s">
        <v>92</v>
      </c>
      <c r="B22">
        <v>270</v>
      </c>
      <c r="C22" s="2">
        <v>279.69</v>
      </c>
      <c r="D22" s="3">
        <v>0.96440000000000003</v>
      </c>
      <c r="E22" s="1">
        <f t="shared" si="11"/>
        <v>0.35964404800000005</v>
      </c>
      <c r="F22" s="4">
        <f t="shared" si="4"/>
        <v>8.5611555555555524E-2</v>
      </c>
      <c r="G22" s="1"/>
      <c r="H22" s="2">
        <f t="shared" si="1"/>
        <v>23.11511999999999</v>
      </c>
      <c r="I22" t="s">
        <v>21</v>
      </c>
      <c r="J22" t="s">
        <v>93</v>
      </c>
      <c r="K22">
        <f t="shared" si="2"/>
        <v>269.73303600000003</v>
      </c>
      <c r="L22">
        <f t="shared" si="6"/>
        <v>0.26696399999997311</v>
      </c>
      <c r="M22" s="1">
        <f t="shared" si="7"/>
        <v>1.7982202400000002</v>
      </c>
      <c r="N22" s="6">
        <f t="shared" si="9"/>
        <v>3441.4500000000003</v>
      </c>
      <c r="O22" s="2">
        <f t="shared" si="8"/>
        <v>3318.9343800000006</v>
      </c>
      <c r="P22">
        <v>0</v>
      </c>
      <c r="Q22" s="6">
        <f t="shared" si="5"/>
        <v>3318.9343800000006</v>
      </c>
      <c r="R22">
        <f t="shared" si="10"/>
        <v>3240</v>
      </c>
    </row>
    <row r="23" spans="1:18">
      <c r="A23" s="5" t="s">
        <v>94</v>
      </c>
      <c r="B23">
        <v>255</v>
      </c>
      <c r="C23" s="2">
        <v>266.14</v>
      </c>
      <c r="D23" s="3">
        <v>0.95720000000000005</v>
      </c>
      <c r="E23" s="1">
        <f t="shared" si="11"/>
        <v>0.33966561066666667</v>
      </c>
      <c r="F23" s="4">
        <f t="shared" si="4"/>
        <v>9.3783215686274471E-2</v>
      </c>
      <c r="G23" s="1"/>
      <c r="H23" s="2">
        <f t="shared" si="1"/>
        <v>23.914719999999988</v>
      </c>
      <c r="I23" t="s">
        <v>21</v>
      </c>
      <c r="J23" t="s">
        <v>95</v>
      </c>
      <c r="K23">
        <f t="shared" si="2"/>
        <v>254.74920800000001</v>
      </c>
      <c r="L23">
        <f t="shared" si="6"/>
        <v>0.25079199999998991</v>
      </c>
      <c r="M23" s="1">
        <f t="shared" si="7"/>
        <v>1.6983280533333334</v>
      </c>
      <c r="N23" s="6">
        <f t="shared" si="9"/>
        <v>3707.59</v>
      </c>
      <c r="O23" s="2">
        <f t="shared" si="8"/>
        <v>3548.9051480000003</v>
      </c>
      <c r="P23">
        <v>0</v>
      </c>
      <c r="Q23" s="6">
        <f t="shared" si="5"/>
        <v>3548.9051480000003</v>
      </c>
      <c r="R23">
        <f t="shared" si="10"/>
        <v>3495</v>
      </c>
    </row>
    <row r="24" spans="1:18">
      <c r="A24" s="5" t="s">
        <v>96</v>
      </c>
      <c r="B24">
        <v>270</v>
      </c>
      <c r="C24" s="2">
        <v>279.05</v>
      </c>
      <c r="D24" s="3">
        <v>0.96660000000000001</v>
      </c>
      <c r="E24" s="1">
        <f t="shared" si="11"/>
        <v>0.35963964000000004</v>
      </c>
      <c r="F24" s="4">
        <f t="shared" si="4"/>
        <v>8.3127407407407525E-2</v>
      </c>
      <c r="G24" s="1"/>
      <c r="H24" s="2">
        <f t="shared" si="1"/>
        <v>22.44440000000003</v>
      </c>
      <c r="I24" t="s">
        <v>21</v>
      </c>
      <c r="J24" t="s">
        <v>97</v>
      </c>
      <c r="K24">
        <f t="shared" si="2"/>
        <v>269.72973000000002</v>
      </c>
      <c r="L24">
        <f t="shared" si="6"/>
        <v>0.27026999999998225</v>
      </c>
      <c r="M24" s="1">
        <f t="shared" si="7"/>
        <v>1.7981982000000001</v>
      </c>
      <c r="N24" s="6">
        <f t="shared" si="9"/>
        <v>3986.6400000000003</v>
      </c>
      <c r="O24" s="2">
        <f t="shared" si="8"/>
        <v>3853.4862240000002</v>
      </c>
      <c r="P24">
        <v>0</v>
      </c>
      <c r="Q24" s="6">
        <f t="shared" si="5"/>
        <v>3853.4862240000002</v>
      </c>
      <c r="R24">
        <f t="shared" si="10"/>
        <v>3765</v>
      </c>
    </row>
    <row r="25" spans="1:18">
      <c r="A25" s="5" t="s">
        <v>98</v>
      </c>
      <c r="B25">
        <v>255</v>
      </c>
      <c r="C25" s="2">
        <v>260.11</v>
      </c>
      <c r="D25" s="3">
        <v>0.97940000000000005</v>
      </c>
      <c r="E25" s="1">
        <f t="shared" ref="E25" si="12">20%*M25</f>
        <v>0.33966897866666673</v>
      </c>
      <c r="F25" s="4">
        <f t="shared" si="4"/>
        <v>6.9001098039215697E-2</v>
      </c>
      <c r="G25" s="1"/>
      <c r="H25" s="2">
        <f t="shared" si="1"/>
        <v>17.595280000000002</v>
      </c>
      <c r="I25" t="s">
        <v>21</v>
      </c>
      <c r="J25" t="s">
        <v>101</v>
      </c>
      <c r="K25">
        <f t="shared" si="2"/>
        <v>254.75173400000003</v>
      </c>
      <c r="L25">
        <f t="shared" si="6"/>
        <v>0.24826599999997256</v>
      </c>
      <c r="M25" s="1">
        <f t="shared" ref="M25" si="13">K25/150</f>
        <v>1.6983448933333336</v>
      </c>
      <c r="N25" s="6">
        <f t="shared" si="9"/>
        <v>4246.75</v>
      </c>
      <c r="O25" s="2">
        <f t="shared" si="8"/>
        <v>4159.2669500000002</v>
      </c>
      <c r="P25">
        <v>0</v>
      </c>
      <c r="Q25" s="6">
        <f t="shared" si="5"/>
        <v>4159.2669500000002</v>
      </c>
      <c r="R25">
        <f t="shared" si="10"/>
        <v>4020</v>
      </c>
    </row>
    <row r="26" spans="1:18">
      <c r="A26" s="5" t="s">
        <v>114</v>
      </c>
      <c r="B26">
        <v>255</v>
      </c>
      <c r="C26" s="2">
        <v>255.77</v>
      </c>
      <c r="D26" s="3">
        <v>0.996</v>
      </c>
      <c r="E26" s="1">
        <f t="shared" ref="E26" si="14">20%*M26</f>
        <v>0.33966256000000006</v>
      </c>
      <c r="F26" s="4">
        <f t="shared" ref="F26" si="15">($F$1*C26-B26)/B26</f>
        <v>5.1164549019607895E-2</v>
      </c>
      <c r="G26" s="1"/>
      <c r="H26" s="2">
        <f t="shared" ref="H26" si="16">$F$1*C26-B26</f>
        <v>13.046960000000013</v>
      </c>
      <c r="I26" t="s">
        <v>21</v>
      </c>
      <c r="J26" t="s">
        <v>129</v>
      </c>
      <c r="K26">
        <f t="shared" ref="K26" si="17">D26*C26</f>
        <v>254.74692000000002</v>
      </c>
      <c r="L26">
        <f t="shared" ref="L26" si="18">B26-K26</f>
        <v>0.25307999999998287</v>
      </c>
      <c r="M26" s="1">
        <f t="shared" ref="M26" si="19">K26/150</f>
        <v>1.6983128000000001</v>
      </c>
      <c r="N26" s="6">
        <f t="shared" si="9"/>
        <v>4502.5200000000004</v>
      </c>
      <c r="O26" s="2">
        <f t="shared" ref="O26" si="20">N26*D26</f>
        <v>4484.5099200000004</v>
      </c>
      <c r="P26">
        <v>0</v>
      </c>
      <c r="Q26" s="6">
        <f t="shared" ref="Q26" si="21">P26+O26</f>
        <v>4484.5099200000004</v>
      </c>
      <c r="R26">
        <f t="shared" ref="R26" si="22">R25+B26</f>
        <v>4275</v>
      </c>
    </row>
    <row r="27" spans="1:18">
      <c r="A27" s="5" t="s">
        <v>115</v>
      </c>
      <c r="B27">
        <v>105</v>
      </c>
      <c r="C27" s="2">
        <v>104.62</v>
      </c>
      <c r="D27" s="3">
        <v>1.0026999999999999</v>
      </c>
      <c r="E27" s="1">
        <f t="shared" ref="E27:E30" si="23">20%*M27</f>
        <v>0.13986996533333335</v>
      </c>
      <c r="F27" s="4">
        <f t="shared" ref="F27:F30" si="24">($F$1*C27-B27)/B27</f>
        <v>4.420723809523814E-2</v>
      </c>
      <c r="G27" s="1"/>
      <c r="H27" s="2">
        <f t="shared" ref="H27:H30" si="25">$F$1*C27-B27</f>
        <v>4.641760000000005</v>
      </c>
      <c r="I27" t="s">
        <v>21</v>
      </c>
      <c r="J27" t="s">
        <v>130</v>
      </c>
      <c r="K27">
        <f t="shared" ref="K27:K30" si="26">D27*C27</f>
        <v>104.902474</v>
      </c>
      <c r="L27">
        <f t="shared" ref="L27:L30" si="27">B27-K27</f>
        <v>9.7526000000002E-2</v>
      </c>
      <c r="M27" s="1">
        <f t="shared" ref="M27:M30" si="28">K27/150</f>
        <v>0.69934982666666667</v>
      </c>
      <c r="N27" s="6">
        <f t="shared" si="9"/>
        <v>4607.1400000000003</v>
      </c>
      <c r="O27" s="2">
        <f t="shared" ref="O27:O30" si="29">N27*D27</f>
        <v>4619.5792780000002</v>
      </c>
      <c r="P27">
        <v>0</v>
      </c>
      <c r="Q27" s="6">
        <f t="shared" ref="Q27:Q30" si="30">P27+O27</f>
        <v>4619.5792780000002</v>
      </c>
      <c r="R27">
        <f t="shared" ref="R27:R30" si="31">R26+B27</f>
        <v>4380</v>
      </c>
    </row>
    <row r="28" spans="1:18">
      <c r="A28" s="5" t="s">
        <v>116</v>
      </c>
      <c r="B28">
        <v>105</v>
      </c>
      <c r="C28" s="2">
        <v>102.68</v>
      </c>
      <c r="D28" s="3">
        <v>1.0216000000000001</v>
      </c>
      <c r="E28" s="1">
        <f t="shared" si="23"/>
        <v>0.13986385066666671</v>
      </c>
      <c r="F28" s="4">
        <f t="shared" si="24"/>
        <v>2.4844190476190554E-2</v>
      </c>
      <c r="G28" s="1"/>
      <c r="H28" s="2">
        <f t="shared" si="25"/>
        <v>2.6086400000000083</v>
      </c>
      <c r="I28" t="s">
        <v>21</v>
      </c>
      <c r="J28" t="s">
        <v>131</v>
      </c>
      <c r="K28">
        <f t="shared" si="26"/>
        <v>104.89788800000001</v>
      </c>
      <c r="L28">
        <f t="shared" si="27"/>
        <v>0.1021119999999911</v>
      </c>
      <c r="M28" s="1">
        <f t="shared" si="28"/>
        <v>0.69931925333333345</v>
      </c>
      <c r="N28" s="6">
        <f t="shared" si="9"/>
        <v>4709.8200000000006</v>
      </c>
      <c r="O28" s="2">
        <f t="shared" si="29"/>
        <v>4811.5521120000012</v>
      </c>
      <c r="P28">
        <v>0</v>
      </c>
      <c r="Q28" s="6">
        <f t="shared" si="30"/>
        <v>4811.5521120000012</v>
      </c>
      <c r="R28">
        <f t="shared" si="31"/>
        <v>4485</v>
      </c>
    </row>
    <row r="29" spans="1:18">
      <c r="A29" s="5" t="s">
        <v>117</v>
      </c>
      <c r="B29">
        <v>90</v>
      </c>
      <c r="C29" s="2">
        <v>87.89</v>
      </c>
      <c r="D29" s="3">
        <v>1.0229999999999999</v>
      </c>
      <c r="E29" s="1">
        <f t="shared" si="23"/>
        <v>0.11988196000000001</v>
      </c>
      <c r="F29" s="4">
        <f t="shared" si="24"/>
        <v>2.3430222222222279E-2</v>
      </c>
      <c r="G29" s="1"/>
      <c r="H29" s="2">
        <f t="shared" si="25"/>
        <v>2.1087200000000053</v>
      </c>
      <c r="I29" t="s">
        <v>21</v>
      </c>
      <c r="J29" t="s">
        <v>132</v>
      </c>
      <c r="K29">
        <f t="shared" si="26"/>
        <v>89.911469999999994</v>
      </c>
      <c r="L29">
        <f t="shared" si="27"/>
        <v>8.8530000000005771E-2</v>
      </c>
      <c r="M29" s="1">
        <f t="shared" si="28"/>
        <v>0.59940979999999999</v>
      </c>
      <c r="N29" s="6">
        <f t="shared" si="9"/>
        <v>4797.7100000000009</v>
      </c>
      <c r="O29" s="2">
        <f t="shared" si="29"/>
        <v>4908.0573300000005</v>
      </c>
      <c r="P29">
        <v>0</v>
      </c>
      <c r="Q29" s="6">
        <f t="shared" si="30"/>
        <v>4908.0573300000005</v>
      </c>
      <c r="R29">
        <f t="shared" si="31"/>
        <v>4575</v>
      </c>
    </row>
    <row r="30" spans="1:18">
      <c r="A30" s="5" t="s">
        <v>118</v>
      </c>
      <c r="B30">
        <v>90</v>
      </c>
      <c r="C30" s="2">
        <v>89.46</v>
      </c>
      <c r="D30" s="3">
        <v>1.0049999999999999</v>
      </c>
      <c r="E30" s="1">
        <f t="shared" si="23"/>
        <v>0.11987639999999998</v>
      </c>
      <c r="F30" s="4">
        <f t="shared" si="24"/>
        <v>4.171200000000002E-2</v>
      </c>
      <c r="G30" s="1"/>
      <c r="H30" s="2">
        <f t="shared" si="25"/>
        <v>3.7540800000000019</v>
      </c>
      <c r="I30" t="s">
        <v>21</v>
      </c>
      <c r="J30" t="s">
        <v>133</v>
      </c>
      <c r="K30">
        <f t="shared" si="26"/>
        <v>89.907299999999978</v>
      </c>
      <c r="L30">
        <f t="shared" si="27"/>
        <v>9.2700000000021987E-2</v>
      </c>
      <c r="M30" s="1">
        <f t="shared" si="28"/>
        <v>0.59938199999999986</v>
      </c>
      <c r="N30" s="6">
        <f t="shared" si="9"/>
        <v>4887.170000000001</v>
      </c>
      <c r="O30" s="2">
        <f t="shared" si="29"/>
        <v>4911.6058500000008</v>
      </c>
      <c r="P30">
        <v>0</v>
      </c>
      <c r="Q30" s="6">
        <f t="shared" si="30"/>
        <v>4911.6058500000008</v>
      </c>
      <c r="R30">
        <f t="shared" si="31"/>
        <v>4665</v>
      </c>
    </row>
  </sheetData>
  <phoneticPr fontId="2" type="noConversion"/>
  <conditionalFormatting sqref="G8:G9">
    <cfRule type="cellIs" dxfId="6" priority="4" operator="greaterThan">
      <formula>$E$3</formula>
    </cfRule>
  </conditionalFormatting>
  <conditionalFormatting sqref="F2:F30">
    <cfRule type="cellIs" dxfId="5" priority="2" operator="greaterThan">
      <formula>$E$3</formula>
    </cfRule>
  </conditionalFormatting>
  <conditionalFormatting sqref="L1:L1048576">
    <cfRule type="cellIs" dxfId="4" priority="1" operator="between">
      <formula>-0.45</formula>
      <formula>0.45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15.83203125" bestFit="1" customWidth="1"/>
    <col min="2" max="2" width="6" bestFit="1" customWidth="1"/>
    <col min="3" max="4" width="8" bestFit="1" customWidth="1"/>
    <col min="5" max="5" width="6" bestFit="1" customWidth="1"/>
    <col min="6" max="6" width="8.5" bestFit="1" customWidth="1"/>
    <col min="7" max="7" width="8" bestFit="1" customWidth="1"/>
    <col min="8" max="8" width="8.5" bestFit="1" customWidth="1"/>
    <col min="9" max="9" width="6" bestFit="1" customWidth="1"/>
    <col min="10" max="10" width="19.1640625" bestFit="1" customWidth="1"/>
    <col min="11" max="11" width="7.5" bestFit="1" customWidth="1"/>
    <col min="12" max="13" width="6" bestFit="1" customWidth="1"/>
    <col min="14" max="18" width="10" bestFit="1" customWidth="1"/>
  </cols>
  <sheetData>
    <row r="1" spans="1:18">
      <c r="A1" t="s">
        <v>12</v>
      </c>
      <c r="B1" t="s">
        <v>13</v>
      </c>
      <c r="C1" t="s">
        <v>0</v>
      </c>
      <c r="D1" t="s">
        <v>11</v>
      </c>
      <c r="E1" t="s">
        <v>1</v>
      </c>
      <c r="F1">
        <v>0.8256</v>
      </c>
      <c r="G1" t="s">
        <v>10</v>
      </c>
      <c r="H1" t="s">
        <v>2</v>
      </c>
      <c r="I1" t="s">
        <v>14</v>
      </c>
      <c r="J1" t="s">
        <v>3</v>
      </c>
      <c r="K1" t="s">
        <v>113</v>
      </c>
      <c r="L1" t="s">
        <v>110</v>
      </c>
      <c r="M1" t="s">
        <v>111</v>
      </c>
      <c r="N1" t="s">
        <v>106</v>
      </c>
      <c r="O1" t="s">
        <v>108</v>
      </c>
      <c r="P1" t="s">
        <v>107</v>
      </c>
      <c r="Q1" t="s">
        <v>109</v>
      </c>
      <c r="R1" t="s">
        <v>112</v>
      </c>
    </row>
    <row r="2" spans="1:18">
      <c r="A2" s="5" t="s">
        <v>103</v>
      </c>
      <c r="B2">
        <v>270</v>
      </c>
      <c r="C2">
        <v>18</v>
      </c>
      <c r="D2">
        <v>5</v>
      </c>
      <c r="E2" s="1">
        <f t="shared" ref="E2" si="0">20%*M2</f>
        <v>0.2</v>
      </c>
      <c r="F2" s="4">
        <f>(($F$1)*C2-B2)/B2</f>
        <v>-0.94495999999999991</v>
      </c>
      <c r="G2" s="1"/>
      <c r="H2" s="2">
        <f>$F$1*C2-B2</f>
        <v>-255.13919999999999</v>
      </c>
      <c r="I2" t="s">
        <v>21</v>
      </c>
      <c r="J2" t="s">
        <v>104</v>
      </c>
      <c r="K2" s="2">
        <f t="shared" ref="K2" si="1">D2*C2</f>
        <v>90</v>
      </c>
      <c r="L2">
        <v>0</v>
      </c>
      <c r="M2" s="1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5" t="s">
        <v>15</v>
      </c>
      <c r="B3">
        <v>150</v>
      </c>
      <c r="C3">
        <v>206.73</v>
      </c>
      <c r="D3">
        <v>0.72560000000000002</v>
      </c>
      <c r="E3" s="1">
        <v>0.23</v>
      </c>
      <c r="F3" s="4">
        <f t="shared" ref="F3:F25" si="2">(($F$1)*C3-B3)/B3</f>
        <v>0.13784192000000001</v>
      </c>
      <c r="G3" s="4"/>
      <c r="H3" s="2">
        <f t="shared" ref="H3:H25" si="3">$F$1*C3-B3</f>
        <v>20.676288</v>
      </c>
      <c r="I3" t="s">
        <v>21</v>
      </c>
      <c r="J3" t="s">
        <v>5</v>
      </c>
      <c r="K3" s="2">
        <f>D3*C3</f>
        <v>150.003288</v>
      </c>
      <c r="L3" s="2">
        <f>K3-B3</f>
        <v>3.2879999999977372E-3</v>
      </c>
      <c r="M3" s="1">
        <f>K3/150</f>
        <v>1.00002192</v>
      </c>
      <c r="N3">
        <v>206.73</v>
      </c>
      <c r="O3" s="2">
        <f>N3*D3</f>
        <v>150.003288</v>
      </c>
      <c r="P3">
        <v>0</v>
      </c>
      <c r="Q3" s="6">
        <f>O3+P3</f>
        <v>150.003288</v>
      </c>
      <c r="R3">
        <f>R2+B3</f>
        <v>150</v>
      </c>
    </row>
    <row r="4" spans="1:18">
      <c r="A4" s="5" t="s">
        <v>16</v>
      </c>
      <c r="B4">
        <v>150</v>
      </c>
      <c r="C4">
        <v>207.61</v>
      </c>
      <c r="D4">
        <v>0.72250000000000003</v>
      </c>
      <c r="E4" s="1">
        <v>0.23</v>
      </c>
      <c r="F4" s="4">
        <f t="shared" si="2"/>
        <v>0.14268544</v>
      </c>
      <c r="G4" s="4"/>
      <c r="H4" s="2">
        <f t="shared" si="3"/>
        <v>21.402816000000001</v>
      </c>
      <c r="I4" t="s">
        <v>21</v>
      </c>
      <c r="J4" t="s">
        <v>6</v>
      </c>
      <c r="K4" s="2">
        <f t="shared" ref="K4:K8" si="4">D4*C4</f>
        <v>149.99822500000002</v>
      </c>
      <c r="L4" s="2">
        <f t="shared" ref="L4:L25" si="5">K4-B4</f>
        <v>-1.7749999999807642E-3</v>
      </c>
      <c r="M4" s="1">
        <f t="shared" ref="M4:M24" si="6">K4/150</f>
        <v>0.99998816666666679</v>
      </c>
      <c r="N4">
        <f>N3+C4</f>
        <v>414.34000000000003</v>
      </c>
      <c r="O4" s="2">
        <f t="shared" ref="O4:O25" si="7">N4*D4</f>
        <v>299.36065000000002</v>
      </c>
      <c r="P4">
        <v>0</v>
      </c>
      <c r="Q4" s="6">
        <f t="shared" ref="Q4:Q25" si="8">O4+P4</f>
        <v>299.36065000000002</v>
      </c>
      <c r="R4">
        <f t="shared" ref="R4:R25" si="9">R3+B4</f>
        <v>300</v>
      </c>
    </row>
    <row r="5" spans="1:18">
      <c r="A5" s="5" t="s">
        <v>17</v>
      </c>
      <c r="B5">
        <v>150</v>
      </c>
      <c r="C5">
        <v>203.09</v>
      </c>
      <c r="D5">
        <v>0.73860000000000003</v>
      </c>
      <c r="E5" s="1">
        <v>0.23</v>
      </c>
      <c r="F5" s="4">
        <f t="shared" si="2"/>
        <v>0.1178073600000001</v>
      </c>
      <c r="G5" s="4"/>
      <c r="H5" s="2">
        <f t="shared" si="3"/>
        <v>17.671104000000014</v>
      </c>
      <c r="I5" t="s">
        <v>21</v>
      </c>
      <c r="J5" t="s">
        <v>7</v>
      </c>
      <c r="K5" s="2">
        <f t="shared" si="4"/>
        <v>150.002274</v>
      </c>
      <c r="L5" s="2">
        <f t="shared" si="5"/>
        <v>2.2739999999998872E-3</v>
      </c>
      <c r="M5" s="1">
        <f t="shared" si="6"/>
        <v>1.00001516</v>
      </c>
      <c r="N5">
        <f t="shared" ref="N5:N30" si="10">N4+C5</f>
        <v>617.43000000000006</v>
      </c>
      <c r="O5" s="2">
        <f t="shared" si="7"/>
        <v>456.03379800000005</v>
      </c>
      <c r="P5">
        <v>0</v>
      </c>
      <c r="Q5" s="6">
        <f t="shared" si="8"/>
        <v>456.03379800000005</v>
      </c>
      <c r="R5">
        <f t="shared" si="9"/>
        <v>450</v>
      </c>
    </row>
    <row r="6" spans="1:18">
      <c r="A6" s="5" t="s">
        <v>22</v>
      </c>
      <c r="B6">
        <v>150</v>
      </c>
      <c r="C6">
        <v>199.68</v>
      </c>
      <c r="D6">
        <v>0.75119999999999998</v>
      </c>
      <c r="E6" s="1">
        <v>0.23</v>
      </c>
      <c r="F6" s="4">
        <f t="shared" si="2"/>
        <v>9.9038719999999969E-2</v>
      </c>
      <c r="G6" s="1"/>
      <c r="H6" s="2">
        <f t="shared" si="3"/>
        <v>14.855807999999996</v>
      </c>
      <c r="I6" t="s">
        <v>21</v>
      </c>
      <c r="J6" t="s">
        <v>25</v>
      </c>
      <c r="K6" s="2">
        <f t="shared" si="4"/>
        <v>149.999616</v>
      </c>
      <c r="L6" s="2">
        <f t="shared" si="5"/>
        <v>-3.8399999999683132E-4</v>
      </c>
      <c r="M6" s="1">
        <f t="shared" si="6"/>
        <v>0.99999744000000002</v>
      </c>
      <c r="N6">
        <f t="shared" si="10"/>
        <v>817.11000000000013</v>
      </c>
      <c r="O6" s="2">
        <f t="shared" si="7"/>
        <v>613.81303200000013</v>
      </c>
      <c r="P6">
        <v>0</v>
      </c>
      <c r="Q6" s="6">
        <f t="shared" si="8"/>
        <v>613.81303200000013</v>
      </c>
      <c r="R6">
        <f t="shared" si="9"/>
        <v>600</v>
      </c>
    </row>
    <row r="7" spans="1:18">
      <c r="A7" s="5" t="s">
        <v>23</v>
      </c>
      <c r="B7">
        <v>150</v>
      </c>
      <c r="C7">
        <v>200.16</v>
      </c>
      <c r="D7">
        <v>0.74939999999999996</v>
      </c>
      <c r="E7" s="1">
        <v>0.23</v>
      </c>
      <c r="F7" s="4">
        <f t="shared" si="2"/>
        <v>0.10168063999999996</v>
      </c>
      <c r="G7" s="1"/>
      <c r="H7" s="2">
        <f t="shared" si="3"/>
        <v>15.252095999999995</v>
      </c>
      <c r="I7" t="s">
        <v>21</v>
      </c>
      <c r="J7" t="s">
        <v>26</v>
      </c>
      <c r="K7" s="2">
        <f t="shared" si="4"/>
        <v>149.99990399999999</v>
      </c>
      <c r="L7" s="2">
        <f t="shared" si="5"/>
        <v>-9.6000000013418685E-5</v>
      </c>
      <c r="M7" s="1">
        <f t="shared" si="6"/>
        <v>0.99999935999999989</v>
      </c>
      <c r="N7">
        <f t="shared" si="10"/>
        <v>1017.2700000000001</v>
      </c>
      <c r="O7" s="2">
        <f t="shared" si="7"/>
        <v>762.34213799999998</v>
      </c>
      <c r="P7">
        <v>0</v>
      </c>
      <c r="Q7" s="6">
        <f t="shared" si="8"/>
        <v>762.34213799999998</v>
      </c>
      <c r="R7">
        <f t="shared" si="9"/>
        <v>750</v>
      </c>
    </row>
    <row r="8" spans="1:18">
      <c r="A8" s="5" t="s">
        <v>24</v>
      </c>
      <c r="B8">
        <v>150</v>
      </c>
      <c r="C8">
        <v>199.63</v>
      </c>
      <c r="D8">
        <v>0.75139999999999996</v>
      </c>
      <c r="E8" s="1">
        <v>0.23</v>
      </c>
      <c r="F8" s="4">
        <f t="shared" si="2"/>
        <v>9.8763519999999966E-2</v>
      </c>
      <c r="G8" s="4"/>
      <c r="H8" s="2">
        <f t="shared" si="3"/>
        <v>14.814527999999996</v>
      </c>
      <c r="I8" t="s">
        <v>21</v>
      </c>
      <c r="J8" t="s">
        <v>27</v>
      </c>
      <c r="K8" s="2">
        <f t="shared" si="4"/>
        <v>150.001982</v>
      </c>
      <c r="L8" s="2">
        <f t="shared" si="5"/>
        <v>1.9819999999981519E-3</v>
      </c>
      <c r="M8" s="1">
        <f t="shared" si="6"/>
        <v>1.0000132133333333</v>
      </c>
      <c r="N8">
        <f t="shared" si="10"/>
        <v>1216.9000000000001</v>
      </c>
      <c r="O8" s="2">
        <f t="shared" si="7"/>
        <v>914.37865999999997</v>
      </c>
      <c r="P8">
        <v>0</v>
      </c>
      <c r="Q8" s="6">
        <f t="shared" si="8"/>
        <v>914.37865999999997</v>
      </c>
      <c r="R8">
        <f t="shared" si="9"/>
        <v>900</v>
      </c>
    </row>
    <row r="9" spans="1:18">
      <c r="A9" s="5" t="s">
        <v>38</v>
      </c>
      <c r="B9">
        <v>150</v>
      </c>
      <c r="C9">
        <v>199.95</v>
      </c>
      <c r="D9">
        <v>0.75019999999999998</v>
      </c>
      <c r="E9" s="1">
        <v>0.23</v>
      </c>
      <c r="F9" s="4">
        <f t="shared" si="2"/>
        <v>0.10052480000000003</v>
      </c>
      <c r="G9" s="4"/>
      <c r="H9" s="2">
        <f t="shared" si="3"/>
        <v>15.078720000000004</v>
      </c>
      <c r="I9" t="s">
        <v>21</v>
      </c>
      <c r="J9" t="s">
        <v>40</v>
      </c>
      <c r="K9" s="2">
        <f t="shared" ref="K9:K10" si="11">D9*C9</f>
        <v>150.00248999999999</v>
      </c>
      <c r="L9" s="2">
        <f t="shared" si="5"/>
        <v>2.4899999999945521E-3</v>
      </c>
      <c r="M9" s="1">
        <f t="shared" si="6"/>
        <v>1.0000165999999999</v>
      </c>
      <c r="N9">
        <f t="shared" si="10"/>
        <v>1416.8500000000001</v>
      </c>
      <c r="O9" s="2">
        <f t="shared" si="7"/>
        <v>1062.9208700000001</v>
      </c>
      <c r="P9">
        <v>0</v>
      </c>
      <c r="Q9" s="6">
        <f t="shared" si="8"/>
        <v>1062.9208700000001</v>
      </c>
      <c r="R9">
        <f t="shared" si="9"/>
        <v>1050</v>
      </c>
    </row>
    <row r="10" spans="1:18">
      <c r="A10" s="5" t="s">
        <v>39</v>
      </c>
      <c r="B10">
        <v>150</v>
      </c>
      <c r="C10">
        <v>198.49</v>
      </c>
      <c r="D10">
        <v>0.75570000000000004</v>
      </c>
      <c r="E10" s="1">
        <v>0.23</v>
      </c>
      <c r="F10" s="4">
        <f t="shared" si="2"/>
        <v>9.2488960000000023E-2</v>
      </c>
      <c r="G10" s="1"/>
      <c r="H10" s="2">
        <f t="shared" si="3"/>
        <v>13.873344000000003</v>
      </c>
      <c r="I10" t="s">
        <v>21</v>
      </c>
      <c r="J10" t="s">
        <v>41</v>
      </c>
      <c r="K10" s="2">
        <f t="shared" si="11"/>
        <v>149.99889300000001</v>
      </c>
      <c r="L10" s="2">
        <f t="shared" si="5"/>
        <v>-1.1069999999904212E-3</v>
      </c>
      <c r="M10" s="1">
        <f t="shared" si="6"/>
        <v>0.99999262000000011</v>
      </c>
      <c r="N10">
        <f t="shared" si="10"/>
        <v>1615.3400000000001</v>
      </c>
      <c r="O10" s="2">
        <f t="shared" si="7"/>
        <v>1220.7124380000002</v>
      </c>
      <c r="P10">
        <v>0</v>
      </c>
      <c r="Q10" s="6">
        <f t="shared" si="8"/>
        <v>1220.7124380000002</v>
      </c>
      <c r="R10">
        <f t="shared" si="9"/>
        <v>1200</v>
      </c>
    </row>
    <row r="11" spans="1:18">
      <c r="A11" s="5" t="s">
        <v>42</v>
      </c>
      <c r="B11">
        <v>150</v>
      </c>
      <c r="C11">
        <v>199.76</v>
      </c>
      <c r="D11">
        <v>0.75090000000000001</v>
      </c>
      <c r="E11" s="1">
        <v>0.23</v>
      </c>
      <c r="F11" s="4">
        <f t="shared" si="2"/>
        <v>9.9479039999999935E-2</v>
      </c>
      <c r="G11" s="1"/>
      <c r="H11" s="2">
        <f t="shared" si="3"/>
        <v>14.921855999999991</v>
      </c>
      <c r="I11" t="s">
        <v>21</v>
      </c>
      <c r="J11" t="s">
        <v>43</v>
      </c>
      <c r="K11" s="2">
        <f t="shared" ref="K11:K14" si="12">D11*C11</f>
        <v>149.99978400000001</v>
      </c>
      <c r="L11" s="2">
        <f t="shared" si="5"/>
        <v>-2.159999999946649E-4</v>
      </c>
      <c r="M11" s="1">
        <f t="shared" si="6"/>
        <v>0.99999855999999998</v>
      </c>
      <c r="N11">
        <f t="shared" si="10"/>
        <v>1815.1000000000001</v>
      </c>
      <c r="O11" s="2">
        <f t="shared" si="7"/>
        <v>1362.9585900000002</v>
      </c>
      <c r="P11">
        <v>0</v>
      </c>
      <c r="Q11" s="6">
        <f t="shared" si="8"/>
        <v>1362.9585900000002</v>
      </c>
      <c r="R11">
        <f t="shared" si="9"/>
        <v>1350</v>
      </c>
    </row>
    <row r="12" spans="1:18">
      <c r="A12" s="5" t="s">
        <v>44</v>
      </c>
      <c r="B12">
        <v>150</v>
      </c>
      <c r="C12">
        <v>197.11</v>
      </c>
      <c r="D12">
        <v>0.76100000000000001</v>
      </c>
      <c r="E12" s="1">
        <v>0.23</v>
      </c>
      <c r="F12" s="4">
        <f t="shared" si="2"/>
        <v>8.4893440000000167E-2</v>
      </c>
      <c r="G12" s="1"/>
      <c r="H12" s="2">
        <f t="shared" si="3"/>
        <v>12.734016000000025</v>
      </c>
      <c r="I12" t="s">
        <v>21</v>
      </c>
      <c r="J12" t="s">
        <v>45</v>
      </c>
      <c r="K12" s="2">
        <f t="shared" si="12"/>
        <v>150.00071000000003</v>
      </c>
      <c r="L12" s="2">
        <f t="shared" si="5"/>
        <v>7.1000000002641173E-4</v>
      </c>
      <c r="M12" s="1">
        <f t="shared" si="6"/>
        <v>1.0000047333333335</v>
      </c>
      <c r="N12">
        <f t="shared" si="10"/>
        <v>2012.21</v>
      </c>
      <c r="O12" s="2">
        <f t="shared" si="7"/>
        <v>1531.2918099999999</v>
      </c>
      <c r="P12">
        <v>0</v>
      </c>
      <c r="Q12" s="6">
        <f t="shared" si="8"/>
        <v>1531.2918099999999</v>
      </c>
      <c r="R12">
        <f t="shared" si="9"/>
        <v>1500</v>
      </c>
    </row>
    <row r="13" spans="1:18">
      <c r="A13" s="5" t="s">
        <v>46</v>
      </c>
      <c r="B13">
        <v>150</v>
      </c>
      <c r="C13">
        <v>197.58</v>
      </c>
      <c r="D13">
        <v>0.75919999999999999</v>
      </c>
      <c r="E13" s="1">
        <v>0.23</v>
      </c>
      <c r="F13" s="4">
        <f t="shared" si="2"/>
        <v>8.7480320000000042E-2</v>
      </c>
      <c r="G13" s="1"/>
      <c r="H13" s="2">
        <f t="shared" si="3"/>
        <v>13.122048000000007</v>
      </c>
      <c r="I13" t="s">
        <v>21</v>
      </c>
      <c r="J13" t="s">
        <v>47</v>
      </c>
      <c r="K13" s="2">
        <f t="shared" si="12"/>
        <v>150.002736</v>
      </c>
      <c r="L13" s="2">
        <f t="shared" si="5"/>
        <v>2.7359999999987394E-3</v>
      </c>
      <c r="M13" s="1">
        <f t="shared" si="6"/>
        <v>1.0000182399999999</v>
      </c>
      <c r="N13">
        <f t="shared" si="10"/>
        <v>2209.79</v>
      </c>
      <c r="O13" s="2">
        <f t="shared" si="7"/>
        <v>1677.672568</v>
      </c>
      <c r="P13">
        <v>0</v>
      </c>
      <c r="Q13" s="6">
        <f t="shared" si="8"/>
        <v>1677.672568</v>
      </c>
      <c r="R13">
        <f t="shared" si="9"/>
        <v>1650</v>
      </c>
    </row>
    <row r="14" spans="1:18">
      <c r="A14" s="5" t="s">
        <v>48</v>
      </c>
      <c r="B14">
        <v>150</v>
      </c>
      <c r="C14">
        <v>198.99</v>
      </c>
      <c r="D14">
        <v>0.75380000000000003</v>
      </c>
      <c r="E14" s="1">
        <v>0.23</v>
      </c>
      <c r="F14" s="4">
        <f t="shared" si="2"/>
        <v>9.5240960000000055E-2</v>
      </c>
      <c r="G14" s="1"/>
      <c r="H14" s="2">
        <f t="shared" si="3"/>
        <v>14.286144000000007</v>
      </c>
      <c r="I14" t="s">
        <v>21</v>
      </c>
      <c r="J14" t="s">
        <v>49</v>
      </c>
      <c r="K14" s="2">
        <f t="shared" si="12"/>
        <v>149.99866200000002</v>
      </c>
      <c r="L14" s="2">
        <f t="shared" si="5"/>
        <v>-1.3379999999756365E-3</v>
      </c>
      <c r="M14" s="1">
        <f t="shared" si="6"/>
        <v>0.99999108000000014</v>
      </c>
      <c r="N14">
        <f t="shared" si="10"/>
        <v>2408.7799999999997</v>
      </c>
      <c r="O14" s="2">
        <f t="shared" si="7"/>
        <v>1815.7383639999998</v>
      </c>
      <c r="P14">
        <v>0</v>
      </c>
      <c r="Q14" s="6">
        <f t="shared" si="8"/>
        <v>1815.7383639999998</v>
      </c>
      <c r="R14">
        <f t="shared" si="9"/>
        <v>1800</v>
      </c>
    </row>
    <row r="15" spans="1:18">
      <c r="A15" s="5" t="s">
        <v>58</v>
      </c>
      <c r="B15">
        <v>150</v>
      </c>
      <c r="C15">
        <v>197.08</v>
      </c>
      <c r="D15">
        <v>0.7611</v>
      </c>
      <c r="E15" s="1">
        <v>0.23</v>
      </c>
      <c r="F15" s="4">
        <f t="shared" si="2"/>
        <v>8.472832000000001E-2</v>
      </c>
      <c r="G15" s="1"/>
      <c r="H15" s="2">
        <f t="shared" si="3"/>
        <v>12.709248000000002</v>
      </c>
      <c r="I15" t="s">
        <v>21</v>
      </c>
      <c r="J15" t="s">
        <v>59</v>
      </c>
      <c r="K15" s="2">
        <f t="shared" ref="K15" si="13">D15*C15</f>
        <v>149.99758800000001</v>
      </c>
      <c r="L15" s="2">
        <f t="shared" si="5"/>
        <v>-2.4119999999925312E-3</v>
      </c>
      <c r="M15" s="1">
        <f t="shared" si="6"/>
        <v>0.99998392000000003</v>
      </c>
      <c r="N15">
        <f t="shared" si="10"/>
        <v>2605.8599999999997</v>
      </c>
      <c r="O15" s="2">
        <f t="shared" si="7"/>
        <v>1983.3200459999998</v>
      </c>
      <c r="P15">
        <v>0</v>
      </c>
      <c r="Q15" s="6">
        <f t="shared" si="8"/>
        <v>1983.3200459999998</v>
      </c>
      <c r="R15">
        <f t="shared" si="9"/>
        <v>1950</v>
      </c>
    </row>
    <row r="16" spans="1:18">
      <c r="A16" s="5" t="s">
        <v>72</v>
      </c>
      <c r="B16">
        <v>150</v>
      </c>
      <c r="C16">
        <v>195.98</v>
      </c>
      <c r="D16">
        <v>0.76539999999999997</v>
      </c>
      <c r="E16" s="1">
        <v>0.23</v>
      </c>
      <c r="F16" s="4">
        <f t="shared" si="2"/>
        <v>7.8673919999999953E-2</v>
      </c>
      <c r="G16" s="1"/>
      <c r="H16" s="2">
        <f t="shared" si="3"/>
        <v>11.801087999999993</v>
      </c>
      <c r="I16" t="s">
        <v>21</v>
      </c>
      <c r="J16" t="s">
        <v>73</v>
      </c>
      <c r="K16" s="2">
        <f t="shared" ref="K16:K20" si="14">D16*C16</f>
        <v>150.00309199999998</v>
      </c>
      <c r="L16" s="2">
        <f t="shared" si="5"/>
        <v>3.0919999999809988E-3</v>
      </c>
      <c r="M16" s="1">
        <f t="shared" si="6"/>
        <v>1.0000206133333331</v>
      </c>
      <c r="N16">
        <f t="shared" si="10"/>
        <v>2801.8399999999997</v>
      </c>
      <c r="O16" s="2">
        <f t="shared" si="7"/>
        <v>2144.5283359999999</v>
      </c>
      <c r="P16">
        <v>0</v>
      </c>
      <c r="Q16" s="6">
        <f t="shared" si="8"/>
        <v>2144.5283359999999</v>
      </c>
      <c r="R16">
        <f t="shared" si="9"/>
        <v>2100</v>
      </c>
    </row>
    <row r="17" spans="1:18">
      <c r="A17" s="5" t="s">
        <v>74</v>
      </c>
      <c r="B17">
        <v>150</v>
      </c>
      <c r="C17">
        <v>198.78</v>
      </c>
      <c r="D17">
        <v>0.75460000000000005</v>
      </c>
      <c r="E17" s="1">
        <v>0.23</v>
      </c>
      <c r="F17" s="4">
        <f t="shared" si="2"/>
        <v>9.4085119999999925E-2</v>
      </c>
      <c r="G17" s="1"/>
      <c r="H17" s="2">
        <f t="shared" si="3"/>
        <v>14.112767999999988</v>
      </c>
      <c r="I17" t="s">
        <v>21</v>
      </c>
      <c r="J17" t="s">
        <v>75</v>
      </c>
      <c r="K17" s="2">
        <f t="shared" si="14"/>
        <v>149.99938800000001</v>
      </c>
      <c r="L17" s="2">
        <f t="shared" si="5"/>
        <v>-6.1199999998962085E-4</v>
      </c>
      <c r="M17" s="1">
        <f t="shared" si="6"/>
        <v>0.99999592000000004</v>
      </c>
      <c r="N17">
        <f t="shared" si="10"/>
        <v>3000.62</v>
      </c>
      <c r="O17" s="2">
        <f t="shared" si="7"/>
        <v>2264.2678519999999</v>
      </c>
      <c r="P17">
        <v>0</v>
      </c>
      <c r="Q17" s="6">
        <f t="shared" si="8"/>
        <v>2264.2678519999999</v>
      </c>
      <c r="R17">
        <f t="shared" si="9"/>
        <v>2250</v>
      </c>
    </row>
    <row r="18" spans="1:18">
      <c r="A18" s="5" t="s">
        <v>76</v>
      </c>
      <c r="B18">
        <v>150</v>
      </c>
      <c r="C18">
        <v>198.44</v>
      </c>
      <c r="D18">
        <v>0.75590000000000002</v>
      </c>
      <c r="E18" s="1">
        <v>0.23</v>
      </c>
      <c r="F18" s="4">
        <f t="shared" si="2"/>
        <v>9.221376000000002E-2</v>
      </c>
      <c r="G18" s="1"/>
      <c r="H18" s="2">
        <f t="shared" si="3"/>
        <v>13.832064000000003</v>
      </c>
      <c r="I18" t="s">
        <v>21</v>
      </c>
      <c r="J18" t="s">
        <v>77</v>
      </c>
      <c r="K18" s="2">
        <f t="shared" si="14"/>
        <v>150.00079600000001</v>
      </c>
      <c r="L18" s="2">
        <f t="shared" si="5"/>
        <v>7.9600000000823457E-4</v>
      </c>
      <c r="M18" s="1">
        <f t="shared" si="6"/>
        <v>1.0000053066666668</v>
      </c>
      <c r="N18">
        <f t="shared" si="10"/>
        <v>3199.06</v>
      </c>
      <c r="O18" s="2">
        <f t="shared" si="7"/>
        <v>2418.1694539999999</v>
      </c>
      <c r="P18">
        <v>0</v>
      </c>
      <c r="Q18" s="6">
        <f t="shared" si="8"/>
        <v>2418.1694539999999</v>
      </c>
      <c r="R18">
        <f t="shared" si="9"/>
        <v>2400</v>
      </c>
    </row>
    <row r="19" spans="1:18">
      <c r="A19" s="5" t="s">
        <v>78</v>
      </c>
      <c r="B19">
        <v>150</v>
      </c>
      <c r="C19">
        <v>197.45</v>
      </c>
      <c r="D19">
        <v>0.75970000000000004</v>
      </c>
      <c r="E19" s="1">
        <v>0.23</v>
      </c>
      <c r="F19" s="4">
        <f t="shared" si="2"/>
        <v>8.6764799999999878E-2</v>
      </c>
      <c r="G19" s="1"/>
      <c r="H19" s="2">
        <f t="shared" si="3"/>
        <v>13.014719999999983</v>
      </c>
      <c r="I19" t="s">
        <v>21</v>
      </c>
      <c r="J19" t="s">
        <v>79</v>
      </c>
      <c r="K19" s="2">
        <f t="shared" si="14"/>
        <v>150.00276500000001</v>
      </c>
      <c r="L19" s="2">
        <f t="shared" si="5"/>
        <v>2.7650000000107866E-3</v>
      </c>
      <c r="M19" s="1">
        <f t="shared" si="6"/>
        <v>1.0000184333333335</v>
      </c>
      <c r="N19">
        <f t="shared" si="10"/>
        <v>3396.5099999999998</v>
      </c>
      <c r="O19" s="2">
        <f t="shared" si="7"/>
        <v>2580.3286469999998</v>
      </c>
      <c r="P19">
        <v>0</v>
      </c>
      <c r="Q19" s="6">
        <f t="shared" si="8"/>
        <v>2580.3286469999998</v>
      </c>
      <c r="R19">
        <f t="shared" si="9"/>
        <v>2550</v>
      </c>
    </row>
    <row r="20" spans="1:18">
      <c r="A20" s="5" t="s">
        <v>80</v>
      </c>
      <c r="B20">
        <v>150</v>
      </c>
      <c r="C20">
        <v>198.26</v>
      </c>
      <c r="D20">
        <v>0.75660000000000005</v>
      </c>
      <c r="E20" s="1">
        <v>0.23</v>
      </c>
      <c r="F20" s="4">
        <f t="shared" si="2"/>
        <v>9.1223040000000047E-2</v>
      </c>
      <c r="G20" s="1"/>
      <c r="H20" s="2">
        <f t="shared" si="3"/>
        <v>13.683456000000007</v>
      </c>
      <c r="I20" t="s">
        <v>21</v>
      </c>
      <c r="J20" t="s">
        <v>81</v>
      </c>
      <c r="K20" s="2">
        <f t="shared" si="14"/>
        <v>150.00351599999999</v>
      </c>
      <c r="L20" s="2">
        <f t="shared" si="5"/>
        <v>3.5159999999905267E-3</v>
      </c>
      <c r="M20" s="1">
        <f t="shared" si="6"/>
        <v>1.0000234399999999</v>
      </c>
      <c r="N20">
        <f t="shared" si="10"/>
        <v>3594.7699999999995</v>
      </c>
      <c r="O20" s="2">
        <f t="shared" si="7"/>
        <v>2719.8029819999997</v>
      </c>
      <c r="P20">
        <v>0</v>
      </c>
      <c r="Q20" s="6">
        <f t="shared" si="8"/>
        <v>2719.8029819999997</v>
      </c>
      <c r="R20">
        <f t="shared" si="9"/>
        <v>2700</v>
      </c>
    </row>
    <row r="21" spans="1:18">
      <c r="A21" s="5" t="s">
        <v>82</v>
      </c>
      <c r="B21">
        <v>270</v>
      </c>
      <c r="C21">
        <v>357.76</v>
      </c>
      <c r="D21">
        <v>0.75470000000000004</v>
      </c>
      <c r="E21" s="1">
        <f>20%*M21</f>
        <v>0.36000196266666662</v>
      </c>
      <c r="F21" s="4">
        <f t="shared" si="2"/>
        <v>9.3950577777777697E-2</v>
      </c>
      <c r="G21" s="1"/>
      <c r="H21" s="2">
        <f t="shared" si="3"/>
        <v>25.366655999999978</v>
      </c>
      <c r="I21" t="s">
        <v>21</v>
      </c>
      <c r="J21" t="s">
        <v>83</v>
      </c>
      <c r="K21" s="2">
        <f t="shared" ref="K21:K24" si="15">D21*C21</f>
        <v>270.00147199999998</v>
      </c>
      <c r="L21" s="2">
        <f t="shared" si="5"/>
        <v>1.4719999999783795E-3</v>
      </c>
      <c r="M21" s="1">
        <f t="shared" si="6"/>
        <v>1.8000098133333331</v>
      </c>
      <c r="N21">
        <f t="shared" si="10"/>
        <v>3952.5299999999997</v>
      </c>
      <c r="O21" s="2">
        <f t="shared" si="7"/>
        <v>2982.9743909999997</v>
      </c>
      <c r="P21">
        <v>0</v>
      </c>
      <c r="Q21" s="6">
        <f t="shared" si="8"/>
        <v>2982.9743909999997</v>
      </c>
      <c r="R21">
        <f t="shared" si="9"/>
        <v>2970</v>
      </c>
    </row>
    <row r="22" spans="1:18">
      <c r="A22" s="5" t="s">
        <v>84</v>
      </c>
      <c r="B22">
        <v>270</v>
      </c>
      <c r="C22">
        <v>361.93</v>
      </c>
      <c r="D22">
        <v>0.746</v>
      </c>
      <c r="E22" s="1">
        <f t="shared" ref="E22:E24" si="16">20%*M22</f>
        <v>0.3599997066666667</v>
      </c>
      <c r="F22" s="4">
        <f t="shared" si="2"/>
        <v>0.10670151111111117</v>
      </c>
      <c r="G22" s="1"/>
      <c r="H22" s="2">
        <f t="shared" si="3"/>
        <v>28.809408000000019</v>
      </c>
      <c r="I22" t="s">
        <v>21</v>
      </c>
      <c r="J22" t="s">
        <v>85</v>
      </c>
      <c r="K22" s="2">
        <f t="shared" si="15"/>
        <v>269.99977999999999</v>
      </c>
      <c r="L22" s="2">
        <f t="shared" si="5"/>
        <v>-2.2000000001298758E-4</v>
      </c>
      <c r="M22" s="1">
        <f t="shared" si="6"/>
        <v>1.7999985333333333</v>
      </c>
      <c r="N22">
        <f t="shared" si="10"/>
        <v>4314.46</v>
      </c>
      <c r="O22" s="2">
        <f t="shared" si="7"/>
        <v>3218.58716</v>
      </c>
      <c r="P22">
        <v>0</v>
      </c>
      <c r="Q22" s="6">
        <f t="shared" si="8"/>
        <v>3218.58716</v>
      </c>
      <c r="R22">
        <f t="shared" si="9"/>
        <v>3240</v>
      </c>
    </row>
    <row r="23" spans="1:18">
      <c r="A23" s="5" t="s">
        <v>86</v>
      </c>
      <c r="B23">
        <v>270</v>
      </c>
      <c r="C23">
        <v>365.31</v>
      </c>
      <c r="D23">
        <v>0.73909999999999998</v>
      </c>
      <c r="E23" s="1">
        <f t="shared" si="16"/>
        <v>0.36000082799999999</v>
      </c>
      <c r="F23" s="4">
        <f t="shared" si="2"/>
        <v>0.11703680000000005</v>
      </c>
      <c r="G23" s="1"/>
      <c r="H23" s="2">
        <f t="shared" si="3"/>
        <v>31.599936000000014</v>
      </c>
      <c r="I23" t="s">
        <v>21</v>
      </c>
      <c r="J23" t="s">
        <v>87</v>
      </c>
      <c r="K23" s="2">
        <f t="shared" si="15"/>
        <v>270.00062099999997</v>
      </c>
      <c r="L23" s="2">
        <f t="shared" si="5"/>
        <v>6.2099999996689803E-4</v>
      </c>
      <c r="M23" s="1">
        <f t="shared" si="6"/>
        <v>1.8000041399999998</v>
      </c>
      <c r="N23">
        <f t="shared" si="10"/>
        <v>4679.7700000000004</v>
      </c>
      <c r="O23" s="2">
        <f t="shared" si="7"/>
        <v>3458.8180070000003</v>
      </c>
      <c r="P23">
        <v>0</v>
      </c>
      <c r="Q23" s="6">
        <f t="shared" si="8"/>
        <v>3458.8180070000003</v>
      </c>
      <c r="R23">
        <f t="shared" si="9"/>
        <v>3510</v>
      </c>
    </row>
    <row r="24" spans="1:18">
      <c r="A24" s="5" t="s">
        <v>88</v>
      </c>
      <c r="B24">
        <v>270</v>
      </c>
      <c r="C24">
        <v>368.2</v>
      </c>
      <c r="D24">
        <v>0.73329999999999995</v>
      </c>
      <c r="E24" s="1">
        <f t="shared" si="16"/>
        <v>0.36000141333333335</v>
      </c>
      <c r="F24" s="4">
        <f t="shared" si="2"/>
        <v>0.12587377777777764</v>
      </c>
      <c r="G24" s="1"/>
      <c r="H24" s="2">
        <f t="shared" si="3"/>
        <v>33.985919999999965</v>
      </c>
      <c r="I24" t="s">
        <v>21</v>
      </c>
      <c r="J24" t="s">
        <v>89</v>
      </c>
      <c r="K24" s="2">
        <f t="shared" si="15"/>
        <v>270.00106</v>
      </c>
      <c r="L24" s="2">
        <f t="shared" si="5"/>
        <v>1.059999999995398E-3</v>
      </c>
      <c r="M24" s="1">
        <f t="shared" si="6"/>
        <v>1.8000070666666665</v>
      </c>
      <c r="N24">
        <f t="shared" si="10"/>
        <v>5047.97</v>
      </c>
      <c r="O24" s="2">
        <f t="shared" si="7"/>
        <v>3701.6764010000002</v>
      </c>
      <c r="P24">
        <v>0</v>
      </c>
      <c r="Q24" s="6">
        <f t="shared" si="8"/>
        <v>3701.6764010000002</v>
      </c>
      <c r="R24">
        <f t="shared" si="9"/>
        <v>3780</v>
      </c>
    </row>
    <row r="25" spans="1:18">
      <c r="A25" s="5" t="s">
        <v>99</v>
      </c>
      <c r="B25">
        <v>270</v>
      </c>
      <c r="C25">
        <v>358.76</v>
      </c>
      <c r="D25">
        <v>0.75260000000000005</v>
      </c>
      <c r="E25" s="1">
        <f t="shared" ref="E25" si="17">20%*M25</f>
        <v>0.36000370133333331</v>
      </c>
      <c r="F25" s="4">
        <f t="shared" si="2"/>
        <v>9.7008355555555509E-2</v>
      </c>
      <c r="G25" s="1"/>
      <c r="H25" s="2">
        <f t="shared" si="3"/>
        <v>26.192255999999986</v>
      </c>
      <c r="I25" t="s">
        <v>21</v>
      </c>
      <c r="J25" t="s">
        <v>100</v>
      </c>
      <c r="K25" s="2">
        <f t="shared" ref="K25" si="18">D25*C25</f>
        <v>270.00277599999998</v>
      </c>
      <c r="L25" s="2">
        <f t="shared" si="5"/>
        <v>2.7759999999830143E-3</v>
      </c>
      <c r="M25" s="1">
        <f t="shared" ref="M25" si="19">K25/150</f>
        <v>1.8000185066666665</v>
      </c>
      <c r="N25">
        <f t="shared" si="10"/>
        <v>5406.7300000000005</v>
      </c>
      <c r="O25" s="2">
        <f t="shared" si="7"/>
        <v>4069.1049980000007</v>
      </c>
      <c r="P25">
        <v>0</v>
      </c>
      <c r="Q25" s="6">
        <f t="shared" si="8"/>
        <v>4069.1049980000007</v>
      </c>
      <c r="R25">
        <f t="shared" si="9"/>
        <v>4050</v>
      </c>
    </row>
    <row r="26" spans="1:18">
      <c r="A26" s="5" t="s">
        <v>119</v>
      </c>
      <c r="B26">
        <v>270</v>
      </c>
      <c r="C26">
        <v>350.56</v>
      </c>
      <c r="D26">
        <v>0.7702</v>
      </c>
      <c r="E26" s="1">
        <f t="shared" ref="E26" si="20">20%*M26</f>
        <v>0.36000174933333334</v>
      </c>
      <c r="F26" s="4">
        <f t="shared" ref="F26" si="21">(($F$1)*C26-B26)/B26</f>
        <v>7.1934577777777883E-2</v>
      </c>
      <c r="G26" s="1"/>
      <c r="H26" s="2">
        <f t="shared" ref="H26" si="22">$F$1*C26-B26</f>
        <v>19.42233600000003</v>
      </c>
      <c r="I26" t="s">
        <v>21</v>
      </c>
      <c r="J26" t="s">
        <v>124</v>
      </c>
      <c r="K26" s="2">
        <f t="shared" ref="K26" si="23">D26*C26</f>
        <v>270.00131199999998</v>
      </c>
      <c r="L26" s="2">
        <f t="shared" ref="L26" si="24">K26-B26</f>
        <v>1.3119999999844367E-3</v>
      </c>
      <c r="M26" s="1">
        <f t="shared" ref="M26" si="25">K26/150</f>
        <v>1.8000087466666665</v>
      </c>
      <c r="N26">
        <f t="shared" si="10"/>
        <v>5757.2900000000009</v>
      </c>
      <c r="O26" s="2">
        <f t="shared" ref="O26" si="26">N26*D26</f>
        <v>4434.2647580000003</v>
      </c>
      <c r="P26">
        <v>0</v>
      </c>
      <c r="Q26" s="6">
        <f t="shared" ref="Q26" si="27">O26+P26</f>
        <v>4434.2647580000003</v>
      </c>
      <c r="R26">
        <f t="shared" ref="R26" si="28">R25+B26</f>
        <v>4320</v>
      </c>
    </row>
    <row r="27" spans="1:18">
      <c r="A27" s="5" t="s">
        <v>120</v>
      </c>
      <c r="B27">
        <v>120</v>
      </c>
      <c r="C27">
        <v>154.58000000000001</v>
      </c>
      <c r="D27">
        <v>0.77629999999999999</v>
      </c>
      <c r="E27" s="1">
        <f t="shared" ref="E27:E30" si="29">20%*M27</f>
        <v>0.16000060533333335</v>
      </c>
      <c r="F27" s="4">
        <f t="shared" ref="F27:F30" si="30">(($F$1)*C27-B27)/B27</f>
        <v>6.3510400000000064E-2</v>
      </c>
      <c r="G27" s="1"/>
      <c r="H27" s="2">
        <f t="shared" ref="H27:H30" si="31">$F$1*C27-B27</f>
        <v>7.6212480000000085</v>
      </c>
      <c r="I27" t="s">
        <v>21</v>
      </c>
      <c r="J27" t="s">
        <v>125</v>
      </c>
      <c r="K27" s="2">
        <f t="shared" ref="K27:K30" si="32">D27*C27</f>
        <v>120.000454</v>
      </c>
      <c r="L27" s="2">
        <f t="shared" ref="L27:L30" si="33">K27-B27</f>
        <v>4.5400000000483942E-4</v>
      </c>
      <c r="M27" s="1">
        <f t="shared" ref="M27:M30" si="34">K27/150</f>
        <v>0.80000302666666667</v>
      </c>
      <c r="N27">
        <f t="shared" si="10"/>
        <v>5911.8700000000008</v>
      </c>
      <c r="O27" s="2">
        <f t="shared" ref="O27:O30" si="35">N27*D27</f>
        <v>4589.3846810000005</v>
      </c>
      <c r="P27">
        <v>0</v>
      </c>
      <c r="Q27" s="6">
        <f t="shared" ref="Q27:Q30" si="36">O27+P27</f>
        <v>4589.3846810000005</v>
      </c>
      <c r="R27">
        <f t="shared" ref="R27:R30" si="37">R26+B27</f>
        <v>4440</v>
      </c>
    </row>
    <row r="28" spans="1:18">
      <c r="A28" s="5" t="s">
        <v>121</v>
      </c>
      <c r="B28">
        <v>120</v>
      </c>
      <c r="C28">
        <v>152.22999999999999</v>
      </c>
      <c r="D28">
        <v>0.7883</v>
      </c>
      <c r="E28" s="1">
        <f t="shared" si="29"/>
        <v>0.16000387866666665</v>
      </c>
      <c r="F28" s="4">
        <f t="shared" si="30"/>
        <v>4.7342399999999903E-2</v>
      </c>
      <c r="G28" s="1"/>
      <c r="H28" s="2">
        <f t="shared" si="31"/>
        <v>5.6810879999999884</v>
      </c>
      <c r="I28" t="s">
        <v>21</v>
      </c>
      <c r="J28" t="s">
        <v>126</v>
      </c>
      <c r="K28" s="2">
        <f t="shared" si="32"/>
        <v>120.00290899999999</v>
      </c>
      <c r="L28" s="2">
        <f t="shared" si="33"/>
        <v>2.9089999999882821E-3</v>
      </c>
      <c r="M28" s="1">
        <f t="shared" si="34"/>
        <v>0.80001939333333327</v>
      </c>
      <c r="N28">
        <f t="shared" si="10"/>
        <v>6064.1</v>
      </c>
      <c r="O28" s="2">
        <f t="shared" si="35"/>
        <v>4780.3300300000001</v>
      </c>
      <c r="P28">
        <v>0</v>
      </c>
      <c r="Q28" s="6">
        <f t="shared" si="36"/>
        <v>4780.3300300000001</v>
      </c>
      <c r="R28">
        <f t="shared" si="37"/>
        <v>4560</v>
      </c>
    </row>
    <row r="29" spans="1:18">
      <c r="A29" s="5" t="s">
        <v>122</v>
      </c>
      <c r="B29">
        <v>120</v>
      </c>
      <c r="C29">
        <v>151.59</v>
      </c>
      <c r="D29">
        <v>0.79159999999999997</v>
      </c>
      <c r="E29" s="1">
        <f t="shared" si="29"/>
        <v>0.15999819200000001</v>
      </c>
      <c r="F29" s="4">
        <f t="shared" si="30"/>
        <v>4.2939199999999997E-2</v>
      </c>
      <c r="G29" s="1"/>
      <c r="H29" s="2">
        <f t="shared" si="31"/>
        <v>5.152704</v>
      </c>
      <c r="I29" t="s">
        <v>21</v>
      </c>
      <c r="J29" t="s">
        <v>127</v>
      </c>
      <c r="K29" s="2">
        <f t="shared" si="32"/>
        <v>119.998644</v>
      </c>
      <c r="L29" s="2">
        <f t="shared" si="33"/>
        <v>-1.3560000000012451E-3</v>
      </c>
      <c r="M29" s="1">
        <f t="shared" si="34"/>
        <v>0.79999096000000003</v>
      </c>
      <c r="N29">
        <f t="shared" si="10"/>
        <v>6215.6900000000005</v>
      </c>
      <c r="O29" s="2">
        <f t="shared" si="35"/>
        <v>4920.3402040000001</v>
      </c>
      <c r="P29">
        <v>0</v>
      </c>
      <c r="Q29" s="6">
        <f t="shared" si="36"/>
        <v>4920.3402040000001</v>
      </c>
      <c r="R29">
        <f t="shared" si="37"/>
        <v>4680</v>
      </c>
    </row>
    <row r="30" spans="1:18">
      <c r="A30" s="5" t="s">
        <v>123</v>
      </c>
      <c r="B30">
        <v>120</v>
      </c>
      <c r="C30">
        <v>152.56</v>
      </c>
      <c r="D30">
        <v>0.78659999999999997</v>
      </c>
      <c r="E30" s="1">
        <f t="shared" si="29"/>
        <v>0.16000492799999999</v>
      </c>
      <c r="F30" s="4">
        <f t="shared" si="30"/>
        <v>4.9612799999999999E-2</v>
      </c>
      <c r="G30" s="1"/>
      <c r="H30" s="2">
        <f t="shared" si="31"/>
        <v>5.9535359999999997</v>
      </c>
      <c r="I30" t="s">
        <v>21</v>
      </c>
      <c r="J30" t="s">
        <v>128</v>
      </c>
      <c r="K30" s="2">
        <f t="shared" si="32"/>
        <v>120.00369599999999</v>
      </c>
      <c r="L30" s="2">
        <f t="shared" si="33"/>
        <v>3.6959999999908177E-3</v>
      </c>
      <c r="M30" s="1">
        <f t="shared" si="34"/>
        <v>0.80002463999999995</v>
      </c>
      <c r="N30">
        <f t="shared" si="10"/>
        <v>6368.2500000000009</v>
      </c>
      <c r="O30" s="2">
        <f t="shared" si="35"/>
        <v>5009.2654500000008</v>
      </c>
      <c r="P30">
        <v>0</v>
      </c>
      <c r="Q30" s="6">
        <f t="shared" si="36"/>
        <v>5009.2654500000008</v>
      </c>
      <c r="R30">
        <f t="shared" si="37"/>
        <v>4800</v>
      </c>
    </row>
  </sheetData>
  <phoneticPr fontId="2" type="noConversion"/>
  <conditionalFormatting sqref="G3:G5">
    <cfRule type="cellIs" dxfId="3" priority="6" operator="greaterThan">
      <formula>$E$3</formula>
    </cfRule>
  </conditionalFormatting>
  <conditionalFormatting sqref="G8:G9">
    <cfRule type="cellIs" dxfId="2" priority="5" operator="greaterThan">
      <formula>$E$3</formula>
    </cfRule>
  </conditionalFormatting>
  <conditionalFormatting sqref="F2:F30">
    <cfRule type="cellIs" dxfId="1" priority="3" operator="greaterThan">
      <formula>$E$3</formula>
    </cfRule>
  </conditionalFormatting>
  <conditionalFormatting sqref="L1:L1048576">
    <cfRule type="cellIs" dxfId="0" priority="1" operator="between">
      <formula>-0.01</formula>
      <formula>0.01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2019-02-21T05:33:14Z</dcterms:modified>
</cp:coreProperties>
</file>