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BF93A69B-2904-CA42-B22C-2758AA1FC97F}" xr6:coauthVersionLast="40" xr6:coauthVersionMax="40" xr10:uidLastSave="{00000000-0000-0000-0000-000000000000}"/>
  <bookViews>
    <workbookView xWindow="0" yWindow="460" windowWidth="25600" windowHeight="14260" tabRatio="500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5" i="2" l="1"/>
  <c r="F85" i="2" s="1"/>
  <c r="K85" i="2"/>
  <c r="L85" i="2" s="1"/>
  <c r="N85" i="2"/>
  <c r="O85" i="2"/>
  <c r="V85" i="2" s="1"/>
  <c r="R85" i="2"/>
  <c r="S85" i="2"/>
  <c r="U85" i="2" s="1"/>
  <c r="T85" i="2"/>
  <c r="F86" i="2"/>
  <c r="H86" i="2"/>
  <c r="K86" i="2"/>
  <c r="L86" i="2" s="1"/>
  <c r="N86" i="2"/>
  <c r="O86" i="2" s="1"/>
  <c r="R86" i="2"/>
  <c r="T86" i="2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V86" i="2" l="1"/>
  <c r="W85" i="2"/>
  <c r="S86" i="2"/>
  <c r="M86" i="2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U86" i="2" l="1"/>
  <c r="W86" i="2"/>
  <c r="F79" i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L79" i="2"/>
  <c r="F80" i="2"/>
  <c r="H80" i="2"/>
  <c r="K80" i="2"/>
  <c r="M80" i="2" s="1"/>
  <c r="E80" i="2" s="1"/>
  <c r="M80" i="1" l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M56" i="2"/>
  <c r="E56" i="2" s="1"/>
  <c r="M55" i="2"/>
  <c r="M58" i="2"/>
  <c r="E58" i="2" s="1"/>
  <c r="M59" i="2"/>
  <c r="E57" i="2"/>
  <c r="E55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M18" i="1"/>
  <c r="L23" i="2" l="1"/>
  <c r="M2" i="1"/>
  <c r="M9" i="1"/>
  <c r="M19" i="1"/>
  <c r="M4" i="2"/>
  <c r="O3" i="1"/>
  <c r="V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1" i="1"/>
  <c r="N23" i="1"/>
  <c r="O22" i="1"/>
  <c r="V22" i="1" s="1"/>
  <c r="S22" i="1" l="1"/>
  <c r="U22" i="1" s="1"/>
  <c r="R60" i="2"/>
  <c r="U20" i="2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 l="1"/>
  <c r="U23" i="1" s="1"/>
  <c r="R61" i="2"/>
  <c r="V22" i="2"/>
  <c r="S22" i="2"/>
  <c r="O23" i="2"/>
  <c r="N24" i="2"/>
  <c r="W21" i="2"/>
  <c r="U21" i="2"/>
  <c r="N25" i="1"/>
  <c r="O24" i="1"/>
  <c r="V24" i="1" s="1"/>
  <c r="R25" i="1"/>
  <c r="W23" i="1" l="1"/>
  <c r="R62" i="2"/>
  <c r="N25" i="2"/>
  <c r="O24" i="2"/>
  <c r="V23" i="2"/>
  <c r="S23" i="2"/>
  <c r="W22" i="2"/>
  <c r="U22" i="2"/>
  <c r="R26" i="1"/>
  <c r="S24" i="1"/>
  <c r="N26" i="1"/>
  <c r="O25" i="1"/>
  <c r="V25" i="1" s="1"/>
  <c r="S25" i="1" l="1"/>
  <c r="U25" i="1" s="1"/>
  <c r="R63" i="2"/>
  <c r="R64" i="2" s="1"/>
  <c r="W23" i="2"/>
  <c r="U23" i="2"/>
  <c r="V24" i="2"/>
  <c r="S24" i="2"/>
  <c r="O25" i="2"/>
  <c r="N26" i="2"/>
  <c r="N27" i="1"/>
  <c r="O26" i="1"/>
  <c r="V26" i="1" s="1"/>
  <c r="U24" i="1"/>
  <c r="W24" i="1"/>
  <c r="R27" i="1"/>
  <c r="W25" i="1" l="1"/>
  <c r="R65" i="2"/>
  <c r="V25" i="2"/>
  <c r="S25" i="2"/>
  <c r="U24" i="2"/>
  <c r="W24" i="2"/>
  <c r="N27" i="2"/>
  <c r="O26" i="2"/>
  <c r="S26" i="1"/>
  <c r="R28" i="1"/>
  <c r="N28" i="1"/>
  <c r="O27" i="1"/>
  <c r="V27" i="1" s="1"/>
  <c r="R66" i="2" l="1"/>
  <c r="S27" i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R67" i="2" l="1"/>
  <c r="S28" i="1"/>
  <c r="U28" i="1" s="1"/>
  <c r="W27" i="1"/>
  <c r="V27" i="2"/>
  <c r="S27" i="2"/>
  <c r="O28" i="2"/>
  <c r="N29" i="2"/>
  <c r="W26" i="2"/>
  <c r="U26" i="2"/>
  <c r="N30" i="1"/>
  <c r="O29" i="1"/>
  <c r="V29" i="1" s="1"/>
  <c r="R30" i="1"/>
  <c r="W28" i="1" l="1"/>
  <c r="R68" i="2"/>
  <c r="R69" i="2" s="1"/>
  <c r="O29" i="2"/>
  <c r="N30" i="2"/>
  <c r="V28" i="2"/>
  <c r="S28" i="2"/>
  <c r="U27" i="2"/>
  <c r="W27" i="2"/>
  <c r="R31" i="1"/>
  <c r="S29" i="1"/>
  <c r="O30" i="1"/>
  <c r="V30" i="1" s="1"/>
  <c r="N31" i="1"/>
  <c r="R70" i="2" l="1"/>
  <c r="W28" i="2"/>
  <c r="U28" i="2"/>
  <c r="N31" i="2"/>
  <c r="O30" i="2"/>
  <c r="V29" i="2"/>
  <c r="S29" i="2"/>
  <c r="S30" i="1"/>
  <c r="U30" i="1" s="1"/>
  <c r="U29" i="1"/>
  <c r="W29" i="1"/>
  <c r="N32" i="1"/>
  <c r="O31" i="1"/>
  <c r="V31" i="1" s="1"/>
  <c r="R32" i="1"/>
  <c r="R71" i="2" l="1"/>
  <c r="W30" i="1"/>
  <c r="S31" i="1"/>
  <c r="U31" i="1" s="1"/>
  <c r="N32" i="2"/>
  <c r="O31" i="2"/>
  <c r="W29" i="2"/>
  <c r="U29" i="2"/>
  <c r="V30" i="2"/>
  <c r="S30" i="2"/>
  <c r="N33" i="1"/>
  <c r="O32" i="1"/>
  <c r="V32" i="1" s="1"/>
  <c r="R33" i="1"/>
  <c r="R72" i="2" l="1"/>
  <c r="W31" i="1"/>
  <c r="V31" i="2"/>
  <c r="S31" i="2"/>
  <c r="W30" i="2"/>
  <c r="U30" i="2"/>
  <c r="O32" i="2"/>
  <c r="N33" i="2"/>
  <c r="S32" i="1"/>
  <c r="R34" i="1"/>
  <c r="N34" i="1"/>
  <c r="O33" i="1"/>
  <c r="V33" i="1" s="1"/>
  <c r="R73" i="2" l="1"/>
  <c r="R74" i="2" s="1"/>
  <c r="O33" i="2"/>
  <c r="N34" i="2"/>
  <c r="W31" i="2"/>
  <c r="U31" i="2"/>
  <c r="V32" i="2"/>
  <c r="S32" i="2"/>
  <c r="U32" i="1"/>
  <c r="W32" i="1"/>
  <c r="O34" i="1"/>
  <c r="V34" i="1" s="1"/>
  <c r="N35" i="1"/>
  <c r="S33" i="1"/>
  <c r="R35" i="1"/>
  <c r="R75" i="2" l="1"/>
  <c r="S34" i="1"/>
  <c r="U34" i="1" s="1"/>
  <c r="W32" i="2"/>
  <c r="U32" i="2"/>
  <c r="N35" i="2"/>
  <c r="O34" i="2"/>
  <c r="V33" i="2"/>
  <c r="S33" i="2"/>
  <c r="R36" i="1"/>
  <c r="U33" i="1"/>
  <c r="W33" i="1"/>
  <c r="N36" i="1"/>
  <c r="O35" i="1"/>
  <c r="V35" i="1" s="1"/>
  <c r="W34" i="1" l="1"/>
  <c r="R76" i="2"/>
  <c r="S34" i="2"/>
  <c r="V34" i="2"/>
  <c r="N36" i="2"/>
  <c r="O35" i="2"/>
  <c r="W33" i="2"/>
  <c r="U33" i="2"/>
  <c r="O36" i="1"/>
  <c r="V36" i="1" s="1"/>
  <c r="N37" i="1"/>
  <c r="R37" i="1"/>
  <c r="S35" i="1"/>
  <c r="R77" i="2" l="1"/>
  <c r="S36" i="1"/>
  <c r="N37" i="2"/>
  <c r="O36" i="2"/>
  <c r="V35" i="2"/>
  <c r="S35" i="2"/>
  <c r="W34" i="2"/>
  <c r="U34" i="2"/>
  <c r="R38" i="1"/>
  <c r="U35" i="1"/>
  <c r="W35" i="1"/>
  <c r="N38" i="1"/>
  <c r="O37" i="1"/>
  <c r="R78" i="2" l="1"/>
  <c r="R79" i="2" s="1"/>
  <c r="U36" i="1"/>
  <c r="W36" i="1"/>
  <c r="U35" i="2"/>
  <c r="W35" i="2"/>
  <c r="V36" i="2"/>
  <c r="S36" i="2"/>
  <c r="O37" i="2"/>
  <c r="N38" i="2"/>
  <c r="O38" i="1"/>
  <c r="N39" i="1"/>
  <c r="S37" i="1"/>
  <c r="V37" i="1"/>
  <c r="R39" i="1"/>
  <c r="R80" i="2" l="1"/>
  <c r="W36" i="2"/>
  <c r="U36" i="2"/>
  <c r="O38" i="2"/>
  <c r="N39" i="2"/>
  <c r="V37" i="2"/>
  <c r="S37" i="2"/>
  <c r="U37" i="1"/>
  <c r="W37" i="1"/>
  <c r="O39" i="1"/>
  <c r="N40" i="1"/>
  <c r="R40" i="1"/>
  <c r="S38" i="1"/>
  <c r="V38" i="1"/>
  <c r="R81" i="2" l="1"/>
  <c r="O39" i="2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R82" i="2" l="1"/>
  <c r="S40" i="1"/>
  <c r="U40" i="1" s="1"/>
  <c r="U38" i="2"/>
  <c r="W38" i="2"/>
  <c r="O40" i="2"/>
  <c r="N41" i="2"/>
  <c r="V39" i="2"/>
  <c r="S39" i="2"/>
  <c r="R42" i="1"/>
  <c r="O41" i="1"/>
  <c r="V41" i="1" s="1"/>
  <c r="N42" i="1"/>
  <c r="U39" i="1"/>
  <c r="W39" i="1"/>
  <c r="R83" i="2" l="1"/>
  <c r="W40" i="1"/>
  <c r="N42" i="2"/>
  <c r="O41" i="2"/>
  <c r="V40" i="2"/>
  <c r="S40" i="2"/>
  <c r="W39" i="2"/>
  <c r="U39" i="2"/>
  <c r="S41" i="1"/>
  <c r="R43" i="1"/>
  <c r="O42" i="1"/>
  <c r="V42" i="1" s="1"/>
  <c r="N43" i="1"/>
  <c r="R84" i="2" l="1"/>
  <c r="U40" i="2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 l="1"/>
  <c r="V50" i="2"/>
  <c r="S50" i="2"/>
  <c r="O51" i="2"/>
  <c r="N52" i="2"/>
  <c r="N51" i="1"/>
  <c r="O50" i="1"/>
  <c r="R53" i="1"/>
  <c r="V49" i="2"/>
  <c r="S49" i="2"/>
  <c r="U48" i="1"/>
  <c r="W48" i="1"/>
  <c r="U49" i="1"/>
  <c r="W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V54" i="1" s="1"/>
  <c r="N55" i="1"/>
  <c r="R58" i="1"/>
  <c r="U54" i="2"/>
  <c r="W54" i="2"/>
  <c r="U53" i="2"/>
  <c r="W53" i="2"/>
  <c r="V53" i="1"/>
  <c r="S53" i="1"/>
  <c r="U52" i="1"/>
  <c r="W52" i="1"/>
  <c r="S54" i="1" l="1"/>
  <c r="W54" i="1" s="1"/>
  <c r="S55" i="2"/>
  <c r="V55" i="2"/>
  <c r="N57" i="2"/>
  <c r="O56" i="2"/>
  <c r="R59" i="1"/>
  <c r="O55" i="1"/>
  <c r="N56" i="1"/>
  <c r="U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R64" i="1" s="1"/>
  <c r="V58" i="1"/>
  <c r="S58" i="1"/>
  <c r="R65" i="1" l="1"/>
  <c r="U59" i="2"/>
  <c r="W59" i="2"/>
  <c r="O61" i="2"/>
  <c r="N62" i="2"/>
  <c r="S60" i="2"/>
  <c r="V60" i="2"/>
  <c r="U58" i="1"/>
  <c r="W58" i="1"/>
  <c r="O60" i="1"/>
  <c r="N61" i="1"/>
  <c r="V59" i="1"/>
  <c r="S59" i="1"/>
  <c r="R66" i="1" l="1"/>
  <c r="S61" i="2"/>
  <c r="V61" i="2"/>
  <c r="O62" i="2"/>
  <c r="N63" i="2"/>
  <c r="U60" i="2"/>
  <c r="W60" i="2"/>
  <c r="U59" i="1"/>
  <c r="W59" i="1"/>
  <c r="O61" i="1"/>
  <c r="N62" i="1"/>
  <c r="V60" i="1"/>
  <c r="S60" i="1"/>
  <c r="R67" i="1" l="1"/>
  <c r="O63" i="2"/>
  <c r="S63" i="2" s="1"/>
  <c r="N64" i="2"/>
  <c r="S62" i="2"/>
  <c r="V62" i="2"/>
  <c r="U61" i="2"/>
  <c r="W61" i="2"/>
  <c r="O62" i="1"/>
  <c r="N63" i="1"/>
  <c r="V61" i="1"/>
  <c r="S61" i="1"/>
  <c r="U60" i="1"/>
  <c r="W60" i="1"/>
  <c r="V63" i="2" l="1"/>
  <c r="R68" i="1"/>
  <c r="R69" i="1" s="1"/>
  <c r="O63" i="1"/>
  <c r="V63" i="1" s="1"/>
  <c r="N64" i="1"/>
  <c r="O64" i="2"/>
  <c r="N65" i="2"/>
  <c r="U62" i="2"/>
  <c r="W62" i="2"/>
  <c r="U63" i="2"/>
  <c r="W63" i="2"/>
  <c r="U61" i="1"/>
  <c r="W61" i="1"/>
  <c r="V62" i="1"/>
  <c r="S62" i="1"/>
  <c r="R70" i="1" l="1"/>
  <c r="R71" i="1" s="1"/>
  <c r="S63" i="1"/>
  <c r="U63" i="1" s="1"/>
  <c r="N65" i="1"/>
  <c r="O64" i="1"/>
  <c r="O65" i="2"/>
  <c r="N66" i="2"/>
  <c r="S64" i="2"/>
  <c r="V64" i="2"/>
  <c r="U62" i="1"/>
  <c r="W62" i="1"/>
  <c r="W63" i="1" l="1"/>
  <c r="R72" i="1"/>
  <c r="R73" i="1" s="1"/>
  <c r="R74" i="1" s="1"/>
  <c r="V64" i="1"/>
  <c r="S64" i="1"/>
  <c r="O65" i="1"/>
  <c r="N66" i="1"/>
  <c r="U64" i="2"/>
  <c r="W64" i="2"/>
  <c r="O66" i="2"/>
  <c r="N67" i="2"/>
  <c r="S65" i="2"/>
  <c r="V65" i="2"/>
  <c r="R75" i="1" l="1"/>
  <c r="U64" i="1"/>
  <c r="W64" i="1"/>
  <c r="N67" i="1"/>
  <c r="O66" i="1"/>
  <c r="V65" i="1"/>
  <c r="S65" i="1"/>
  <c r="U65" i="2"/>
  <c r="W65" i="2"/>
  <c r="O67" i="2"/>
  <c r="N68" i="2"/>
  <c r="V66" i="2"/>
  <c r="S66" i="2"/>
  <c r="R76" i="1" l="1"/>
  <c r="O68" i="2"/>
  <c r="N69" i="2"/>
  <c r="V66" i="1"/>
  <c r="S66" i="1"/>
  <c r="O67" i="1"/>
  <c r="N68" i="1"/>
  <c r="U65" i="1"/>
  <c r="W65" i="1"/>
  <c r="V68" i="2"/>
  <c r="S68" i="2"/>
  <c r="S67" i="2"/>
  <c r="V67" i="2"/>
  <c r="U66" i="2"/>
  <c r="W66" i="2"/>
  <c r="R77" i="1" l="1"/>
  <c r="O69" i="2"/>
  <c r="N70" i="2"/>
  <c r="O68" i="1"/>
  <c r="V68" i="1" s="1"/>
  <c r="N69" i="1"/>
  <c r="V67" i="1"/>
  <c r="S67" i="1"/>
  <c r="U66" i="1"/>
  <c r="W66" i="1"/>
  <c r="U67" i="2"/>
  <c r="W67" i="2"/>
  <c r="U68" i="2"/>
  <c r="W68" i="2"/>
  <c r="S68" i="1" l="1"/>
  <c r="R78" i="1"/>
  <c r="R79" i="1" s="1"/>
  <c r="N71" i="2"/>
  <c r="O70" i="2"/>
  <c r="V69" i="2"/>
  <c r="S69" i="2"/>
  <c r="O69" i="1"/>
  <c r="N70" i="1"/>
  <c r="U68" i="1"/>
  <c r="W68" i="1"/>
  <c r="U67" i="1"/>
  <c r="W67" i="1"/>
  <c r="R80" i="1" l="1"/>
  <c r="U69" i="2"/>
  <c r="W69" i="2"/>
  <c r="S70" i="2"/>
  <c r="V70" i="2"/>
  <c r="O71" i="2"/>
  <c r="N72" i="2"/>
  <c r="O70" i="1"/>
  <c r="N71" i="1"/>
  <c r="V69" i="1"/>
  <c r="S69" i="1"/>
  <c r="R81" i="1" l="1"/>
  <c r="U70" i="2"/>
  <c r="W70" i="2"/>
  <c r="O72" i="2"/>
  <c r="N73" i="2"/>
  <c r="V71" i="2"/>
  <c r="S71" i="2"/>
  <c r="O71" i="1"/>
  <c r="N72" i="1"/>
  <c r="U69" i="1"/>
  <c r="W69" i="1"/>
  <c r="S70" i="1"/>
  <c r="V70" i="1"/>
  <c r="R82" i="1" l="1"/>
  <c r="O73" i="2"/>
  <c r="S73" i="2" s="1"/>
  <c r="N74" i="2"/>
  <c r="V73" i="2"/>
  <c r="V72" i="2"/>
  <c r="S72" i="2"/>
  <c r="U71" i="2"/>
  <c r="W71" i="2"/>
  <c r="O72" i="1"/>
  <c r="N73" i="1"/>
  <c r="W70" i="1"/>
  <c r="U70" i="1"/>
  <c r="S71" i="1"/>
  <c r="V71" i="1"/>
  <c r="R83" i="1" l="1"/>
  <c r="O73" i="1"/>
  <c r="N74" i="1"/>
  <c r="N75" i="2"/>
  <c r="O74" i="2"/>
  <c r="U72" i="2"/>
  <c r="W72" i="2"/>
  <c r="U73" i="2"/>
  <c r="W73" i="2"/>
  <c r="S73" i="1"/>
  <c r="V73" i="1"/>
  <c r="U71" i="1"/>
  <c r="W71" i="1"/>
  <c r="S72" i="1"/>
  <c r="V72" i="1"/>
  <c r="R84" i="1" l="1"/>
  <c r="O74" i="1"/>
  <c r="N75" i="1"/>
  <c r="V74" i="2"/>
  <c r="S74" i="2"/>
  <c r="O75" i="2"/>
  <c r="N76" i="2"/>
  <c r="W72" i="1"/>
  <c r="U72" i="1"/>
  <c r="W73" i="1"/>
  <c r="U73" i="1"/>
  <c r="R85" i="1" l="1"/>
  <c r="N76" i="1"/>
  <c r="O75" i="1"/>
  <c r="V74" i="1"/>
  <c r="S74" i="1"/>
  <c r="N77" i="2"/>
  <c r="O76" i="2"/>
  <c r="V75" i="2"/>
  <c r="S75" i="2"/>
  <c r="U74" i="2"/>
  <c r="W74" i="2"/>
  <c r="U74" i="1" l="1"/>
  <c r="W74" i="1"/>
  <c r="V75" i="1"/>
  <c r="S75" i="1"/>
  <c r="N77" i="1"/>
  <c r="O76" i="1"/>
  <c r="U75" i="2"/>
  <c r="W75" i="2"/>
  <c r="S76" i="2"/>
  <c r="V76" i="2"/>
  <c r="N78" i="2"/>
  <c r="O77" i="2"/>
  <c r="O78" i="2" l="1"/>
  <c r="N79" i="2"/>
  <c r="V76" i="1"/>
  <c r="S76" i="1"/>
  <c r="O77" i="1"/>
  <c r="N78" i="1"/>
  <c r="U75" i="1"/>
  <c r="W75" i="1"/>
  <c r="V78" i="2"/>
  <c r="S78" i="2"/>
  <c r="U76" i="2"/>
  <c r="W76" i="2"/>
  <c r="V77" i="2"/>
  <c r="S77" i="2"/>
  <c r="N80" i="2" l="1"/>
  <c r="O79" i="2"/>
  <c r="O78" i="1"/>
  <c r="N79" i="1"/>
  <c r="V78" i="1"/>
  <c r="S78" i="1"/>
  <c r="V77" i="1"/>
  <c r="S77" i="1"/>
  <c r="U76" i="1"/>
  <c r="W76" i="1"/>
  <c r="U77" i="2"/>
  <c r="W77" i="2"/>
  <c r="U78" i="2"/>
  <c r="W78" i="2"/>
  <c r="V79" i="2" l="1"/>
  <c r="S79" i="2"/>
  <c r="N81" i="2"/>
  <c r="O80" i="2"/>
  <c r="O79" i="1"/>
  <c r="N80" i="1"/>
  <c r="U77" i="1"/>
  <c r="W77" i="1"/>
  <c r="U78" i="1"/>
  <c r="W78" i="1"/>
  <c r="O81" i="2" l="1"/>
  <c r="N82" i="2"/>
  <c r="V80" i="2"/>
  <c r="S80" i="2"/>
  <c r="U79" i="2"/>
  <c r="W79" i="2"/>
  <c r="O80" i="1"/>
  <c r="N81" i="1"/>
  <c r="V79" i="1"/>
  <c r="S79" i="1"/>
  <c r="U80" i="2" l="1"/>
  <c r="W80" i="2"/>
  <c r="V81" i="2"/>
  <c r="S81" i="2"/>
  <c r="N83" i="2"/>
  <c r="O82" i="2"/>
  <c r="U79" i="1"/>
  <c r="W79" i="1"/>
  <c r="O81" i="1"/>
  <c r="N82" i="1"/>
  <c r="V80" i="1"/>
  <c r="S80" i="1"/>
  <c r="U81" i="2" l="1"/>
  <c r="W81" i="2"/>
  <c r="V82" i="2"/>
  <c r="S82" i="2"/>
  <c r="O83" i="2"/>
  <c r="N84" i="2"/>
  <c r="U80" i="1"/>
  <c r="W80" i="1"/>
  <c r="N83" i="1"/>
  <c r="O82" i="1"/>
  <c r="V81" i="1"/>
  <c r="S81" i="1"/>
  <c r="U82" i="2" l="1"/>
  <c r="W82" i="2"/>
  <c r="O84" i="2"/>
  <c r="V83" i="2"/>
  <c r="S83" i="2"/>
  <c r="U81" i="1"/>
  <c r="W81" i="1"/>
  <c r="V82" i="1"/>
  <c r="S82" i="1"/>
  <c r="O83" i="1"/>
  <c r="N84" i="1"/>
  <c r="V84" i="2" l="1"/>
  <c r="S84" i="2"/>
  <c r="U83" i="2"/>
  <c r="W83" i="2"/>
  <c r="O84" i="1"/>
  <c r="N85" i="1"/>
  <c r="O85" i="1" s="1"/>
  <c r="V83" i="1"/>
  <c r="S83" i="1"/>
  <c r="U82" i="1"/>
  <c r="W82" i="1"/>
  <c r="U84" i="2" l="1"/>
  <c r="W84" i="2"/>
  <c r="U83" i="1"/>
  <c r="W83" i="1"/>
  <c r="V85" i="1"/>
  <c r="S85" i="1"/>
  <c r="V84" i="1"/>
  <c r="S84" i="1"/>
  <c r="U84" i="1" l="1"/>
  <c r="W84" i="1"/>
  <c r="U85" i="1"/>
  <c r="W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<sst xmlns="http://schemas.openxmlformats.org/spreadsheetml/2006/main" count="549" uniqueCount="317">
  <si>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</si>
  <si>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</si>
  <si>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</si>
  <si>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</si>
  <si>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</si>
  <si>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</si>
  <si>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</si>
  <si>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</si>
  <si>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</si>
  <si>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</si>
  <si>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</si>
  <si>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</si>
  <si>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</si>
  <si>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</si>
  <si>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</si>
  <si>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</si>
  <si>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</si>
  <si>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</si>
  <si>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</si>
  <si>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</si>
  <si>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</si>
  <si>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</si>
  <si>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</si>
  <si>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</si>
  <si>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</si>
  <si>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</si>
  <si>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</si>
  <si>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</si>
  <si>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</si>
  <si>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</si>
  <si>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</si>
  <si>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</si>
  <si>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</si>
  <si>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</si>
  <si>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</si>
  <si>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</si>
  <si>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</si>
  <si>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</si>
  <si>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</si>
  <si>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</si>
  <si>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</si>
  <si>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</si>
  <si>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</si>
  <si>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</si>
  <si>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总计盈亏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</si>
  <si>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</si>
  <si>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</si>
  <si>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</si>
  <si>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</si>
  <si>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</si>
  <si>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</si>
  <si>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</si>
  <si>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</si>
  <si>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</si>
  <si>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</si>
  <si>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</si>
  <si>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</si>
  <si>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</si>
  <si>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</si>
  <si>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</si>
  <si>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</si>
  <si>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</si>
  <si>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</si>
  <si>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</si>
  <si>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</si>
  <si>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</si>
  <si>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</si>
  <si>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</si>
  <si>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</si>
  <si>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</si>
  <si>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</si>
  <si>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</si>
  <si>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</si>
  <si>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</si>
  <si>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</si>
  <si>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</si>
  <si>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</si>
  <si>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</si>
  <si>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</si>
  <si>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</si>
  <si>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</si>
  <si>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</si>
  <si>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</si>
  <si>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</si>
  <si>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</si>
  <si>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</si>
  <si>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</si>
  <si>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</si>
  <si>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</si>
  <si>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</si>
  <si>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</si>
  <si>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</si>
  <si>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</si>
  <si>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</si>
  <si>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</si>
  <si>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</si>
  <si>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</si>
  <si>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</si>
  <si>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</si>
  <si>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</si>
  <si>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</si>
  <si>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</si>
  <si>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</si>
  <si>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</si>
  <si>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</si>
  <si>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</si>
  <si>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</si>
  <si>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</si>
  <si>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</si>
  <si>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</si>
  <si>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</si>
  <si>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</si>
  <si>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</si>
  <si>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</si>
  <si>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</si>
  <si>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</si>
  <si>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</si>
  <si>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</si>
  <si>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</si>
  <si>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</si>
  <si>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</si>
  <si>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</si>
  <si>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</si>
  <si>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</si>
  <si>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</si>
  <si>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</si>
  <si>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</si>
  <si>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</si>
  <si>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</si>
  <si>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</si>
  <si>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</si>
  <si>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</si>
  <si>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</si>
  <si>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</si>
  <si>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</si>
  <si>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</si>
  <si>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</si>
  <si>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</si>
  <si>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</si>
  <si>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</si>
  <si>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</si>
  <si>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</si>
  <si>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</si>
  <si>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</si>
  <si>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</si>
  <si>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</si>
  <si>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</si>
  <si>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</si>
  <si>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</si>
  <si>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</si>
  <si>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</si>
  <si>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</si>
  <si>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</si>
  <si>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</si>
  <si>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</si>
  <si>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</si>
  <si>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</si>
  <si>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</si>
  <si>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</si>
  <si>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</si>
  <si>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</si>
  <si>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</si>
  <si>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</si>
  <si>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</si>
  <si>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</si>
  <si>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</si>
  <si>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</si>
  <si>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</si>
  <si>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</si>
  <si>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</si>
  <si>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</si>
  <si>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</si>
  <si>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</si>
  <si>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</si>
  <si>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</si>
  <si>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</si>
  <si>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</si>
  <si>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</si>
  <si>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</si>
  <si>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</si>
  <si>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</si>
  <si>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</si>
  <si>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</si>
  <si>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</si>
  <si>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</si>
  <si>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</si>
  <si>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</si>
  <si>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</si>
  <si>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</si>
  <si>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</si>
  <si>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</si>
  <si>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</si>
  <si>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</si>
  <si>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</si>
  <si>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</si>
  <si>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</si>
  <si>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</si>
  <si>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</si>
  <si>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</si>
  <si>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</si>
  <si>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</si>
  <si>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</si>
  <si>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</si>
  <si>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</si>
  <si>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</si>
  <si>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</si>
  <si>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</si>
  <si>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</si>
  <si>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</si>
  <si>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</si>
  <si>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</si>
  <si>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</si>
  <si>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</si>
  <si>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</si>
  <si>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</si>
  <si>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</si>
  <si>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</si>
  <si>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</si>
  <si>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</si>
  <si>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</si>
  <si>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</si>
  <si>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</si>
  <si>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</si>
  <si>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</si>
  <si>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</si>
  <si>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</si>
  <si>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</si>
  <si>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</si>
  <si>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</si>
  <si>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</si>
  <si>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</si>
  <si>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</si>
  <si>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</si>
  <si>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</si>
  <si>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</si>
  <si>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</si>
  <si>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</si>
  <si>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</si>
  <si>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</si>
  <si>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</si>
  <si>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</si>
  <si>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</si>
  <si>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</si>
  <si>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</si>
  <si>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</si>
  <si>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</si>
  <si>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</si>
  <si>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</si>
  <si>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</si>
  <si>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</si>
  <si>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</si>
  <si>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</si>
  <si>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</si>
  <si>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</si>
  <si>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</si>
  <si>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</si>
  <si>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</si>
  <si>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</si>
  <si>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</si>
  <si>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</si>
  <si>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</si>
  <si>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</si>
  <si>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</si>
  <si>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</si>
  <si>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</si>
  <si>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</si>
  <si>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</si>
  <si>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</si>
  <si>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</si>
  <si>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</si>
  <si>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</si>
  <si>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</si>
  <si>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</si>
  <si>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</si>
  <si>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</si>
  <si>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</si>
  <si>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</si>
  <si>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</si>
  <si>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ZX_ZZ500_20190519</t>
    <phoneticPr fontId="2" type="noConversion"/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</si>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</sst>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5"/>
  <sheetViews>
    <sheetView tabSelected="1" workbookViewId="0">
      <pane xSplit="1" ySplit="1" topLeftCell="F72" activePane="bottomRight" state="frozen"/>
      <selection pane="topRight" activeCell="B1" sqref="B1"/>
      <selection pane="bottomLeft" activeCell="A2" sqref="A2"/>
      <selection pane="bottomRight" activeCell="A84" sqref="A84"/>
    </sheetView>
  </sheetViews>
  <sheetFormatPr baseColWidth="10" defaultRowHeight="16"/>
  <cols>
    <col min="1" max="1" width="18.83203125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9.33203125" customWidth="1"/>
    <col min="7" max="7" width="10" style="9" bestFit="1" customWidth="1"/>
    <col min="8" max="8" width="7.1640625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1.1028</v>
      </c>
      <c r="G1" s="37" t="s">
        <v>52</v>
      </c>
      <c r="H1" s="19" t="str">
        <f>"盈利"&amp;ROUND(SUM(H2:H19983),2)</f>
        <v>盈利672.92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4" t="s">
        <v>35</v>
      </c>
      <c r="O1" s="24" t="s">
        <v>34</v>
      </c>
      <c r="P1" s="18" t="s">
        <v>36</v>
      </c>
      <c r="Q1" s="18" t="s">
        <v>37</v>
      </c>
      <c r="R1" s="18" t="s">
        <v>38</v>
      </c>
      <c r="S1" s="18" t="s">
        <v>39</v>
      </c>
      <c r="T1" s="24" t="s">
        <v>29</v>
      </c>
      <c r="U1" t="s">
        <v>44</v>
      </c>
      <c r="V1" s="18" t="s">
        <v>45</v>
      </c>
      <c r="W1" s="18" t="s">
        <v>33</v>
      </c>
    </row>
    <row r="2" spans="1:23" hidden="1">
      <c r="A2" s="10" t="s">
        <v>183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11</v>
      </c>
      <c r="J2" s="11" t="s">
        <v>13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 hidden="1">
      <c r="A3" s="10" t="s">
        <v>184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60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11</v>
      </c>
      <c r="J3" s="11" t="s">
        <v>14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 hidden="1">
      <c r="A4" s="25" t="s">
        <v>185</v>
      </c>
      <c r="B4" s="26">
        <v>150</v>
      </c>
      <c r="C4" s="27">
        <v>163</v>
      </c>
      <c r="D4" s="28">
        <v>0.91930000000000001</v>
      </c>
      <c r="E4" s="29">
        <v>0.23</v>
      </c>
      <c r="F4" s="14">
        <f t="shared" si="4"/>
        <v>0.23113333333333325</v>
      </c>
      <c r="G4" s="31">
        <v>184.67</v>
      </c>
      <c r="H4" s="27">
        <f t="shared" si="5"/>
        <v>34.669999999999987</v>
      </c>
      <c r="I4" s="11" t="s">
        <v>11</v>
      </c>
      <c r="J4" s="26" t="s">
        <v>41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 hidden="1">
      <c r="A5" s="25" t="s">
        <v>186</v>
      </c>
      <c r="B5" s="26">
        <v>150</v>
      </c>
      <c r="C5" s="27">
        <v>160.84</v>
      </c>
      <c r="D5" s="28">
        <v>0.93169999999999997</v>
      </c>
      <c r="E5" s="29">
        <v>0.23</v>
      </c>
      <c r="F5" s="14">
        <f t="shared" si="4"/>
        <v>0.23153333333333326</v>
      </c>
      <c r="G5" s="31">
        <v>184.73</v>
      </c>
      <c r="H5" s="27">
        <f t="shared" si="5"/>
        <v>34.72999999999999</v>
      </c>
      <c r="I5" s="26" t="s">
        <v>11</v>
      </c>
      <c r="J5" s="26" t="s">
        <v>48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 hidden="1">
      <c r="A6" s="25" t="s">
        <v>187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14">
        <f t="shared" si="4"/>
        <v>0.23359999999999995</v>
      </c>
      <c r="G6" s="31">
        <v>185.04</v>
      </c>
      <c r="H6" s="27">
        <f t="shared" si="5"/>
        <v>35.039999999999992</v>
      </c>
      <c r="I6" s="26" t="s">
        <v>11</v>
      </c>
      <c r="J6" s="35" t="s">
        <v>42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 hidden="1">
      <c r="A7" s="34" t="s">
        <v>188</v>
      </c>
      <c r="B7" s="26">
        <v>150</v>
      </c>
      <c r="C7" s="27">
        <v>162.09</v>
      </c>
      <c r="D7" s="28">
        <v>0.92449999999999999</v>
      </c>
      <c r="E7" s="29">
        <v>0.23</v>
      </c>
      <c r="F7" s="14">
        <f t="shared" si="4"/>
        <v>0.23106666666666664</v>
      </c>
      <c r="G7" s="31">
        <v>184.66</v>
      </c>
      <c r="H7" s="27">
        <f t="shared" si="5"/>
        <v>34.659999999999997</v>
      </c>
      <c r="I7" s="26" t="s">
        <v>11</v>
      </c>
      <c r="J7" s="26" t="s">
        <v>43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 hidden="1">
      <c r="A8" s="25" t="s">
        <v>189</v>
      </c>
      <c r="B8" s="26">
        <v>150</v>
      </c>
      <c r="C8" s="27">
        <v>161.16</v>
      </c>
      <c r="D8" s="28">
        <v>0.92979999999999996</v>
      </c>
      <c r="E8" s="29">
        <v>0.23</v>
      </c>
      <c r="F8" s="14">
        <f t="shared" si="4"/>
        <v>0.23399999999999996</v>
      </c>
      <c r="G8" s="31">
        <v>185.1</v>
      </c>
      <c r="H8" s="27">
        <f t="shared" si="5"/>
        <v>35.099999999999994</v>
      </c>
      <c r="I8" s="26" t="s">
        <v>11</v>
      </c>
      <c r="J8" s="26" t="s">
        <v>46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 hidden="1">
      <c r="A9" s="34" t="s">
        <v>190</v>
      </c>
      <c r="B9" s="26">
        <v>150</v>
      </c>
      <c r="C9" s="27">
        <v>160.08000000000001</v>
      </c>
      <c r="D9" s="28">
        <v>0.93610000000000004</v>
      </c>
      <c r="E9" s="29">
        <v>0.23</v>
      </c>
      <c r="F9" s="14">
        <f t="shared" si="4"/>
        <v>0.23299999999999993</v>
      </c>
      <c r="G9" s="31">
        <v>184.95</v>
      </c>
      <c r="H9" s="27">
        <f t="shared" si="5"/>
        <v>34.949999999999989</v>
      </c>
      <c r="I9" s="26" t="s">
        <v>11</v>
      </c>
      <c r="J9" s="26" t="s">
        <v>65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 hidden="1">
      <c r="A10" s="25" t="s">
        <v>191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14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11</v>
      </c>
      <c r="J10" s="26" t="s">
        <v>47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 hidden="1">
      <c r="A11" s="34" t="s">
        <v>192</v>
      </c>
      <c r="B11" s="26">
        <v>150</v>
      </c>
      <c r="C11" s="27">
        <v>158.5</v>
      </c>
      <c r="D11" s="28">
        <v>0.94540000000000002</v>
      </c>
      <c r="E11" s="29">
        <v>0.23</v>
      </c>
      <c r="F11" s="14">
        <f t="shared" si="4"/>
        <v>0.25173333333333325</v>
      </c>
      <c r="G11" s="31">
        <v>187.76</v>
      </c>
      <c r="H11" s="27">
        <f t="shared" si="5"/>
        <v>37.759999999999991</v>
      </c>
      <c r="I11" s="26" t="s">
        <v>11</v>
      </c>
      <c r="J11" s="26" t="s">
        <v>72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 hidden="1">
      <c r="A12" s="34" t="s">
        <v>193</v>
      </c>
      <c r="B12" s="26">
        <v>150</v>
      </c>
      <c r="C12" s="27">
        <v>158.47</v>
      </c>
      <c r="D12" s="28">
        <v>0.9456</v>
      </c>
      <c r="E12" s="29">
        <v>0.23</v>
      </c>
      <c r="F12" s="14">
        <f t="shared" si="4"/>
        <v>0.25146666666666667</v>
      </c>
      <c r="G12" s="31">
        <v>187.72</v>
      </c>
      <c r="H12" s="27">
        <f t="shared" si="5"/>
        <v>37.72</v>
      </c>
      <c r="I12" s="26" t="s">
        <v>11</v>
      </c>
      <c r="J12" s="26" t="s">
        <v>73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 hidden="1">
      <c r="A13" s="34" t="s">
        <v>194</v>
      </c>
      <c r="B13" s="26">
        <v>150</v>
      </c>
      <c r="C13" s="27">
        <v>159.30000000000001</v>
      </c>
      <c r="D13" s="28">
        <v>0.94069999999999998</v>
      </c>
      <c r="E13" s="29">
        <v>0.23</v>
      </c>
      <c r="F13" s="14">
        <f t="shared" si="4"/>
        <v>0.25813333333333333</v>
      </c>
      <c r="G13" s="31">
        <v>188.72</v>
      </c>
      <c r="H13" s="27">
        <f t="shared" si="5"/>
        <v>38.72</v>
      </c>
      <c r="I13" s="26" t="s">
        <v>11</v>
      </c>
      <c r="J13" s="26" t="s">
        <v>74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 hidden="1">
      <c r="A14" s="34" t="s">
        <v>195</v>
      </c>
      <c r="B14" s="26">
        <v>150</v>
      </c>
      <c r="C14" s="27">
        <v>156.62</v>
      </c>
      <c r="D14" s="28">
        <v>0.95679999999999998</v>
      </c>
      <c r="E14" s="29">
        <v>0.23</v>
      </c>
      <c r="F14" s="14">
        <f t="shared" si="4"/>
        <v>0.23686666666666667</v>
      </c>
      <c r="G14" s="31">
        <v>185.53</v>
      </c>
      <c r="H14" s="27">
        <f t="shared" si="5"/>
        <v>35.53</v>
      </c>
      <c r="I14" s="26" t="s">
        <v>11</v>
      </c>
      <c r="J14" s="26" t="s">
        <v>75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 hidden="1">
      <c r="A15" s="34" t="s">
        <v>196</v>
      </c>
      <c r="B15" s="26">
        <v>150</v>
      </c>
      <c r="C15" s="27">
        <v>155.80000000000001</v>
      </c>
      <c r="D15" s="28">
        <v>0.96179999999999999</v>
      </c>
      <c r="E15" s="29">
        <v>0.23</v>
      </c>
      <c r="F15" s="14">
        <f t="shared" si="4"/>
        <v>0.23046666666666663</v>
      </c>
      <c r="G15" s="31">
        <v>184.57</v>
      </c>
      <c r="H15" s="27">
        <f t="shared" si="5"/>
        <v>34.569999999999993</v>
      </c>
      <c r="I15" s="26" t="s">
        <v>11</v>
      </c>
      <c r="J15" s="26" t="s">
        <v>76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 hidden="1">
      <c r="A16" s="34" t="s">
        <v>197</v>
      </c>
      <c r="B16" s="26">
        <v>150</v>
      </c>
      <c r="C16" s="27">
        <v>157.77000000000001</v>
      </c>
      <c r="D16" s="28">
        <v>0.94979999999999998</v>
      </c>
      <c r="E16" s="29">
        <v>0.23</v>
      </c>
      <c r="F16" s="14">
        <f t="shared" si="4"/>
        <v>0.24593333333333325</v>
      </c>
      <c r="G16" s="31">
        <v>186.89</v>
      </c>
      <c r="H16" s="27">
        <f t="shared" si="5"/>
        <v>36.889999999999986</v>
      </c>
      <c r="I16" s="26" t="s">
        <v>11</v>
      </c>
      <c r="J16" s="26" t="s">
        <v>77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 hidden="1">
      <c r="A17" s="34" t="s">
        <v>198</v>
      </c>
      <c r="B17" s="26">
        <v>150</v>
      </c>
      <c r="C17" s="27">
        <v>157.85</v>
      </c>
      <c r="D17" s="28">
        <v>0.94930000000000003</v>
      </c>
      <c r="E17" s="29">
        <v>0.23</v>
      </c>
      <c r="F17" s="14">
        <f t="shared" si="4"/>
        <v>0.24666666666666667</v>
      </c>
      <c r="G17" s="31">
        <v>187</v>
      </c>
      <c r="H17" s="27">
        <f t="shared" si="5"/>
        <v>37</v>
      </c>
      <c r="I17" s="26" t="s">
        <v>11</v>
      </c>
      <c r="J17" s="26" t="s">
        <v>78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 hidden="1">
      <c r="A18" s="34" t="s">
        <v>199</v>
      </c>
      <c r="B18" s="26">
        <v>150</v>
      </c>
      <c r="C18" s="27">
        <v>157.03</v>
      </c>
      <c r="D18" s="28">
        <v>0.95430000000000004</v>
      </c>
      <c r="E18" s="29">
        <v>0.23</v>
      </c>
      <c r="F18" s="14">
        <f t="shared" si="4"/>
        <v>0.24013333333333339</v>
      </c>
      <c r="G18" s="31">
        <v>186.02</v>
      </c>
      <c r="H18" s="27">
        <f t="shared" si="5"/>
        <v>36.02000000000001</v>
      </c>
      <c r="I18" s="26" t="s">
        <v>11</v>
      </c>
      <c r="J18" s="26" t="s">
        <v>79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 hidden="1">
      <c r="A19" s="34" t="s">
        <v>200</v>
      </c>
      <c r="B19" s="26">
        <v>150</v>
      </c>
      <c r="C19" s="27">
        <v>155.83000000000001</v>
      </c>
      <c r="D19" s="28">
        <v>0.96160000000000001</v>
      </c>
      <c r="E19" s="29">
        <v>0.23</v>
      </c>
      <c r="F19" s="14">
        <f t="shared" si="4"/>
        <v>0.23066666666666663</v>
      </c>
      <c r="G19" s="31">
        <v>184.6</v>
      </c>
      <c r="H19" s="27">
        <f t="shared" si="5"/>
        <v>34.599999999999994</v>
      </c>
      <c r="I19" s="26" t="s">
        <v>11</v>
      </c>
      <c r="J19" s="26" t="s">
        <v>80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201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14">
        <f>IF(G20="",($F$1*C20-B20)/B20,H20/B20)</f>
        <v>0.14593173333333331</v>
      </c>
      <c r="H20" s="2">
        <f t="shared" si="5"/>
        <v>39.401567999999997</v>
      </c>
      <c r="I20" t="s">
        <v>7</v>
      </c>
      <c r="J20" t="s">
        <v>15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202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14">
        <f t="shared" si="4"/>
        <v>0.14237826666666673</v>
      </c>
      <c r="H21" s="2">
        <f t="shared" si="5"/>
        <v>38.442132000000015</v>
      </c>
      <c r="I21" t="s">
        <v>7</v>
      </c>
      <c r="J21" t="s">
        <v>16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203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14">
        <f t="shared" si="4"/>
        <v>0.15097722352941173</v>
      </c>
      <c r="H22" s="2">
        <f t="shared" si="5"/>
        <v>38.499191999999994</v>
      </c>
      <c r="I22" t="s">
        <v>7</v>
      </c>
      <c r="J22" t="s">
        <v>17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204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14">
        <f t="shared" si="4"/>
        <v>0.13976422222222237</v>
      </c>
      <c r="H23" s="2">
        <f t="shared" si="5"/>
        <v>37.736340000000041</v>
      </c>
      <c r="I23" t="s">
        <v>7</v>
      </c>
      <c r="J23" t="s">
        <v>18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205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14">
        <f t="shared" si="4"/>
        <v>0.12489924705882356</v>
      </c>
      <c r="H24" s="2">
        <f t="shared" si="5"/>
        <v>31.849308000000008</v>
      </c>
      <c r="I24" t="s">
        <v>7</v>
      </c>
      <c r="J24" t="s">
        <v>19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206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14">
        <f t="shared" si="4"/>
        <v>0.10613002352941174</v>
      </c>
      <c r="H25" s="2">
        <f t="shared" si="5"/>
        <v>27.063155999999992</v>
      </c>
      <c r="I25" t="s">
        <v>7</v>
      </c>
      <c r="J25" t="s">
        <v>20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34" t="s">
        <v>207</v>
      </c>
      <c r="B26" s="26">
        <v>105</v>
      </c>
      <c r="C26" s="27">
        <v>104.62</v>
      </c>
      <c r="D26" s="28">
        <v>1.0026999999999999</v>
      </c>
      <c r="E26" s="29">
        <f t="shared" si="14"/>
        <v>0.19993498266666668</v>
      </c>
      <c r="F26" s="14">
        <f t="shared" si="4"/>
        <v>0.20447619047619048</v>
      </c>
      <c r="G26" s="31">
        <v>126.47</v>
      </c>
      <c r="H26" s="27">
        <f t="shared" si="5"/>
        <v>21.47</v>
      </c>
      <c r="I26" s="26" t="s">
        <v>11</v>
      </c>
      <c r="J26" s="26" t="s">
        <v>85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208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14">
        <f t="shared" si="4"/>
        <v>7.8433371428571486E-2</v>
      </c>
      <c r="H27" s="2">
        <f t="shared" si="5"/>
        <v>8.2355040000000059</v>
      </c>
      <c r="I27" t="s">
        <v>7</v>
      </c>
      <c r="J27" t="s">
        <v>21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34" t="s">
        <v>209</v>
      </c>
      <c r="B28" s="26">
        <v>90</v>
      </c>
      <c r="C28" s="27">
        <v>87.89</v>
      </c>
      <c r="D28" s="28">
        <v>1.0229999999999999</v>
      </c>
      <c r="E28" s="29">
        <f t="shared" si="14"/>
        <v>0.18994098000000001</v>
      </c>
      <c r="F28" s="14">
        <f t="shared" si="4"/>
        <v>0.19766666666666674</v>
      </c>
      <c r="G28" s="31">
        <v>107.79</v>
      </c>
      <c r="H28" s="27">
        <f t="shared" si="5"/>
        <v>17.790000000000006</v>
      </c>
      <c r="I28" s="26" t="s">
        <v>11</v>
      </c>
      <c r="J28" s="26" t="s">
        <v>96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34" t="s">
        <v>210</v>
      </c>
      <c r="B29" s="26">
        <v>90</v>
      </c>
      <c r="C29" s="27">
        <v>89.46</v>
      </c>
      <c r="D29" s="28">
        <v>1.0049999999999999</v>
      </c>
      <c r="E29" s="29">
        <f t="shared" si="14"/>
        <v>0.1899382</v>
      </c>
      <c r="F29" s="14">
        <f t="shared" si="4"/>
        <v>0.19111111111111115</v>
      </c>
      <c r="G29" s="31">
        <v>107.2</v>
      </c>
      <c r="H29" s="27">
        <f t="shared" si="5"/>
        <v>17.200000000000003</v>
      </c>
      <c r="I29" s="26" t="s">
        <v>11</v>
      </c>
      <c r="J29" s="26" t="s">
        <v>84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211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14">
        <f t="shared" si="4"/>
        <v>6.432453333333335E-2</v>
      </c>
      <c r="H30" s="2">
        <f t="shared" si="5"/>
        <v>5.7892080000000021</v>
      </c>
      <c r="I30" t="s">
        <v>7</v>
      </c>
      <c r="J30" t="s">
        <v>22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212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14">
        <f t="shared" si="4"/>
        <v>6.6285066666666614E-2</v>
      </c>
      <c r="H31" s="2">
        <f t="shared" si="5"/>
        <v>5.9656559999999956</v>
      </c>
      <c r="I31" t="s">
        <v>7</v>
      </c>
      <c r="J31" t="s">
        <v>23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213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14">
        <f t="shared" si="4"/>
        <v>6.2854133333333256E-2</v>
      </c>
      <c r="H32" s="2">
        <f t="shared" si="5"/>
        <v>5.6568719999999928</v>
      </c>
      <c r="I32" t="s">
        <v>7</v>
      </c>
      <c r="J32" t="s">
        <v>24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214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14">
        <f t="shared" si="4"/>
        <v>6.5427333333333434E-2</v>
      </c>
      <c r="H33" s="2">
        <f t="shared" si="5"/>
        <v>5.8884600000000091</v>
      </c>
      <c r="I33" t="s">
        <v>7</v>
      </c>
      <c r="J33" t="s">
        <v>25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215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14">
        <f t="shared" si="4"/>
        <v>4.3371333333333456E-2</v>
      </c>
      <c r="H34" s="2">
        <f t="shared" si="5"/>
        <v>3.9034200000000112</v>
      </c>
      <c r="I34" t="s">
        <v>7</v>
      </c>
      <c r="J34" t="s">
        <v>26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216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14">
        <f t="shared" si="4"/>
        <v>-1.2299644444444388E-2</v>
      </c>
      <c r="H35" s="2">
        <f t="shared" si="5"/>
        <v>-1.6604519999999923</v>
      </c>
      <c r="I35" t="s">
        <v>7</v>
      </c>
      <c r="J35" t="s">
        <v>27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217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14">
        <f t="shared" si="4"/>
        <v>-1.0265777777777674E-3</v>
      </c>
      <c r="H36" s="2">
        <f t="shared" ref="H36" si="33">IF(G36="",$F$1*C36-B36,G36-B36)</f>
        <v>-0.1385879999999986</v>
      </c>
      <c r="I36" t="s">
        <v>7</v>
      </c>
      <c r="J36" t="s">
        <v>28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218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14">
        <f t="shared" si="4"/>
        <v>7.7057777777777452E-4</v>
      </c>
      <c r="H37" s="2">
        <f t="shared" ref="H37:H39" si="44">IF(G37="",$F$1*C37-B37,G37-B37)</f>
        <v>0.10402799999999957</v>
      </c>
      <c r="I37" t="s">
        <v>7</v>
      </c>
      <c r="J37" t="s">
        <v>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219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14">
        <f t="shared" si="4"/>
        <v>3.2212444444444034E-3</v>
      </c>
      <c r="H38" s="2">
        <f t="shared" si="44"/>
        <v>0.43486799999999448</v>
      </c>
      <c r="I38" t="s">
        <v>7</v>
      </c>
      <c r="J38" t="s">
        <v>31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220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14">
        <f t="shared" si="4"/>
        <v>-1.7200977777777855E-2</v>
      </c>
      <c r="H39" s="2">
        <f t="shared" si="44"/>
        <v>-2.3221320000000105</v>
      </c>
      <c r="I39" t="s">
        <v>7</v>
      </c>
      <c r="J39" t="s">
        <v>32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221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14">
        <f t="shared" si="4"/>
        <v>-2.7983911111111107E-2</v>
      </c>
      <c r="H40" s="2">
        <f t="shared" ref="H40" si="49">IF(G40="",$F$1*C40-B40,G40-B40)</f>
        <v>-3.7778279999999995</v>
      </c>
      <c r="I40" t="s">
        <v>7</v>
      </c>
      <c r="J40" t="s">
        <v>49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222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14">
        <f t="shared" si="4"/>
        <v>-3.3375377777777736E-2</v>
      </c>
      <c r="H41" s="2">
        <f t="shared" ref="H41" si="61">IF(G41="",$F$1*C41-B41,G41-B41)</f>
        <v>-4.505675999999994</v>
      </c>
      <c r="I41" t="s">
        <v>7</v>
      </c>
      <c r="J41" t="s">
        <v>50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223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14">
        <f t="shared" si="4"/>
        <v>-4.1217511111110987E-2</v>
      </c>
      <c r="H42" s="2">
        <f t="shared" ref="H42" si="73">IF(G42="",$F$1*C42-B42,G42-B42)</f>
        <v>-5.5643639999999834</v>
      </c>
      <c r="I42" t="s">
        <v>7</v>
      </c>
      <c r="J42" t="s">
        <v>51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224</v>
      </c>
      <c r="B43">
        <v>135</v>
      </c>
      <c r="C43" s="2">
        <v>118.51</v>
      </c>
      <c r="D43" s="3">
        <v>1.1379999999999999</v>
      </c>
      <c r="E43" s="23">
        <f t="shared" ref="E43" si="85">10%*M43+13%</f>
        <v>0.21990958666666666</v>
      </c>
      <c r="F43" s="14">
        <f t="shared" si="4"/>
        <v>-3.1904977777777628E-2</v>
      </c>
      <c r="H43" s="2">
        <f t="shared" ref="H43" si="86">IF(G43="",$F$1*C43-B43,G43-B43)</f>
        <v>-4.30717199999998</v>
      </c>
      <c r="I43" t="s">
        <v>7</v>
      </c>
      <c r="J43" t="s">
        <v>53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225</v>
      </c>
      <c r="B44">
        <v>135</v>
      </c>
      <c r="C44" s="2">
        <v>123.19</v>
      </c>
      <c r="D44" s="3">
        <v>1.0948</v>
      </c>
      <c r="E44" s="23">
        <f t="shared" ref="E44" si="98">10%*M44+13%</f>
        <v>0.21991227466666668</v>
      </c>
      <c r="F44" s="14">
        <f t="shared" si="4"/>
        <v>6.3254222222221199E-3</v>
      </c>
      <c r="H44" s="2">
        <f t="shared" ref="H44" si="99">IF(G44="",$F$1*C44-B44,G44-B44)</f>
        <v>0.85393199999998615</v>
      </c>
      <c r="I44" t="s">
        <v>7</v>
      </c>
      <c r="J44" t="s">
        <v>54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226</v>
      </c>
      <c r="B45">
        <v>135</v>
      </c>
      <c r="C45" s="2">
        <v>120.88</v>
      </c>
      <c r="D45" s="3">
        <v>1.1156999999999999</v>
      </c>
      <c r="E45" s="23">
        <f t="shared" ref="E45:E49" si="111">10%*M45+13%</f>
        <v>0.21991054399999999</v>
      </c>
      <c r="F45" s="14">
        <f t="shared" si="4"/>
        <v>-1.2544711111111072E-2</v>
      </c>
      <c r="H45" s="2">
        <f t="shared" ref="H45:H49" si="112">IF(G45="",$F$1*C45-B45,G45-B45)</f>
        <v>-1.6935359999999946</v>
      </c>
      <c r="I45" t="s">
        <v>7</v>
      </c>
      <c r="J45" t="s">
        <v>55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227</v>
      </c>
      <c r="B46">
        <v>135</v>
      </c>
      <c r="C46" s="2">
        <v>120.11</v>
      </c>
      <c r="D46" s="3">
        <v>1.1229</v>
      </c>
      <c r="E46" s="23">
        <f t="shared" si="111"/>
        <v>0.21991434600000001</v>
      </c>
      <c r="F46" s="14">
        <f t="shared" si="4"/>
        <v>-1.8834755555555468E-2</v>
      </c>
      <c r="H46" s="2">
        <f t="shared" si="112"/>
        <v>-2.5426919999999882</v>
      </c>
      <c r="I46" t="s">
        <v>7</v>
      </c>
      <c r="J46" t="s">
        <v>56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228</v>
      </c>
      <c r="B47">
        <v>135</v>
      </c>
      <c r="C47" s="2">
        <v>121.07</v>
      </c>
      <c r="D47" s="3">
        <v>1.1140000000000001</v>
      </c>
      <c r="E47" s="23">
        <f t="shared" si="111"/>
        <v>0.21991465333333335</v>
      </c>
      <c r="F47" s="14">
        <f t="shared" si="4"/>
        <v>-1.0992622222222213E-2</v>
      </c>
      <c r="H47" s="2">
        <f t="shared" si="112"/>
        <v>-1.4840039999999988</v>
      </c>
      <c r="I47" t="s">
        <v>7</v>
      </c>
      <c r="J47" t="s">
        <v>57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229</v>
      </c>
      <c r="B48">
        <v>135</v>
      </c>
      <c r="C48" s="2">
        <v>121.87</v>
      </c>
      <c r="D48" s="3">
        <v>1.1067</v>
      </c>
      <c r="E48" s="23">
        <f t="shared" si="111"/>
        <v>0.21991568600000003</v>
      </c>
      <c r="F48" s="14">
        <f t="shared" si="4"/>
        <v>-4.4575111111111324E-3</v>
      </c>
      <c r="H48" s="2">
        <f t="shared" si="112"/>
        <v>-0.60176400000000285</v>
      </c>
      <c r="I48" t="s">
        <v>7</v>
      </c>
      <c r="J48" t="s">
        <v>58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230</v>
      </c>
      <c r="B49">
        <v>135</v>
      </c>
      <c r="C49" s="2">
        <v>120.42</v>
      </c>
      <c r="D49" s="3">
        <v>1.1200000000000001</v>
      </c>
      <c r="E49" s="23">
        <f t="shared" si="111"/>
        <v>0.21991360000000004</v>
      </c>
      <c r="F49" s="14">
        <f t="shared" si="4"/>
        <v>-1.6302400000000085E-2</v>
      </c>
      <c r="H49" s="2">
        <f t="shared" si="112"/>
        <v>-2.2008240000000114</v>
      </c>
      <c r="I49" t="s">
        <v>7</v>
      </c>
      <c r="J49" t="s">
        <v>59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231</v>
      </c>
      <c r="B50">
        <v>135</v>
      </c>
      <c r="C50" s="2">
        <v>117.24</v>
      </c>
      <c r="D50" s="3">
        <v>1.1504000000000001</v>
      </c>
      <c r="E50" s="23">
        <f t="shared" ref="E50:E54" si="124">10%*M50+13%</f>
        <v>0.219915264</v>
      </c>
      <c r="F50" s="14">
        <f t="shared" si="4"/>
        <v>-4.2279466666666689E-2</v>
      </c>
      <c r="H50" s="2">
        <f t="shared" ref="H50:H54" si="125">IF(G50="",$F$1*C50-B50,G50-B50)</f>
        <v>-5.707728000000003</v>
      </c>
      <c r="I50" t="s">
        <v>7</v>
      </c>
      <c r="J50" t="s">
        <v>60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232</v>
      </c>
      <c r="B51">
        <v>135</v>
      </c>
      <c r="C51" s="2">
        <v>117.78</v>
      </c>
      <c r="D51" s="3">
        <v>1.1451</v>
      </c>
      <c r="E51" s="23">
        <f t="shared" si="124"/>
        <v>0.219913252</v>
      </c>
      <c r="F51" s="14">
        <f t="shared" si="4"/>
        <v>-3.7868266666666588E-2</v>
      </c>
      <c r="H51" s="2">
        <f t="shared" si="125"/>
        <v>-5.1122159999999894</v>
      </c>
      <c r="I51" t="s">
        <v>7</v>
      </c>
      <c r="J51" t="s">
        <v>61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233</v>
      </c>
      <c r="B52">
        <v>135</v>
      </c>
      <c r="C52" s="2">
        <v>117.74</v>
      </c>
      <c r="D52" s="3">
        <v>1.1455</v>
      </c>
      <c r="E52" s="23">
        <f t="shared" si="124"/>
        <v>0.21991411333333333</v>
      </c>
      <c r="F52" s="14">
        <f t="shared" si="4"/>
        <v>-3.8195022222222236E-2</v>
      </c>
      <c r="H52" s="2">
        <f t="shared" si="125"/>
        <v>-5.156328000000002</v>
      </c>
      <c r="I52" t="s">
        <v>7</v>
      </c>
      <c r="J52" t="s">
        <v>62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234</v>
      </c>
      <c r="B53">
        <v>135</v>
      </c>
      <c r="C53" s="2">
        <v>117.7</v>
      </c>
      <c r="D53" s="3">
        <v>1.1458999999999999</v>
      </c>
      <c r="E53" s="23">
        <f t="shared" si="124"/>
        <v>0.21991495333333333</v>
      </c>
      <c r="F53" s="14">
        <f t="shared" si="4"/>
        <v>-3.8521777777777676E-2</v>
      </c>
      <c r="H53" s="2">
        <f t="shared" si="125"/>
        <v>-5.2004399999999862</v>
      </c>
      <c r="I53" t="s">
        <v>7</v>
      </c>
      <c r="J53" t="s">
        <v>63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235</v>
      </c>
      <c r="B54">
        <v>135</v>
      </c>
      <c r="C54" s="2">
        <v>117.78</v>
      </c>
      <c r="D54" s="3">
        <v>1.1451</v>
      </c>
      <c r="E54" s="23">
        <f t="shared" si="124"/>
        <v>0.219913252</v>
      </c>
      <c r="F54" s="14">
        <f t="shared" si="4"/>
        <v>-3.7868266666666588E-2</v>
      </c>
      <c r="H54" s="2">
        <f t="shared" si="125"/>
        <v>-5.1122159999999894</v>
      </c>
      <c r="I54" t="s">
        <v>7</v>
      </c>
      <c r="J54" t="s">
        <v>64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236</v>
      </c>
      <c r="B55">
        <v>135</v>
      </c>
      <c r="C55" s="2">
        <v>120.49</v>
      </c>
      <c r="D55" s="3">
        <v>1.1193</v>
      </c>
      <c r="E55" s="23">
        <f t="shared" ref="E55:E59" si="137">10%*M55+13%</f>
        <v>0.21990963800000002</v>
      </c>
      <c r="F55" s="14">
        <f t="shared" si="4"/>
        <v>-1.5730577777777751E-2</v>
      </c>
      <c r="H55" s="2">
        <f t="shared" ref="H55:H59" si="138">IF(G55="",$F$1*C55-B55,G55-B55)</f>
        <v>-2.1236279999999965</v>
      </c>
      <c r="I55" t="s">
        <v>7</v>
      </c>
      <c r="J55" t="s">
        <v>66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237</v>
      </c>
      <c r="B56">
        <v>135</v>
      </c>
      <c r="C56" s="2">
        <v>121.8</v>
      </c>
      <c r="D56" s="3">
        <v>1.1073</v>
      </c>
      <c r="E56" s="23">
        <f t="shared" si="137"/>
        <v>0.21991275999999998</v>
      </c>
      <c r="F56" s="14">
        <f t="shared" si="4"/>
        <v>-5.0293333333332546E-3</v>
      </c>
      <c r="H56" s="2">
        <f t="shared" si="138"/>
        <v>-0.67895999999998935</v>
      </c>
      <c r="I56" t="s">
        <v>7</v>
      </c>
      <c r="J56" t="s">
        <v>67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238</v>
      </c>
      <c r="B57">
        <v>135</v>
      </c>
      <c r="C57" s="2">
        <v>120.51</v>
      </c>
      <c r="D57" s="3">
        <v>1.1192</v>
      </c>
      <c r="E57" s="23">
        <f t="shared" si="137"/>
        <v>0.219916528</v>
      </c>
      <c r="F57" s="14">
        <f t="shared" si="4"/>
        <v>-1.5567200000000033E-2</v>
      </c>
      <c r="H57" s="2">
        <f t="shared" si="138"/>
        <v>-2.1015720000000044</v>
      </c>
      <c r="I57" t="s">
        <v>7</v>
      </c>
      <c r="J57" t="s">
        <v>68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239</v>
      </c>
      <c r="B58">
        <v>135</v>
      </c>
      <c r="C58" s="2">
        <v>120.94</v>
      </c>
      <c r="D58" s="3">
        <v>1.1152</v>
      </c>
      <c r="E58" s="23">
        <f t="shared" si="137"/>
        <v>0.21991485866666666</v>
      </c>
      <c r="F58" s="14">
        <f t="shared" si="4"/>
        <v>-1.2054577777777704E-2</v>
      </c>
      <c r="H58" s="2">
        <f t="shared" si="138"/>
        <v>-1.6273679999999899</v>
      </c>
      <c r="I58" t="s">
        <v>7</v>
      </c>
      <c r="J58" t="s">
        <v>69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240</v>
      </c>
      <c r="B59">
        <v>135</v>
      </c>
      <c r="C59" s="39">
        <v>116.68</v>
      </c>
      <c r="D59" s="40">
        <v>1.1558999999999999</v>
      </c>
      <c r="E59" s="23">
        <f t="shared" si="137"/>
        <v>0.21991360799999998</v>
      </c>
      <c r="F59" s="14">
        <f t="shared" si="4"/>
        <v>-4.6854044444444298E-2</v>
      </c>
      <c r="H59" s="2">
        <f t="shared" si="138"/>
        <v>-6.3252959999999803</v>
      </c>
      <c r="I59" t="s">
        <v>7</v>
      </c>
      <c r="J59" t="s">
        <v>70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241</v>
      </c>
      <c r="B60">
        <v>135</v>
      </c>
      <c r="C60" s="39">
        <v>113.8</v>
      </c>
      <c r="D60" s="40">
        <v>1.1852</v>
      </c>
      <c r="E60" s="23">
        <f t="shared" ref="E60" si="150">10%*M60+13%</f>
        <v>0.21991717333333335</v>
      </c>
      <c r="F60" s="14">
        <f t="shared" si="4"/>
        <v>-7.0380444444444482E-2</v>
      </c>
      <c r="H60" s="2">
        <f t="shared" ref="H60" si="151">IF(G60="",$F$1*C60-B60,G60-B60)</f>
        <v>-9.5013600000000054</v>
      </c>
      <c r="I60" t="s">
        <v>7</v>
      </c>
      <c r="J60" t="s">
        <v>71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242</v>
      </c>
      <c r="B61">
        <v>135</v>
      </c>
      <c r="C61" s="39">
        <v>113.86</v>
      </c>
      <c r="D61" s="40">
        <v>1.1845000000000001</v>
      </c>
      <c r="E61" s="23">
        <f t="shared" ref="E61:E63" si="163">10%*M61+13%</f>
        <v>0.21991144666666668</v>
      </c>
      <c r="F61" s="14">
        <f t="shared" ref="F61:F63" si="164">IF(G61="",($F$1*C61-B61)/B61,H61/B61)</f>
        <v>-6.9890311111111117E-2</v>
      </c>
      <c r="H61" s="2">
        <f t="shared" ref="H61:H63" si="165">IF(G61="",$F$1*C61-B61,G61-B61)</f>
        <v>-9.4351920000000007</v>
      </c>
      <c r="I61" t="s">
        <v>7</v>
      </c>
      <c r="J61" t="s">
        <v>81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243</v>
      </c>
      <c r="B62">
        <v>135</v>
      </c>
      <c r="C62" s="39">
        <v>112.49</v>
      </c>
      <c r="D62" s="40">
        <v>1.1989000000000001</v>
      </c>
      <c r="E62" s="23">
        <f t="shared" si="163"/>
        <v>0.21990950733333334</v>
      </c>
      <c r="F62" s="14">
        <f t="shared" si="164"/>
        <v>-8.1081688888888878E-2</v>
      </c>
      <c r="H62" s="2">
        <f t="shared" si="165"/>
        <v>-10.946027999999998</v>
      </c>
      <c r="I62" t="s">
        <v>7</v>
      </c>
      <c r="J62" t="s">
        <v>82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244</v>
      </c>
      <c r="B63">
        <v>120</v>
      </c>
      <c r="C63" s="39">
        <v>99.04</v>
      </c>
      <c r="D63" s="40">
        <v>1.2103999999999999</v>
      </c>
      <c r="E63" s="23">
        <f t="shared" si="163"/>
        <v>0.20991867733333336</v>
      </c>
      <c r="F63" s="14">
        <f t="shared" si="164"/>
        <v>-8.98223999999999E-2</v>
      </c>
      <c r="H63" s="2">
        <f t="shared" si="165"/>
        <v>-10.778687999999988</v>
      </c>
      <c r="I63" t="s">
        <v>7</v>
      </c>
      <c r="J63" t="s">
        <v>83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245</v>
      </c>
      <c r="B64">
        <v>120</v>
      </c>
      <c r="C64" s="39">
        <v>99.12</v>
      </c>
      <c r="D64" s="40">
        <v>1.2094</v>
      </c>
      <c r="E64" s="23">
        <f t="shared" ref="E64:E68" si="177">10%*M64+13%</f>
        <v>0.209917152</v>
      </c>
      <c r="F64" s="14">
        <f t="shared" ref="F64:F68" si="178">IF(G64="",($F$1*C64-B64)/B64,H64/B64)</f>
        <v>-8.9087199999999936E-2</v>
      </c>
      <c r="H64" s="2">
        <f t="shared" ref="H64:H68" si="179">IF(G64="",$F$1*C64-B64,G64-B64)</f>
        <v>-10.690463999999992</v>
      </c>
      <c r="I64" t="s">
        <v>7</v>
      </c>
      <c r="J64" t="s">
        <v>86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246</v>
      </c>
      <c r="B65">
        <v>120</v>
      </c>
      <c r="C65" s="39">
        <v>98.71</v>
      </c>
      <c r="D65" s="40">
        <v>1.2144999999999999</v>
      </c>
      <c r="E65" s="23">
        <f t="shared" si="177"/>
        <v>0.20992219666666667</v>
      </c>
      <c r="F65" s="14">
        <f t="shared" si="178"/>
        <v>-9.2855099999999996E-2</v>
      </c>
      <c r="H65" s="2">
        <f t="shared" si="179"/>
        <v>-11.142612</v>
      </c>
      <c r="I65" t="s">
        <v>7</v>
      </c>
      <c r="J65" t="s">
        <v>87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247</v>
      </c>
      <c r="B66">
        <v>120</v>
      </c>
      <c r="C66" s="39">
        <v>98.47</v>
      </c>
      <c r="D66" s="40">
        <v>1.2174</v>
      </c>
      <c r="E66" s="23">
        <f t="shared" si="177"/>
        <v>0.20991825200000003</v>
      </c>
      <c r="F66" s="14">
        <f t="shared" si="178"/>
        <v>-9.506070000000004E-2</v>
      </c>
      <c r="H66" s="2">
        <f t="shared" si="179"/>
        <v>-11.407284000000004</v>
      </c>
      <c r="I66" t="s">
        <v>7</v>
      </c>
      <c r="J66" t="s">
        <v>88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248</v>
      </c>
      <c r="B67">
        <v>120</v>
      </c>
      <c r="C67" s="39">
        <v>100.52</v>
      </c>
      <c r="D67" s="40">
        <v>1.1926000000000001</v>
      </c>
      <c r="E67" s="23">
        <f t="shared" si="177"/>
        <v>0.20992010133333333</v>
      </c>
      <c r="F67" s="14">
        <f t="shared" si="178"/>
        <v>-7.6221200000000044E-2</v>
      </c>
      <c r="H67" s="2">
        <f t="shared" si="179"/>
        <v>-9.1465440000000058</v>
      </c>
      <c r="I67" t="s">
        <v>7</v>
      </c>
      <c r="J67" t="s">
        <v>89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249</v>
      </c>
      <c r="B68">
        <v>120</v>
      </c>
      <c r="C68" s="39">
        <v>100.74</v>
      </c>
      <c r="D68" s="40">
        <v>1.19</v>
      </c>
      <c r="E68" s="23">
        <f t="shared" si="177"/>
        <v>0.20992040000000001</v>
      </c>
      <c r="F68" s="14">
        <f t="shared" si="178"/>
        <v>-7.4199400000000068E-2</v>
      </c>
      <c r="H68" s="2">
        <f t="shared" si="179"/>
        <v>-8.9039280000000076</v>
      </c>
      <c r="I68" t="s">
        <v>7</v>
      </c>
      <c r="J68" t="s">
        <v>90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  <row r="69" spans="1:23">
      <c r="A69" s="7" t="s">
        <v>250</v>
      </c>
      <c r="B69">
        <v>120</v>
      </c>
      <c r="C69" s="39">
        <v>101.05</v>
      </c>
      <c r="D69" s="40">
        <v>1.1862999999999999</v>
      </c>
      <c r="E69" s="23">
        <f t="shared" ref="E69:E73" si="191">10%*M69+13%</f>
        <v>0.20991707666666665</v>
      </c>
      <c r="F69" s="14">
        <f t="shared" ref="F69:F73" si="192">IF(G69="",($F$1*C69-B69)/B69,H69/B69)</f>
        <v>-7.1350500000000025E-2</v>
      </c>
      <c r="H69" s="2">
        <f t="shared" ref="H69:H73" si="193">IF(G69="",$F$1*C69-B69,G69-B69)</f>
        <v>-8.5620600000000024</v>
      </c>
      <c r="I69" t="s">
        <v>7</v>
      </c>
      <c r="J69" t="s">
        <v>91</v>
      </c>
      <c r="K69" s="2">
        <f t="shared" ref="K69:K73" si="194">D69*C69</f>
        <v>119.87561499999998</v>
      </c>
      <c r="L69" s="2">
        <f t="shared" ref="L69:L73" si="195">B69-K69</f>
        <v>0.12438500000001795</v>
      </c>
      <c r="M69" s="1">
        <f t="shared" ref="M69:M73" si="196">K69/150</f>
        <v>0.79917076666666653</v>
      </c>
      <c r="N69" s="6">
        <f t="shared" ref="N69:N73" si="197">N68+C69-P69</f>
        <v>6280.6399999999994</v>
      </c>
      <c r="O69" s="2">
        <f t="shared" ref="O69:O73" si="198">N69*D69</f>
        <v>7450.7232319999985</v>
      </c>
      <c r="P69" s="2"/>
      <c r="Q69" s="2"/>
      <c r="R69" s="6">
        <f t="shared" ref="R69:R73" si="199">R68+Q69</f>
        <v>3578.3399999999997</v>
      </c>
      <c r="S69" s="6">
        <f t="shared" ref="S69:S73" si="200">R69+O69</f>
        <v>11029.063231999999</v>
      </c>
      <c r="T69">
        <f t="shared" ref="T69:T73" si="201">T68+B69</f>
        <v>9735</v>
      </c>
      <c r="U69" s="4">
        <f t="shared" ref="U69:U73" si="202">S69/T69-1</f>
        <v>0.13292894011299428</v>
      </c>
      <c r="V69" s="4">
        <f t="shared" ref="V69:V73" si="203">O69/(T69-R69)-1</f>
        <v>0.21018916620375316</v>
      </c>
      <c r="W69" s="1">
        <f t="shared" ref="W69:W73" si="204">R69/S69</f>
        <v>0.32444641260353962</v>
      </c>
    </row>
    <row r="70" spans="1:23">
      <c r="A70" s="7" t="s">
        <v>251</v>
      </c>
      <c r="B70">
        <v>135</v>
      </c>
      <c r="C70" s="39">
        <v>110.81</v>
      </c>
      <c r="D70" s="40">
        <v>1.2171000000000001</v>
      </c>
      <c r="E70" s="23">
        <f t="shared" si="191"/>
        <v>0.21991123400000001</v>
      </c>
      <c r="F70" s="14">
        <f t="shared" si="192"/>
        <v>-9.4805422222222227E-2</v>
      </c>
      <c r="H70" s="2">
        <f t="shared" si="193"/>
        <v>-12.798732000000001</v>
      </c>
      <c r="I70" t="s">
        <v>7</v>
      </c>
      <c r="J70" t="s">
        <v>92</v>
      </c>
      <c r="K70" s="2">
        <f t="shared" si="194"/>
        <v>134.866851</v>
      </c>
      <c r="L70" s="2">
        <f t="shared" si="195"/>
        <v>0.13314900000000307</v>
      </c>
      <c r="M70" s="1">
        <f t="shared" si="196"/>
        <v>0.89911233999999995</v>
      </c>
      <c r="N70" s="6">
        <f t="shared" si="197"/>
        <v>6391.45</v>
      </c>
      <c r="O70" s="2">
        <f t="shared" si="198"/>
        <v>7779.0337950000003</v>
      </c>
      <c r="P70" s="2"/>
      <c r="Q70" s="2"/>
      <c r="R70" s="6">
        <f t="shared" si="199"/>
        <v>3578.3399999999997</v>
      </c>
      <c r="S70" s="6">
        <f t="shared" si="200"/>
        <v>11357.373795</v>
      </c>
      <c r="T70">
        <f t="shared" si="201"/>
        <v>9870</v>
      </c>
      <c r="U70" s="4">
        <f t="shared" si="202"/>
        <v>0.15069643313069903</v>
      </c>
      <c r="V70" s="4">
        <f t="shared" si="203"/>
        <v>0.2364040324810941</v>
      </c>
      <c r="W70" s="1">
        <f t="shared" si="204"/>
        <v>0.31506755563291733</v>
      </c>
    </row>
    <row r="71" spans="1:23">
      <c r="A71" s="7" t="s">
        <v>252</v>
      </c>
      <c r="B71">
        <v>120</v>
      </c>
      <c r="C71" s="39">
        <v>98.46</v>
      </c>
      <c r="D71" s="40">
        <v>1.2175</v>
      </c>
      <c r="E71" s="23">
        <f t="shared" si="191"/>
        <v>0.20991670000000001</v>
      </c>
      <c r="F71" s="14">
        <f t="shared" si="192"/>
        <v>-9.5152600000000004E-2</v>
      </c>
      <c r="H71" s="2">
        <f t="shared" si="193"/>
        <v>-11.418312</v>
      </c>
      <c r="I71" t="s">
        <v>7</v>
      </c>
      <c r="J71" t="s">
        <v>93</v>
      </c>
      <c r="K71" s="2">
        <f t="shared" si="194"/>
        <v>119.87505</v>
      </c>
      <c r="L71" s="2">
        <f t="shared" si="195"/>
        <v>0.12494999999999834</v>
      </c>
      <c r="M71" s="1">
        <f t="shared" si="196"/>
        <v>0.79916699999999996</v>
      </c>
      <c r="N71" s="6">
        <f t="shared" si="197"/>
        <v>6489.91</v>
      </c>
      <c r="O71" s="2">
        <f t="shared" si="198"/>
        <v>7901.4654250000003</v>
      </c>
      <c r="P71" s="2"/>
      <c r="Q71" s="2"/>
      <c r="R71" s="6">
        <f t="shared" si="199"/>
        <v>3578.3399999999997</v>
      </c>
      <c r="S71" s="6">
        <f t="shared" si="200"/>
        <v>11479.805425</v>
      </c>
      <c r="T71">
        <f t="shared" si="201"/>
        <v>9990</v>
      </c>
      <c r="U71" s="4">
        <f t="shared" si="202"/>
        <v>0.14912967217217221</v>
      </c>
      <c r="V71" s="4">
        <f t="shared" si="203"/>
        <v>0.2323587690239346</v>
      </c>
      <c r="W71" s="1">
        <f t="shared" si="204"/>
        <v>0.31170737373364493</v>
      </c>
    </row>
    <row r="72" spans="1:23">
      <c r="A72" s="7" t="s">
        <v>253</v>
      </c>
      <c r="B72">
        <v>120</v>
      </c>
      <c r="C72" s="39">
        <v>98.8</v>
      </c>
      <c r="D72" s="40">
        <v>1.2133</v>
      </c>
      <c r="E72" s="23">
        <f t="shared" si="191"/>
        <v>0.2099160266666667</v>
      </c>
      <c r="F72" s="14">
        <f t="shared" si="192"/>
        <v>-9.2028000000000054E-2</v>
      </c>
      <c r="H72" s="2">
        <f t="shared" si="193"/>
        <v>-11.043360000000007</v>
      </c>
      <c r="I72" t="s">
        <v>7</v>
      </c>
      <c r="J72" t="s">
        <v>94</v>
      </c>
      <c r="K72" s="2">
        <f t="shared" si="194"/>
        <v>119.87404000000001</v>
      </c>
      <c r="L72" s="2">
        <f t="shared" si="195"/>
        <v>0.12595999999999208</v>
      </c>
      <c r="M72" s="1">
        <f t="shared" si="196"/>
        <v>0.79916026666666673</v>
      </c>
      <c r="N72" s="6">
        <f t="shared" si="197"/>
        <v>6588.71</v>
      </c>
      <c r="O72" s="2">
        <f t="shared" si="198"/>
        <v>7994.0818429999999</v>
      </c>
      <c r="P72" s="2"/>
      <c r="Q72" s="2"/>
      <c r="R72" s="6">
        <f t="shared" si="199"/>
        <v>3578.3399999999997</v>
      </c>
      <c r="S72" s="6">
        <f t="shared" si="200"/>
        <v>11572.421843</v>
      </c>
      <c r="T72">
        <f t="shared" si="201"/>
        <v>10110</v>
      </c>
      <c r="U72" s="4">
        <f t="shared" si="202"/>
        <v>0.14465102304648858</v>
      </c>
      <c r="V72" s="4">
        <f t="shared" si="203"/>
        <v>0.22389742316654582</v>
      </c>
      <c r="W72" s="1">
        <f t="shared" si="204"/>
        <v>0.30921271697025882</v>
      </c>
    </row>
    <row r="73" spans="1:23">
      <c r="A73" s="7" t="s">
        <v>254</v>
      </c>
      <c r="B73">
        <v>120</v>
      </c>
      <c r="C73" s="39">
        <v>97.7</v>
      </c>
      <c r="D73" s="40">
        <v>1.2270000000000001</v>
      </c>
      <c r="E73" s="23">
        <f t="shared" si="191"/>
        <v>0.20991860000000001</v>
      </c>
      <c r="F73" s="14">
        <f t="shared" si="192"/>
        <v>-0.10213699999999998</v>
      </c>
      <c r="H73" s="2">
        <f t="shared" si="193"/>
        <v>-12.256439999999998</v>
      </c>
      <c r="I73" t="s">
        <v>7</v>
      </c>
      <c r="J73" t="s">
        <v>95</v>
      </c>
      <c r="K73" s="2">
        <f t="shared" si="194"/>
        <v>119.87790000000001</v>
      </c>
      <c r="L73" s="2">
        <f t="shared" si="195"/>
        <v>0.122099999999989</v>
      </c>
      <c r="M73" s="1">
        <f t="shared" si="196"/>
        <v>0.79918600000000006</v>
      </c>
      <c r="N73" s="6">
        <f t="shared" si="197"/>
        <v>6598.5199999999995</v>
      </c>
      <c r="O73" s="2">
        <f t="shared" si="198"/>
        <v>8096.3840399999999</v>
      </c>
      <c r="P73" s="2">
        <v>87.89</v>
      </c>
      <c r="Q73" s="2">
        <v>107.79</v>
      </c>
      <c r="R73" s="6">
        <f t="shared" si="199"/>
        <v>3686.1299999999997</v>
      </c>
      <c r="S73" s="6">
        <f t="shared" si="200"/>
        <v>11782.51404</v>
      </c>
      <c r="T73">
        <f t="shared" si="201"/>
        <v>10230</v>
      </c>
      <c r="U73" s="4">
        <f t="shared" si="202"/>
        <v>0.15176090322580649</v>
      </c>
      <c r="V73" s="4">
        <f t="shared" si="203"/>
        <v>0.23724707856360205</v>
      </c>
      <c r="W73" s="1">
        <f t="shared" si="204"/>
        <v>0.31284749481189666</v>
      </c>
    </row>
    <row r="74" spans="1:23">
      <c r="A74" s="7" t="s">
        <v>255</v>
      </c>
      <c r="B74">
        <v>120</v>
      </c>
      <c r="C74" s="39">
        <v>99.88</v>
      </c>
      <c r="D74" s="40">
        <v>1.2001999999999999</v>
      </c>
      <c r="E74" s="23">
        <f t="shared" ref="E74:E78" si="205">10%*M74+13%</f>
        <v>0.20991731733333335</v>
      </c>
      <c r="F74" s="14">
        <f t="shared" ref="F74:F78" si="206">IF(G74="",($F$1*C74-B74)/B74,H74/B74)</f>
        <v>-8.2102800000000073E-2</v>
      </c>
      <c r="H74" s="2">
        <f t="shared" ref="H74:H78" si="207">IF(G74="",$F$1*C74-B74,G74-B74)</f>
        <v>-9.8523360000000082</v>
      </c>
      <c r="I74" t="s">
        <v>7</v>
      </c>
      <c r="J74" t="s">
        <v>97</v>
      </c>
      <c r="K74" s="2">
        <f t="shared" ref="K74:K78" si="208">D74*C74</f>
        <v>119.87597599999999</v>
      </c>
      <c r="L74" s="2">
        <f t="shared" ref="L74:L78" si="209">B74-K74</f>
        <v>0.12402400000000569</v>
      </c>
      <c r="M74" s="1">
        <f t="shared" ref="M74:M78" si="210">K74/150</f>
        <v>0.79917317333333326</v>
      </c>
      <c r="N74" s="6">
        <f t="shared" ref="N74:N78" si="211">N73+C74-P74</f>
        <v>6698.4</v>
      </c>
      <c r="O74" s="2">
        <f t="shared" ref="O74:O78" si="212">N74*D74</f>
        <v>8039.4196799999991</v>
      </c>
      <c r="P74" s="2"/>
      <c r="Q74" s="2"/>
      <c r="R74" s="6">
        <f t="shared" ref="R74:R78" si="213">R73+Q74</f>
        <v>3686.1299999999997</v>
      </c>
      <c r="S74" s="6">
        <f t="shared" ref="S74:S78" si="214">R74+O74</f>
        <v>11725.549679999998</v>
      </c>
      <c r="T74">
        <f t="shared" ref="T74:T78" si="215">T73+B74</f>
        <v>10350</v>
      </c>
      <c r="U74" s="4">
        <f t="shared" ref="U74:U78" si="216">S74/T74-1</f>
        <v>0.13290335072463755</v>
      </c>
      <c r="V74" s="4">
        <f t="shared" ref="V74:V78" si="217">O74/(T74-R74)-1</f>
        <v>0.20641904478928885</v>
      </c>
      <c r="W74" s="1">
        <f t="shared" ref="W74:W78" si="218">R74/S74</f>
        <v>0.31436735168905106</v>
      </c>
    </row>
    <row r="75" spans="1:23">
      <c r="A75" s="7" t="s">
        <v>256</v>
      </c>
      <c r="B75">
        <v>120</v>
      </c>
      <c r="C75" s="39">
        <v>100.03</v>
      </c>
      <c r="D75" s="40">
        <v>1.1984999999999999</v>
      </c>
      <c r="E75" s="23">
        <f t="shared" si="205"/>
        <v>0.20992397000000002</v>
      </c>
      <c r="F75" s="14">
        <f t="shared" si="206"/>
        <v>-8.0724299999999971E-2</v>
      </c>
      <c r="H75" s="2">
        <f t="shared" si="207"/>
        <v>-9.6869159999999965</v>
      </c>
      <c r="I75" t="s">
        <v>7</v>
      </c>
      <c r="J75" t="s">
        <v>98</v>
      </c>
      <c r="K75" s="2">
        <f t="shared" si="208"/>
        <v>119.885955</v>
      </c>
      <c r="L75" s="2">
        <f t="shared" si="209"/>
        <v>0.11404500000000439</v>
      </c>
      <c r="M75" s="1">
        <f t="shared" si="210"/>
        <v>0.7992397</v>
      </c>
      <c r="N75" s="6">
        <f t="shared" si="211"/>
        <v>6798.4299999999994</v>
      </c>
      <c r="O75" s="2">
        <f t="shared" si="212"/>
        <v>8147.9183549999989</v>
      </c>
      <c r="P75" s="2"/>
      <c r="Q75" s="2"/>
      <c r="R75" s="6">
        <f t="shared" si="213"/>
        <v>3686.1299999999997</v>
      </c>
      <c r="S75" s="6">
        <f t="shared" si="214"/>
        <v>11834.048354999999</v>
      </c>
      <c r="T75">
        <f t="shared" si="215"/>
        <v>10470</v>
      </c>
      <c r="U75" s="4">
        <f t="shared" si="216"/>
        <v>0.13028160028653279</v>
      </c>
      <c r="V75" s="4">
        <f t="shared" si="217"/>
        <v>0.20107230165082735</v>
      </c>
      <c r="W75" s="1">
        <f t="shared" si="218"/>
        <v>0.31148512237087272</v>
      </c>
    </row>
    <row r="76" spans="1:23">
      <c r="A76" s="7" t="s">
        <v>257</v>
      </c>
      <c r="B76">
        <v>120</v>
      </c>
      <c r="C76" s="39">
        <v>99.78</v>
      </c>
      <c r="D76" s="40">
        <v>1.2015</v>
      </c>
      <c r="E76" s="23">
        <f t="shared" si="205"/>
        <v>0.20992378</v>
      </c>
      <c r="F76" s="14">
        <f t="shared" si="206"/>
        <v>-8.3021799999999979E-2</v>
      </c>
      <c r="H76" s="2">
        <f t="shared" si="207"/>
        <v>-9.962615999999997</v>
      </c>
      <c r="I76" t="s">
        <v>7</v>
      </c>
      <c r="J76" t="s">
        <v>99</v>
      </c>
      <c r="K76" s="2">
        <f t="shared" si="208"/>
        <v>119.88567</v>
      </c>
      <c r="L76" s="2">
        <f t="shared" si="209"/>
        <v>0.11432999999999538</v>
      </c>
      <c r="M76" s="1">
        <f t="shared" si="210"/>
        <v>0.7992378</v>
      </c>
      <c r="N76" s="6">
        <f t="shared" si="211"/>
        <v>6898.2099999999991</v>
      </c>
      <c r="O76" s="2">
        <f t="shared" si="212"/>
        <v>8288.1993149999998</v>
      </c>
      <c r="P76" s="2"/>
      <c r="Q76" s="2"/>
      <c r="R76" s="6">
        <f t="shared" si="213"/>
        <v>3686.1299999999997</v>
      </c>
      <c r="S76" s="6">
        <f t="shared" si="214"/>
        <v>11974.329314999999</v>
      </c>
      <c r="T76">
        <f t="shared" si="215"/>
        <v>10590</v>
      </c>
      <c r="U76" s="4">
        <f t="shared" si="216"/>
        <v>0.13072042634560899</v>
      </c>
      <c r="V76" s="4">
        <f t="shared" si="217"/>
        <v>0.20051497421011688</v>
      </c>
      <c r="W76" s="1">
        <f t="shared" si="218"/>
        <v>0.30783603014679572</v>
      </c>
    </row>
    <row r="77" spans="1:23">
      <c r="A77" s="7" t="s">
        <v>258</v>
      </c>
      <c r="B77">
        <v>120</v>
      </c>
      <c r="C77" s="39">
        <v>101.89</v>
      </c>
      <c r="D77" s="40">
        <v>1.1766000000000001</v>
      </c>
      <c r="E77" s="23">
        <f t="shared" si="205"/>
        <v>0.209922516</v>
      </c>
      <c r="F77" s="14">
        <f t="shared" si="206"/>
        <v>-6.3630899999999949E-2</v>
      </c>
      <c r="H77" s="2">
        <f t="shared" si="207"/>
        <v>-7.6357079999999939</v>
      </c>
      <c r="I77" t="s">
        <v>7</v>
      </c>
      <c r="J77" t="s">
        <v>100</v>
      </c>
      <c r="K77" s="2">
        <f t="shared" si="208"/>
        <v>119.88377400000002</v>
      </c>
      <c r="L77" s="2">
        <f t="shared" si="209"/>
        <v>0.11622599999998329</v>
      </c>
      <c r="M77" s="1">
        <f t="shared" si="210"/>
        <v>0.7992251600000001</v>
      </c>
      <c r="N77" s="6">
        <f t="shared" si="211"/>
        <v>7000.0999999999995</v>
      </c>
      <c r="O77" s="2">
        <f t="shared" si="212"/>
        <v>8236.3176600000006</v>
      </c>
      <c r="P77" s="2"/>
      <c r="Q77" s="2"/>
      <c r="R77" s="6">
        <f t="shared" si="213"/>
        <v>3686.1299999999997</v>
      </c>
      <c r="S77" s="6">
        <f t="shared" si="214"/>
        <v>11922.44766</v>
      </c>
      <c r="T77">
        <f t="shared" si="215"/>
        <v>10710</v>
      </c>
      <c r="U77" s="4">
        <f t="shared" si="216"/>
        <v>0.11320706442577033</v>
      </c>
      <c r="V77" s="4">
        <f t="shared" si="217"/>
        <v>0.17261818057566547</v>
      </c>
      <c r="W77" s="1">
        <f t="shared" si="218"/>
        <v>0.30917560765370555</v>
      </c>
    </row>
    <row r="78" spans="1:23">
      <c r="A78" s="7" t="s">
        <v>259</v>
      </c>
      <c r="B78">
        <v>135</v>
      </c>
      <c r="C78" s="39">
        <v>116.08</v>
      </c>
      <c r="D78" s="40">
        <v>1.1618999999999999</v>
      </c>
      <c r="E78" s="23">
        <f t="shared" si="205"/>
        <v>0.21991556800000001</v>
      </c>
      <c r="F78" s="14">
        <f t="shared" si="206"/>
        <v>-5.1755377777777764E-2</v>
      </c>
      <c r="H78" s="2">
        <f t="shared" si="207"/>
        <v>-6.9869759999999985</v>
      </c>
      <c r="I78" t="s">
        <v>7</v>
      </c>
      <c r="J78" t="s">
        <v>101</v>
      </c>
      <c r="K78" s="2">
        <f t="shared" si="208"/>
        <v>134.87335199999998</v>
      </c>
      <c r="L78" s="2">
        <f t="shared" si="209"/>
        <v>0.12664800000001719</v>
      </c>
      <c r="M78" s="1">
        <f t="shared" si="210"/>
        <v>0.8991556799999999</v>
      </c>
      <c r="N78" s="6">
        <f t="shared" si="211"/>
        <v>7116.1799999999994</v>
      </c>
      <c r="O78" s="2">
        <f t="shared" si="212"/>
        <v>8268.2895419999986</v>
      </c>
      <c r="P78" s="2"/>
      <c r="Q78" s="2"/>
      <c r="R78" s="6">
        <f t="shared" si="213"/>
        <v>3686.1299999999997</v>
      </c>
      <c r="S78" s="6">
        <f t="shared" si="214"/>
        <v>11954.419541999998</v>
      </c>
      <c r="T78">
        <f t="shared" si="215"/>
        <v>10845</v>
      </c>
      <c r="U78" s="4">
        <f t="shared" si="216"/>
        <v>0.10229779087136914</v>
      </c>
      <c r="V78" s="4">
        <f t="shared" si="217"/>
        <v>0.15497132117219592</v>
      </c>
      <c r="W78" s="1">
        <f t="shared" si="218"/>
        <v>0.30834872300151034</v>
      </c>
    </row>
    <row r="79" spans="1:23">
      <c r="A79" s="7" t="s">
        <v>260</v>
      </c>
      <c r="B79">
        <v>135</v>
      </c>
      <c r="C79" s="39">
        <v>115.77</v>
      </c>
      <c r="D79" s="40">
        <v>1.165</v>
      </c>
      <c r="E79" s="23">
        <f t="shared" ref="E79:E80" si="219">10%*M79+13%</f>
        <v>0.21991470000000002</v>
      </c>
      <c r="F79" s="14">
        <f t="shared" ref="F79:F80" si="220">IF(G79="",($F$1*C79-B79)/B79,H79/B79)</f>
        <v>-5.4287733333333359E-2</v>
      </c>
      <c r="H79" s="2">
        <f t="shared" ref="H79:H80" si="221">IF(G79="",$F$1*C79-B79,G79-B79)</f>
        <v>-7.3288440000000037</v>
      </c>
      <c r="I79" t="s">
        <v>7</v>
      </c>
      <c r="J79" t="s">
        <v>102</v>
      </c>
      <c r="K79" s="2">
        <f t="shared" ref="K79:K80" si="222">D79*C79</f>
        <v>134.87205</v>
      </c>
      <c r="L79" s="2">
        <f t="shared" ref="L79:L80" si="223">B79-K79</f>
        <v>0.12794999999999845</v>
      </c>
      <c r="M79" s="1">
        <f t="shared" ref="M79:M80" si="224">K79/150</f>
        <v>0.89914700000000003</v>
      </c>
      <c r="N79" s="6">
        <f t="shared" ref="N79:N80" si="225">N78+C79-P79</f>
        <v>7231.95</v>
      </c>
      <c r="O79" s="2">
        <f t="shared" ref="O79:O80" si="226">N79*D79</f>
        <v>8425.2217500000006</v>
      </c>
      <c r="P79" s="2"/>
      <c r="Q79" s="2"/>
      <c r="R79" s="6">
        <f t="shared" ref="R79:R80" si="227">R78+Q79</f>
        <v>3686.1299999999997</v>
      </c>
      <c r="S79" s="6">
        <f t="shared" ref="S79:S80" si="228">R79+O79</f>
        <v>12111.35175</v>
      </c>
      <c r="T79">
        <f t="shared" ref="T79:T80" si="229">T78+B79</f>
        <v>10980</v>
      </c>
      <c r="U79" s="4">
        <f t="shared" ref="U79:U80" si="230">S79/T79-1</f>
        <v>0.10303749999999989</v>
      </c>
      <c r="V79" s="4">
        <f t="shared" ref="V79:V80" si="231">O79/(T79-R79)-1</f>
        <v>0.15510994163592162</v>
      </c>
      <c r="W79" s="1">
        <f t="shared" ref="W79:W80" si="232">R79/S79</f>
        <v>0.30435331052126363</v>
      </c>
    </row>
    <row r="80" spans="1:23">
      <c r="A80" s="7" t="s">
        <v>261</v>
      </c>
      <c r="B80">
        <v>135</v>
      </c>
      <c r="C80" s="39">
        <v>115.41</v>
      </c>
      <c r="D80" s="40">
        <v>1.1686000000000001</v>
      </c>
      <c r="E80" s="23">
        <f t="shared" si="219"/>
        <v>0.21991208400000001</v>
      </c>
      <c r="F80" s="14">
        <f t="shared" si="220"/>
        <v>-5.7228533333333359E-2</v>
      </c>
      <c r="H80" s="2">
        <f t="shared" si="221"/>
        <v>-7.7258520000000033</v>
      </c>
      <c r="I80" t="s">
        <v>7</v>
      </c>
      <c r="J80" t="s">
        <v>103</v>
      </c>
      <c r="K80" s="2">
        <f t="shared" si="222"/>
        <v>134.86812600000002</v>
      </c>
      <c r="L80" s="2">
        <f t="shared" si="223"/>
        <v>0.13187399999998206</v>
      </c>
      <c r="M80" s="1">
        <f t="shared" si="224"/>
        <v>0.89912084000000014</v>
      </c>
      <c r="N80" s="6">
        <f t="shared" si="225"/>
        <v>7347.36</v>
      </c>
      <c r="O80" s="2">
        <f t="shared" si="226"/>
        <v>8586.1248959999994</v>
      </c>
      <c r="P80" s="2"/>
      <c r="Q80" s="2"/>
      <c r="R80" s="6">
        <f t="shared" si="227"/>
        <v>3686.1299999999997</v>
      </c>
      <c r="S80" s="6">
        <f t="shared" si="228"/>
        <v>12272.254895999999</v>
      </c>
      <c r="T80">
        <f t="shared" si="229"/>
        <v>11115</v>
      </c>
      <c r="U80" s="4">
        <f t="shared" si="230"/>
        <v>0.10411649986504701</v>
      </c>
      <c r="V80" s="4">
        <f t="shared" si="231"/>
        <v>0.15577805184368532</v>
      </c>
      <c r="W80" s="1">
        <f t="shared" si="232"/>
        <v>0.30036289428778501</v>
      </c>
    </row>
    <row r="81" spans="1:23">
      <c r="A81" s="7" t="s">
        <v>267</v>
      </c>
      <c r="B81">
        <v>135</v>
      </c>
      <c r="C81" s="39">
        <v>122.13</v>
      </c>
      <c r="D81" s="40">
        <v>1.1043000000000001</v>
      </c>
      <c r="E81" s="23">
        <f t="shared" ref="E81" si="233">10%*M81+13%</f>
        <v>0.219912106</v>
      </c>
      <c r="F81" s="14">
        <f t="shared" ref="F81" si="234">IF(G81="",($F$1*C81-B81)/B81,H81/B81)</f>
        <v>-2.3335999999999414E-3</v>
      </c>
      <c r="H81" s="2">
        <f t="shared" ref="H81" si="235">IF(G81="",$F$1*C81-B81,G81-B81)</f>
        <v>-0.3150359999999921</v>
      </c>
      <c r="I81" t="s">
        <v>7</v>
      </c>
      <c r="J81" t="s">
        <v>269</v>
      </c>
      <c r="K81" s="2">
        <f t="shared" ref="K81" si="236">D81*C81</f>
        <v>134.86815899999999</v>
      </c>
      <c r="L81" s="2">
        <f t="shared" ref="L81" si="237">B81-K81</f>
        <v>0.13184100000000853</v>
      </c>
      <c r="M81" s="1">
        <f t="shared" ref="M81" si="238">K81/150</f>
        <v>0.89912105999999992</v>
      </c>
      <c r="N81" s="6">
        <f t="shared" ref="N81" si="239">N80+C81-P81</f>
        <v>7469.49</v>
      </c>
      <c r="O81" s="2">
        <f t="shared" ref="O81" si="240">N81*D81</f>
        <v>8248.557807000001</v>
      </c>
      <c r="P81" s="2"/>
      <c r="Q81" s="2"/>
      <c r="R81" s="6">
        <f t="shared" ref="R81" si="241">R80+Q81</f>
        <v>3686.1299999999997</v>
      </c>
      <c r="S81" s="6">
        <f t="shared" ref="S81" si="242">R81+O81</f>
        <v>11934.687807</v>
      </c>
      <c r="T81">
        <f t="shared" ref="T81" si="243">T80+B81</f>
        <v>11250</v>
      </c>
      <c r="U81" s="4">
        <f t="shared" ref="U81" si="244">S81/T81-1</f>
        <v>6.0861138399999959E-2</v>
      </c>
      <c r="V81" s="4">
        <f t="shared" ref="V81" si="245">O81/(T81-R81)-1</f>
        <v>9.0520832193043965E-2</v>
      </c>
      <c r="W81" s="1">
        <f t="shared" ref="W81" si="246">R81/S81</f>
        <v>0.30885851893318816</v>
      </c>
    </row>
    <row r="82" spans="1:23">
      <c r="A82" s="7" t="s">
        <v>270</v>
      </c>
      <c r="B82">
        <v>135</v>
      </c>
      <c r="C82" s="39">
        <v>121.01</v>
      </c>
      <c r="D82" s="40">
        <v>1.1145</v>
      </c>
      <c r="E82" s="23">
        <f t="shared" ref="E82:E85" si="247">10%*M82+13%</f>
        <v>0.21991042999999999</v>
      </c>
      <c r="F82" s="14">
        <f t="shared" ref="F82:F85" si="248">IF(G82="",($F$1*C82-B82)/B82,H82/B82)</f>
        <v>-1.1482755555555581E-2</v>
      </c>
      <c r="H82" s="2">
        <f t="shared" ref="H82:H85" si="249">IF(G82="",$F$1*C82-B82,G82-B82)</f>
        <v>-1.5501720000000034</v>
      </c>
      <c r="I82" t="s">
        <v>7</v>
      </c>
      <c r="J82" t="s">
        <v>271</v>
      </c>
      <c r="K82" s="2">
        <f t="shared" ref="K82:K85" si="250">D82*C82</f>
        <v>134.865645</v>
      </c>
      <c r="L82" s="2">
        <f t="shared" ref="L82:L85" si="251">B82-K82</f>
        <v>0.13435499999999934</v>
      </c>
      <c r="M82" s="1">
        <f t="shared" ref="M82:M85" si="252">K82/150</f>
        <v>0.89910429999999997</v>
      </c>
      <c r="N82" s="6">
        <f t="shared" ref="N82:N85" si="253">N81+C82-P82</f>
        <v>7590.5</v>
      </c>
      <c r="O82" s="2">
        <f t="shared" ref="O82:O85" si="254">N82*D82</f>
        <v>8459.6122500000001</v>
      </c>
      <c r="P82" s="2"/>
      <c r="Q82" s="2"/>
      <c r="R82" s="6">
        <f t="shared" ref="R82:R85" si="255">R81+Q82</f>
        <v>3686.1299999999997</v>
      </c>
      <c r="S82" s="6">
        <f t="shared" ref="S82:S85" si="256">R82+O82</f>
        <v>12145.742249999999</v>
      </c>
      <c r="T82">
        <f t="shared" ref="T82:T85" si="257">T81+B82</f>
        <v>11385</v>
      </c>
      <c r="U82" s="4">
        <f t="shared" ref="U82:U85" si="258">S82/T82-1</f>
        <v>6.6819696969696807E-2</v>
      </c>
      <c r="V82" s="4">
        <f t="shared" ref="V82:V85" si="259">O82/(T82-R82)-1</f>
        <v>9.8812195815749515E-2</v>
      </c>
      <c r="W82" s="1">
        <f t="shared" ref="W82:W85" si="260">R82/S82</f>
        <v>0.30349153836193088</v>
      </c>
    </row>
    <row r="83" spans="1:23">
      <c r="A83" s="7" t="s">
        <v>272</v>
      </c>
      <c r="B83">
        <v>135</v>
      </c>
      <c r="C83" s="39">
        <v>122.64</v>
      </c>
      <c r="D83" s="40">
        <v>1.0996999999999999</v>
      </c>
      <c r="E83" s="23">
        <f t="shared" si="247"/>
        <v>0.219911472</v>
      </c>
      <c r="F83" s="14">
        <f t="shared" si="248"/>
        <v>1.8325333333332648E-3</v>
      </c>
      <c r="H83" s="2">
        <f t="shared" si="249"/>
        <v>0.24739199999999073</v>
      </c>
      <c r="I83" t="s">
        <v>7</v>
      </c>
      <c r="J83" t="s">
        <v>273</v>
      </c>
      <c r="K83" s="2">
        <f t="shared" si="250"/>
        <v>134.86720799999998</v>
      </c>
      <c r="L83" s="2">
        <f t="shared" si="251"/>
        <v>0.13279200000002334</v>
      </c>
      <c r="M83" s="1">
        <f t="shared" si="252"/>
        <v>0.89911471999999981</v>
      </c>
      <c r="N83" s="6">
        <f t="shared" si="253"/>
        <v>7713.14</v>
      </c>
      <c r="O83" s="2">
        <f t="shared" si="254"/>
        <v>8482.140057999999</v>
      </c>
      <c r="P83" s="2"/>
      <c r="Q83" s="2"/>
      <c r="R83" s="6">
        <f t="shared" si="255"/>
        <v>3686.1299999999997</v>
      </c>
      <c r="S83" s="6">
        <f t="shared" si="256"/>
        <v>12168.270057999998</v>
      </c>
      <c r="T83">
        <f t="shared" si="257"/>
        <v>11520</v>
      </c>
      <c r="U83" s="4">
        <f t="shared" si="258"/>
        <v>5.6273442534721996E-2</v>
      </c>
      <c r="V83" s="4">
        <f t="shared" si="259"/>
        <v>8.2752210337929899E-2</v>
      </c>
      <c r="W83" s="1">
        <f t="shared" si="260"/>
        <v>0.30292966727645587</v>
      </c>
    </row>
    <row r="84" spans="1:23">
      <c r="A84" s="7" t="s">
        <v>274</v>
      </c>
      <c r="B84">
        <v>135</v>
      </c>
      <c r="C84" s="39">
        <v>124.81</v>
      </c>
      <c r="D84" s="40">
        <v>1.0806</v>
      </c>
      <c r="E84" s="23">
        <f t="shared" si="247"/>
        <v>0.21991312400000002</v>
      </c>
      <c r="F84" s="14">
        <f t="shared" si="248"/>
        <v>1.9559022222222212E-2</v>
      </c>
      <c r="H84" s="2">
        <f t="shared" si="249"/>
        <v>2.6404679999999985</v>
      </c>
      <c r="I84" t="s">
        <v>7</v>
      </c>
      <c r="J84" t="s">
        <v>275</v>
      </c>
      <c r="K84" s="2">
        <f t="shared" si="250"/>
        <v>134.869686</v>
      </c>
      <c r="L84" s="2">
        <f t="shared" si="251"/>
        <v>0.13031399999999849</v>
      </c>
      <c r="M84" s="1">
        <f t="shared" si="252"/>
        <v>0.89913124</v>
      </c>
      <c r="N84" s="6">
        <f t="shared" si="253"/>
        <v>7837.9500000000007</v>
      </c>
      <c r="O84" s="2">
        <f t="shared" si="254"/>
        <v>8469.6887700000007</v>
      </c>
      <c r="P84" s="2"/>
      <c r="Q84" s="2"/>
      <c r="R84" s="6">
        <f t="shared" si="255"/>
        <v>3686.1299999999997</v>
      </c>
      <c r="S84" s="6">
        <f t="shared" si="256"/>
        <v>12155.81877</v>
      </c>
      <c r="T84">
        <f t="shared" si="257"/>
        <v>11655</v>
      </c>
      <c r="U84" s="4">
        <f t="shared" si="258"/>
        <v>4.2970293436293439E-2</v>
      </c>
      <c r="V84" s="4">
        <f t="shared" si="259"/>
        <v>6.2846899246693733E-2</v>
      </c>
      <c r="W84" s="1">
        <f t="shared" si="260"/>
        <v>0.30323996019891303</v>
      </c>
    </row>
    <row r="85" spans="1:23">
      <c r="A85" s="7" t="s">
        <v>276</v>
      </c>
      <c r="B85">
        <v>135</v>
      </c>
      <c r="C85" s="39">
        <v>120.69</v>
      </c>
      <c r="D85" s="40">
        <v>1.1174999999999999</v>
      </c>
      <c r="E85" s="23">
        <f t="shared" si="247"/>
        <v>0.21991405</v>
      </c>
      <c r="F85" s="14">
        <f t="shared" si="248"/>
        <v>-1.4096799999999928E-2</v>
      </c>
      <c r="H85" s="2">
        <f t="shared" si="249"/>
        <v>-1.9030679999999904</v>
      </c>
      <c r="I85" t="s">
        <v>7</v>
      </c>
      <c r="J85" t="s">
        <v>277</v>
      </c>
      <c r="K85" s="2">
        <f t="shared" si="250"/>
        <v>134.87107499999999</v>
      </c>
      <c r="L85" s="2">
        <f t="shared" si="251"/>
        <v>0.1289250000000095</v>
      </c>
      <c r="M85" s="1">
        <f t="shared" si="252"/>
        <v>0.8991404999999999</v>
      </c>
      <c r="N85" s="6">
        <f t="shared" si="253"/>
        <v>7958.64</v>
      </c>
      <c r="O85" s="2">
        <f t="shared" si="254"/>
        <v>8893.7801999999992</v>
      </c>
      <c r="P85" s="2"/>
      <c r="Q85" s="2"/>
      <c r="R85" s="6">
        <f t="shared" si="255"/>
        <v>3686.1299999999997</v>
      </c>
      <c r="S85" s="6">
        <f t="shared" si="256"/>
        <v>12579.910199999998</v>
      </c>
      <c r="T85">
        <f t="shared" si="257"/>
        <v>11790</v>
      </c>
      <c r="U85" s="4">
        <f t="shared" si="258"/>
        <v>6.6998320610687001E-2</v>
      </c>
      <c r="V85" s="4">
        <f t="shared" si="259"/>
        <v>9.7473207245426963E-2</v>
      </c>
      <c r="W85" s="1">
        <f t="shared" si="260"/>
        <v>0.29301719498760809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85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J90" sqref="J90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customWidth="1"/>
    <col min="7" max="7" width="9.1640625" style="38" customWidth="1"/>
    <col min="8" max="8" width="7.5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0.87119999999999997</v>
      </c>
      <c r="G1" s="37" t="s">
        <v>52</v>
      </c>
      <c r="H1" s="21" t="str">
        <f>"盈利"&amp;ROUND(SUM(H2:H19986),2)</f>
        <v>盈利922.37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4" t="s">
        <v>35</v>
      </c>
      <c r="O1" s="24" t="s">
        <v>34</v>
      </c>
      <c r="P1" s="18" t="s">
        <v>36</v>
      </c>
      <c r="Q1" s="18" t="s">
        <v>37</v>
      </c>
      <c r="R1" s="18" t="s">
        <v>38</v>
      </c>
      <c r="S1" s="18" t="s">
        <v>39</v>
      </c>
      <c r="T1" t="s">
        <v>9</v>
      </c>
      <c r="U1" t="s">
        <v>12</v>
      </c>
      <c r="V1" s="18" t="s">
        <v>45</v>
      </c>
      <c r="W1" t="s">
        <v>33</v>
      </c>
    </row>
    <row r="2" spans="1:23" hidden="1">
      <c r="A2" s="25" t="s">
        <v>104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11</v>
      </c>
      <c r="J2" s="26" t="s">
        <v>279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 hidden="1">
      <c r="A3" s="25" t="s">
        <v>105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60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11</v>
      </c>
      <c r="J3" s="26" t="s">
        <v>280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 hidden="1">
      <c r="A4" s="25" t="s">
        <v>106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11</v>
      </c>
      <c r="J4" s="26" t="s">
        <v>281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 hidden="1">
      <c r="A5" s="25" t="s">
        <v>107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11</v>
      </c>
      <c r="J5" s="26" t="s">
        <v>282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 hidden="1">
      <c r="A6" s="25" t="s">
        <v>108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11</v>
      </c>
      <c r="J6" s="26" t="s">
        <v>283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 hidden="1">
      <c r="A7" s="25" t="s">
        <v>109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11</v>
      </c>
      <c r="J7" s="26" t="s">
        <v>284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 hidden="1">
      <c r="A8" s="25" t="s">
        <v>110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11</v>
      </c>
      <c r="J8" s="26" t="s">
        <v>285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 hidden="1">
      <c r="A9" s="25" t="s">
        <v>111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11</v>
      </c>
      <c r="J9" s="26" t="s">
        <v>286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 hidden="1">
      <c r="A10" s="25" t="s">
        <v>112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11</v>
      </c>
      <c r="J10" s="26" t="s">
        <v>287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 hidden="1">
      <c r="A11" s="34" t="s">
        <v>113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11</v>
      </c>
      <c r="J11" s="26" t="s">
        <v>288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 hidden="1">
      <c r="A12" s="34" t="s">
        <v>114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11</v>
      </c>
      <c r="J12" s="26" t="s">
        <v>289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 hidden="1">
      <c r="A13" s="25" t="s">
        <v>115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11</v>
      </c>
      <c r="J13" s="26" t="s">
        <v>290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 hidden="1">
      <c r="A14" s="34" t="s">
        <v>116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11</v>
      </c>
      <c r="J14" s="26" t="s">
        <v>291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 hidden="1">
      <c r="A15" s="34" t="s">
        <v>117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11</v>
      </c>
      <c r="J15" s="26" t="s">
        <v>292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 hidden="1">
      <c r="A16" s="25" t="s">
        <v>118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11</v>
      </c>
      <c r="J16" s="26" t="s">
        <v>293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 hidden="1">
      <c r="A17" s="25" t="s">
        <v>119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11</v>
      </c>
      <c r="J17" s="26" t="s">
        <v>294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 hidden="1">
      <c r="A18" s="34" t="s">
        <v>120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11</v>
      </c>
      <c r="J18" s="26" t="s">
        <v>295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 hidden="1">
      <c r="A19" s="25" t="s">
        <v>121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11</v>
      </c>
      <c r="J19" s="26" t="s">
        <v>296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 hidden="1">
      <c r="A20" s="34" t="s">
        <v>122</v>
      </c>
      <c r="B20" s="26">
        <v>270</v>
      </c>
      <c r="C20" s="27">
        <v>357.76</v>
      </c>
      <c r="D20" s="28">
        <v>0.75470000000000004</v>
      </c>
      <c r="E20" s="32">
        <f>10%*M20+13%</f>
        <v>0.31000098133333331</v>
      </c>
      <c r="F20" s="30">
        <f t="shared" si="1"/>
        <v>0.3153703703703703</v>
      </c>
      <c r="G20" s="31">
        <v>355.15</v>
      </c>
      <c r="H20" s="33">
        <f t="shared" si="2"/>
        <v>85.149999999999977</v>
      </c>
      <c r="I20" s="26" t="s">
        <v>11</v>
      </c>
      <c r="J20" s="26" t="s">
        <v>297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 hidden="1">
      <c r="A21" s="34" t="s">
        <v>123</v>
      </c>
      <c r="B21" s="26">
        <v>270</v>
      </c>
      <c r="C21" s="27">
        <v>361.93</v>
      </c>
      <c r="D21" s="28">
        <v>0.746</v>
      </c>
      <c r="E21" s="32">
        <f>10%*M21+13%</f>
        <v>0.30999985333333335</v>
      </c>
      <c r="F21" s="30">
        <f t="shared" si="1"/>
        <v>0.33070370370370378</v>
      </c>
      <c r="G21" s="31">
        <v>359.29</v>
      </c>
      <c r="H21" s="33">
        <f t="shared" si="2"/>
        <v>89.29000000000002</v>
      </c>
      <c r="I21" s="26" t="s">
        <v>11</v>
      </c>
      <c r="J21" s="26" t="s">
        <v>298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 hidden="1">
      <c r="A22" s="34" t="s">
        <v>124</v>
      </c>
      <c r="B22" s="26">
        <v>270</v>
      </c>
      <c r="C22" s="27">
        <v>365.31</v>
      </c>
      <c r="D22" s="28">
        <v>0.73909999999999998</v>
      </c>
      <c r="E22" s="32">
        <f t="shared" ref="E22:E34" si="18">10%*M22+13%</f>
        <v>0.310000414</v>
      </c>
      <c r="F22" s="30">
        <f t="shared" si="1"/>
        <v>0.34311111111111103</v>
      </c>
      <c r="G22" s="31">
        <v>362.64</v>
      </c>
      <c r="H22" s="33">
        <f t="shared" si="2"/>
        <v>92.639999999999986</v>
      </c>
      <c r="I22" s="26" t="s">
        <v>11</v>
      </c>
      <c r="J22" s="26" t="s">
        <v>299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 hidden="1">
      <c r="A23" s="34" t="s">
        <v>125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11</v>
      </c>
      <c r="J23" s="26" t="s">
        <v>300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 hidden="1">
      <c r="A24" s="34" t="s">
        <v>126</v>
      </c>
      <c r="B24" s="26">
        <v>270</v>
      </c>
      <c r="C24" s="27">
        <v>358.76</v>
      </c>
      <c r="D24" s="28">
        <v>0.75260000000000005</v>
      </c>
      <c r="E24" s="32">
        <f t="shared" si="18"/>
        <v>0.31000185066666663</v>
      </c>
      <c r="F24" s="30">
        <f t="shared" si="1"/>
        <v>0.31903703703703701</v>
      </c>
      <c r="G24" s="31">
        <v>356.14</v>
      </c>
      <c r="H24" s="33">
        <f t="shared" si="2"/>
        <v>86.139999999999986</v>
      </c>
      <c r="I24" s="26" t="s">
        <v>11</v>
      </c>
      <c r="J24" s="26" t="s">
        <v>301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 hidden="1">
      <c r="A25" s="34" t="s">
        <v>127</v>
      </c>
      <c r="B25" s="26">
        <v>270</v>
      </c>
      <c r="C25" s="27">
        <v>350.56</v>
      </c>
      <c r="D25" s="28">
        <v>0.7702</v>
      </c>
      <c r="E25" s="32">
        <f t="shared" si="18"/>
        <v>0.3100008746666667</v>
      </c>
      <c r="F25" s="30">
        <f t="shared" si="1"/>
        <v>0.31329629629629618</v>
      </c>
      <c r="G25" s="31">
        <v>354.59</v>
      </c>
      <c r="H25" s="33">
        <f t="shared" si="2"/>
        <v>84.589999999999975</v>
      </c>
      <c r="I25" s="26" t="s">
        <v>11</v>
      </c>
      <c r="J25" s="26" t="s">
        <v>302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 hidden="1">
      <c r="A26" s="34" t="s">
        <v>128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11</v>
      </c>
      <c r="J26" s="26" t="s">
        <v>303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 hidden="1">
      <c r="A27" s="34" t="s">
        <v>129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11</v>
      </c>
      <c r="J27" s="26" t="s">
        <v>304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 hidden="1">
      <c r="A28" s="34" t="s">
        <v>130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11</v>
      </c>
      <c r="J28" s="26" t="s">
        <v>305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 hidden="1">
      <c r="A29" s="34" t="s">
        <v>131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11</v>
      </c>
      <c r="J29" s="26" t="s">
        <v>306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 hidden="1">
      <c r="A30" s="34" t="s">
        <v>132</v>
      </c>
      <c r="B30" s="26">
        <v>120</v>
      </c>
      <c r="C30" s="27">
        <v>147.63999999999999</v>
      </c>
      <c r="D30" s="28">
        <v>0.81279999999999997</v>
      </c>
      <c r="E30" s="32">
        <f t="shared" si="18"/>
        <v>0.21000119466666667</v>
      </c>
      <c r="F30" s="30">
        <f t="shared" si="1"/>
        <v>0.22125000000000009</v>
      </c>
      <c r="G30" s="31">
        <v>146.55000000000001</v>
      </c>
      <c r="H30" s="33">
        <f t="shared" si="2"/>
        <v>26.550000000000011</v>
      </c>
      <c r="I30" s="26" t="s">
        <v>11</v>
      </c>
      <c r="J30" s="26" t="s">
        <v>307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 hidden="1">
      <c r="A31" s="34" t="s">
        <v>133</v>
      </c>
      <c r="B31" s="26">
        <v>105</v>
      </c>
      <c r="C31" s="27">
        <v>129.06</v>
      </c>
      <c r="D31" s="28">
        <v>0.81359999999999999</v>
      </c>
      <c r="E31" s="32">
        <f t="shared" si="18"/>
        <v>0.20000214399999999</v>
      </c>
      <c r="F31" s="30">
        <f t="shared" si="1"/>
        <v>0.22019047619047624</v>
      </c>
      <c r="G31" s="31">
        <v>128.12</v>
      </c>
      <c r="H31" s="33">
        <f t="shared" si="2"/>
        <v>23.120000000000005</v>
      </c>
      <c r="I31" s="26" t="s">
        <v>11</v>
      </c>
      <c r="J31" s="26" t="s">
        <v>308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 hidden="1">
      <c r="A32" s="34" t="s">
        <v>134</v>
      </c>
      <c r="B32" s="26">
        <v>105</v>
      </c>
      <c r="C32" s="27">
        <v>129.04</v>
      </c>
      <c r="D32" s="28">
        <v>0.81369999999999998</v>
      </c>
      <c r="E32" s="32">
        <f t="shared" si="18"/>
        <v>0.19999989866666668</v>
      </c>
      <c r="F32" s="30">
        <f t="shared" si="1"/>
        <v>0.21999999999999995</v>
      </c>
      <c r="G32" s="31">
        <v>128.1</v>
      </c>
      <c r="H32" s="33">
        <f t="shared" si="2"/>
        <v>23.099999999999994</v>
      </c>
      <c r="I32" s="26" t="s">
        <v>11</v>
      </c>
      <c r="J32" s="26" t="s">
        <v>309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 hidden="1">
      <c r="A33" s="34" t="s">
        <v>135</v>
      </c>
      <c r="B33" s="26">
        <v>105</v>
      </c>
      <c r="C33" s="27">
        <v>129.26</v>
      </c>
      <c r="D33" s="28">
        <v>0.81230000000000002</v>
      </c>
      <c r="E33" s="32">
        <f t="shared" si="18"/>
        <v>0.19999859866666667</v>
      </c>
      <c r="F33" s="30">
        <f t="shared" si="1"/>
        <v>0.22209523809523804</v>
      </c>
      <c r="G33" s="31">
        <v>128.32</v>
      </c>
      <c r="H33" s="33">
        <f t="shared" si="2"/>
        <v>23.319999999999993</v>
      </c>
      <c r="I33" s="26" t="s">
        <v>11</v>
      </c>
      <c r="J33" s="26" t="s">
        <v>310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 hidden="1">
      <c r="A34" s="10" t="s">
        <v>136</v>
      </c>
      <c r="B34" s="26">
        <v>105</v>
      </c>
      <c r="C34" s="27">
        <v>126.26</v>
      </c>
      <c r="D34" s="28">
        <v>0.83160000000000001</v>
      </c>
      <c r="E34" s="32">
        <f t="shared" si="18"/>
        <v>0.199998544</v>
      </c>
      <c r="F34" s="30">
        <f t="shared" si="1"/>
        <v>0.20923809523809522</v>
      </c>
      <c r="G34" s="31">
        <v>126.97</v>
      </c>
      <c r="H34" s="33">
        <f t="shared" si="2"/>
        <v>21.97</v>
      </c>
      <c r="I34" s="26" t="s">
        <v>11</v>
      </c>
      <c r="J34" s="26" t="s">
        <v>311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137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0">
        <f t="shared" si="1"/>
        <v>-4.9236571428570826E-3</v>
      </c>
      <c r="G35" s="9"/>
      <c r="H35" s="20">
        <f t="shared" si="2"/>
        <v>-0.51698399999999367</v>
      </c>
      <c r="I35" t="s">
        <v>7</v>
      </c>
      <c r="J35" t="s">
        <v>312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138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0">
        <f t="shared" si="1"/>
        <v>-3.734399999999975E-3</v>
      </c>
      <c r="G36" s="9"/>
      <c r="H36" s="20">
        <f t="shared" si="2"/>
        <v>-0.33609599999999773</v>
      </c>
      <c r="I36" t="s">
        <v>7</v>
      </c>
      <c r="J36" t="s">
        <v>28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139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0">
        <f t="shared" si="1"/>
        <v>2.3440000000000003E-4</v>
      </c>
      <c r="G37" s="9"/>
      <c r="H37" s="20">
        <f t="shared" si="2"/>
        <v>2.1096000000000004E-2</v>
      </c>
      <c r="I37" t="s">
        <v>7</v>
      </c>
      <c r="J37" t="s">
        <v>30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140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0">
        <f t="shared" si="1"/>
        <v>-1.0240000000000767E-3</v>
      </c>
      <c r="G38" s="9"/>
      <c r="H38" s="20">
        <f t="shared" si="2"/>
        <v>-9.2160000000006903E-2</v>
      </c>
      <c r="I38" t="s">
        <v>7</v>
      </c>
      <c r="J38" t="s">
        <v>31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141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0">
        <f t="shared" si="1"/>
        <v>-8.7679999999999668E-3</v>
      </c>
      <c r="G39" s="9"/>
      <c r="H39" s="20">
        <f t="shared" si="2"/>
        <v>-0.78911999999999694</v>
      </c>
      <c r="I39" t="s">
        <v>7</v>
      </c>
      <c r="J39" t="s">
        <v>313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142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0">
        <f t="shared" si="1"/>
        <v>-2.5288533333333505E-2</v>
      </c>
      <c r="G40" s="9"/>
      <c r="H40" s="20">
        <f t="shared" ref="H40" si="57">IF(G40="",$F$1*C40-B40,G40-B40)</f>
        <v>-3.4139520000000232</v>
      </c>
      <c r="I40" t="s">
        <v>7</v>
      </c>
      <c r="J40" t="s">
        <v>314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143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0">
        <f t="shared" si="1"/>
        <v>-4.9101333333333351E-2</v>
      </c>
      <c r="G41" s="9"/>
      <c r="H41" s="20">
        <f t="shared" ref="H41" si="69">IF(G41="",$F$1*C41-B41,G41-B41)</f>
        <v>-6.6286800000000028</v>
      </c>
      <c r="I41" t="s">
        <v>7</v>
      </c>
      <c r="J41" t="s">
        <v>50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144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0">
        <f t="shared" si="1"/>
        <v>-6.4460266666666738E-2</v>
      </c>
      <c r="G42" s="9"/>
      <c r="H42" s="20">
        <f t="shared" ref="H42" si="81">IF(G42="",$F$1*C42-B42,G42-B42)</f>
        <v>-8.7021360000000101</v>
      </c>
      <c r="I42" t="s">
        <v>7</v>
      </c>
      <c r="J42" t="s">
        <v>51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145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0">
        <f t="shared" si="1"/>
        <v>-7.5818133333333274E-2</v>
      </c>
      <c r="G43" s="9"/>
      <c r="H43" s="20">
        <f t="shared" ref="H43" si="94">IF(G43="",$F$1*C43-B43,G43-B43)</f>
        <v>-10.235447999999991</v>
      </c>
      <c r="I43" t="s">
        <v>7</v>
      </c>
      <c r="J43" t="s">
        <v>53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146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0">
        <f t="shared" si="1"/>
        <v>-4.2970666666666671E-2</v>
      </c>
      <c r="G44" s="9"/>
      <c r="H44" s="20">
        <f t="shared" ref="H44" si="107">IF(G44="",$F$1*C44-B44,G44-B44)</f>
        <v>-5.8010400000000004</v>
      </c>
      <c r="I44" t="s">
        <v>7</v>
      </c>
      <c r="J44" t="s">
        <v>54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6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6" t="s">
        <v>147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0">
        <f t="shared" si="1"/>
        <v>-7.6850666666666609E-2</v>
      </c>
      <c r="G45" s="9"/>
      <c r="H45" s="20">
        <f t="shared" ref="H45:H49" si="120">IF(G45="",$F$1*C45-B45,G45-B45)</f>
        <v>-10.374839999999992</v>
      </c>
      <c r="I45" t="s">
        <v>7</v>
      </c>
      <c r="J45" t="s">
        <v>55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6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6" t="s">
        <v>148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0">
        <f t="shared" si="1"/>
        <v>-9.1564266666666672E-2</v>
      </c>
      <c r="G46" s="9"/>
      <c r="H46" s="20">
        <f t="shared" si="120"/>
        <v>-12.361176</v>
      </c>
      <c r="I46" t="s">
        <v>7</v>
      </c>
      <c r="J46" t="s">
        <v>56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6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6" t="s">
        <v>149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0">
        <f t="shared" si="1"/>
        <v>-7.1429866666666814E-2</v>
      </c>
      <c r="G47" s="9"/>
      <c r="H47" s="20">
        <f t="shared" si="120"/>
        <v>-9.6430320000000194</v>
      </c>
      <c r="I47" t="s">
        <v>7</v>
      </c>
      <c r="J47" t="s">
        <v>57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6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6" t="s">
        <v>150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0">
        <f t="shared" si="1"/>
        <v>-5.0585600000000064E-2</v>
      </c>
      <c r="G48" s="9"/>
      <c r="H48" s="20">
        <f t="shared" si="120"/>
        <v>-6.8290560000000085</v>
      </c>
      <c r="I48" t="s">
        <v>7</v>
      </c>
      <c r="J48" t="s">
        <v>58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6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6" t="s">
        <v>151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0">
        <f t="shared" si="1"/>
        <v>-6.0523733333333232E-2</v>
      </c>
      <c r="G49" s="9"/>
      <c r="H49" s="20">
        <f t="shared" si="120"/>
        <v>-8.1707039999999864</v>
      </c>
      <c r="I49" t="s">
        <v>7</v>
      </c>
      <c r="J49" t="s">
        <v>59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6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6" t="s">
        <v>152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0">
        <f t="shared" si="1"/>
        <v>-8.3497600000000019E-2</v>
      </c>
      <c r="G50" s="9"/>
      <c r="H50" s="20">
        <f t="shared" ref="H50:H54" si="133">IF(G50="",$F$1*C50-B50,G50-B50)</f>
        <v>-11.272176000000002</v>
      </c>
      <c r="I50" t="s">
        <v>7</v>
      </c>
      <c r="J50" t="s">
        <v>60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6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6" t="s">
        <v>153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0">
        <f t="shared" si="1"/>
        <v>-8.6788800000000096E-2</v>
      </c>
      <c r="G51" s="9"/>
      <c r="H51" s="20">
        <f t="shared" si="133"/>
        <v>-11.716488000000012</v>
      </c>
      <c r="I51" t="s">
        <v>7</v>
      </c>
      <c r="J51" t="s">
        <v>61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6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6" t="s">
        <v>154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0">
        <f t="shared" si="1"/>
        <v>-8.5562666666666801E-2</v>
      </c>
      <c r="G52" s="9"/>
      <c r="H52" s="20">
        <f t="shared" si="133"/>
        <v>-11.550960000000018</v>
      </c>
      <c r="I52" t="s">
        <v>7</v>
      </c>
      <c r="J52" t="s">
        <v>62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6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6" t="s">
        <v>155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0">
        <f t="shared" si="1"/>
        <v>-9.7307733333333341E-2</v>
      </c>
      <c r="G53" s="9"/>
      <c r="H53" s="20">
        <f t="shared" si="133"/>
        <v>-13.136544000000001</v>
      </c>
      <c r="I53" t="s">
        <v>7</v>
      </c>
      <c r="J53" t="s">
        <v>63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6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6" t="s">
        <v>156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0">
        <f t="shared" si="1"/>
        <v>-0.10221226666666662</v>
      </c>
      <c r="G54" s="9"/>
      <c r="H54" s="20">
        <f t="shared" si="133"/>
        <v>-13.798655999999994</v>
      </c>
      <c r="I54" t="s">
        <v>7</v>
      </c>
      <c r="J54" t="s">
        <v>64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6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6" t="s">
        <v>157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0">
        <f t="shared" si="1"/>
        <v>-9.1241600000000117E-2</v>
      </c>
      <c r="G55" s="9"/>
      <c r="H55" s="20">
        <f t="shared" ref="H55:H59" si="146">IF(G55="",$F$1*C55-B55,G55-B55)</f>
        <v>-12.317616000000015</v>
      </c>
      <c r="I55" t="s">
        <v>7</v>
      </c>
      <c r="J55" t="s">
        <v>66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6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6" t="s">
        <v>158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0">
        <f t="shared" si="1"/>
        <v>-6.6525333333333311E-2</v>
      </c>
      <c r="G56" s="9"/>
      <c r="H56" s="20">
        <f t="shared" si="146"/>
        <v>-8.9809199999999976</v>
      </c>
      <c r="I56" t="s">
        <v>7</v>
      </c>
      <c r="J56" t="s">
        <v>67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6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6" t="s">
        <v>159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0">
        <f t="shared" si="1"/>
        <v>-7.4850133333333277E-2</v>
      </c>
      <c r="G57" s="9"/>
      <c r="H57" s="20">
        <f t="shared" si="146"/>
        <v>-10.104767999999993</v>
      </c>
      <c r="I57" t="s">
        <v>7</v>
      </c>
      <c r="J57" t="s">
        <v>68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6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6" t="s">
        <v>160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0">
        <f t="shared" si="1"/>
        <v>-6.239520000000006E-2</v>
      </c>
      <c r="G58" s="9"/>
      <c r="H58" s="20">
        <f t="shared" si="146"/>
        <v>-8.4233520000000084</v>
      </c>
      <c r="I58" t="s">
        <v>7</v>
      </c>
      <c r="J58" t="s">
        <v>69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6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6" t="s">
        <v>161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0">
        <f t="shared" si="1"/>
        <v>-9.091893333333334E-2</v>
      </c>
      <c r="G59" s="9"/>
      <c r="H59" s="20">
        <f t="shared" si="146"/>
        <v>-12.274056000000002</v>
      </c>
      <c r="I59" t="s">
        <v>7</v>
      </c>
      <c r="J59" t="s">
        <v>70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6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6" t="s">
        <v>162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0">
        <f t="shared" si="1"/>
        <v>-0.12241119999999994</v>
      </c>
      <c r="G60" s="9"/>
      <c r="H60" s="20">
        <f t="shared" ref="H60" si="159">IF(G60="",$F$1*C60-B60,G60-B60)</f>
        <v>-16.525511999999992</v>
      </c>
      <c r="I60" t="s">
        <v>7</v>
      </c>
      <c r="J60" t="s">
        <v>315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6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6" t="s">
        <v>163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0">
        <f t="shared" ref="F61:F63" si="172">IF(G61="",($F$1*C61-B61)/B61,H61/B61)</f>
        <v>-0.12505706666666658</v>
      </c>
      <c r="G61" s="9"/>
      <c r="H61" s="20">
        <f t="shared" ref="H61:H63" si="173">IF(G61="",$F$1*C61-B61,G61-B61)</f>
        <v>-16.88270399999999</v>
      </c>
      <c r="I61" t="s">
        <v>7</v>
      </c>
      <c r="J61" t="s">
        <v>81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6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6" t="s">
        <v>164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0">
        <f t="shared" si="172"/>
        <v>-0.13366420000000001</v>
      </c>
      <c r="G62" s="9"/>
      <c r="H62" s="20">
        <f t="shared" si="173"/>
        <v>-16.039704</v>
      </c>
      <c r="I62" t="s">
        <v>7</v>
      </c>
      <c r="J62" t="s">
        <v>82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6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6" t="s">
        <v>165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0">
        <f t="shared" si="172"/>
        <v>-0.13867360000000004</v>
      </c>
      <c r="G63" s="9"/>
      <c r="H63" s="20">
        <f t="shared" si="173"/>
        <v>-16.640832000000003</v>
      </c>
      <c r="I63" t="s">
        <v>7</v>
      </c>
      <c r="J63" t="s">
        <v>83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6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6" t="s">
        <v>166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0">
        <f t="shared" ref="F64:F68" si="186">IF(G64="",($F$1*C64-B64)/B64,H64/B64)</f>
        <v>-0.1351888</v>
      </c>
      <c r="G64" s="9"/>
      <c r="H64" s="20">
        <f t="shared" ref="H64:H68" si="187">IF(G64="",$F$1*C64-B64,G64-B64)</f>
        <v>-16.222656000000001</v>
      </c>
      <c r="I64" t="s">
        <v>7</v>
      </c>
      <c r="J64" t="s">
        <v>86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6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6" t="s">
        <v>167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0">
        <f t="shared" si="186"/>
        <v>-0.13664079999999998</v>
      </c>
      <c r="G65" s="9"/>
      <c r="H65" s="20">
        <f t="shared" si="187"/>
        <v>-16.396895999999998</v>
      </c>
      <c r="I65" t="s">
        <v>7</v>
      </c>
      <c r="J65" t="s">
        <v>87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6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6" t="s">
        <v>168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0">
        <f t="shared" si="186"/>
        <v>-0.13569700000000004</v>
      </c>
      <c r="G66" s="9"/>
      <c r="H66" s="20">
        <f t="shared" si="187"/>
        <v>-16.283640000000005</v>
      </c>
      <c r="I66" t="s">
        <v>7</v>
      </c>
      <c r="J66" t="s">
        <v>88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6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6" t="s">
        <v>169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0">
        <f t="shared" si="186"/>
        <v>-0.11798260000000009</v>
      </c>
      <c r="G67" s="9"/>
      <c r="H67" s="20">
        <f t="shared" si="187"/>
        <v>-14.15791200000001</v>
      </c>
      <c r="I67" t="s">
        <v>7</v>
      </c>
      <c r="J67" t="s">
        <v>89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6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6" t="s">
        <v>170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0">
        <f t="shared" si="186"/>
        <v>-0.11595786666666659</v>
      </c>
      <c r="G68" s="9"/>
      <c r="H68" s="20">
        <f t="shared" si="187"/>
        <v>-15.65431199999999</v>
      </c>
      <c r="I68" t="s">
        <v>7</v>
      </c>
      <c r="J68" t="s">
        <v>90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6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  <row r="69" spans="1:23">
      <c r="A69" s="36" t="s">
        <v>171</v>
      </c>
      <c r="B69">
        <v>135</v>
      </c>
      <c r="C69" s="2">
        <v>138.38999999999999</v>
      </c>
      <c r="D69" s="3">
        <v>0.97550000000000003</v>
      </c>
      <c r="E69" s="1">
        <f t="shared" ref="E69:E73" si="199">10%*M69+13%</f>
        <v>0.21999963</v>
      </c>
      <c r="F69" s="30">
        <f t="shared" ref="F69:F73" si="200">IF(G69="",($F$1*C69-B69)/B69,H69/B69)</f>
        <v>-0.10692320000000016</v>
      </c>
      <c r="G69" s="9"/>
      <c r="H69" s="20">
        <f t="shared" ref="H69:H73" si="201">IF(G69="",$F$1*C69-B69,G69-B69)</f>
        <v>-14.434632000000022</v>
      </c>
      <c r="I69" t="s">
        <v>7</v>
      </c>
      <c r="J69" t="s">
        <v>91</v>
      </c>
      <c r="K69" s="2">
        <f t="shared" ref="K69:K73" si="202">D69*C69</f>
        <v>134.99944499999998</v>
      </c>
      <c r="L69" s="2">
        <f t="shared" ref="L69:L73" si="203">K69-B69</f>
        <v>-5.5500000001984517E-4</v>
      </c>
      <c r="M69" s="1">
        <f t="shared" ref="M69:M73" si="204">K69/150</f>
        <v>0.89999629999999986</v>
      </c>
      <c r="N69" s="6">
        <f t="shared" ref="N69:N73" si="205">N68+C69-P69</f>
        <v>4669.7800000000016</v>
      </c>
      <c r="O69" s="2">
        <f t="shared" ref="O69:O73" si="206">N69*D69</f>
        <v>4555.3703900000019</v>
      </c>
      <c r="P69" s="2"/>
      <c r="Q69" s="16"/>
      <c r="R69" s="6">
        <f t="shared" ref="R69:R73" si="207">Q69+R68</f>
        <v>6730.5199999999995</v>
      </c>
      <c r="S69" s="6">
        <f t="shared" ref="S69:S73" si="208">O69+R69</f>
        <v>11285.89039</v>
      </c>
      <c r="T69">
        <f t="shared" ref="T69:T73" si="209">T68+B69</f>
        <v>9765</v>
      </c>
      <c r="U69" s="4">
        <f t="shared" ref="U69:U73" si="210">S69/T69-1</f>
        <v>0.15574914388120842</v>
      </c>
      <c r="V69" s="4">
        <f t="shared" ref="V69:V73" si="211">O69/(T69-R69)-1</f>
        <v>0.50120297052542817</v>
      </c>
      <c r="W69" s="1">
        <f t="shared" ref="W69:W73" si="212">R69/S69</f>
        <v>0.59636588407447744</v>
      </c>
    </row>
    <row r="70" spans="1:23">
      <c r="A70" s="36" t="s">
        <v>172</v>
      </c>
      <c r="B70">
        <v>135</v>
      </c>
      <c r="C70" s="2">
        <v>135.65</v>
      </c>
      <c r="D70" s="3">
        <v>0.99519999999999997</v>
      </c>
      <c r="E70" s="1">
        <f t="shared" si="199"/>
        <v>0.21999925333333337</v>
      </c>
      <c r="F70" s="30">
        <f t="shared" si="200"/>
        <v>-0.12460533333333333</v>
      </c>
      <c r="G70" s="9"/>
      <c r="H70" s="20">
        <f t="shared" si="201"/>
        <v>-16.821719999999999</v>
      </c>
      <c r="I70" t="s">
        <v>7</v>
      </c>
      <c r="J70" t="s">
        <v>92</v>
      </c>
      <c r="K70" s="2">
        <f t="shared" si="202"/>
        <v>134.99888000000001</v>
      </c>
      <c r="L70" s="2">
        <f t="shared" si="203"/>
        <v>-1.1199999999860211E-3</v>
      </c>
      <c r="M70" s="1">
        <f t="shared" si="204"/>
        <v>0.8999925333333334</v>
      </c>
      <c r="N70" s="6">
        <f t="shared" si="205"/>
        <v>4805.4300000000012</v>
      </c>
      <c r="O70" s="2">
        <f t="shared" si="206"/>
        <v>4782.3639360000006</v>
      </c>
      <c r="P70" s="2"/>
      <c r="Q70" s="16"/>
      <c r="R70" s="6">
        <f t="shared" si="207"/>
        <v>6730.5199999999995</v>
      </c>
      <c r="S70" s="6">
        <f t="shared" si="208"/>
        <v>11512.883936</v>
      </c>
      <c r="T70">
        <f t="shared" si="209"/>
        <v>9900</v>
      </c>
      <c r="U70" s="4">
        <f t="shared" si="210"/>
        <v>0.16291756929292922</v>
      </c>
      <c r="V70" s="4">
        <f t="shared" si="211"/>
        <v>0.50887966985120592</v>
      </c>
      <c r="W70" s="1">
        <f t="shared" si="212"/>
        <v>0.58460764804152365</v>
      </c>
    </row>
    <row r="71" spans="1:23">
      <c r="A71" s="36" t="s">
        <v>173</v>
      </c>
      <c r="B71">
        <v>120</v>
      </c>
      <c r="C71" s="2">
        <v>119.99</v>
      </c>
      <c r="D71" s="3">
        <v>1.0001</v>
      </c>
      <c r="E71" s="1">
        <f t="shared" si="199"/>
        <v>0.21000133266666668</v>
      </c>
      <c r="F71" s="30">
        <f t="shared" si="200"/>
        <v>-0.12887260000000006</v>
      </c>
      <c r="G71" s="9"/>
      <c r="H71" s="20">
        <f t="shared" si="201"/>
        <v>-15.464712000000006</v>
      </c>
      <c r="I71" t="s">
        <v>7</v>
      </c>
      <c r="J71" t="s">
        <v>93</v>
      </c>
      <c r="K71" s="2">
        <f t="shared" si="202"/>
        <v>120.001999</v>
      </c>
      <c r="L71" s="2">
        <f t="shared" si="203"/>
        <v>1.9989999999978636E-3</v>
      </c>
      <c r="M71" s="1">
        <f t="shared" si="204"/>
        <v>0.80001332666666669</v>
      </c>
      <c r="N71" s="6">
        <f t="shared" si="205"/>
        <v>4925.420000000001</v>
      </c>
      <c r="O71" s="2">
        <f t="shared" si="206"/>
        <v>4925.9125420000009</v>
      </c>
      <c r="P71" s="2"/>
      <c r="Q71" s="16"/>
      <c r="R71" s="6">
        <f t="shared" si="207"/>
        <v>6730.5199999999995</v>
      </c>
      <c r="S71" s="6">
        <f t="shared" si="208"/>
        <v>11656.432542</v>
      </c>
      <c r="T71">
        <f t="shared" si="209"/>
        <v>10020</v>
      </c>
      <c r="U71" s="4">
        <f t="shared" si="210"/>
        <v>0.16331662095808386</v>
      </c>
      <c r="V71" s="4">
        <f t="shared" si="211"/>
        <v>0.49747453761688787</v>
      </c>
      <c r="W71" s="1">
        <f t="shared" si="212"/>
        <v>0.57740822294890426</v>
      </c>
    </row>
    <row r="72" spans="1:23">
      <c r="A72" s="36" t="s">
        <v>174</v>
      </c>
      <c r="B72">
        <v>120</v>
      </c>
      <c r="C72" s="2">
        <v>120.63</v>
      </c>
      <c r="D72" s="3">
        <v>0.99480000000000002</v>
      </c>
      <c r="E72" s="1">
        <f t="shared" si="199"/>
        <v>0.21000181600000001</v>
      </c>
      <c r="F72" s="30">
        <f t="shared" si="200"/>
        <v>-0.12422620000000002</v>
      </c>
      <c r="G72" s="9"/>
      <c r="H72" s="20">
        <f t="shared" si="201"/>
        <v>-14.907144000000002</v>
      </c>
      <c r="I72" t="s">
        <v>7</v>
      </c>
      <c r="J72" t="s">
        <v>94</v>
      </c>
      <c r="K72" s="2">
        <f t="shared" si="202"/>
        <v>120.002724</v>
      </c>
      <c r="L72" s="2">
        <f t="shared" si="203"/>
        <v>2.7240000000006148E-3</v>
      </c>
      <c r="M72" s="1">
        <f t="shared" si="204"/>
        <v>0.80001816000000003</v>
      </c>
      <c r="N72" s="6">
        <f t="shared" si="205"/>
        <v>5046.0500000000011</v>
      </c>
      <c r="O72" s="2">
        <f t="shared" si="206"/>
        <v>5019.8105400000013</v>
      </c>
      <c r="P72" s="2"/>
      <c r="Q72" s="16"/>
      <c r="R72" s="6">
        <f t="shared" si="207"/>
        <v>6730.5199999999995</v>
      </c>
      <c r="S72" s="6">
        <f t="shared" si="208"/>
        <v>11750.330540000001</v>
      </c>
      <c r="T72">
        <f t="shared" si="209"/>
        <v>10140</v>
      </c>
      <c r="U72" s="4">
        <f t="shared" si="210"/>
        <v>0.15880971794871801</v>
      </c>
      <c r="V72" s="4">
        <f t="shared" si="211"/>
        <v>0.47230971878409633</v>
      </c>
      <c r="W72" s="1">
        <f t="shared" si="212"/>
        <v>0.57279409945858417</v>
      </c>
    </row>
    <row r="73" spans="1:23">
      <c r="A73" s="36" t="s">
        <v>175</v>
      </c>
      <c r="B73">
        <v>120</v>
      </c>
      <c r="C73" s="2">
        <v>119.93</v>
      </c>
      <c r="D73" s="3">
        <v>1.0005999999999999</v>
      </c>
      <c r="E73" s="1">
        <f t="shared" si="199"/>
        <v>0.21000130533333333</v>
      </c>
      <c r="F73" s="30">
        <f t="shared" si="200"/>
        <v>-0.12930819999999996</v>
      </c>
      <c r="G73" s="9"/>
      <c r="H73" s="20">
        <f t="shared" si="201"/>
        <v>-15.516983999999994</v>
      </c>
      <c r="I73" t="s">
        <v>7</v>
      </c>
      <c r="J73" t="s">
        <v>95</v>
      </c>
      <c r="K73" s="2">
        <f t="shared" si="202"/>
        <v>120.001958</v>
      </c>
      <c r="L73" s="2">
        <f t="shared" si="203"/>
        <v>1.9580000000019027E-3</v>
      </c>
      <c r="M73" s="1">
        <f t="shared" si="204"/>
        <v>0.80001305333333339</v>
      </c>
      <c r="N73" s="6">
        <f t="shared" si="205"/>
        <v>5165.9800000000014</v>
      </c>
      <c r="O73" s="2">
        <f t="shared" si="206"/>
        <v>5169.0795880000014</v>
      </c>
      <c r="P73" s="2"/>
      <c r="Q73" s="16"/>
      <c r="R73" s="6">
        <f t="shared" si="207"/>
        <v>6730.5199999999995</v>
      </c>
      <c r="S73" s="6">
        <f t="shared" si="208"/>
        <v>11899.599588000001</v>
      </c>
      <c r="T73">
        <f t="shared" si="209"/>
        <v>10260</v>
      </c>
      <c r="U73" s="4">
        <f t="shared" si="210"/>
        <v>0.15980502807017549</v>
      </c>
      <c r="V73" s="4">
        <f t="shared" si="211"/>
        <v>0.46454423541144885</v>
      </c>
      <c r="W73" s="1">
        <f t="shared" si="212"/>
        <v>0.56560894761427993</v>
      </c>
    </row>
    <row r="74" spans="1:23">
      <c r="A74" s="36" t="s">
        <v>176</v>
      </c>
      <c r="B74">
        <v>120</v>
      </c>
      <c r="C74" s="2">
        <v>121.67</v>
      </c>
      <c r="D74" s="3">
        <v>0.98629999999999995</v>
      </c>
      <c r="E74" s="1">
        <f t="shared" ref="E74:E78" si="213">10%*M74+13%</f>
        <v>0.21000208066666667</v>
      </c>
      <c r="F74" s="30">
        <f t="shared" ref="F74:F78" si="214">IF(G74="",($F$1*C74-B74)/B74,H74/B74)</f>
        <v>-0.11667580000000004</v>
      </c>
      <c r="G74" s="9"/>
      <c r="H74" s="20">
        <f t="shared" ref="H74:H78" si="215">IF(G74="",$F$1*C74-B74,G74-B74)</f>
        <v>-14.001096000000004</v>
      </c>
      <c r="I74" t="s">
        <v>7</v>
      </c>
      <c r="J74" t="s">
        <v>97</v>
      </c>
      <c r="K74" s="2">
        <f t="shared" ref="K74:K78" si="216">D74*C74</f>
        <v>120.00312099999999</v>
      </c>
      <c r="L74" s="2">
        <f t="shared" ref="L74:L78" si="217">K74-B74</f>
        <v>3.120999999993046E-3</v>
      </c>
      <c r="M74" s="1">
        <f t="shared" ref="M74:M78" si="218">K74/150</f>
        <v>0.80002080666666664</v>
      </c>
      <c r="N74" s="6">
        <f t="shared" ref="N74:N78" si="219">N73+C74-P74</f>
        <v>5287.6500000000015</v>
      </c>
      <c r="O74" s="2">
        <f t="shared" ref="O74:O78" si="220">N74*D74</f>
        <v>5215.2091950000013</v>
      </c>
      <c r="P74" s="2"/>
      <c r="Q74" s="16"/>
      <c r="R74" s="6">
        <f t="shared" ref="R74:R78" si="221">Q74+R73</f>
        <v>6730.5199999999995</v>
      </c>
      <c r="S74" s="6">
        <f t="shared" ref="S74:S78" si="222">O74+R74</f>
        <v>11945.729195</v>
      </c>
      <c r="T74">
        <f t="shared" ref="T74:T78" si="223">T73+B74</f>
        <v>10380</v>
      </c>
      <c r="U74" s="4">
        <f t="shared" ref="U74:U78" si="224">S74/T74-1</f>
        <v>0.15084096290944116</v>
      </c>
      <c r="V74" s="4">
        <f t="shared" ref="V74:V78" si="225">O74/(T74-R74)-1</f>
        <v>0.42902802454048272</v>
      </c>
      <c r="W74" s="1">
        <f t="shared" ref="W74:W78" si="226">R74/S74</f>
        <v>0.56342479308982862</v>
      </c>
    </row>
    <row r="75" spans="1:23">
      <c r="A75" s="36" t="s">
        <v>177</v>
      </c>
      <c r="B75">
        <v>135</v>
      </c>
      <c r="C75" s="2">
        <v>139.02000000000001</v>
      </c>
      <c r="D75" s="3">
        <v>0.97109999999999996</v>
      </c>
      <c r="E75" s="1">
        <f t="shared" si="213"/>
        <v>0.22000154799999999</v>
      </c>
      <c r="F75" s="30">
        <f t="shared" si="214"/>
        <v>-0.10285759999999995</v>
      </c>
      <c r="G75" s="9"/>
      <c r="H75" s="20">
        <f t="shared" si="215"/>
        <v>-13.885775999999993</v>
      </c>
      <c r="I75" t="s">
        <v>7</v>
      </c>
      <c r="J75" t="s">
        <v>98</v>
      </c>
      <c r="K75" s="2">
        <f t="shared" si="216"/>
        <v>135.00232199999999</v>
      </c>
      <c r="L75" s="2">
        <f t="shared" si="217"/>
        <v>2.3219999999923857E-3</v>
      </c>
      <c r="M75" s="1">
        <f t="shared" si="218"/>
        <v>0.90001547999999998</v>
      </c>
      <c r="N75" s="6">
        <f t="shared" si="219"/>
        <v>5426.6700000000019</v>
      </c>
      <c r="O75" s="2">
        <f t="shared" si="220"/>
        <v>5269.839237000002</v>
      </c>
      <c r="P75" s="2"/>
      <c r="Q75" s="16"/>
      <c r="R75" s="6">
        <f t="shared" si="221"/>
        <v>6730.5199999999995</v>
      </c>
      <c r="S75" s="6">
        <f t="shared" si="222"/>
        <v>12000.359237000001</v>
      </c>
      <c r="T75">
        <f t="shared" si="223"/>
        <v>10515</v>
      </c>
      <c r="U75" s="4">
        <f t="shared" si="224"/>
        <v>0.14126098307180235</v>
      </c>
      <c r="V75" s="4">
        <f t="shared" si="225"/>
        <v>0.39248700931171565</v>
      </c>
      <c r="W75" s="1">
        <f t="shared" si="226"/>
        <v>0.5608598765317111</v>
      </c>
    </row>
    <row r="76" spans="1:23">
      <c r="A76" s="36" t="s">
        <v>178</v>
      </c>
      <c r="B76">
        <v>135</v>
      </c>
      <c r="C76" s="2">
        <v>137.81</v>
      </c>
      <c r="D76" s="3">
        <v>0.97960000000000003</v>
      </c>
      <c r="E76" s="1">
        <f t="shared" si="213"/>
        <v>0.21999911733333335</v>
      </c>
      <c r="F76" s="30">
        <f t="shared" si="214"/>
        <v>-0.11066613333333329</v>
      </c>
      <c r="G76" s="9"/>
      <c r="H76" s="20">
        <f t="shared" si="215"/>
        <v>-14.939927999999995</v>
      </c>
      <c r="I76" t="s">
        <v>7</v>
      </c>
      <c r="J76" t="s">
        <v>99</v>
      </c>
      <c r="K76" s="2">
        <f t="shared" si="216"/>
        <v>134.99867600000002</v>
      </c>
      <c r="L76" s="2">
        <f t="shared" si="217"/>
        <v>-1.3239999999825613E-3</v>
      </c>
      <c r="M76" s="1">
        <f t="shared" si="218"/>
        <v>0.89999117333333345</v>
      </c>
      <c r="N76" s="6">
        <f t="shared" si="219"/>
        <v>5564.4800000000023</v>
      </c>
      <c r="O76" s="2">
        <f t="shared" si="220"/>
        <v>5450.964608000002</v>
      </c>
      <c r="P76" s="2"/>
      <c r="Q76" s="16"/>
      <c r="R76" s="6">
        <f t="shared" si="221"/>
        <v>6730.5199999999995</v>
      </c>
      <c r="S76" s="6">
        <f t="shared" si="222"/>
        <v>12181.484608000002</v>
      </c>
      <c r="T76">
        <f t="shared" si="223"/>
        <v>10650</v>
      </c>
      <c r="U76" s="4">
        <f t="shared" si="224"/>
        <v>0.14380137164319273</v>
      </c>
      <c r="V76" s="4">
        <f t="shared" si="225"/>
        <v>0.39073668139651208</v>
      </c>
      <c r="W76" s="1">
        <f t="shared" si="226"/>
        <v>0.55252050276202247</v>
      </c>
    </row>
    <row r="77" spans="1:23">
      <c r="A77" s="36" t="s">
        <v>179</v>
      </c>
      <c r="B77">
        <v>135</v>
      </c>
      <c r="C77" s="2">
        <v>143.16</v>
      </c>
      <c r="D77" s="3">
        <v>0.94299999999999995</v>
      </c>
      <c r="E77" s="1">
        <f t="shared" si="213"/>
        <v>0.21999992000000002</v>
      </c>
      <c r="F77" s="30">
        <f t="shared" si="214"/>
        <v>-7.6140800000000036E-2</v>
      </c>
      <c r="G77" s="9"/>
      <c r="H77" s="20">
        <f t="shared" si="215"/>
        <v>-10.279008000000005</v>
      </c>
      <c r="I77" t="s">
        <v>7</v>
      </c>
      <c r="J77" t="s">
        <v>100</v>
      </c>
      <c r="K77" s="2">
        <f t="shared" si="216"/>
        <v>134.99987999999999</v>
      </c>
      <c r="L77" s="2">
        <f t="shared" si="217"/>
        <v>-1.2000000000966793E-4</v>
      </c>
      <c r="M77" s="1">
        <f t="shared" si="218"/>
        <v>0.89999919999999989</v>
      </c>
      <c r="N77" s="6">
        <f t="shared" si="219"/>
        <v>5707.6400000000021</v>
      </c>
      <c r="O77" s="2">
        <f t="shared" si="220"/>
        <v>5382.3045200000015</v>
      </c>
      <c r="P77" s="2"/>
      <c r="Q77" s="16"/>
      <c r="R77" s="6">
        <f t="shared" si="221"/>
        <v>6730.5199999999995</v>
      </c>
      <c r="S77" s="6">
        <f t="shared" si="222"/>
        <v>12112.824520000002</v>
      </c>
      <c r="T77">
        <f t="shared" si="223"/>
        <v>10785</v>
      </c>
      <c r="U77" s="4">
        <f t="shared" si="224"/>
        <v>0.12311771163653229</v>
      </c>
      <c r="V77" s="4">
        <f t="shared" si="225"/>
        <v>0.32749563939148807</v>
      </c>
      <c r="W77" s="1">
        <f t="shared" si="226"/>
        <v>0.55565239873548489</v>
      </c>
    </row>
    <row r="78" spans="1:23">
      <c r="A78" s="36" t="s">
        <v>180</v>
      </c>
      <c r="B78">
        <v>135</v>
      </c>
      <c r="C78" s="2">
        <v>144.37</v>
      </c>
      <c r="D78" s="3">
        <v>0.93510000000000004</v>
      </c>
      <c r="E78" s="1">
        <f t="shared" si="213"/>
        <v>0.220000258</v>
      </c>
      <c r="F78" s="30">
        <f t="shared" si="214"/>
        <v>-6.8332266666666683E-2</v>
      </c>
      <c r="G78" s="9"/>
      <c r="H78" s="20">
        <f t="shared" si="215"/>
        <v>-9.2248560000000026</v>
      </c>
      <c r="I78" t="s">
        <v>7</v>
      </c>
      <c r="J78" t="s">
        <v>101</v>
      </c>
      <c r="K78" s="2">
        <f t="shared" si="216"/>
        <v>135.00038700000002</v>
      </c>
      <c r="L78" s="2">
        <f t="shared" si="217"/>
        <v>3.8700000001767876E-4</v>
      </c>
      <c r="M78" s="1">
        <f t="shared" si="218"/>
        <v>0.90000258000000011</v>
      </c>
      <c r="N78" s="6">
        <f t="shared" si="219"/>
        <v>5852.010000000002</v>
      </c>
      <c r="O78" s="2">
        <f t="shared" si="220"/>
        <v>5472.2145510000018</v>
      </c>
      <c r="P78" s="2"/>
      <c r="Q78" s="16"/>
      <c r="R78" s="6">
        <f t="shared" si="221"/>
        <v>6730.5199999999995</v>
      </c>
      <c r="S78" s="6">
        <f t="shared" si="222"/>
        <v>12202.734551000001</v>
      </c>
      <c r="T78">
        <f t="shared" si="223"/>
        <v>10920</v>
      </c>
      <c r="U78" s="4">
        <f t="shared" si="224"/>
        <v>0.11746653397435902</v>
      </c>
      <c r="V78" s="4">
        <f t="shared" si="225"/>
        <v>0.30617989607302132</v>
      </c>
      <c r="W78" s="1">
        <f t="shared" si="226"/>
        <v>0.55155833898299789</v>
      </c>
    </row>
    <row r="79" spans="1:23">
      <c r="A79" s="36" t="s">
        <v>181</v>
      </c>
      <c r="B79">
        <v>135</v>
      </c>
      <c r="C79" s="2">
        <v>148.08000000000001</v>
      </c>
      <c r="D79" s="3">
        <v>0.91169999999999995</v>
      </c>
      <c r="E79" s="1">
        <f t="shared" ref="E79:E80" si="227">10%*M79+13%</f>
        <v>0.22000302399999999</v>
      </c>
      <c r="F79" s="30">
        <f t="shared" ref="F79:F80" si="228">IF(G79="",($F$1*C79-B79)/B79,H79/B79)</f>
        <v>-4.4390400000000024E-2</v>
      </c>
      <c r="G79" s="9"/>
      <c r="H79" s="20">
        <f t="shared" ref="H79:H80" si="229">IF(G79="",$F$1*C79-B79,G79-B79)</f>
        <v>-5.9927040000000034</v>
      </c>
      <c r="I79" t="s">
        <v>7</v>
      </c>
      <c r="J79" t="s">
        <v>102</v>
      </c>
      <c r="K79" s="2">
        <f t="shared" ref="K79:K80" si="230">D79*C79</f>
        <v>135.004536</v>
      </c>
      <c r="L79" s="2">
        <f t="shared" ref="L79:L80" si="231">K79-B79</f>
        <v>4.5360000000016498E-3</v>
      </c>
      <c r="M79" s="1">
        <f t="shared" ref="M79:M80" si="232">K79/150</f>
        <v>0.90003023999999998</v>
      </c>
      <c r="N79" s="6">
        <f t="shared" ref="N79:N80" si="233">N78+C79-P79</f>
        <v>6000.090000000002</v>
      </c>
      <c r="O79" s="2">
        <f t="shared" ref="O79:O80" si="234">N79*D79</f>
        <v>5470.2820530000017</v>
      </c>
      <c r="P79" s="2"/>
      <c r="Q79" s="16"/>
      <c r="R79" s="6">
        <f t="shared" ref="R79:R80" si="235">Q79+R78</f>
        <v>6730.5199999999995</v>
      </c>
      <c r="S79" s="6">
        <f t="shared" ref="S79:S80" si="236">O79+R79</f>
        <v>12200.802053000001</v>
      </c>
      <c r="T79">
        <f t="shared" ref="T79:T80" si="237">T78+B79</f>
        <v>11055</v>
      </c>
      <c r="U79" s="4">
        <f t="shared" ref="U79:U80" si="238">S79/T79-1</f>
        <v>0.1036455950248758</v>
      </c>
      <c r="V79" s="4">
        <f t="shared" ref="V79:V80" si="239">O79/(T79-R79)-1</f>
        <v>0.2649571862975435</v>
      </c>
      <c r="W79" s="1">
        <f t="shared" ref="W79:W80" si="240">R79/S79</f>
        <v>0.5516457008943163</v>
      </c>
    </row>
    <row r="80" spans="1:23">
      <c r="A80" s="36" t="s">
        <v>182</v>
      </c>
      <c r="B80">
        <v>135</v>
      </c>
      <c r="C80" s="2">
        <v>147.01</v>
      </c>
      <c r="D80" s="3">
        <v>0.91830000000000001</v>
      </c>
      <c r="E80" s="1">
        <f t="shared" si="227"/>
        <v>0.219999522</v>
      </c>
      <c r="F80" s="30">
        <f t="shared" si="228"/>
        <v>-5.1295466666666741E-2</v>
      </c>
      <c r="G80" s="9"/>
      <c r="H80" s="20">
        <f t="shared" si="229"/>
        <v>-6.9248880000000099</v>
      </c>
      <c r="I80" t="s">
        <v>7</v>
      </c>
      <c r="J80" t="s">
        <v>103</v>
      </c>
      <c r="K80" s="2">
        <f t="shared" si="230"/>
        <v>134.99928299999999</v>
      </c>
      <c r="L80" s="2">
        <f t="shared" si="231"/>
        <v>-7.1700000000873843E-4</v>
      </c>
      <c r="M80" s="1">
        <f t="shared" si="232"/>
        <v>0.89999521999999998</v>
      </c>
      <c r="N80" s="6">
        <f t="shared" si="233"/>
        <v>6147.1000000000022</v>
      </c>
      <c r="O80" s="2">
        <f t="shared" si="234"/>
        <v>5644.8819300000023</v>
      </c>
      <c r="P80" s="2"/>
      <c r="Q80" s="16"/>
      <c r="R80" s="6">
        <f t="shared" si="235"/>
        <v>6730.5199999999995</v>
      </c>
      <c r="S80" s="6">
        <f t="shared" si="236"/>
        <v>12375.401930000002</v>
      </c>
      <c r="T80">
        <f t="shared" si="237"/>
        <v>11190</v>
      </c>
      <c r="U80" s="4">
        <f t="shared" si="238"/>
        <v>0.10593404200178758</v>
      </c>
      <c r="V80" s="4">
        <f t="shared" si="239"/>
        <v>0.26581617811942237</v>
      </c>
      <c r="W80" s="1">
        <f t="shared" si="240"/>
        <v>0.54386273981809963</v>
      </c>
    </row>
    <row r="81" spans="1:23">
      <c r="A81" s="36" t="s">
        <v>262</v>
      </c>
      <c r="B81">
        <v>135</v>
      </c>
      <c r="C81" s="2">
        <v>158.28</v>
      </c>
      <c r="D81" s="3">
        <v>0.85289999999999999</v>
      </c>
      <c r="E81" s="1">
        <f t="shared" ref="E81" si="241">10%*M81+13%</f>
        <v>0.21999800800000002</v>
      </c>
      <c r="F81" s="30">
        <f t="shared" ref="F81" si="242">IF(G81="",($F$1*C81-B81)/B81,H81/B81)</f>
        <v>2.1433599999999876E-2</v>
      </c>
      <c r="G81" s="9"/>
      <c r="H81" s="20">
        <f t="shared" ref="H81" si="243">IF(G81="",$F$1*C81-B81,G81-B81)</f>
        <v>2.8935359999999832</v>
      </c>
      <c r="I81" t="s">
        <v>7</v>
      </c>
      <c r="J81" t="s">
        <v>268</v>
      </c>
      <c r="K81" s="2">
        <f t="shared" ref="K81" si="244">D81*C81</f>
        <v>134.99701200000001</v>
      </c>
      <c r="L81" s="2">
        <f t="shared" ref="L81" si="245">K81-B81</f>
        <v>-2.9879999999877782E-3</v>
      </c>
      <c r="M81" s="1">
        <f t="shared" ref="M81" si="246">K81/150</f>
        <v>0.89998008000000007</v>
      </c>
      <c r="N81" s="6">
        <f t="shared" ref="N81" si="247">N80+C81-P81</f>
        <v>6305.3800000000019</v>
      </c>
      <c r="O81" s="2">
        <f t="shared" ref="O81" si="248">N81*D81</f>
        <v>5377.8586020000012</v>
      </c>
      <c r="P81" s="2"/>
      <c r="Q81" s="16"/>
      <c r="R81" s="6">
        <f t="shared" ref="R81" si="249">Q81+R80</f>
        <v>6730.5199999999995</v>
      </c>
      <c r="S81" s="6">
        <f t="shared" ref="S81" si="250">O81+R81</f>
        <v>12108.378602000001</v>
      </c>
      <c r="T81">
        <f t="shared" ref="T81" si="251">T80+B81</f>
        <v>11325</v>
      </c>
      <c r="U81" s="4">
        <f t="shared" ref="U81" si="252">S81/T81-1</f>
        <v>6.917250348785875E-2</v>
      </c>
      <c r="V81" s="4">
        <f t="shared" ref="V81" si="253">O81/(T81-R81)-1</f>
        <v>0.17050430124845484</v>
      </c>
      <c r="W81" s="1">
        <f t="shared" ref="W81" si="254">R81/S81</f>
        <v>0.55585642151033221</v>
      </c>
    </row>
    <row r="82" spans="1:23">
      <c r="A82" s="36" t="s">
        <v>263</v>
      </c>
      <c r="B82">
        <v>90</v>
      </c>
      <c r="C82" s="2">
        <v>104.2</v>
      </c>
      <c r="D82" s="3">
        <v>0.86370000000000002</v>
      </c>
      <c r="E82" s="1">
        <f t="shared" ref="E82:E86" si="255">10%*M82+13%</f>
        <v>0.18999836000000001</v>
      </c>
      <c r="F82" s="30">
        <f t="shared" ref="F82:F86" si="256">IF(G82="",($F$1*C82-B82)/B82,H82/B82)</f>
        <v>8.6559999999999433E-3</v>
      </c>
      <c r="G82" s="9"/>
      <c r="H82" s="20">
        <f t="shared" ref="H82:H86" si="257">IF(G82="",$F$1*C82-B82,G82-B82)</f>
        <v>0.77903999999999485</v>
      </c>
      <c r="I82" t="s">
        <v>7</v>
      </c>
      <c r="J82" t="s">
        <v>271</v>
      </c>
      <c r="K82" s="2">
        <f t="shared" ref="K82:K86" si="258">D82*C82</f>
        <v>89.997540000000001</v>
      </c>
      <c r="L82" s="2">
        <f t="shared" ref="L82:L86" si="259">K82-B82</f>
        <v>-2.4599999999992406E-3</v>
      </c>
      <c r="M82" s="1">
        <f t="shared" ref="M82:M86" si="260">K82/150</f>
        <v>0.59998359999999995</v>
      </c>
      <c r="N82" s="6">
        <f t="shared" ref="N82:N84" si="261">N81+C82-P82</f>
        <v>6409.5800000000017</v>
      </c>
      <c r="O82" s="2">
        <f t="shared" ref="O82:O86" si="262">N82*D82</f>
        <v>5535.9542460000021</v>
      </c>
      <c r="P82" s="2"/>
      <c r="Q82" s="16"/>
      <c r="R82" s="6">
        <f t="shared" ref="R82:R84" si="263">Q82+R81</f>
        <v>6730.5199999999995</v>
      </c>
      <c r="S82" s="6">
        <f t="shared" ref="S82:S86" si="264">O82+R82</f>
        <v>12266.474246000002</v>
      </c>
      <c r="T82">
        <f t="shared" ref="T82:T84" si="265">T81+B82</f>
        <v>11415</v>
      </c>
      <c r="U82" s="4">
        <f t="shared" ref="U82:U86" si="266">S82/T82-1</f>
        <v>7.4592575208059619E-2</v>
      </c>
      <c r="V82" s="4">
        <f t="shared" ref="V82:V86" si="267">O82/(T82-R82)-1</f>
        <v>0.18176494424141021</v>
      </c>
      <c r="W82" s="1">
        <f t="shared" ref="W82:W86" si="268">R82/S82</f>
        <v>0.54869230269608793</v>
      </c>
    </row>
    <row r="83" spans="1:23">
      <c r="A83" s="36" t="s">
        <v>264</v>
      </c>
      <c r="B83">
        <v>90</v>
      </c>
      <c r="C83" s="2">
        <v>104.64</v>
      </c>
      <c r="D83" s="3">
        <v>0.86009999999999998</v>
      </c>
      <c r="E83" s="1">
        <f t="shared" si="255"/>
        <v>0.190000576</v>
      </c>
      <c r="F83" s="30">
        <f t="shared" si="256"/>
        <v>1.2915200000000009E-2</v>
      </c>
      <c r="G83" s="9"/>
      <c r="H83" s="20">
        <f t="shared" si="257"/>
        <v>1.1623680000000007</v>
      </c>
      <c r="I83" t="s">
        <v>7</v>
      </c>
      <c r="J83" t="s">
        <v>273</v>
      </c>
      <c r="K83" s="2">
        <f t="shared" si="258"/>
        <v>90.000863999999993</v>
      </c>
      <c r="L83" s="2">
        <f t="shared" si="259"/>
        <v>8.6399999999287047E-4</v>
      </c>
      <c r="M83" s="1">
        <f t="shared" si="260"/>
        <v>0.60000575999999994</v>
      </c>
      <c r="N83" s="6">
        <f t="shared" si="261"/>
        <v>6514.2200000000021</v>
      </c>
      <c r="O83" s="2">
        <f t="shared" si="262"/>
        <v>5602.8806220000015</v>
      </c>
      <c r="P83" s="2"/>
      <c r="Q83" s="16"/>
      <c r="R83" s="6">
        <f t="shared" si="263"/>
        <v>6730.5199999999995</v>
      </c>
      <c r="S83" s="6">
        <f t="shared" si="264"/>
        <v>12333.400622000001</v>
      </c>
      <c r="T83">
        <f t="shared" si="265"/>
        <v>11505</v>
      </c>
      <c r="U83" s="4">
        <f t="shared" si="266"/>
        <v>7.2003530812690286E-2</v>
      </c>
      <c r="V83" s="4">
        <f t="shared" si="267"/>
        <v>0.17350593614383159</v>
      </c>
      <c r="W83" s="1">
        <f t="shared" si="268"/>
        <v>0.54571486050605311</v>
      </c>
    </row>
    <row r="84" spans="1:23">
      <c r="A84" s="36" t="s">
        <v>265</v>
      </c>
      <c r="B84">
        <v>90</v>
      </c>
      <c r="C84" s="2">
        <v>105.82</v>
      </c>
      <c r="D84" s="3">
        <v>0.85050000000000003</v>
      </c>
      <c r="E84" s="1">
        <f t="shared" si="255"/>
        <v>0.18999994000000001</v>
      </c>
      <c r="F84" s="30">
        <f t="shared" si="256"/>
        <v>2.4337599999999938E-2</v>
      </c>
      <c r="G84" s="9"/>
      <c r="H84" s="20">
        <f t="shared" si="257"/>
        <v>2.1903839999999946</v>
      </c>
      <c r="I84" t="s">
        <v>7</v>
      </c>
      <c r="J84" t="s">
        <v>275</v>
      </c>
      <c r="K84" s="2">
        <f t="shared" si="258"/>
        <v>89.99991</v>
      </c>
      <c r="L84" s="2">
        <f t="shared" si="259"/>
        <v>-9.0000000000145519E-5</v>
      </c>
      <c r="M84" s="1">
        <f t="shared" si="260"/>
        <v>0.59999939999999996</v>
      </c>
      <c r="N84" s="6">
        <f t="shared" si="261"/>
        <v>6620.0400000000018</v>
      </c>
      <c r="O84" s="2">
        <f t="shared" si="262"/>
        <v>5630.3440200000014</v>
      </c>
      <c r="P84" s="2"/>
      <c r="Q84" s="16"/>
      <c r="R84" s="6">
        <f t="shared" si="263"/>
        <v>6730.5199999999995</v>
      </c>
      <c r="S84" s="6">
        <f t="shared" si="264"/>
        <v>12360.864020000001</v>
      </c>
      <c r="T84">
        <f t="shared" si="265"/>
        <v>11595</v>
      </c>
      <c r="U84" s="4">
        <f t="shared" si="266"/>
        <v>6.6051230702889319E-2</v>
      </c>
      <c r="V84" s="4">
        <f t="shared" si="267"/>
        <v>0.15744005936914141</v>
      </c>
      <c r="W84" s="1">
        <f t="shared" si="268"/>
        <v>0.54450238989037913</v>
      </c>
    </row>
    <row r="85" spans="1:23">
      <c r="A85" s="10" t="s">
        <v>278</v>
      </c>
      <c r="B85" s="26">
        <v>500</v>
      </c>
      <c r="C85" s="27">
        <v>587.89</v>
      </c>
      <c r="D85" s="28">
        <v>0.85050000000000003</v>
      </c>
      <c r="E85" s="32">
        <v>0.03</v>
      </c>
      <c r="F85" s="30">
        <f t="shared" ref="F85:F86" si="269">IF(G85="",($F$1*C85-B85)/B85,H85/B85)</f>
        <v>3.4599999999999909E-2</v>
      </c>
      <c r="G85" s="31">
        <v>517.29999999999995</v>
      </c>
      <c r="H85" s="33">
        <f t="shared" ref="H85:H86" si="270">IF(G85="",$F$1*C85-B85,G85-B85)</f>
        <v>17.299999999999955</v>
      </c>
      <c r="I85" s="26" t="s">
        <v>11</v>
      </c>
      <c r="J85" s="26" t="s">
        <v>316</v>
      </c>
      <c r="K85" s="2">
        <f t="shared" ref="K85:K86" si="271">D85*C85</f>
        <v>500.00044500000001</v>
      </c>
      <c r="L85" s="2">
        <f t="shared" ref="L85:L86" si="272">K85-B85</f>
        <v>4.4500000001335138E-4</v>
      </c>
      <c r="M85" s="1">
        <v>0</v>
      </c>
      <c r="N85" s="6">
        <f t="shared" ref="N85:N86" si="273">N84+C85-P85</f>
        <v>7207.9300000000021</v>
      </c>
      <c r="O85" s="2">
        <f t="shared" ref="O85:O86" si="274">N85*D85</f>
        <v>6130.3444650000019</v>
      </c>
      <c r="P85" s="2"/>
      <c r="Q85" s="16"/>
      <c r="R85" s="6">
        <f t="shared" ref="R85:R86" si="275">Q85+R84</f>
        <v>6730.5199999999995</v>
      </c>
      <c r="S85" s="6">
        <f t="shared" ref="S85:S86" si="276">O85+R85</f>
        <v>12860.864465000002</v>
      </c>
      <c r="T85">
        <f t="shared" ref="T85:T86" si="277">T84+B85</f>
        <v>12095</v>
      </c>
      <c r="U85" s="4">
        <f t="shared" ref="U85:U86" si="278">S85/T85-1</f>
        <v>6.3320749483257721E-2</v>
      </c>
      <c r="V85" s="4">
        <f t="shared" ref="V85:V86" si="279">O85/(T85-R85)-1</f>
        <v>0.1427658347127776</v>
      </c>
      <c r="W85" s="1">
        <f t="shared" ref="W85:W86" si="280">R85/S85</f>
        <v>0.5233334056444392</v>
      </c>
    </row>
    <row r="86" spans="1:23">
      <c r="A86" s="36" t="s">
        <v>266</v>
      </c>
      <c r="B86">
        <v>90</v>
      </c>
      <c r="C86" s="2">
        <v>102.35</v>
      </c>
      <c r="D86" s="3">
        <v>0.87929999999999997</v>
      </c>
      <c r="E86" s="1">
        <f t="shared" ref="E85:E86" si="281">10%*M86+13%</f>
        <v>0.18999757</v>
      </c>
      <c r="F86" s="30">
        <f t="shared" si="269"/>
        <v>-9.2520000000001178E-3</v>
      </c>
      <c r="G86" s="9"/>
      <c r="H86" s="20">
        <f t="shared" si="270"/>
        <v>-0.83268000000001052</v>
      </c>
      <c r="I86" t="s">
        <v>7</v>
      </c>
      <c r="J86" t="s">
        <v>277</v>
      </c>
      <c r="K86" s="2">
        <f t="shared" si="271"/>
        <v>89.996354999999994</v>
      </c>
      <c r="L86" s="2">
        <f t="shared" si="272"/>
        <v>-3.6450000000058935E-3</v>
      </c>
      <c r="M86" s="1">
        <f t="shared" ref="M85:M86" si="282">K86/150</f>
        <v>0.5999757</v>
      </c>
      <c r="N86" s="6">
        <f t="shared" si="273"/>
        <v>6722.3900000000021</v>
      </c>
      <c r="O86" s="2">
        <f t="shared" si="274"/>
        <v>5910.9975270000014</v>
      </c>
      <c r="P86" s="2">
        <v>587.89</v>
      </c>
      <c r="Q86" s="16">
        <v>517.29999999999995</v>
      </c>
      <c r="R86" s="6">
        <f t="shared" si="275"/>
        <v>7247.82</v>
      </c>
      <c r="S86" s="6">
        <f t="shared" si="276"/>
        <v>13158.817527000001</v>
      </c>
      <c r="T86">
        <f t="shared" si="277"/>
        <v>12185</v>
      </c>
      <c r="U86" s="4">
        <f t="shared" si="278"/>
        <v>7.9919370291341885E-2</v>
      </c>
      <c r="V86" s="4">
        <f t="shared" si="279"/>
        <v>0.19724164948411871</v>
      </c>
      <c r="W86" s="1">
        <f t="shared" si="280"/>
        <v>0.55079569156791752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8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2019-05-13T03:27:33Z</dcterms:modified>
</cp:coreProperties>
</file>