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BEDC829B-A8AE-4DD9-8F93-4BB8D8AF7D7C}" xr6:coauthVersionLast="46" xr6:coauthVersionMax="46" xr10:uidLastSave="{00000000-0000-0000-0000-000000000000}"/>
  <bookViews>
    <workbookView xWindow="-120" yWindow="-120" windowWidth="21840" windowHeight="13140" tabRatio="619" activeTab="5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AA182" i="2"/>
  <c r="AA183" i="2"/>
  <c r="AA184" i="2"/>
  <c r="AA185" i="2"/>
  <c r="AA186" i="2"/>
  <c r="AA187" i="2"/>
  <c r="F179" i="2"/>
  <c r="H179" i="2"/>
  <c r="K179" i="2"/>
  <c r="L179" i="2"/>
  <c r="M179" i="2" s="1"/>
  <c r="N179" i="2" s="1"/>
  <c r="O179" i="2"/>
  <c r="P179" i="2" s="1"/>
  <c r="Q179" i="2"/>
  <c r="E179" i="2" s="1"/>
  <c r="AC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M181" i="2" s="1"/>
  <c r="N181" i="2" s="1"/>
  <c r="O181" i="2"/>
  <c r="P181" i="2" s="1"/>
  <c r="Q181" i="2"/>
  <c r="E181" i="2" s="1"/>
  <c r="AC181" i="2" s="1"/>
  <c r="AA181" i="2"/>
  <c r="F182" i="2"/>
  <c r="AC182" i="2" s="1"/>
  <c r="H182" i="2"/>
  <c r="K182" i="2"/>
  <c r="L182" i="2"/>
  <c r="O182" i="2"/>
  <c r="P182" i="2" s="1"/>
  <c r="Q182" i="2"/>
  <c r="E182" i="2" s="1"/>
  <c r="F183" i="2"/>
  <c r="AC183" i="2" s="1"/>
  <c r="H183" i="2"/>
  <c r="K183" i="2"/>
  <c r="L183" i="2"/>
  <c r="O183" i="2"/>
  <c r="P183" i="2" s="1"/>
  <c r="Q183" i="2"/>
  <c r="E183" i="2" s="1"/>
  <c r="F184" i="2"/>
  <c r="AC184" i="2" s="1"/>
  <c r="H184" i="2"/>
  <c r="K184" i="2"/>
  <c r="L184" i="2"/>
  <c r="O184" i="2"/>
  <c r="P184" i="2" s="1"/>
  <c r="Q184" i="2"/>
  <c r="E184" i="2" s="1"/>
  <c r="F185" i="2"/>
  <c r="AC185" i="2" s="1"/>
  <c r="H185" i="2"/>
  <c r="K185" i="2"/>
  <c r="L185" i="2"/>
  <c r="O185" i="2"/>
  <c r="P185" i="2" s="1"/>
  <c r="Q185" i="2"/>
  <c r="E185" i="2" s="1"/>
  <c r="F186" i="2"/>
  <c r="AC186" i="2" s="1"/>
  <c r="H186" i="2"/>
  <c r="K186" i="2"/>
  <c r="L186" i="2"/>
  <c r="O186" i="2"/>
  <c r="P186" i="2" s="1"/>
  <c r="Q186" i="2"/>
  <c r="E186" i="2" s="1"/>
  <c r="F187" i="2"/>
  <c r="AC187" i="2" s="1"/>
  <c r="H187" i="2"/>
  <c r="K187" i="2"/>
  <c r="L187" i="2"/>
  <c r="O187" i="2"/>
  <c r="P187" i="2" s="1"/>
  <c r="Q187" i="2"/>
  <c r="E187" i="2" s="1"/>
  <c r="R182" i="1"/>
  <c r="S182" i="1"/>
  <c r="V182" i="1"/>
  <c r="W182" i="1"/>
  <c r="Z182" i="1" s="1"/>
  <c r="AB182" i="1" s="1"/>
  <c r="X182" i="1"/>
  <c r="Y182" i="1"/>
  <c r="AA182" i="1"/>
  <c r="AC182" i="1"/>
  <c r="R183" i="1"/>
  <c r="S183" i="1"/>
  <c r="V183" i="1"/>
  <c r="W183" i="1"/>
  <c r="Z183" i="1" s="1"/>
  <c r="AB183" i="1" s="1"/>
  <c r="X183" i="1"/>
  <c r="Y183" i="1"/>
  <c r="AA183" i="1"/>
  <c r="AC183" i="1"/>
  <c r="R184" i="1"/>
  <c r="S184" i="1"/>
  <c r="V184" i="1"/>
  <c r="W184" i="1"/>
  <c r="Z184" i="1" s="1"/>
  <c r="AB184" i="1" s="1"/>
  <c r="X184" i="1"/>
  <c r="Y184" i="1"/>
  <c r="AA184" i="1"/>
  <c r="AC184" i="1"/>
  <c r="R185" i="1"/>
  <c r="S185" i="1"/>
  <c r="V185" i="1"/>
  <c r="W185" i="1"/>
  <c r="Z185" i="1" s="1"/>
  <c r="AB185" i="1" s="1"/>
  <c r="X185" i="1"/>
  <c r="Y185" i="1"/>
  <c r="AA185" i="1"/>
  <c r="AC185" i="1"/>
  <c r="R186" i="1"/>
  <c r="S186" i="1"/>
  <c r="V186" i="1"/>
  <c r="W186" i="1"/>
  <c r="Z186" i="1" s="1"/>
  <c r="AB186" i="1" s="1"/>
  <c r="X186" i="1"/>
  <c r="Y186" i="1"/>
  <c r="AA186" i="1"/>
  <c r="AC186" i="1"/>
  <c r="R187" i="1"/>
  <c r="S187" i="1"/>
  <c r="V187" i="1"/>
  <c r="W187" i="1"/>
  <c r="Z187" i="1" s="1"/>
  <c r="AB187" i="1" s="1"/>
  <c r="X187" i="1"/>
  <c r="Y187" i="1"/>
  <c r="AA187" i="1"/>
  <c r="AC187" i="1"/>
  <c r="F179" i="1"/>
  <c r="H179" i="1"/>
  <c r="K179" i="1"/>
  <c r="L179" i="1"/>
  <c r="M179" i="1" s="1"/>
  <c r="N179" i="1" s="1"/>
  <c r="O179" i="1"/>
  <c r="P179" i="1" s="1"/>
  <c r="Q179" i="1"/>
  <c r="E179" i="1" s="1"/>
  <c r="AC179" i="1" s="1"/>
  <c r="AA179" i="1"/>
  <c r="F180" i="1"/>
  <c r="H180" i="1"/>
  <c r="K180" i="1"/>
  <c r="L180" i="1"/>
  <c r="M180" i="1" s="1"/>
  <c r="N180" i="1" s="1"/>
  <c r="O180" i="1"/>
  <c r="P180" i="1" s="1"/>
  <c r="Q180" i="1"/>
  <c r="E180" i="1" s="1"/>
  <c r="AA180" i="1"/>
  <c r="F181" i="1"/>
  <c r="H181" i="1"/>
  <c r="K181" i="1"/>
  <c r="L181" i="1"/>
  <c r="M181" i="1" s="1"/>
  <c r="N181" i="1" s="1"/>
  <c r="O181" i="1"/>
  <c r="P181" i="1" s="1"/>
  <c r="Q181" i="1"/>
  <c r="E181" i="1" s="1"/>
  <c r="AC181" i="1" s="1"/>
  <c r="AA181" i="1"/>
  <c r="F182" i="1"/>
  <c r="H182" i="1"/>
  <c r="K182" i="1"/>
  <c r="L182" i="1"/>
  <c r="M182" i="1" s="1"/>
  <c r="N182" i="1" s="1"/>
  <c r="O182" i="1"/>
  <c r="P182" i="1" s="1"/>
  <c r="Q182" i="1"/>
  <c r="E182" i="1" s="1"/>
  <c r="F183" i="1"/>
  <c r="H183" i="1"/>
  <c r="K183" i="1"/>
  <c r="L183" i="1"/>
  <c r="M183" i="1" s="1"/>
  <c r="N183" i="1" s="1"/>
  <c r="O183" i="1"/>
  <c r="P183" i="1" s="1"/>
  <c r="Q183" i="1"/>
  <c r="E183" i="1" s="1"/>
  <c r="F184" i="1"/>
  <c r="H184" i="1"/>
  <c r="K184" i="1"/>
  <c r="L184" i="1"/>
  <c r="M184" i="1" s="1"/>
  <c r="N184" i="1" s="1"/>
  <c r="O184" i="1"/>
  <c r="P184" i="1" s="1"/>
  <c r="Q184" i="1"/>
  <c r="E184" i="1" s="1"/>
  <c r="F185" i="1"/>
  <c r="H185" i="1"/>
  <c r="K185" i="1"/>
  <c r="L185" i="1"/>
  <c r="M185" i="1" s="1"/>
  <c r="N185" i="1" s="1"/>
  <c r="O185" i="1"/>
  <c r="P185" i="1" s="1"/>
  <c r="Q185" i="1"/>
  <c r="E185" i="1" s="1"/>
  <c r="F186" i="1"/>
  <c r="H186" i="1"/>
  <c r="K186" i="1"/>
  <c r="L186" i="1"/>
  <c r="M186" i="1" s="1"/>
  <c r="N186" i="1" s="1"/>
  <c r="O186" i="1"/>
  <c r="P186" i="1" s="1"/>
  <c r="Q186" i="1"/>
  <c r="E186" i="1" s="1"/>
  <c r="F187" i="1"/>
  <c r="H187" i="1"/>
  <c r="K187" i="1"/>
  <c r="L187" i="1"/>
  <c r="M187" i="1" s="1"/>
  <c r="N187" i="1" s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178" i="2" l="1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AC444" i="11"/>
  <c r="M445" i="1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45" i="11"/>
  <c r="N433" i="11"/>
  <c r="N437" i="11"/>
  <c r="N439" i="11"/>
  <c r="N443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M78" i="2" s="1"/>
  <c r="N78" i="2" s="1"/>
  <c r="O78" i="2"/>
  <c r="P78" i="2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Y390" i="11" l="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C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7" i="2" l="1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M26" i="2" s="1"/>
  <c r="N26" i="2" s="1"/>
  <c r="O26" i="2"/>
  <c r="P26" i="2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W403" i="11" l="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9" i="2"/>
  <c r="H9" i="2"/>
  <c r="K9" i="2"/>
  <c r="L9" i="2"/>
  <c r="O9" i="2"/>
  <c r="P9" i="2" s="1"/>
  <c r="Q9" i="2"/>
  <c r="E9" i="2" s="1"/>
  <c r="AA9" i="2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M9" i="2"/>
  <c r="N9" i="2" s="1"/>
  <c r="AC12" i="2"/>
  <c r="AC13" i="2"/>
  <c r="AC9" i="2"/>
  <c r="AC11" i="2"/>
  <c r="AC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M8" i="2"/>
  <c r="N8" i="2" s="1"/>
  <c r="M7" i="2"/>
  <c r="N7" i="2" s="1"/>
  <c r="M6" i="2"/>
  <c r="N6" i="2" s="1"/>
  <c r="AC6" i="2"/>
  <c r="AC7" i="2"/>
  <c r="AC8" i="2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F3" i="2"/>
  <c r="H3" i="2"/>
  <c r="K3" i="2"/>
  <c r="L3" i="2"/>
  <c r="O3" i="2"/>
  <c r="P3" i="2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M3" i="2" l="1"/>
  <c r="N3" i="2" s="1"/>
  <c r="V415" i="1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M5" i="2"/>
  <c r="N5" i="2" s="1"/>
  <c r="M4" i="2"/>
  <c r="N4" i="2" s="1"/>
  <c r="AC4" i="2"/>
  <c r="AC3" i="2"/>
  <c r="AC5" i="2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H1" i="2"/>
  <c r="AA6" i="2"/>
  <c r="AA7" i="2"/>
  <c r="AA8" i="2"/>
  <c r="AA3" i="2"/>
  <c r="AA4" i="2"/>
  <c r="AA5" i="2"/>
  <c r="H1" i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W422" i="11" l="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R3" i="2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" i="2"/>
  <c r="S3" i="2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S4" i="2"/>
  <c r="R5" i="2"/>
  <c r="W3" i="2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S5" i="2"/>
  <c r="W5" i="2" s="1"/>
  <c r="R6" i="2"/>
  <c r="Y3" i="2"/>
  <c r="Z3" i="2"/>
  <c r="AB3" i="2" s="1"/>
  <c r="W4" i="2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S6" i="2"/>
  <c r="R7" i="2"/>
  <c r="Y4" i="2"/>
  <c r="Z4" i="2"/>
  <c r="AB4" i="2" s="1"/>
  <c r="Y5" i="2"/>
  <c r="Z5" i="2"/>
  <c r="AB5" i="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S7" i="2"/>
  <c r="R8" i="2"/>
  <c r="W6" i="2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S8" i="2"/>
  <c r="W8" i="2" s="1"/>
  <c r="R9" i="2"/>
  <c r="Z6" i="2"/>
  <c r="AB6" i="2" s="1"/>
  <c r="Y6" i="2"/>
  <c r="W7" i="2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S9" i="2"/>
  <c r="Z7" i="2"/>
  <c r="AB7" i="2" s="1"/>
  <c r="Y7" i="2"/>
  <c r="Y8" i="2"/>
  <c r="Z8" i="2"/>
  <c r="AB8" i="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W9" i="2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Z9" i="2"/>
  <c r="AB9" i="2" s="1"/>
  <c r="Y9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Y178" i="2" l="1"/>
  <c r="S179" i="2"/>
  <c r="W179" i="2" s="1"/>
  <c r="R180" i="2"/>
  <c r="S125" i="1"/>
  <c r="R126" i="1"/>
  <c r="W124" i="1"/>
  <c r="Y123" i="1"/>
  <c r="Z123" i="1"/>
  <c r="AB123" i="1" s="1"/>
  <c r="S180" i="2" l="1"/>
  <c r="W180" i="2" s="1"/>
  <c r="R181" i="2"/>
  <c r="Z179" i="2"/>
  <c r="AB179" i="2" s="1"/>
  <c r="Y179" i="2"/>
  <c r="W125" i="1"/>
  <c r="Y124" i="1"/>
  <c r="Z124" i="1"/>
  <c r="AB124" i="1" s="1"/>
  <c r="S126" i="1"/>
  <c r="R127" i="1"/>
  <c r="S181" i="2" l="1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R183" i="2" l="1"/>
  <c r="S182" i="2"/>
  <c r="W182" i="2" s="1"/>
  <c r="S128" i="1"/>
  <c r="R129" i="1"/>
  <c r="W127" i="1"/>
  <c r="Y126" i="1"/>
  <c r="Z126" i="1"/>
  <c r="AB126" i="1" s="1"/>
  <c r="Z182" i="2" l="1"/>
  <c r="AB182" i="2" s="1"/>
  <c r="Y182" i="2"/>
  <c r="R184" i="2"/>
  <c r="S183" i="2"/>
  <c r="W183" i="2" s="1"/>
  <c r="W128" i="1"/>
  <c r="Y127" i="1"/>
  <c r="Z127" i="1"/>
  <c r="AB127" i="1" s="1"/>
  <c r="R130" i="1"/>
  <c r="S129" i="1"/>
  <c r="Z183" i="2" l="1"/>
  <c r="AB183" i="2" s="1"/>
  <c r="Y183" i="2"/>
  <c r="R185" i="2"/>
  <c r="S184" i="2"/>
  <c r="W184" i="2" s="1"/>
  <c r="R131" i="1"/>
  <c r="S130" i="1"/>
  <c r="W129" i="1"/>
  <c r="Z128" i="1"/>
  <c r="AB128" i="1" s="1"/>
  <c r="Y128" i="1"/>
  <c r="Z184" i="2" l="1"/>
  <c r="AB184" i="2" s="1"/>
  <c r="Y184" i="2"/>
  <c r="R186" i="2"/>
  <c r="S185" i="2"/>
  <c r="W185" i="2" s="1"/>
  <c r="R132" i="1"/>
  <c r="S131" i="1"/>
  <c r="Y129" i="1"/>
  <c r="Z129" i="1"/>
  <c r="AB129" i="1" s="1"/>
  <c r="W130" i="1"/>
  <c r="Z185" i="2" l="1"/>
  <c r="AB185" i="2" s="1"/>
  <c r="Y185" i="2"/>
  <c r="R187" i="2"/>
  <c r="S187" i="2" s="1"/>
  <c r="W187" i="2" s="1"/>
  <c r="S186" i="2"/>
  <c r="W186" i="2" s="1"/>
  <c r="R133" i="1"/>
  <c r="S132" i="1"/>
  <c r="Y130" i="1"/>
  <c r="Z130" i="1"/>
  <c r="AB130" i="1" s="1"/>
  <c r="W131" i="1"/>
  <c r="Z186" i="2" l="1"/>
  <c r="AB186" i="2" s="1"/>
  <c r="Y186" i="2"/>
  <c r="Z187" i="2"/>
  <c r="AB187" i="2" s="1"/>
  <c r="Y187" i="2"/>
  <c r="R134" i="1"/>
  <c r="S133" i="1"/>
  <c r="Y131" i="1"/>
  <c r="Z131" i="1"/>
  <c r="AB131" i="1" s="1"/>
  <c r="W132" i="1"/>
  <c r="S134" i="1" l="1"/>
  <c r="R135" i="1"/>
  <c r="Z132" i="1"/>
  <c r="AB132" i="1" s="1"/>
  <c r="Y132" i="1"/>
  <c r="W133" i="1"/>
  <c r="W134" i="1" l="1"/>
  <c r="Z133" i="1"/>
  <c r="AB133" i="1" s="1"/>
  <c r="Y133" i="1"/>
  <c r="S135" i="1"/>
  <c r="R136" i="1"/>
  <c r="R137" i="1" s="1"/>
  <c r="S137" i="1" l="1"/>
  <c r="R138" i="1"/>
  <c r="S136" i="1"/>
  <c r="W136" i="1" s="1"/>
  <c r="W135" i="1"/>
  <c r="Y134" i="1"/>
  <c r="Z134" i="1"/>
  <c r="AB134" i="1" s="1"/>
  <c r="W137" i="1" l="1"/>
  <c r="S138" i="1"/>
  <c r="R139" i="1"/>
  <c r="Y136" i="1"/>
  <c r="Z136" i="1"/>
  <c r="AB136" i="1" s="1"/>
  <c r="Z135" i="1"/>
  <c r="AB135" i="1" s="1"/>
  <c r="Y135" i="1"/>
  <c r="S139" i="1" l="1"/>
  <c r="R140" i="1"/>
  <c r="W138" i="1"/>
  <c r="Z137" i="1"/>
  <c r="AB137" i="1" s="1"/>
  <c r="Y137" i="1"/>
  <c r="W139" i="1" l="1"/>
  <c r="Y138" i="1"/>
  <c r="Z138" i="1"/>
  <c r="AB138" i="1" s="1"/>
  <c r="R141" i="1"/>
  <c r="S140" i="1"/>
  <c r="S141" i="1" l="1"/>
  <c r="R142" i="1"/>
  <c r="W140" i="1"/>
  <c r="Y139" i="1"/>
  <c r="Z139" i="1"/>
  <c r="AB139" i="1" s="1"/>
  <c r="W141" i="1" l="1"/>
  <c r="Z140" i="1"/>
  <c r="AB140" i="1" s="1"/>
  <c r="Y140" i="1"/>
  <c r="R143" i="1"/>
  <c r="S142" i="1"/>
  <c r="S143" i="1" l="1"/>
  <c r="R144" i="1"/>
  <c r="W142" i="1"/>
  <c r="Y141" i="1"/>
  <c r="Z141" i="1"/>
  <c r="AB141" i="1" s="1"/>
  <c r="W143" i="1" l="1"/>
  <c r="Z142" i="1"/>
  <c r="AB142" i="1" s="1"/>
  <c r="Y142" i="1"/>
  <c r="R145" i="1"/>
  <c r="S144" i="1"/>
  <c r="S145" i="1" l="1"/>
  <c r="R146" i="1"/>
  <c r="W144" i="1"/>
  <c r="Y143" i="1"/>
  <c r="Z143" i="1"/>
  <c r="AB143" i="1" s="1"/>
  <c r="W145" i="1" l="1"/>
  <c r="Y144" i="1"/>
  <c r="Z144" i="1"/>
  <c r="AB144" i="1" s="1"/>
  <c r="S146" i="1"/>
  <c r="R147" i="1"/>
  <c r="W146" i="1" l="1"/>
  <c r="R148" i="1"/>
  <c r="S147" i="1"/>
  <c r="Z145" i="1"/>
  <c r="AB145" i="1" s="1"/>
  <c r="Y145" i="1"/>
  <c r="S148" i="1" l="1"/>
  <c r="R149" i="1"/>
  <c r="W147" i="1"/>
  <c r="Y146" i="1"/>
  <c r="Z146" i="1"/>
  <c r="AB146" i="1" s="1"/>
  <c r="W148" i="1" l="1"/>
  <c r="Y147" i="1"/>
  <c r="Z147" i="1"/>
  <c r="AB147" i="1" s="1"/>
  <c r="S149" i="1"/>
  <c r="R150" i="1"/>
  <c r="W149" i="1" l="1"/>
  <c r="R151" i="1"/>
  <c r="S150" i="1"/>
  <c r="Z148" i="1"/>
  <c r="AB148" i="1" s="1"/>
  <c r="Y148" i="1"/>
  <c r="S151" i="1" l="1"/>
  <c r="W151" i="1" s="1"/>
  <c r="R152" i="1"/>
  <c r="W150" i="1"/>
  <c r="Y149" i="1"/>
  <c r="Z149" i="1"/>
  <c r="AB149" i="1" s="1"/>
  <c r="S152" i="1" l="1"/>
  <c r="W152" i="1" s="1"/>
  <c r="R153" i="1"/>
  <c r="Y150" i="1"/>
  <c r="Z150" i="1"/>
  <c r="AB150" i="1" s="1"/>
  <c r="Z151" i="1"/>
  <c r="AB151" i="1" s="1"/>
  <c r="Y151" i="1"/>
  <c r="R154" i="1" l="1"/>
  <c r="S153" i="1"/>
  <c r="Y152" i="1"/>
  <c r="Z152" i="1"/>
  <c r="AB152" i="1" s="1"/>
  <c r="W153" i="1" l="1"/>
  <c r="S154" i="1"/>
  <c r="R155" i="1"/>
  <c r="Z153" i="1" l="1"/>
  <c r="AB153" i="1" s="1"/>
  <c r="Y153" i="1"/>
  <c r="R156" i="1"/>
  <c r="S155" i="1"/>
  <c r="W154" i="1"/>
  <c r="S156" i="1" l="1"/>
  <c r="W156" i="1" s="1"/>
  <c r="R157" i="1"/>
  <c r="Z154" i="1"/>
  <c r="AB154" i="1" s="1"/>
  <c r="Y154" i="1"/>
  <c r="W155" i="1"/>
  <c r="S157" i="1" l="1"/>
  <c r="R158" i="1"/>
  <c r="Y155" i="1"/>
  <c r="Z155" i="1"/>
  <c r="AB155" i="1" s="1"/>
  <c r="Y156" i="1"/>
  <c r="Z156" i="1"/>
  <c r="AB156" i="1" s="1"/>
  <c r="W157" i="1" l="1"/>
  <c r="S158" i="1"/>
  <c r="R159" i="1"/>
  <c r="W158" i="1" l="1"/>
  <c r="S159" i="1"/>
  <c r="R160" i="1"/>
  <c r="Z157" i="1"/>
  <c r="AB157" i="1" s="1"/>
  <c r="Y157" i="1"/>
  <c r="W159" i="1" l="1"/>
  <c r="R161" i="1"/>
  <c r="S160" i="1"/>
  <c r="Y158" i="1"/>
  <c r="Z158" i="1"/>
  <c r="AB158" i="1" s="1"/>
  <c r="S161" i="1" l="1"/>
  <c r="W161" i="1" s="1"/>
  <c r="R162" i="1"/>
  <c r="W160" i="1"/>
  <c r="Y159" i="1"/>
  <c r="Z159" i="1"/>
  <c r="AB159" i="1" s="1"/>
  <c r="S162" i="1" l="1"/>
  <c r="R163" i="1"/>
  <c r="Y160" i="1"/>
  <c r="Z160" i="1"/>
  <c r="AB160" i="1" s="1"/>
  <c r="Z161" i="1"/>
  <c r="AB161" i="1" s="1"/>
  <c r="Y161" i="1"/>
  <c r="S163" i="1" l="1"/>
  <c r="R164" i="1"/>
  <c r="W162" i="1"/>
  <c r="R165" i="1" l="1"/>
  <c r="S164" i="1"/>
  <c r="Y162" i="1"/>
  <c r="Z162" i="1"/>
  <c r="AB162" i="1" s="1"/>
  <c r="W163" i="1"/>
  <c r="W164" i="1" l="1"/>
  <c r="Y163" i="1"/>
  <c r="Z163" i="1"/>
  <c r="AB163" i="1" s="1"/>
  <c r="S165" i="1"/>
  <c r="R166" i="1"/>
  <c r="S166" i="1" l="1"/>
  <c r="R167" i="1"/>
  <c r="W166" i="1"/>
  <c r="Y164" i="1"/>
  <c r="Z164" i="1"/>
  <c r="AB164" i="1" s="1"/>
  <c r="W165" i="1"/>
  <c r="S167" i="1" l="1"/>
  <c r="R168" i="1"/>
  <c r="W167" i="1"/>
  <c r="Z165" i="1"/>
  <c r="AB165" i="1" s="1"/>
  <c r="Y165" i="1"/>
  <c r="Z166" i="1"/>
  <c r="AB166" i="1" s="1"/>
  <c r="Y166" i="1"/>
  <c r="S168" i="1" l="1"/>
  <c r="R169" i="1"/>
  <c r="Z167" i="1"/>
  <c r="AB167" i="1" s="1"/>
  <c r="Y167" i="1"/>
  <c r="W168" i="1" l="1"/>
  <c r="S169" i="1"/>
  <c r="R170" i="1"/>
  <c r="W169" i="1" l="1"/>
  <c r="R171" i="1"/>
  <c r="S170" i="1"/>
  <c r="Z168" i="1"/>
  <c r="AB168" i="1" s="1"/>
  <c r="Y168" i="1"/>
  <c r="S171" i="1" l="1"/>
  <c r="R172" i="1"/>
  <c r="W170" i="1"/>
  <c r="Y169" i="1"/>
  <c r="Z169" i="1"/>
  <c r="AB169" i="1" s="1"/>
  <c r="W171" i="1" l="1"/>
  <c r="Z170" i="1"/>
  <c r="AB170" i="1" s="1"/>
  <c r="Y170" i="1"/>
  <c r="S172" i="1"/>
  <c r="R173" i="1"/>
  <c r="W172" i="1" l="1"/>
  <c r="S173" i="1"/>
  <c r="R174" i="1"/>
  <c r="Z171" i="1"/>
  <c r="AB171" i="1" s="1"/>
  <c r="Y171" i="1"/>
  <c r="W173" i="1" l="1"/>
  <c r="R175" i="1"/>
  <c r="S174" i="1"/>
  <c r="Y172" i="1"/>
  <c r="Z172" i="1"/>
  <c r="AB172" i="1" s="1"/>
  <c r="S175" i="1" l="1"/>
  <c r="R176" i="1"/>
  <c r="R177" i="1" s="1"/>
  <c r="W174" i="1"/>
  <c r="Y173" i="1"/>
  <c r="Z173" i="1"/>
  <c r="AB173" i="1" s="1"/>
  <c r="S177" i="1" l="1"/>
  <c r="W177" i="1" s="1"/>
  <c r="R178" i="1"/>
  <c r="W175" i="1"/>
  <c r="Z174" i="1"/>
  <c r="AB174" i="1" s="1"/>
  <c r="Y174" i="1"/>
  <c r="S176" i="1"/>
  <c r="S178" i="1" l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Y178" i="1" l="1"/>
  <c r="S179" i="1"/>
  <c r="W179" i="1" s="1"/>
  <c r="R180" i="1"/>
  <c r="Z176" i="1"/>
  <c r="AB176" i="1" s="1"/>
  <c r="Y176" i="1"/>
  <c r="Z179" i="1" l="1"/>
  <c r="AB179" i="1" s="1"/>
  <c r="Y179" i="1"/>
  <c r="S180" i="1"/>
  <c r="W180" i="1" s="1"/>
  <c r="R181" i="1"/>
  <c r="S181" i="1" s="1"/>
  <c r="W181" i="1" s="1"/>
  <c r="Z181" i="1" l="1"/>
  <c r="AB181" i="1" s="1"/>
  <c r="Y181" i="1"/>
  <c r="Z180" i="1"/>
  <c r="AB180" i="1" s="1"/>
  <c r="Y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<sst xmlns="http://schemas.openxmlformats.org/spreadsheetml/2006/main" count="5425" uniqueCount="2225">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</sst>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7"/>
  <sheetViews>
    <sheetView zoomScale="80" zoomScaleNormal="80" workbookViewId="0">
      <pane xSplit="1" ySplit="1" topLeftCell="B173" activePane="bottomRight" state="frozen"/>
      <selection activeCell="G436" sqref="G436"/>
      <selection pane="topRight" activeCell="G436" sqref="G436"/>
      <selection pane="bottomLeft" activeCell="G436" sqref="G436"/>
      <selection pane="bottomRight" activeCell="N191" sqref="N19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ROUND(SUM(H2:H19465),2)&amp;"盈利"</f>
        <v>2938.18盈利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TEXT(ROUND(SUM(H2:H19465)/SUM(M2:M19465)*365,4),"0.00%" &amp;  " 
年化")</f>
        <v>37.58%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2021-03-23</v>
      </c>
      <c r="M17" s="18">
        <f ca="1">(L17-K17+1)*B17</f>
        <v>30960</v>
      </c>
      <c r="N17" s="19">
        <f ca="1">H17/M17*365</f>
        <v>0.22895266343669263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2021-03-23</v>
      </c>
      <c r="M19" s="18">
        <f ca="1">(L19-K19+1)*B19</f>
        <v>30480</v>
      </c>
      <c r="N19" s="19">
        <f ca="1">H19/M19*365</f>
        <v>0.22407369160104998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2021-03-23</v>
      </c>
      <c r="M20" s="18">
        <f ca="1">(L20-K20+1)*B20</f>
        <v>30360</v>
      </c>
      <c r="N20" s="19">
        <f ca="1">H20/M20*365</f>
        <v>0.23962935276679825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2021-03-23</v>
      </c>
      <c r="M34" s="18">
        <f ca="1">(L34-K34+1)*B34</f>
        <v>27960</v>
      </c>
      <c r="N34" s="19">
        <f ca="1">H34/M34*365</f>
        <v>0.2622537793276109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2021-03-23</v>
      </c>
      <c r="M35" s="18">
        <f ca="1">(L35-K35+1)*B35</f>
        <v>27840</v>
      </c>
      <c r="N35" s="19">
        <f ca="1">H35/M35*365</f>
        <v>0.26157797108477021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2021-03-23</v>
      </c>
      <c r="M36" s="18">
        <f ca="1">(L36-K36+1)*B36</f>
        <v>27720</v>
      </c>
      <c r="N36" s="19">
        <f ca="1">H36/M36*365</f>
        <v>0.2624511958874457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2021-03-23</v>
      </c>
      <c r="M44" s="18">
        <f ca="1">(L44-K44+1)*B44</f>
        <v>26280</v>
      </c>
      <c r="N44" s="19">
        <f ca="1">H44/M44*365</f>
        <v>0.25879116666666652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2021-03-23</v>
      </c>
      <c r="M45" s="18">
        <f ca="1">(L45-K45+1)*B45</f>
        <v>26160</v>
      </c>
      <c r="N45" s="19">
        <f ca="1">H45/M45*365</f>
        <v>0.26107668654434263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2021-03-23</v>
      </c>
      <c r="M49" s="18">
        <f ca="1">(L49-K49+1)*B49</f>
        <v>25440</v>
      </c>
      <c r="N49" s="19">
        <f ca="1">H49/M49*365</f>
        <v>0.28766700235849046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2021-03-23</v>
      </c>
      <c r="M50" s="18">
        <f ca="1">(L50-K50+1)*B50</f>
        <v>25320</v>
      </c>
      <c r="N50" s="19">
        <f ca="1">H50/M50*365</f>
        <v>0.28647695319905192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2021-03-23</v>
      </c>
      <c r="M53" s="18">
        <f t="shared" ref="M53:M58" ca="1" si="5">(L53-K53+1)*B53</f>
        <v>24960</v>
      </c>
      <c r="N53" s="19">
        <f t="shared" ref="N53:N58" ca="1" si="6">H53/M53*365</f>
        <v>0.2572236744791665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2021-03-23</v>
      </c>
      <c r="M54" s="18">
        <f t="shared" ca="1" si="5"/>
        <v>24600</v>
      </c>
      <c r="N54" s="19">
        <f t="shared" ca="1" si="6"/>
        <v>0.27208448719512196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2021-03-23</v>
      </c>
      <c r="M55" s="18">
        <f t="shared" ca="1" si="5"/>
        <v>24480</v>
      </c>
      <c r="N55" s="19">
        <f t="shared" ca="1" si="6"/>
        <v>0.26285416850490195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2021-03-23</v>
      </c>
      <c r="M56" s="18">
        <f t="shared" ca="1" si="5"/>
        <v>24360</v>
      </c>
      <c r="N56" s="19">
        <f t="shared" ca="1" si="6"/>
        <v>0.26326434113300484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2021-03-23</v>
      </c>
      <c r="M57" s="18">
        <f t="shared" ca="1" si="5"/>
        <v>24240</v>
      </c>
      <c r="N57" s="19">
        <f t="shared" ca="1" si="6"/>
        <v>0.27553264253300319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2021-03-23</v>
      </c>
      <c r="M58" s="18">
        <f t="shared" ca="1" si="5"/>
        <v>24120</v>
      </c>
      <c r="N58" s="19">
        <f t="shared" ca="1" si="6"/>
        <v>0.2959643206882252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2021-03-23</v>
      </c>
      <c r="M68" s="18">
        <f ca="1">(L68-K68+1)*B68</f>
        <v>25245</v>
      </c>
      <c r="N68" s="19">
        <f ca="1">H68/M68*365</f>
        <v>0.33053574430580307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2021-03-23</v>
      </c>
      <c r="M78" s="18">
        <f t="shared" ref="M78:M87" ca="1" si="24">(L78-K78+1)*B78</f>
        <v>22005</v>
      </c>
      <c r="N78" s="19">
        <f t="shared" ref="N78:N87" ca="1" si="25">H78/M78*365</f>
        <v>0.33415327857305144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2021-03-23</v>
      </c>
      <c r="M79" s="18">
        <f t="shared" ca="1" si="24"/>
        <v>19440</v>
      </c>
      <c r="N79" s="19">
        <f t="shared" ca="1" si="25"/>
        <v>0.32767582098765419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2021-03-23</v>
      </c>
      <c r="M80" s="18">
        <f t="shared" ca="1" si="24"/>
        <v>19320</v>
      </c>
      <c r="N80" s="19">
        <f t="shared" ca="1" si="25"/>
        <v>0.34607116045548675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2021-03-23</v>
      </c>
      <c r="M81" s="18">
        <f t="shared" ca="1" si="24"/>
        <v>19200</v>
      </c>
      <c r="N81" s="19">
        <f t="shared" ca="1" si="25"/>
        <v>0.35047896927083366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2021-03-23</v>
      </c>
      <c r="M82" s="18">
        <f t="shared" ca="1" si="24"/>
        <v>19080</v>
      </c>
      <c r="N82" s="19">
        <f t="shared" ca="1" si="25"/>
        <v>0.3564482106918237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2021-03-23</v>
      </c>
      <c r="M83" s="18">
        <f t="shared" ca="1" si="24"/>
        <v>18720</v>
      </c>
      <c r="N83" s="19">
        <f t="shared" ca="1" si="25"/>
        <v>0.38325733119658112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2021-03-23</v>
      </c>
      <c r="M84" s="18">
        <f t="shared" ca="1" si="24"/>
        <v>20925</v>
      </c>
      <c r="N84" s="19">
        <f t="shared" ca="1" si="25"/>
        <v>0.36478862270011941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2021-03-23</v>
      </c>
      <c r="M85" s="18">
        <f t="shared" ca="1" si="24"/>
        <v>18480</v>
      </c>
      <c r="N85" s="19">
        <f t="shared" ca="1" si="25"/>
        <v>0.36802120454545434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2021-03-23</v>
      </c>
      <c r="M86" s="18">
        <f t="shared" ca="1" si="24"/>
        <v>18360</v>
      </c>
      <c r="N86" s="19">
        <f t="shared" ca="1" si="25"/>
        <v>0.37825180610021758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2021-03-23</v>
      </c>
      <c r="M87" s="18">
        <f t="shared" ca="1" si="24"/>
        <v>20520</v>
      </c>
      <c r="N87" s="19">
        <f t="shared" ca="1" si="25"/>
        <v>0.41329739766081885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2021-03-23</v>
      </c>
      <c r="M89" s="18">
        <f t="shared" ref="M89:M120" ca="1" si="43">(L89-K89+1)*B89</f>
        <v>19980</v>
      </c>
      <c r="N89" s="19">
        <f t="shared" ref="N89:N120" ca="1" si="44">H89/M89*365</f>
        <v>0.43489419344344316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2021-03-23</v>
      </c>
      <c r="M90" s="18">
        <f t="shared" ca="1" si="43"/>
        <v>19845</v>
      </c>
      <c r="N90" s="19">
        <f t="shared" ca="1" si="44"/>
        <v>0.41540967271352941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2021-03-23</v>
      </c>
      <c r="M91" s="18">
        <f t="shared" ca="1" si="43"/>
        <v>19710</v>
      </c>
      <c r="N91" s="19">
        <f t="shared" ca="1" si="44"/>
        <v>0.39529377777777785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2021-03-23</v>
      </c>
      <c r="M92" s="18">
        <f t="shared" ca="1" si="43"/>
        <v>19575</v>
      </c>
      <c r="N92" s="19">
        <f t="shared" ca="1" si="44"/>
        <v>0.44352502784163511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2021-03-23</v>
      </c>
      <c r="M93" s="18">
        <f t="shared" ca="1" si="43"/>
        <v>19170</v>
      </c>
      <c r="N93" s="19">
        <f t="shared" ca="1" si="44"/>
        <v>0.43715663484611395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2021-03-23</v>
      </c>
      <c r="M94" s="18">
        <f t="shared" ca="1" si="43"/>
        <v>19035</v>
      </c>
      <c r="N94" s="19">
        <f t="shared" ca="1" si="44"/>
        <v>0.40591480299448385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2021-03-23</v>
      </c>
      <c r="M95" s="18">
        <f t="shared" ca="1" si="43"/>
        <v>18900</v>
      </c>
      <c r="N95" s="19">
        <f t="shared" ca="1" si="44"/>
        <v>0.3875295574074073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2021-03-23</v>
      </c>
      <c r="M96" s="18">
        <f t="shared" ca="1" si="43"/>
        <v>18765</v>
      </c>
      <c r="N96" s="19">
        <f t="shared" ca="1" si="44"/>
        <v>0.34820764641620044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2021-03-23</v>
      </c>
      <c r="M97" s="18">
        <f t="shared" ca="1" si="43"/>
        <v>16560</v>
      </c>
      <c r="N97" s="19">
        <f t="shared" ca="1" si="44"/>
        <v>0.35082728804347846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2021-03-23</v>
      </c>
      <c r="M98" s="18">
        <f t="shared" ca="1" si="43"/>
        <v>16200</v>
      </c>
      <c r="N98" s="19">
        <f t="shared" ca="1" si="44"/>
        <v>0.30230784783950665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2021-03-23</v>
      </c>
      <c r="M99" s="18">
        <f t="shared" ca="1" si="43"/>
        <v>16080</v>
      </c>
      <c r="N99" s="19">
        <f t="shared" ca="1" si="44"/>
        <v>0.32064648476368146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2021-03-23</v>
      </c>
      <c r="M100" s="18">
        <f t="shared" ca="1" si="43"/>
        <v>15960</v>
      </c>
      <c r="N100" s="19">
        <f t="shared" ca="1" si="44"/>
        <v>0.35231373433583973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2021-03-23</v>
      </c>
      <c r="M101" s="18">
        <f t="shared" ca="1" si="43"/>
        <v>15840</v>
      </c>
      <c r="N101" s="19">
        <f t="shared" ca="1" si="44"/>
        <v>0.35271523832070684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2021-03-23</v>
      </c>
      <c r="M102" s="18">
        <f t="shared" ca="1" si="43"/>
        <v>15720</v>
      </c>
      <c r="N102" s="19">
        <f t="shared" ca="1" si="44"/>
        <v>0.38693863613231544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2021-03-23</v>
      </c>
      <c r="M103" s="18">
        <f t="shared" ca="1" si="43"/>
        <v>17280</v>
      </c>
      <c r="N103" s="19">
        <f t="shared" ca="1" si="44"/>
        <v>0.36649170515046275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2021-03-23</v>
      </c>
      <c r="M104" s="18">
        <f t="shared" ca="1" si="43"/>
        <v>15240</v>
      </c>
      <c r="N104" s="19">
        <f t="shared" ca="1" si="44"/>
        <v>0.37555755314960626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2021-03-23</v>
      </c>
      <c r="M105" s="18">
        <f t="shared" ca="1" si="43"/>
        <v>15120</v>
      </c>
      <c r="N105" s="19">
        <f t="shared" ca="1" si="44"/>
        <v>0.37996347916666667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2021-03-23</v>
      </c>
      <c r="M106" s="18">
        <f t="shared" ca="1" si="43"/>
        <v>15000</v>
      </c>
      <c r="N106" s="19">
        <f t="shared" ca="1" si="44"/>
        <v>0.3600157789999997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2021-03-23</v>
      </c>
      <c r="M107" s="18">
        <f t="shared" ca="1" si="43"/>
        <v>14880</v>
      </c>
      <c r="N107" s="19">
        <f t="shared" ca="1" si="44"/>
        <v>0.35326380275537678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2021-03-23</v>
      </c>
      <c r="M108" s="18">
        <f t="shared" ca="1" si="43"/>
        <v>14520</v>
      </c>
      <c r="N108" s="19">
        <f t="shared" ca="1" si="44"/>
        <v>0.32244353891184557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2021-03-23</v>
      </c>
      <c r="M109" s="18">
        <f t="shared" ca="1" si="43"/>
        <v>14400</v>
      </c>
      <c r="N109" s="19">
        <f t="shared" ca="1" si="44"/>
        <v>0.34458605694444444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2021-03-23</v>
      </c>
      <c r="M110" s="18">
        <f t="shared" ca="1" si="43"/>
        <v>14280</v>
      </c>
      <c r="N110" s="19">
        <f t="shared" ca="1" si="44"/>
        <v>0.38873190126050439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2021-03-23</v>
      </c>
      <c r="M111" s="18">
        <f t="shared" ca="1" si="43"/>
        <v>14160</v>
      </c>
      <c r="N111" s="19">
        <f t="shared" ca="1" si="44"/>
        <v>0.38695310028248531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2021-03-23</v>
      </c>
      <c r="M112" s="18">
        <f t="shared" ca="1" si="43"/>
        <v>14040</v>
      </c>
      <c r="N112" s="19">
        <f t="shared" ca="1" si="44"/>
        <v>0.34881674750712305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2021-03-23</v>
      </c>
      <c r="M113" s="18">
        <f t="shared" ca="1" si="43"/>
        <v>13680</v>
      </c>
      <c r="N113" s="19">
        <f t="shared" ca="1" si="44"/>
        <v>0.37059888121345064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2021-03-23</v>
      </c>
      <c r="M114" s="18">
        <f t="shared" ca="1" si="43"/>
        <v>13560</v>
      </c>
      <c r="N114" s="19">
        <f t="shared" ca="1" si="44"/>
        <v>0.30236072418879084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2021-03-23</v>
      </c>
      <c r="M115" s="18">
        <f t="shared" ca="1" si="43"/>
        <v>13440</v>
      </c>
      <c r="N115" s="19">
        <f t="shared" ca="1" si="44"/>
        <v>0.3045258820684521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2021-03-23</v>
      </c>
      <c r="M116" s="18">
        <f t="shared" ca="1" si="43"/>
        <v>13320</v>
      </c>
      <c r="N116" s="19">
        <f t="shared" ca="1" si="44"/>
        <v>0.31374103866366365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2021-03-23</v>
      </c>
      <c r="M117" s="18">
        <f t="shared" ca="1" si="43"/>
        <v>13200</v>
      </c>
      <c r="N117" s="19">
        <f t="shared" ca="1" si="44"/>
        <v>0.31115113522727272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2021-03-23</v>
      </c>
      <c r="M118" s="18">
        <f t="shared" ca="1" si="43"/>
        <v>12840</v>
      </c>
      <c r="N118" s="19">
        <f t="shared" ca="1" si="44"/>
        <v>0.34952678582554519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2021-03-23</v>
      </c>
      <c r="M119" s="18">
        <f t="shared" ca="1" si="43"/>
        <v>12720</v>
      </c>
      <c r="N119" s="19">
        <f t="shared" ca="1" si="44"/>
        <v>0.36186013915094267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2021-03-23</v>
      </c>
      <c r="M120" s="18">
        <f t="shared" ca="1" si="43"/>
        <v>12600</v>
      </c>
      <c r="N120" s="19">
        <f t="shared" ca="1" si="44"/>
        <v>0.41433710793650719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2021-03-23</v>
      </c>
      <c r="M121" s="18">
        <f t="shared" ref="M121:M152" ca="1" si="62">(L121-K121+1)*B121</f>
        <v>14040</v>
      </c>
      <c r="N121" s="19">
        <f t="shared" ref="N121:N152" ca="1" si="63">H121/M121*365</f>
        <v>0.42036771830484315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2021-03-23</v>
      </c>
      <c r="M122" s="18">
        <f t="shared" ca="1" si="62"/>
        <v>13905</v>
      </c>
      <c r="N122" s="19">
        <f t="shared" ca="1" si="63"/>
        <v>0.46526173318950004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2021-03-23</v>
      </c>
      <c r="M123" s="18">
        <f t="shared" ca="1" si="62"/>
        <v>13500</v>
      </c>
      <c r="N123" s="19">
        <f t="shared" ca="1" si="63"/>
        <v>0.44356781814814822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2021-03-23</v>
      </c>
      <c r="M124" s="18">
        <f t="shared" ca="1" si="62"/>
        <v>13365</v>
      </c>
      <c r="N124" s="19">
        <f t="shared" ca="1" si="63"/>
        <v>0.43944844781144782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2021-03-23</v>
      </c>
      <c r="M125" s="18">
        <f t="shared" ca="1" si="62"/>
        <v>13230</v>
      </c>
      <c r="N125" s="19">
        <f t="shared" ca="1" si="63"/>
        <v>0.4357879841269845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2021-03-23</v>
      </c>
      <c r="M126" s="18">
        <f t="shared" ca="1" si="62"/>
        <v>13095</v>
      </c>
      <c r="N126" s="19">
        <f t="shared" ca="1" si="63"/>
        <v>0.38981191676212329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2021-03-23</v>
      </c>
      <c r="M127" s="18">
        <f t="shared" ca="1" si="62"/>
        <v>11520</v>
      </c>
      <c r="N127" s="19">
        <f t="shared" ca="1" si="63"/>
        <v>0.40766035720486127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2021-03-23</v>
      </c>
      <c r="M128" s="18">
        <f t="shared" ca="1" si="62"/>
        <v>11160</v>
      </c>
      <c r="N128" s="19">
        <f t="shared" ca="1" si="63"/>
        <v>0.3821893741039421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2021-03-23</v>
      </c>
      <c r="M129" s="18">
        <f t="shared" ca="1" si="62"/>
        <v>11040</v>
      </c>
      <c r="N129" s="19">
        <f t="shared" ca="1" si="63"/>
        <v>0.45401487092391291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2021-03-23</v>
      </c>
      <c r="M130" s="18">
        <f t="shared" ca="1" si="62"/>
        <v>12285</v>
      </c>
      <c r="N130" s="19">
        <f t="shared" ca="1" si="63"/>
        <v>0.42311545746845697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2021-03-23</v>
      </c>
      <c r="M131" s="18">
        <f t="shared" ca="1" si="62"/>
        <v>10800</v>
      </c>
      <c r="N131" s="19">
        <f t="shared" ca="1" si="63"/>
        <v>0.43350742453703683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2021-03-23</v>
      </c>
      <c r="M132" s="18">
        <f t="shared" ca="1" si="62"/>
        <v>12015</v>
      </c>
      <c r="N132" s="19">
        <f t="shared" ca="1" si="63"/>
        <v>0.40272951685393227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2021-03-23</v>
      </c>
      <c r="M133" s="18">
        <f t="shared" ca="1" si="62"/>
        <v>10320</v>
      </c>
      <c r="N133" s="19">
        <f t="shared" ca="1" si="63"/>
        <v>0.39659184641472833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2021-03-23</v>
      </c>
      <c r="M134" s="18">
        <f t="shared" ca="1" si="62"/>
        <v>10200</v>
      </c>
      <c r="N134" s="19">
        <f t="shared" ca="1" si="63"/>
        <v>0.42027295196078379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2021-03-23</v>
      </c>
      <c r="M135" s="18">
        <f t="shared" ca="1" si="62"/>
        <v>10080</v>
      </c>
      <c r="N135" s="19">
        <f t="shared" ca="1" si="63"/>
        <v>0.36256253869047628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2021-03-23</v>
      </c>
      <c r="M136" s="18">
        <f t="shared" ca="1" si="62"/>
        <v>1328</v>
      </c>
      <c r="N136" s="19">
        <f t="shared" ca="1" si="63"/>
        <v>0.28146364834337356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2021-03-23</v>
      </c>
      <c r="M137" s="18">
        <f t="shared" ca="1" si="62"/>
        <v>4450</v>
      </c>
      <c r="N137" s="19">
        <f t="shared" ca="1" si="63"/>
        <v>4.34173651685393E-2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2021-03-23</v>
      </c>
      <c r="M138" s="18">
        <f t="shared" ca="1" si="62"/>
        <v>4440</v>
      </c>
      <c r="N138" s="19">
        <f t="shared" ca="1" si="63"/>
        <v>2.8953871621621535E-2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2021-03-23</v>
      </c>
      <c r="M139" s="18">
        <f t="shared" ca="1" si="62"/>
        <v>4430</v>
      </c>
      <c r="N139" s="19">
        <f t="shared" ca="1" si="63"/>
        <v>2.091136907449204E-2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2021-03-23</v>
      </c>
      <c r="M140" s="18">
        <f t="shared" ca="1" si="62"/>
        <v>4420</v>
      </c>
      <c r="N140" s="19">
        <f t="shared" ca="1" si="63"/>
        <v>7.9567522624433406E-3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2021-03-23</v>
      </c>
      <c r="M141" s="18">
        <f t="shared" ca="1" si="62"/>
        <v>4410</v>
      </c>
      <c r="N141" s="19">
        <f t="shared" ca="1" si="63"/>
        <v>9.6037210884352981E-3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2021-03-23</v>
      </c>
      <c r="M142" s="18">
        <f t="shared" ca="1" si="62"/>
        <v>4380</v>
      </c>
      <c r="N142" s="19">
        <f t="shared" ca="1" si="63"/>
        <v>1.7869916666666708E-2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2021-03-23</v>
      </c>
      <c r="M143" s="18">
        <f t="shared" ca="1" si="62"/>
        <v>4370</v>
      </c>
      <c r="N143" s="19">
        <f t="shared" ca="1" si="63"/>
        <v>-3.4590640732266608E-3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2021-03-23</v>
      </c>
      <c r="M144" s="18">
        <f t="shared" ca="1" si="62"/>
        <v>4360</v>
      </c>
      <c r="N144" s="19">
        <f t="shared" ca="1" si="63"/>
        <v>-1.8193910550458161E-3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2021-03-23</v>
      </c>
      <c r="M145" s="18">
        <f t="shared" ca="1" si="62"/>
        <v>4350</v>
      </c>
      <c r="N145" s="19">
        <f t="shared" ca="1" si="63"/>
        <v>1.4690368965517236E-2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2021-03-23</v>
      </c>
      <c r="M146" s="18">
        <f t="shared" ca="1" si="62"/>
        <v>4340</v>
      </c>
      <c r="N146" s="19">
        <f t="shared" ca="1" si="63"/>
        <v>1.6379417050691111E-2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2021-03-23</v>
      </c>
      <c r="M147" s="18">
        <f t="shared" ca="1" si="62"/>
        <v>4310</v>
      </c>
      <c r="N147" s="19">
        <f t="shared" ca="1" si="63"/>
        <v>6.4931044083526941E-3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2021-03-23</v>
      </c>
      <c r="M148" s="18">
        <f t="shared" ca="1" si="62"/>
        <v>4300</v>
      </c>
      <c r="N148" s="19">
        <f t="shared" ca="1" si="63"/>
        <v>1.9872976744186113E-2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2021-03-23</v>
      </c>
      <c r="M149" s="18">
        <f t="shared" ca="1" si="62"/>
        <v>4290</v>
      </c>
      <c r="N149" s="19">
        <f t="shared" ca="1" si="63"/>
        <v>1.3221337995337964E-2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2021-03-23</v>
      </c>
      <c r="M150" s="18">
        <f t="shared" ca="1" si="62"/>
        <v>4280</v>
      </c>
      <c r="N150" s="19">
        <f t="shared" ca="1" si="63"/>
        <v>-1.749953271028746E-4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2021-03-23</v>
      </c>
      <c r="M151" s="18">
        <f t="shared" ca="1" si="62"/>
        <v>4270</v>
      </c>
      <c r="N151" s="19">
        <f t="shared" ca="1" si="63"/>
        <v>-1.754051522248954E-4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2021-03-23</v>
      </c>
      <c r="M152" s="18">
        <f t="shared" ca="1" si="62"/>
        <v>4240</v>
      </c>
      <c r="N152" s="19">
        <f t="shared" ca="1" si="63"/>
        <v>-8.6478313679245675E-3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2021-03-23</v>
      </c>
      <c r="M153" s="18">
        <f t="shared" ref="M153:M178" ca="1" si="81">(L153-K153+1)*B153</f>
        <v>4230</v>
      </c>
      <c r="N153" s="19">
        <f t="shared" ref="N153:N178" ca="1" si="82">H153/M153*365</f>
        <v>8.3141477541370124E-3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2021-03-23</v>
      </c>
      <c r="M154" s="18">
        <f t="shared" ca="1" si="81"/>
        <v>4220</v>
      </c>
      <c r="N154" s="19">
        <f t="shared" ca="1" si="82"/>
        <v>4.9293163507109017E-3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2021-03-23</v>
      </c>
      <c r="M155" s="18">
        <f t="shared" ca="1" si="81"/>
        <v>4210</v>
      </c>
      <c r="N155" s="19">
        <f t="shared" ca="1" si="82"/>
        <v>2.8829364608076048E-2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2021-03-23</v>
      </c>
      <c r="M156" s="18">
        <f t="shared" ca="1" si="81"/>
        <v>4200</v>
      </c>
      <c r="N156" s="19">
        <f t="shared" ca="1" si="82"/>
        <v>3.2318751190476121E-2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2021-03-23</v>
      </c>
      <c r="M157" s="18">
        <f t="shared" ca="1" si="81"/>
        <v>4170</v>
      </c>
      <c r="N157" s="19">
        <f t="shared" ca="1" si="82"/>
        <v>2.2215195443645024E-2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2021-03-23</v>
      </c>
      <c r="M158" s="18">
        <f t="shared" ca="1" si="81"/>
        <v>4160</v>
      </c>
      <c r="N158" s="19">
        <f t="shared" ca="1" si="82"/>
        <v>1.0180867788461457E-2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2021-03-23</v>
      </c>
      <c r="M159" s="18">
        <f t="shared" ca="1" si="81"/>
        <v>4150</v>
      </c>
      <c r="N159" s="19">
        <f t="shared" ca="1" si="82"/>
        <v>1.1936379518072391E-2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2021-03-23</v>
      </c>
      <c r="M160" s="18">
        <f t="shared" ca="1" si="81"/>
        <v>4140</v>
      </c>
      <c r="N160" s="19">
        <f t="shared" ca="1" si="82"/>
        <v>1.3700371980676296E-2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2021-03-23</v>
      </c>
      <c r="M161" s="18">
        <f t="shared" ca="1" si="81"/>
        <v>4130</v>
      </c>
      <c r="N161" s="19">
        <f t="shared" ca="1" si="82"/>
        <v>1.1994182808716808E-2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2021-03-23</v>
      </c>
      <c r="M162" s="18">
        <f t="shared" ca="1" si="81"/>
        <v>4100</v>
      </c>
      <c r="N162" s="19">
        <f t="shared" ca="1" si="82"/>
        <v>-1.8267804878056179E-4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2021-03-23</v>
      </c>
      <c r="M163" s="18">
        <f t="shared" ca="1" si="81"/>
        <v>4090</v>
      </c>
      <c r="N163" s="19">
        <f t="shared" ca="1" si="82"/>
        <v>-1.7746853300733504E-2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2021-03-23</v>
      </c>
      <c r="M164" s="18">
        <f t="shared" ca="1" si="81"/>
        <v>4080</v>
      </c>
      <c r="N164" s="19">
        <f t="shared" ca="1" si="82"/>
        <v>-3.5397127450980496E-2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2021-03-23</v>
      </c>
      <c r="M165" s="18">
        <f t="shared" ca="1" si="81"/>
        <v>4000</v>
      </c>
      <c r="N165" s="19">
        <f t="shared" ca="1" si="82"/>
        <v>-3.0717396250000025E-2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2021-03-23</v>
      </c>
      <c r="M166" s="18">
        <f t="shared" ca="1" si="81"/>
        <v>3990</v>
      </c>
      <c r="N166" s="19">
        <f t="shared" ca="1" si="82"/>
        <v>-3.2594774436090115E-2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2021-03-23</v>
      </c>
      <c r="M167" s="18">
        <f t="shared" ca="1" si="81"/>
        <v>3960</v>
      </c>
      <c r="N167" s="19">
        <f t="shared" ca="1" si="82"/>
        <v>-5.631231060606051E-3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2021-03-23</v>
      </c>
      <c r="M168" s="18">
        <f t="shared" ca="1" si="81"/>
        <v>3950</v>
      </c>
      <c r="N168" s="19">
        <f t="shared" ca="1" si="82"/>
        <v>-2.0082392405062679E-3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2021-03-23</v>
      </c>
      <c r="M169" s="18">
        <f t="shared" ca="1" si="81"/>
        <v>3940</v>
      </c>
      <c r="N169" s="19">
        <f t="shared" ca="1" si="82"/>
        <v>1.9865541878172636E-2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2021-03-23</v>
      </c>
      <c r="M170" s="18">
        <f t="shared" ca="1" si="81"/>
        <v>3930</v>
      </c>
      <c r="N170" s="19">
        <f t="shared" ca="1" si="82"/>
        <v>1.4432452926208619E-2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2021-03-23</v>
      </c>
      <c r="M171" s="18">
        <f t="shared" ca="1" si="81"/>
        <v>3920</v>
      </c>
      <c r="N171" s="19">
        <f t="shared" ca="1" si="82"/>
        <v>3.8292317602040792E-2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2021-03-23</v>
      </c>
      <c r="M172" s="18">
        <f t="shared" ca="1" si="81"/>
        <v>3880</v>
      </c>
      <c r="N172" s="19">
        <f t="shared" ca="1" si="82"/>
        <v>2.3875609536082407E-2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2021-03-23</v>
      </c>
      <c r="M173" s="18">
        <f t="shared" ca="1" si="81"/>
        <v>3870</v>
      </c>
      <c r="N173" s="19">
        <f t="shared" ca="1" si="82"/>
        <v>3.5074613695090365E-2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2021-03-23</v>
      </c>
      <c r="M174" s="18">
        <f t="shared" ca="1" si="81"/>
        <v>3860</v>
      </c>
      <c r="N174" s="19">
        <f t="shared" ca="1" si="82"/>
        <v>1.8416235751295189E-2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2021-03-23</v>
      </c>
      <c r="M175" s="18">
        <f t="shared" ca="1" si="81"/>
        <v>3850</v>
      </c>
      <c r="N175" s="19">
        <f t="shared" ca="1" si="82"/>
        <v>4.8317846753246699E-2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2021-03-23</v>
      </c>
      <c r="M176" s="18">
        <f t="shared" ca="1" si="81"/>
        <v>3840</v>
      </c>
      <c r="N176" s="19">
        <f t="shared" ca="1" si="82"/>
        <v>5.2185114583333324E-2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2021-03-23</v>
      </c>
      <c r="M177" s="18">
        <f t="shared" ca="1" si="81"/>
        <v>3810</v>
      </c>
      <c r="N177" s="19">
        <f t="shared" ca="1" si="82"/>
        <v>8.6534123359580023E-2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2021-03-23</v>
      </c>
      <c r="M178" s="18">
        <f t="shared" ca="1" si="81"/>
        <v>3800</v>
      </c>
      <c r="N178" s="19">
        <f t="shared" ca="1" si="82"/>
        <v>0.10755637500000009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2021-03-23</v>
      </c>
      <c r="M179" s="18">
        <f t="shared" ref="M179:M187" ca="1" si="106">(L179-K179+1)*B179</f>
        <v>3790</v>
      </c>
      <c r="N179" s="19">
        <f t="shared" ref="N179:N187" ca="1" si="107">H179/M179*365</f>
        <v>0.10215396569920845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2021-03-23</v>
      </c>
      <c r="M180" s="18">
        <f t="shared" ca="1" si="106"/>
        <v>3780</v>
      </c>
      <c r="N180" s="19">
        <f t="shared" ca="1" si="107"/>
        <v>7.7718832010582023E-2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2021-03-23</v>
      </c>
      <c r="M181" s="18">
        <f t="shared" ca="1" si="106"/>
        <v>3770</v>
      </c>
      <c r="N181" s="19">
        <f t="shared" ca="1" si="107"/>
        <v>7.4114072944297033E-2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2021-03-23</v>
      </c>
      <c r="M182" s="18">
        <f t="shared" ca="1" si="106"/>
        <v>3740</v>
      </c>
      <c r="N182" s="19">
        <f t="shared" ca="1" si="107"/>
        <v>9.7757442513368917E-2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2021-03-23</v>
      </c>
      <c r="M183" s="18">
        <f t="shared" ca="1" si="106"/>
        <v>3730</v>
      </c>
      <c r="N183" s="19">
        <f t="shared" ca="1" si="107"/>
        <v>8.839008310991954E-2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2021-03-23</v>
      </c>
      <c r="M184" s="18">
        <f t="shared" ca="1" si="106"/>
        <v>3720</v>
      </c>
      <c r="N184" s="19">
        <f t="shared" ca="1" si="107"/>
        <v>8.4765559139784855E-2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2021-03-23</v>
      </c>
      <c r="M185" s="18">
        <f t="shared" ca="1" si="106"/>
        <v>3710</v>
      </c>
      <c r="N185" s="19">
        <f t="shared" ca="1" si="107"/>
        <v>7.7248954177897552E-2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2021-03-23</v>
      </c>
      <c r="M186" s="18">
        <f t="shared" ca="1" si="106"/>
        <v>3700</v>
      </c>
      <c r="N186" s="19">
        <f t="shared" ca="1" si="107"/>
        <v>0.10463879189189192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7" t="s">
        <v>2203</v>
      </c>
      <c r="B187" s="2">
        <v>10</v>
      </c>
      <c r="C187" s="175">
        <v>4.9000000000000004</v>
      </c>
      <c r="D187" s="176">
        <v>2.0373000000000001</v>
      </c>
      <c r="E187" s="32">
        <f t="shared" si="102"/>
        <v>0.13666666666666666</v>
      </c>
      <c r="F187" s="13">
        <f t="shared" si="103"/>
        <v>-3.5630999999999878E-2</v>
      </c>
      <c r="H187" s="5">
        <f t="shared" si="104"/>
        <v>-0.35630999999999879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2021-03-23</v>
      </c>
      <c r="M187" s="18">
        <f t="shared" ca="1" si="106"/>
        <v>3670</v>
      </c>
      <c r="N187" s="19">
        <f t="shared" ca="1" si="107"/>
        <v>-3.5436825613078898E-2</v>
      </c>
      <c r="O187" s="35">
        <f t="shared" si="108"/>
        <v>9.9827700000000021</v>
      </c>
      <c r="P187" s="35">
        <f t="shared" si="109"/>
        <v>1.7229999999997858E-2</v>
      </c>
      <c r="Q187" s="36">
        <f t="shared" si="110"/>
        <v>6.6666666666666666E-2</v>
      </c>
      <c r="R187" s="37">
        <f t="shared" si="120"/>
        <v>5577.0500000000138</v>
      </c>
      <c r="S187" s="38">
        <f t="shared" si="121"/>
        <v>11362.123965000028</v>
      </c>
      <c r="T187" s="38"/>
      <c r="U187" s="38"/>
      <c r="V187" s="39">
        <f t="shared" si="122"/>
        <v>69985.367899999997</v>
      </c>
      <c r="W187" s="39">
        <f t="shared" si="123"/>
        <v>81347.491865000018</v>
      </c>
      <c r="X187" s="1">
        <f t="shared" si="124"/>
        <v>66721</v>
      </c>
      <c r="Y187" s="37">
        <f t="shared" si="125"/>
        <v>14626.491865000018</v>
      </c>
      <c r="Z187" s="183">
        <f t="shared" si="126"/>
        <v>0.21921871472250154</v>
      </c>
      <c r="AA187" s="183">
        <f>SUM($C$2:C187)*D187/SUM($B$2:B187)-1</f>
        <v>0.21307668873449748</v>
      </c>
      <c r="AB187" s="183">
        <f t="shared" si="127"/>
        <v>6.1420259880040629E-3</v>
      </c>
      <c r="AC187" s="40">
        <f t="shared" si="128"/>
        <v>0.17229766666666654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18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187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7"/>
  <sheetViews>
    <sheetView zoomScale="80" zoomScaleNormal="80" workbookViewId="0">
      <pane xSplit="1" ySplit="1" topLeftCell="B176" activePane="bottomRight" state="frozen"/>
      <selection activeCell="G436" sqref="G436"/>
      <selection pane="topRight" activeCell="G436" sqref="G436"/>
      <selection pane="bottomLeft" activeCell="G436" sqref="G436"/>
      <selection pane="bottomRight" activeCell="A188" sqref="A188:XFD18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317</v>
      </c>
      <c r="H1" s="135" t="str">
        <f>ROUND(SUM(H2:H19469),2)&amp;"盈利"</f>
        <v>1287.93盈利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TEXT(ROUND(SUM(H2:H19466)/SUM(M2:M19466)*365,4),"0.00%" &amp;  " 
年化")</f>
        <v>13.80%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63" t="s">
        <v>949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65</v>
      </c>
      <c r="J3" s="33" t="s">
        <v>942</v>
      </c>
      <c r="K3" s="59">
        <f t="shared" ref="K3:K18" si="3">DATE(MID(J3,1,4),MID(J3,5,2),MID(J3,7,2))</f>
        <v>43999</v>
      </c>
      <c r="L3" s="60" t="str">
        <f t="shared" ref="L3:L34" ca="1" si="4">IF(LEN(J3) &gt; 15,DATE(MID(J3,12,4),MID(J3,16,2),MID(J3,18,2)),TEXT(TODAY(),"yyyy/m/d"))</f>
        <v>2021/3/23</v>
      </c>
      <c r="M3" s="44">
        <f t="shared" ref="M3:M34" ca="1" si="5">(L3-K3+1)*B3</f>
        <v>37800</v>
      </c>
      <c r="N3" s="61">
        <f t="shared" ref="N3:N34" ca="1" si="6">H3/M3*365</f>
        <v>0.26980780687830697</v>
      </c>
      <c r="O3" s="35">
        <f t="shared" ref="O3:O18" si="7">D3*C3</f>
        <v>134.93356599999998</v>
      </c>
      <c r="P3" s="35">
        <f t="shared" ref="P3:P18" si="8">O3-B3</f>
        <v>-6.6434000000015203E-2</v>
      </c>
      <c r="Q3" s="36">
        <f t="shared" ref="Q3:Q18" si="9">B3/150</f>
        <v>0.9</v>
      </c>
      <c r="R3" s="37">
        <f t="shared" ref="R3:R18" si="10">R2+C3-T3</f>
        <v>41747.939999999973</v>
      </c>
      <c r="S3" s="38">
        <f t="shared" ref="S3:S18" si="11">R3*D3</f>
        <v>48089.452085999968</v>
      </c>
      <c r="T3" s="38"/>
      <c r="U3" s="62"/>
      <c r="V3" s="39">
        <f t="shared" ref="V3:V18" si="12">U3+V2</f>
        <v>12581.689999999999</v>
      </c>
      <c r="W3" s="39">
        <f t="shared" ref="W3:W18" si="13">S3+V3</f>
        <v>60671.142085999963</v>
      </c>
      <c r="X3" s="1">
        <f t="shared" ref="X3:X18" si="14">X2+B3</f>
        <v>52700</v>
      </c>
      <c r="Y3" s="37">
        <f t="shared" ref="Y3:Y18" si="15">W3-X3</f>
        <v>7971.1420859999635</v>
      </c>
      <c r="Z3" s="183">
        <f t="shared" ref="Z3:Z18" si="16">W3/X3-1</f>
        <v>0.15125506804554001</v>
      </c>
      <c r="AA3" s="183">
        <f>SUM($C$2:C3)*D3/SUM($B$2:B3)-1</f>
        <v>2.6222925925925011E-3</v>
      </c>
      <c r="AB3" s="183">
        <f t="shared" ref="AB3:AB34" si="17">Z3-AA3</f>
        <v>0.14863277545294751</v>
      </c>
      <c r="AC3" s="40">
        <f t="shared" ref="AC3:AC34" si="18">IF(E3-F3&lt;0,"达成",E3-F3)</f>
        <v>1.302414814814809E-2</v>
      </c>
    </row>
    <row r="4" spans="1:1024">
      <c r="A4" s="63" t="s">
        <v>950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65</v>
      </c>
      <c r="J4" s="33" t="s">
        <v>944</v>
      </c>
      <c r="K4" s="59">
        <f t="shared" si="3"/>
        <v>44000</v>
      </c>
      <c r="L4" s="60" t="str">
        <f t="shared" ca="1" si="4"/>
        <v>2021/3/23</v>
      </c>
      <c r="M4" s="44">
        <f t="shared" ca="1" si="5"/>
        <v>37665</v>
      </c>
      <c r="N4" s="61">
        <f t="shared" ca="1" si="6"/>
        <v>0.27010087216248524</v>
      </c>
      <c r="O4" s="35">
        <f t="shared" si="7"/>
        <v>134.934516</v>
      </c>
      <c r="P4" s="35">
        <f t="shared" si="8"/>
        <v>-6.5483999999997877E-2</v>
      </c>
      <c r="Q4" s="36">
        <f t="shared" si="9"/>
        <v>0.9</v>
      </c>
      <c r="R4" s="37">
        <f t="shared" si="10"/>
        <v>41865.02999999997</v>
      </c>
      <c r="S4" s="38">
        <f t="shared" si="11"/>
        <v>48245.26057199997</v>
      </c>
      <c r="T4" s="38"/>
      <c r="U4" s="62"/>
      <c r="V4" s="39">
        <f t="shared" si="12"/>
        <v>12581.689999999999</v>
      </c>
      <c r="W4" s="39">
        <f t="shared" si="13"/>
        <v>60826.950571999972</v>
      </c>
      <c r="X4" s="1">
        <f t="shared" si="14"/>
        <v>52835</v>
      </c>
      <c r="Y4" s="37">
        <f t="shared" si="15"/>
        <v>7991.9505719999725</v>
      </c>
      <c r="Z4" s="183">
        <f t="shared" si="16"/>
        <v>0.15126243156998154</v>
      </c>
      <c r="AA4" s="183">
        <f>SUM($C$2:C4)*D4/SUM($B$2:B4)-1</f>
        <v>1.8766419753089014E-3</v>
      </c>
      <c r="AB4" s="183">
        <f t="shared" si="17"/>
        <v>0.14938578959467264</v>
      </c>
      <c r="AC4" s="40">
        <f t="shared" si="18"/>
        <v>1.3539333333333237E-2</v>
      </c>
    </row>
    <row r="5" spans="1:1024">
      <c r="A5" s="63" t="s">
        <v>951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65</v>
      </c>
      <c r="J5" s="33" t="s">
        <v>946</v>
      </c>
      <c r="K5" s="59">
        <f t="shared" si="3"/>
        <v>44001</v>
      </c>
      <c r="L5" s="60" t="str">
        <f t="shared" ca="1" si="4"/>
        <v>2021/3/23</v>
      </c>
      <c r="M5" s="44">
        <f t="shared" ca="1" si="5"/>
        <v>37530</v>
      </c>
      <c r="N5" s="61">
        <f t="shared" ca="1" si="6"/>
        <v>0.25416215294431127</v>
      </c>
      <c r="O5" s="35">
        <f t="shared" si="7"/>
        <v>134.93043200000002</v>
      </c>
      <c r="P5" s="35">
        <f t="shared" si="8"/>
        <v>-6.9567999999975427E-2</v>
      </c>
      <c r="Q5" s="36">
        <f t="shared" si="9"/>
        <v>0.9</v>
      </c>
      <c r="R5" s="37">
        <f t="shared" si="10"/>
        <v>41980.869999999966</v>
      </c>
      <c r="S5" s="38">
        <f t="shared" si="11"/>
        <v>48899.317375999963</v>
      </c>
      <c r="T5" s="38"/>
      <c r="U5" s="62"/>
      <c r="V5" s="39">
        <f t="shared" si="12"/>
        <v>12581.689999999999</v>
      </c>
      <c r="W5" s="39">
        <f t="shared" si="13"/>
        <v>61481.007375999965</v>
      </c>
      <c r="X5" s="1">
        <f t="shared" si="14"/>
        <v>52970</v>
      </c>
      <c r="Y5" s="37">
        <f t="shared" si="15"/>
        <v>8511.007375999965</v>
      </c>
      <c r="Z5" s="183">
        <f t="shared" si="16"/>
        <v>0.16067599350575734</v>
      </c>
      <c r="AA5" s="183">
        <f>SUM($C$2:C5)*D5/SUM($B$2:B5)-1</f>
        <v>9.3639111111112339E-3</v>
      </c>
      <c r="AB5" s="183">
        <f t="shared" si="17"/>
        <v>0.15131208239464611</v>
      </c>
      <c r="AC5" s="40">
        <f t="shared" si="18"/>
        <v>2.641896296296295E-2</v>
      </c>
    </row>
    <row r="6" spans="1:1024">
      <c r="A6" s="63" t="s">
        <v>963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65</v>
      </c>
      <c r="J6" s="33" t="s">
        <v>964</v>
      </c>
      <c r="K6" s="59">
        <f t="shared" si="3"/>
        <v>44004</v>
      </c>
      <c r="L6" s="60" t="str">
        <f t="shared" ca="1" si="4"/>
        <v>2021/3/23</v>
      </c>
      <c r="M6" s="44">
        <f t="shared" ca="1" si="5"/>
        <v>37125</v>
      </c>
      <c r="N6" s="61">
        <f t="shared" ca="1" si="6"/>
        <v>0.25529373198653199</v>
      </c>
      <c r="O6" s="35">
        <f t="shared" si="7"/>
        <v>134.92952</v>
      </c>
      <c r="P6" s="35">
        <f t="shared" si="8"/>
        <v>-7.0480000000003429E-2</v>
      </c>
      <c r="Q6" s="36">
        <f t="shared" si="9"/>
        <v>0.9</v>
      </c>
      <c r="R6" s="37">
        <f t="shared" si="10"/>
        <v>42096.589999999967</v>
      </c>
      <c r="S6" s="38">
        <f t="shared" si="11"/>
        <v>49084.623939999961</v>
      </c>
      <c r="T6" s="38"/>
      <c r="U6" s="62"/>
      <c r="V6" s="39">
        <f t="shared" si="12"/>
        <v>12581.689999999999</v>
      </c>
      <c r="W6" s="39">
        <f t="shared" si="13"/>
        <v>61666.313939999964</v>
      </c>
      <c r="X6" s="1">
        <f t="shared" si="14"/>
        <v>53105</v>
      </c>
      <c r="Y6" s="37">
        <f t="shared" si="15"/>
        <v>8561.3139399999636</v>
      </c>
      <c r="Z6" s="183">
        <f t="shared" si="16"/>
        <v>0.16121483739760789</v>
      </c>
      <c r="AA6" s="183">
        <f>SUM($C$2:C6)*D6/SUM($B$2:B6)-1</f>
        <v>8.218607407407541E-3</v>
      </c>
      <c r="AB6" s="183">
        <f t="shared" si="17"/>
        <v>0.15299622999020035</v>
      </c>
      <c r="AC6" s="40">
        <f t="shared" si="18"/>
        <v>2.7655407407407406E-2</v>
      </c>
    </row>
    <row r="7" spans="1:1024">
      <c r="A7" s="63" t="s">
        <v>965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65</v>
      </c>
      <c r="J7" s="33" t="s">
        <v>966</v>
      </c>
      <c r="K7" s="59">
        <f t="shared" si="3"/>
        <v>44005</v>
      </c>
      <c r="L7" s="60" t="str">
        <f t="shared" ca="1" si="4"/>
        <v>2021/3/23</v>
      </c>
      <c r="M7" s="44">
        <f t="shared" ca="1" si="5"/>
        <v>36990</v>
      </c>
      <c r="N7" s="61">
        <f t="shared" ca="1" si="6"/>
        <v>0.25059790889429573</v>
      </c>
      <c r="O7" s="35">
        <f t="shared" si="7"/>
        <v>134.92423099999999</v>
      </c>
      <c r="P7" s="35">
        <f t="shared" si="8"/>
        <v>-7.5769000000008191E-2</v>
      </c>
      <c r="Q7" s="36">
        <f t="shared" si="9"/>
        <v>0.9</v>
      </c>
      <c r="R7" s="37">
        <f t="shared" si="10"/>
        <v>40803.259999999966</v>
      </c>
      <c r="S7" s="38">
        <f t="shared" si="11"/>
        <v>47743.89452599996</v>
      </c>
      <c r="T7" s="38">
        <v>1408.64</v>
      </c>
      <c r="U7" s="62">
        <v>1648.25</v>
      </c>
      <c r="V7" s="39">
        <f t="shared" si="12"/>
        <v>14229.939999999999</v>
      </c>
      <c r="W7" s="39">
        <f t="shared" si="13"/>
        <v>61973.834525999962</v>
      </c>
      <c r="X7" s="1">
        <f t="shared" si="14"/>
        <v>53240</v>
      </c>
      <c r="Y7" s="37">
        <f t="shared" si="15"/>
        <v>8733.8345259999624</v>
      </c>
      <c r="Z7" s="183">
        <f t="shared" si="16"/>
        <v>0.16404647870022471</v>
      </c>
      <c r="AA7" s="183">
        <f>SUM($C$2:C7)*D7/SUM($B$2:B7)-1</f>
        <v>9.7096259259259465E-3</v>
      </c>
      <c r="AB7" s="183">
        <f t="shared" si="17"/>
        <v>0.15433685277429876</v>
      </c>
      <c r="AC7" s="40">
        <f t="shared" si="18"/>
        <v>3.1879925925925978E-2</v>
      </c>
    </row>
    <row r="8" spans="1:1024">
      <c r="A8" s="63" t="s">
        <v>967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65</v>
      </c>
      <c r="J8" s="33" t="s">
        <v>968</v>
      </c>
      <c r="K8" s="59">
        <f t="shared" si="3"/>
        <v>44006</v>
      </c>
      <c r="L8" s="60" t="str">
        <f t="shared" ca="1" si="4"/>
        <v>2021/3/23</v>
      </c>
      <c r="M8" s="44">
        <f t="shared" ca="1" si="5"/>
        <v>36855</v>
      </c>
      <c r="N8" s="61">
        <f t="shared" ca="1" si="6"/>
        <v>0.25440881291547962</v>
      </c>
      <c r="O8" s="35">
        <f t="shared" si="7"/>
        <v>134.92735999999999</v>
      </c>
      <c r="P8" s="35">
        <f t="shared" si="8"/>
        <v>-7.2640000000006921E-2</v>
      </c>
      <c r="Q8" s="36">
        <f t="shared" si="9"/>
        <v>0.9</v>
      </c>
      <c r="R8" s="37">
        <f t="shared" si="10"/>
        <v>40918.779999999962</v>
      </c>
      <c r="S8" s="38">
        <f t="shared" si="11"/>
        <v>47793.13503999995</v>
      </c>
      <c r="T8" s="38"/>
      <c r="U8" s="62"/>
      <c r="V8" s="39">
        <f t="shared" si="12"/>
        <v>14229.939999999999</v>
      </c>
      <c r="W8" s="39">
        <f t="shared" si="13"/>
        <v>62023.075039999952</v>
      </c>
      <c r="X8" s="1">
        <f t="shared" si="14"/>
        <v>53375</v>
      </c>
      <c r="Y8" s="37">
        <f t="shared" si="15"/>
        <v>8648.0750399999524</v>
      </c>
      <c r="Z8" s="183">
        <f t="shared" si="16"/>
        <v>0.16202482510538552</v>
      </c>
      <c r="AA8" s="183">
        <f>SUM($C$2:C8)*D8/SUM($B$2:B8)-1</f>
        <v>6.6924021164020964E-3</v>
      </c>
      <c r="AB8" s="183">
        <f t="shared" si="17"/>
        <v>0.15533242298898342</v>
      </c>
      <c r="AC8" s="40">
        <f t="shared" si="18"/>
        <v>2.971614814814813E-2</v>
      </c>
    </row>
    <row r="9" spans="1:1024">
      <c r="A9" s="63" t="s">
        <v>1086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65</v>
      </c>
      <c r="J9" s="33" t="s">
        <v>1091</v>
      </c>
      <c r="K9" s="59">
        <f t="shared" si="3"/>
        <v>44011</v>
      </c>
      <c r="L9" s="60" t="str">
        <f t="shared" ca="1" si="4"/>
        <v>2021/3/23</v>
      </c>
      <c r="M9" s="44">
        <f t="shared" ca="1" si="5"/>
        <v>36180</v>
      </c>
      <c r="N9" s="61">
        <f t="shared" ca="1" si="6"/>
        <v>0.2661717606412381</v>
      </c>
      <c r="O9" s="35">
        <f t="shared" si="7"/>
        <v>134.93126000000001</v>
      </c>
      <c r="P9" s="35">
        <f t="shared" si="8"/>
        <v>-6.8739999999991142E-2</v>
      </c>
      <c r="Q9" s="36">
        <f t="shared" si="9"/>
        <v>0.9</v>
      </c>
      <c r="R9" s="37">
        <f t="shared" si="10"/>
        <v>41034.799999999959</v>
      </c>
      <c r="S9" s="38">
        <f t="shared" si="11"/>
        <v>47723.472399999955</v>
      </c>
      <c r="T9" s="38"/>
      <c r="U9" s="62"/>
      <c r="V9" s="39">
        <f t="shared" si="12"/>
        <v>14229.939999999999</v>
      </c>
      <c r="W9" s="39">
        <f t="shared" si="13"/>
        <v>61953.412399999957</v>
      </c>
      <c r="X9" s="1">
        <f t="shared" si="14"/>
        <v>53510</v>
      </c>
      <c r="Y9" s="37">
        <f t="shared" si="15"/>
        <v>8443.4123999999574</v>
      </c>
      <c r="Z9" s="183">
        <f t="shared" si="16"/>
        <v>0.15779129882264908</v>
      </c>
      <c r="AA9" s="183">
        <f>SUM($C$2:C9)*D9/SUM($B$2:B9)-1</f>
        <v>2.0214166666667754E-3</v>
      </c>
      <c r="AB9" s="183">
        <f t="shared" si="17"/>
        <v>0.15576988215598231</v>
      </c>
      <c r="AC9" s="40">
        <f t="shared" si="18"/>
        <v>2.4564296296296417E-2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65</v>
      </c>
      <c r="J10" s="33" t="s">
        <v>1092</v>
      </c>
      <c r="K10" s="59">
        <f t="shared" si="3"/>
        <v>44012</v>
      </c>
      <c r="L10" s="60" t="str">
        <f t="shared" ca="1" si="4"/>
        <v>2021/3/23</v>
      </c>
      <c r="M10" s="44">
        <f t="shared" ca="1" si="5"/>
        <v>36045</v>
      </c>
      <c r="N10" s="61">
        <f t="shared" ca="1" si="6"/>
        <v>0.23998347482313789</v>
      </c>
      <c r="O10" s="35">
        <f t="shared" si="7"/>
        <v>134.93424300000001</v>
      </c>
      <c r="P10" s="35">
        <f t="shared" si="8"/>
        <v>-6.575699999999074E-2</v>
      </c>
      <c r="Q10" s="36">
        <f t="shared" si="9"/>
        <v>0.9</v>
      </c>
      <c r="R10" s="37">
        <f t="shared" si="10"/>
        <v>37453.519999999953</v>
      </c>
      <c r="S10" s="38">
        <f t="shared" si="11"/>
        <v>44296.278103999946</v>
      </c>
      <c r="T10" s="38">
        <v>3695.37</v>
      </c>
      <c r="U10" s="62">
        <v>4370.51</v>
      </c>
      <c r="V10" s="39">
        <f t="shared" si="12"/>
        <v>18600.449999999997</v>
      </c>
      <c r="W10" s="39">
        <f t="shared" si="13"/>
        <v>62896.728103999943</v>
      </c>
      <c r="X10" s="1">
        <f t="shared" si="14"/>
        <v>53645</v>
      </c>
      <c r="Y10" s="37">
        <f t="shared" si="15"/>
        <v>9251.7281039999434</v>
      </c>
      <c r="Z10" s="183">
        <f t="shared" si="16"/>
        <v>0.17246207668934566</v>
      </c>
      <c r="AA10" s="183">
        <f>SUM($C$2:C10)*D10/SUM($B$2:B10)-1</f>
        <v>1.6829975308641831E-2</v>
      </c>
      <c r="AB10" s="183">
        <f t="shared" si="17"/>
        <v>0.15563210138070382</v>
      </c>
      <c r="AC10" s="40">
        <f t="shared" si="18"/>
        <v>4.4450444444444348E-2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2021/3/23</v>
      </c>
      <c r="M11" s="44">
        <f t="shared" ca="1" si="5"/>
        <v>35910</v>
      </c>
      <c r="N11" s="61">
        <f t="shared" ca="1" si="6"/>
        <v>0.23607856446672229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 t="shared" si="17"/>
        <v>0.15666178488905325</v>
      </c>
      <c r="AC11" s="40">
        <f t="shared" si="18"/>
        <v>4.7953703703703776E-2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2021/3/23</v>
      </c>
      <c r="M12" s="44">
        <f t="shared" ca="1" si="5"/>
        <v>35775</v>
      </c>
      <c r="N12" s="61">
        <f t="shared" ca="1" si="6"/>
        <v>0.2118497749825298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 t="shared" si="17"/>
        <v>0.15587628403663101</v>
      </c>
      <c r="AC12" s="40">
        <f t="shared" si="18"/>
        <v>6.61912592592592E-2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2021/3/23</v>
      </c>
      <c r="M13" s="44">
        <f t="shared" ca="1" si="5"/>
        <v>35640</v>
      </c>
      <c r="N13" s="61">
        <f t="shared" ca="1" si="6"/>
        <v>0.19313569444444439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8.0307333333333397E-2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2021/3/23</v>
      </c>
      <c r="M14" s="44">
        <f t="shared" ca="1" si="5"/>
        <v>31320</v>
      </c>
      <c r="N14" s="61">
        <f t="shared" ca="1" si="6"/>
        <v>0.1340796966794382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0.11412383333333326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2021/3/23</v>
      </c>
      <c r="M15" s="44">
        <f t="shared" ca="1" si="5"/>
        <v>31200</v>
      </c>
      <c r="N15" s="61">
        <f t="shared" ca="1" si="6"/>
        <v>0.11474242948717953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0.12826566666666667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2021/3/23</v>
      </c>
      <c r="M16" s="44">
        <f t="shared" ca="1" si="5"/>
        <v>31080</v>
      </c>
      <c r="N16" s="61">
        <f t="shared" ca="1" si="6"/>
        <v>8.1533812741312786E-2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0.15214449999999999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2021/3/23</v>
      </c>
      <c r="M17" s="44">
        <f t="shared" ca="1" si="5"/>
        <v>30960</v>
      </c>
      <c r="N17" s="61">
        <f t="shared" ca="1" si="6"/>
        <v>4.7903774224806149E-2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0.17613925000000005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2021/3/23</v>
      </c>
      <c r="M18" s="44">
        <f t="shared" ca="1" si="5"/>
        <v>30840</v>
      </c>
      <c r="N18" s="61">
        <f t="shared" ca="1" si="6"/>
        <v>5.006571498054474E-2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0.17474825000000002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4.1860833333333385E-3</v>
      </c>
      <c r="H19" s="58">
        <f t="shared" ref="H19:H23" si="21">IF(G19="",$F$1*C19-B19,G19-B19)</f>
        <v>0.50233000000000061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2021/3/23</v>
      </c>
      <c r="M19" s="44">
        <f t="shared" ca="1" si="5"/>
        <v>30480</v>
      </c>
      <c r="N19" s="61">
        <f t="shared" ca="1" si="6"/>
        <v>6.0154347112860969E-3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0.20581391666666668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1.6820999999999961E-2</v>
      </c>
      <c r="H20" s="58">
        <f t="shared" si="21"/>
        <v>2.0185199999999952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2021/3/23</v>
      </c>
      <c r="M20" s="44">
        <f t="shared" ca="1" si="5"/>
        <v>30360</v>
      </c>
      <c r="N20" s="61">
        <f t="shared" ca="1" si="6"/>
        <v>2.426745059288532E-2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0.19317900000000005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3.6758666666666669E-2</v>
      </c>
      <c r="H21" s="58">
        <f t="shared" si="21"/>
        <v>4.4110399999999998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2021/3/23</v>
      </c>
      <c r="M21" s="44">
        <f t="shared" ca="1" si="5"/>
        <v>30240</v>
      </c>
      <c r="N21" s="61">
        <f t="shared" ca="1" si="6"/>
        <v>5.3241719576719575E-2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0.17324133333333336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8.6023249999999982E-2</v>
      </c>
      <c r="H22" s="58">
        <f t="shared" si="21"/>
        <v>10.322789999999998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2021/3/23</v>
      </c>
      <c r="M22" s="44">
        <f t="shared" ca="1" si="5"/>
        <v>30120</v>
      </c>
      <c r="N22" s="61">
        <f t="shared" ca="1" si="6"/>
        <v>0.12509357071713145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0.12397675000000004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8.1270666666666588E-2</v>
      </c>
      <c r="H23" s="58">
        <f t="shared" si="21"/>
        <v>9.7524799999999914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2021/3/23</v>
      </c>
      <c r="M23" s="44">
        <f t="shared" ca="1" si="5"/>
        <v>30000</v>
      </c>
      <c r="N23" s="61">
        <f t="shared" ca="1" si="6"/>
        <v>0.11865517333333324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0.12872933333333342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5.1943749999999983E-2</v>
      </c>
      <c r="H24" s="58">
        <f t="shared" ref="H24:H28" si="35">IF(G24="",$F$1*C24-B24,G24-B24)</f>
        <v>6.2332499999999982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2021/3/23</v>
      </c>
      <c r="M24" s="44">
        <f t="shared" ca="1" si="5"/>
        <v>29640</v>
      </c>
      <c r="N24" s="61">
        <f t="shared" ca="1" si="6"/>
        <v>7.6758982793522251E-2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0.15805625000000004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4.5916083333333427E-2</v>
      </c>
      <c r="H25" s="58">
        <f t="shared" si="35"/>
        <v>5.5099300000000113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2021/3/23</v>
      </c>
      <c r="M25" s="44">
        <f t="shared" ca="1" si="5"/>
        <v>29520</v>
      </c>
      <c r="N25" s="61">
        <f t="shared" ca="1" si="6"/>
        <v>6.8127522018970335E-2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0.16408391666666661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3.5367666666666624E-2</v>
      </c>
      <c r="H26" s="58">
        <f t="shared" si="35"/>
        <v>4.2441199999999952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2021/3/23</v>
      </c>
      <c r="M26" s="44">
        <f t="shared" ca="1" si="5"/>
        <v>29400</v>
      </c>
      <c r="N26" s="61">
        <f t="shared" ca="1" si="6"/>
        <v>5.2690605442176811E-2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0.17463233333333339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3.5251749999999998E-2</v>
      </c>
      <c r="H27" s="58">
        <f t="shared" si="35"/>
        <v>4.2302099999999996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2021/3/23</v>
      </c>
      <c r="M27" s="44">
        <f t="shared" ca="1" si="5"/>
        <v>29280</v>
      </c>
      <c r="N27" s="61">
        <f t="shared" ca="1" si="6"/>
        <v>5.2733150614754094E-2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0.17474825000000002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8.729833333333327E-2</v>
      </c>
      <c r="H28" s="58">
        <f t="shared" si="35"/>
        <v>10.475799999999992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2021/3/23</v>
      </c>
      <c r="M28" s="44">
        <f t="shared" ca="1" si="5"/>
        <v>29160</v>
      </c>
      <c r="N28" s="61">
        <f t="shared" ca="1" si="6"/>
        <v>0.13112712620027425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0.12270166666666675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8.5327749999999966E-2</v>
      </c>
      <c r="H29" s="58">
        <f t="shared" ref="H29:H33" si="49">IF(G29="",$F$1*C29-B29,G29-B29)</f>
        <v>10.239329999999995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2021/3/23</v>
      </c>
      <c r="M29" s="44">
        <f t="shared" ca="1" si="5"/>
        <v>28800</v>
      </c>
      <c r="N29" s="61">
        <f t="shared" ca="1" si="6"/>
        <v>0.12976928645833327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0.12467225000000005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7.5822583333333429E-2</v>
      </c>
      <c r="H30" s="58">
        <f t="shared" si="49"/>
        <v>9.0987100000000112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2021/3/23</v>
      </c>
      <c r="M30" s="44">
        <f t="shared" ca="1" si="5"/>
        <v>28680</v>
      </c>
      <c r="N30" s="61">
        <f t="shared" ca="1" si="6"/>
        <v>0.11579599546722469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0.1341774166666666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4.7654833333333237E-2</v>
      </c>
      <c r="H31" s="58">
        <f t="shared" si="49"/>
        <v>5.7185799999999887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2021/3/23</v>
      </c>
      <c r="M31" s="44">
        <f t="shared" ca="1" si="5"/>
        <v>28560</v>
      </c>
      <c r="N31" s="61">
        <f t="shared" ca="1" si="6"/>
        <v>7.3084093137254752E-2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0.16234516666666679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5.0436833333333438E-2</v>
      </c>
      <c r="H32" s="58">
        <f t="shared" si="49"/>
        <v>6.0524200000000121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2021/3/23</v>
      </c>
      <c r="M32" s="44">
        <f t="shared" ca="1" si="5"/>
        <v>28440</v>
      </c>
      <c r="N32" s="61">
        <f t="shared" ca="1" si="6"/>
        <v>7.767697960618862E-2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0.15956316666666659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3.8961083333333237E-2</v>
      </c>
      <c r="H33" s="58">
        <f t="shared" si="49"/>
        <v>4.6753299999999882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2021/3/23</v>
      </c>
      <c r="M33" s="44">
        <f t="shared" ca="1" si="5"/>
        <v>28320</v>
      </c>
      <c r="N33" s="61">
        <f t="shared" ca="1" si="6"/>
        <v>6.0257607697739968E-2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0.17103891666666679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1.554591666666667E-2</v>
      </c>
      <c r="H34" s="58">
        <f t="shared" ref="H34" si="63">IF(G34="",$F$1*C34-B34,G34-B34)</f>
        <v>1.8655100000000004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2021/3/23</v>
      </c>
      <c r="M34" s="44">
        <f t="shared" ca="1" si="5"/>
        <v>27960</v>
      </c>
      <c r="N34" s="61">
        <f t="shared" ca="1" si="6"/>
        <v>2.4353045422031479E-2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0.19445408333333336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2.1341749999999968E-2</v>
      </c>
      <c r="H35" s="58">
        <f t="shared" ref="H35:H38" si="77">IF(G35="",$F$1*C35-B35,G35-B35)</f>
        <v>2.561009999999996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2021/3/23</v>
      </c>
      <c r="M35" s="44">
        <f t="shared" ref="M35:M66" ca="1" si="80">(L35-K35+1)*B35</f>
        <v>27840</v>
      </c>
      <c r="N35" s="61">
        <f t="shared" ref="N35:N66" ca="1" si="81">H35/M35*365</f>
        <v>3.3576460129310294E-2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0.18865825000000006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1.1025166666666664E-2</v>
      </c>
      <c r="H36" s="58">
        <f t="shared" si="77"/>
        <v>1.3230199999999996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2021/3/23</v>
      </c>
      <c r="M36" s="44">
        <f t="shared" ca="1" si="80"/>
        <v>27720</v>
      </c>
      <c r="N36" s="61">
        <f t="shared" ca="1" si="81"/>
        <v>1.7420717893217891E-2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0.19897483333333335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1.1025166666666664E-2</v>
      </c>
      <c r="H37" s="58">
        <f t="shared" si="77"/>
        <v>1.3230199999999996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2021/3/23</v>
      </c>
      <c r="M37" s="44">
        <f t="shared" ca="1" si="80"/>
        <v>27600</v>
      </c>
      <c r="N37" s="61">
        <f t="shared" ca="1" si="81"/>
        <v>1.7496460144927534E-2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0.19897483333333335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2.2269083333333366E-2</v>
      </c>
      <c r="H38" s="58">
        <f t="shared" si="77"/>
        <v>2.6722900000000038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2021/3/23</v>
      </c>
      <c r="M38" s="44">
        <f t="shared" ca="1" si="80"/>
        <v>27480</v>
      </c>
      <c r="N38" s="61">
        <f t="shared" ca="1" si="81"/>
        <v>3.5494390465793356E-2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0.18773091666666666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1.6125499999999942E-2</v>
      </c>
      <c r="H39" s="58">
        <f t="shared" ref="H39:H43" si="96">IF(G39="",$F$1*C39-B39,G39-B39)</f>
        <v>1.9350599999999929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2021/3/23</v>
      </c>
      <c r="M39" s="44">
        <f t="shared" ca="1" si="80"/>
        <v>27120</v>
      </c>
      <c r="N39" s="61">
        <f t="shared" ca="1" si="81"/>
        <v>2.6043396017699023E-2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0.19387450000000009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3.3976666666666704E-2</v>
      </c>
      <c r="H40" s="58">
        <f t="shared" si="96"/>
        <v>4.0772000000000048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2021/3/23</v>
      </c>
      <c r="M40" s="44">
        <f t="shared" ca="1" si="80"/>
        <v>27000</v>
      </c>
      <c r="N40" s="61">
        <f t="shared" ca="1" si="81"/>
        <v>5.5117703703703766E-2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0.17602333333333331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4.5220583333333411E-2</v>
      </c>
      <c r="H41" s="58">
        <f t="shared" si="96"/>
        <v>5.426470000000009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2021/3/23</v>
      </c>
      <c r="M41" s="44">
        <f t="shared" ca="1" si="80"/>
        <v>26880</v>
      </c>
      <c r="N41" s="61">
        <f t="shared" ca="1" si="81"/>
        <v>7.3685325520833456E-2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0.16477941666666662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4.1163499999999922E-2</v>
      </c>
      <c r="H42" s="58">
        <f t="shared" si="96"/>
        <v>4.9396199999999908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2021/3/23</v>
      </c>
      <c r="M42" s="44">
        <f t="shared" ca="1" si="80"/>
        <v>26760</v>
      </c>
      <c r="N42" s="61">
        <f t="shared" ca="1" si="81"/>
        <v>6.7375235426008845E-2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0.16883650000000011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3.0267333333333351E-2</v>
      </c>
      <c r="H43" s="58">
        <f t="shared" si="96"/>
        <v>3.632080000000002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2021/3/23</v>
      </c>
      <c r="M43" s="44">
        <f t="shared" ca="1" si="80"/>
        <v>26640</v>
      </c>
      <c r="N43" s="61">
        <f t="shared" ca="1" si="81"/>
        <v>4.9763858858858888E-2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0.17973266666666668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1.2532083333333333E-2</v>
      </c>
      <c r="H44" s="58">
        <f t="shared" ref="H44:H54" si="110">IF(G44="",$F$1*C44-B44,G44-B44)</f>
        <v>1.5038499999999999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2021/3/23</v>
      </c>
      <c r="M44" s="44">
        <f t="shared" ca="1" si="80"/>
        <v>26280</v>
      </c>
      <c r="N44" s="61">
        <f t="shared" ca="1" si="81"/>
        <v>2.0886805555555554E-2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0.19746791666666669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6.2725833333333965E-3</v>
      </c>
      <c r="H45" s="58">
        <f t="shared" si="110"/>
        <v>0.75271000000000754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2021/3/23</v>
      </c>
      <c r="M45" s="44">
        <f t="shared" ca="1" si="80"/>
        <v>26160</v>
      </c>
      <c r="N45" s="61">
        <f t="shared" ca="1" si="81"/>
        <v>1.0502261085627016E-2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0.20372741666666663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2.3544166666666654E-2</v>
      </c>
      <c r="H46" s="58">
        <f t="shared" si="110"/>
        <v>2.8252999999999986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2021/3/23</v>
      </c>
      <c r="M46" s="44">
        <f t="shared" ca="1" si="80"/>
        <v>26040</v>
      </c>
      <c r="N46" s="61">
        <f t="shared" ca="1" si="81"/>
        <v>3.9601939324116722E-2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0.18645583333333338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3.3628916666666696E-2</v>
      </c>
      <c r="H47" s="58">
        <f t="shared" si="110"/>
        <v>4.0354700000000037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2021/3/23</v>
      </c>
      <c r="M47" s="44">
        <f t="shared" ca="1" si="80"/>
        <v>25920</v>
      </c>
      <c r="N47" s="61">
        <f t="shared" ca="1" si="81"/>
        <v>5.6826641589506219E-2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0.17637108333333332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2.678983333333337E-2</v>
      </c>
      <c r="H48" s="58">
        <f t="shared" si="110"/>
        <v>3.2147800000000046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2021/3/23</v>
      </c>
      <c r="M48" s="44">
        <f t="shared" ca="1" si="80"/>
        <v>25800</v>
      </c>
      <c r="N48" s="61">
        <f t="shared" ca="1" si="81"/>
        <v>4.5480414728682236E-2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0.18321016666666665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1.6705083333333329E-2</v>
      </c>
      <c r="H49" s="58">
        <f t="shared" si="110"/>
        <v>2.0046099999999996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2021/3/23</v>
      </c>
      <c r="M49" s="44">
        <f t="shared" ca="1" si="80"/>
        <v>25440</v>
      </c>
      <c r="N49" s="61">
        <f t="shared" ca="1" si="81"/>
        <v>2.8761110455974834E-2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0.19329491666666671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2.1689499999999976E-2</v>
      </c>
      <c r="H50" s="58">
        <f t="shared" si="110"/>
        <v>2.6027399999999972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2021/3/23</v>
      </c>
      <c r="M50" s="44">
        <f t="shared" ca="1" si="80"/>
        <v>25320</v>
      </c>
      <c r="N50" s="61">
        <f t="shared" ca="1" si="81"/>
        <v>3.7519751184834083E-2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0.18831050000000005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3.2469749999999922E-2</v>
      </c>
      <c r="H51" s="58">
        <f t="shared" si="110"/>
        <v>3.8963699999999903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2021/3/23</v>
      </c>
      <c r="M51" s="44">
        <f t="shared" ca="1" si="80"/>
        <v>25200</v>
      </c>
      <c r="N51" s="61">
        <f t="shared" ca="1" si="81"/>
        <v>5.6435517857142715E-2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0.17753025000000011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3.9888416666666635E-2</v>
      </c>
      <c r="H52" s="58">
        <f t="shared" si="110"/>
        <v>4.786609999999996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2021/3/23</v>
      </c>
      <c r="M52" s="44">
        <f t="shared" ca="1" si="80"/>
        <v>25080</v>
      </c>
      <c r="N52" s="61">
        <f t="shared" ca="1" si="81"/>
        <v>6.9661588915470432E-2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0.17011158333333337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1.4850416666666651E-2</v>
      </c>
      <c r="H53" s="58">
        <f t="shared" si="110"/>
        <v>1.7820499999999981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2021/3/23</v>
      </c>
      <c r="M53" s="44">
        <f t="shared" ca="1" si="80"/>
        <v>24960</v>
      </c>
      <c r="N53" s="61">
        <f t="shared" ca="1" si="81"/>
        <v>2.6059625400640996E-2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0.19514958333333338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1.798016666666662E-2</v>
      </c>
      <c r="H54" s="58">
        <f t="shared" si="110"/>
        <v>2.1576199999999943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2021/3/23</v>
      </c>
      <c r="M54" s="44">
        <f t="shared" ca="1" si="80"/>
        <v>24600</v>
      </c>
      <c r="N54" s="61">
        <f t="shared" ca="1" si="81"/>
        <v>3.2013467479674713E-2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0.19201983333333339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1.1720666666666683E-2</v>
      </c>
      <c r="H55" s="58">
        <f t="shared" ref="H55" si="124">IF(G55="",$F$1*C55-B55,G55-B55)</f>
        <v>1.406480000000002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2021/3/23</v>
      </c>
      <c r="M55" s="44">
        <f t="shared" ca="1" si="80"/>
        <v>24480</v>
      </c>
      <c r="N55" s="61">
        <f t="shared" ca="1" si="81"/>
        <v>2.0970800653594801E-2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0.19827933333333334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1.0561500000000142E-2</v>
      </c>
      <c r="H56" s="58">
        <f t="shared" ref="H56:H63" si="138">IF(G56="",$F$1*C56-B56,G56-B56)</f>
        <v>1.267380000000017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2021/3/23</v>
      </c>
      <c r="M56" s="44">
        <f t="shared" ca="1" si="80"/>
        <v>24360</v>
      </c>
      <c r="N56" s="61">
        <f t="shared" ca="1" si="81"/>
        <v>1.8989889162561831E-2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0.19943849999999988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1.8443833333333378E-2</v>
      </c>
      <c r="H57" s="58">
        <f t="shared" si="138"/>
        <v>2.2132600000000053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2021/3/23</v>
      </c>
      <c r="M57" s="44">
        <f t="shared" ca="1" si="80"/>
        <v>24240</v>
      </c>
      <c r="N57" s="61">
        <f t="shared" ca="1" si="81"/>
        <v>3.3326728547854866E-2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0.19155616666666664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2.4355583333333423E-2</v>
      </c>
      <c r="H58" s="58">
        <f t="shared" si="138"/>
        <v>2.9226700000000108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2021/3/23</v>
      </c>
      <c r="M58" s="44">
        <f t="shared" ca="1" si="80"/>
        <v>24120</v>
      </c>
      <c r="N58" s="61">
        <f t="shared" ca="1" si="81"/>
        <v>4.422780058043134E-2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0.18564441666666659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4.4988750000000029E-2</v>
      </c>
      <c r="H59" s="58">
        <f t="shared" si="138"/>
        <v>5.3986500000000035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2021/3/23</v>
      </c>
      <c r="M59" s="44">
        <f t="shared" ca="1" si="80"/>
        <v>23760</v>
      </c>
      <c r="N59" s="61">
        <f t="shared" ca="1" si="81"/>
        <v>8.2933806818181868E-2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0.16501125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3.8265583333333214E-2</v>
      </c>
      <c r="H60" s="58">
        <f t="shared" si="138"/>
        <v>4.5918699999999859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2021/3/23</v>
      </c>
      <c r="M60" s="44">
        <f t="shared" ca="1" si="80"/>
        <v>23640</v>
      </c>
      <c r="N60" s="61">
        <f t="shared" ca="1" si="81"/>
        <v>7.0898162013536159E-2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0.17173441666666681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6.4926416666666736E-2</v>
      </c>
      <c r="H61" s="58">
        <f t="shared" si="138"/>
        <v>7.7911700000000081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2021/3/23</v>
      </c>
      <c r="M61" s="44">
        <f t="shared" ca="1" si="80"/>
        <v>23520</v>
      </c>
      <c r="N61" s="61">
        <f t="shared" ca="1" si="81"/>
        <v>0.12090888818027223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0.14507358333333328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8.2301037037037172E-2</v>
      </c>
      <c r="H62" s="58">
        <f t="shared" si="138"/>
        <v>11.110640000000018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2021/3/23</v>
      </c>
      <c r="M62" s="44">
        <f t="shared" ca="1" si="80"/>
        <v>26325</v>
      </c>
      <c r="N62" s="61">
        <f t="shared" ca="1" si="81"/>
        <v>0.15405065906932597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0.13769896296296286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7.0554814814814834E-2</v>
      </c>
      <c r="H63" s="58">
        <f t="shared" si="138"/>
        <v>9.5249000000000024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2021/3/23</v>
      </c>
      <c r="M63" s="44">
        <f t="shared" ca="1" si="80"/>
        <v>26190</v>
      </c>
      <c r="N63" s="61">
        <f t="shared" ca="1" si="81"/>
        <v>0.13274488354333719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0.14944518518518518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6.499081481481489E-2</v>
      </c>
      <c r="H64" s="58">
        <f t="shared" ref="H64:H73" si="159">IF(G64="",$F$1*C64-B64,G64-B64)</f>
        <v>8.77376000000001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2021/3/23</v>
      </c>
      <c r="M64" s="44">
        <f t="shared" ca="1" si="80"/>
        <v>25785</v>
      </c>
      <c r="N64" s="61">
        <f t="shared" ca="1" si="81"/>
        <v>0.1241971068450651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0.15500918518518514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5.8911629629629605E-2</v>
      </c>
      <c r="H65" s="58">
        <f t="shared" si="159"/>
        <v>7.9530699999999968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2021/3/23</v>
      </c>
      <c r="M65" s="44">
        <f t="shared" ca="1" si="80"/>
        <v>25650</v>
      </c>
      <c r="N65" s="61">
        <f t="shared" ca="1" si="81"/>
        <v>0.11317234113060425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0.16108837037037044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6.3754370370370406E-2</v>
      </c>
      <c r="H66" s="58">
        <f t="shared" si="159"/>
        <v>8.6068400000000054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2021/3/23</v>
      </c>
      <c r="M66" s="44">
        <f t="shared" ca="1" si="80"/>
        <v>25515</v>
      </c>
      <c r="N66" s="61">
        <f t="shared" ca="1" si="81"/>
        <v>0.1231235194983344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0.15624562962962962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6.0045037037036973E-2</v>
      </c>
      <c r="H67" s="58">
        <f t="shared" si="159"/>
        <v>8.1060799999999915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2021/3/23</v>
      </c>
      <c r="M67" s="44">
        <f t="shared" ref="M67:M98" ca="1" si="172">(L67-K67+1)*B67</f>
        <v>25380</v>
      </c>
      <c r="N67" s="61">
        <f t="shared" ref="N67:N98" ca="1" si="173">H67/M67*365</f>
        <v>0.11657680063041753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0.15995496296296305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4.4177333333333395E-2</v>
      </c>
      <c r="H68" s="58">
        <f t="shared" si="159"/>
        <v>5.963940000000008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2021/3/23</v>
      </c>
      <c r="M68" s="44">
        <f t="shared" ca="1" si="172"/>
        <v>25245</v>
      </c>
      <c r="N68" s="61">
        <f t="shared" ca="1" si="173"/>
        <v>8.6228484848484971E-2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0.17582266666666663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4.7654833333333237E-2</v>
      </c>
      <c r="H69" s="58">
        <f t="shared" si="159"/>
        <v>5.7185799999999887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2021/3/23</v>
      </c>
      <c r="M69" s="44">
        <f t="shared" ca="1" si="172"/>
        <v>22080</v>
      </c>
      <c r="N69" s="61">
        <f t="shared" ca="1" si="173"/>
        <v>9.4532685688405602E-2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0.16234516666666679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6.052158333333324E-2</v>
      </c>
      <c r="H70" s="58">
        <f t="shared" si="159"/>
        <v>7.2625899999999888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2021/3/23</v>
      </c>
      <c r="M70" s="44">
        <f t="shared" ca="1" si="172"/>
        <v>21960</v>
      </c>
      <c r="N70" s="61">
        <f t="shared" ca="1" si="173"/>
        <v>0.12071244763205811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0.14947841666666678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5.4893185185185052E-2</v>
      </c>
      <c r="H71" s="58">
        <f t="shared" si="159"/>
        <v>7.4105799999999817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2021/3/23</v>
      </c>
      <c r="M71" s="44">
        <f t="shared" ca="1" si="172"/>
        <v>24570</v>
      </c>
      <c r="N71" s="61">
        <f t="shared" ca="1" si="173"/>
        <v>0.110087981277981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0.16510681481481498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7.756133333333326E-2</v>
      </c>
      <c r="H72" s="58">
        <f t="shared" si="159"/>
        <v>10.470779999999991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2021/3/23</v>
      </c>
      <c r="M72" s="44">
        <f t="shared" ca="1" si="172"/>
        <v>24435</v>
      </c>
      <c r="N72" s="61">
        <f t="shared" ca="1" si="173"/>
        <v>0.15640821362799248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0.14243866666666677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7.8591703703703733E-2</v>
      </c>
      <c r="H73" s="58">
        <f t="shared" si="159"/>
        <v>10.609880000000004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2021/3/23</v>
      </c>
      <c r="M73" s="44">
        <f t="shared" ca="1" si="172"/>
        <v>24300</v>
      </c>
      <c r="N73" s="61">
        <f t="shared" ca="1" si="173"/>
        <v>0.15936651028806592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0.14140829629629631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8.6628592592592632E-2</v>
      </c>
      <c r="H74" s="58">
        <f t="shared" ref="H74:H77" si="178">IF(G74="",$F$1*C74-B74,G74-B74)</f>
        <v>11.694860000000006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2021/3/23</v>
      </c>
      <c r="M74" s="44">
        <f t="shared" ca="1" si="172"/>
        <v>23895</v>
      </c>
      <c r="N74" s="61">
        <f t="shared" ca="1" si="173"/>
        <v>0.17864088302992268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0.13337140740740738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7.8282592592592612E-2</v>
      </c>
      <c r="H75" s="58">
        <f t="shared" si="178"/>
        <v>10.568150000000003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2021/3/23</v>
      </c>
      <c r="M75" s="44">
        <f t="shared" ca="1" si="172"/>
        <v>23760</v>
      </c>
      <c r="N75" s="61">
        <f t="shared" ca="1" si="173"/>
        <v>0.16234742213804718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0.1417174074074074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8.4670888888888809E-2</v>
      </c>
      <c r="H76" s="58">
        <f t="shared" si="178"/>
        <v>11.430569999999989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2021/3/23</v>
      </c>
      <c r="M76" s="44">
        <f t="shared" ca="1" si="172"/>
        <v>23625</v>
      </c>
      <c r="N76" s="61">
        <f t="shared" ca="1" si="173"/>
        <v>0.17659928253968238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0.13532911111111123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5.8087333333333359E-2</v>
      </c>
      <c r="H77" s="58">
        <f t="shared" si="178"/>
        <v>7.8417900000000031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2021/3/23</v>
      </c>
      <c r="M77" s="44">
        <f t="shared" ca="1" si="172"/>
        <v>22410</v>
      </c>
      <c r="N77" s="61">
        <f t="shared" ca="1" si="173"/>
        <v>0.12772214859437755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0.16191266666666668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3.0267333333333219E-2</v>
      </c>
      <c r="H78" s="58">
        <f t="shared" ref="H78:H79" si="192">IF(G78="",$F$1*C78-B78,G78-B78)</f>
        <v>4.0860899999999845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2021/3/23</v>
      </c>
      <c r="M78" s="44">
        <f t="shared" ca="1" si="172"/>
        <v>22005</v>
      </c>
      <c r="N78" s="61">
        <f t="shared" ca="1" si="173"/>
        <v>6.7776543967279904E-2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0.1897326666666668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2.8760416666666681E-2</v>
      </c>
      <c r="H79" s="58">
        <f t="shared" si="192"/>
        <v>3.4512500000000017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2021/3/23</v>
      </c>
      <c r="M79" s="44">
        <f t="shared" ca="1" si="172"/>
        <v>19440</v>
      </c>
      <c r="N79" s="61">
        <f t="shared" ca="1" si="173"/>
        <v>6.4799704218107032E-2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0.18123958333333334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3.4788083333333358E-2</v>
      </c>
      <c r="H80" s="58">
        <f t="shared" ref="H80:H92" si="199">IF(G80="",$F$1*C80-B80,G80-B80)</f>
        <v>4.1745700000000028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2021/3/23</v>
      </c>
      <c r="M80" s="44">
        <f t="shared" ca="1" si="172"/>
        <v>19320</v>
      </c>
      <c r="N80" s="61">
        <f t="shared" ca="1" si="173"/>
        <v>7.8867393892339599E-2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0.17521191666666666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4.058391666666665E-2</v>
      </c>
      <c r="H81" s="58">
        <f t="shared" si="199"/>
        <v>4.8700699999999983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2021/3/23</v>
      </c>
      <c r="M81" s="44">
        <f t="shared" ca="1" si="172"/>
        <v>19200</v>
      </c>
      <c r="N81" s="61">
        <f t="shared" ca="1" si="173"/>
        <v>9.2582059895833305E-2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0.16941608333333336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4.5310740740740763E-2</v>
      </c>
      <c r="H82" s="58">
        <f t="shared" si="199"/>
        <v>6.1169500000000028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2021/3/23</v>
      </c>
      <c r="M82" s="44">
        <f t="shared" ca="1" si="172"/>
        <v>21465</v>
      </c>
      <c r="N82" s="61">
        <f t="shared" ca="1" si="173"/>
        <v>0.10401522245515961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0.17468925925925927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5.6232666666666639E-2</v>
      </c>
      <c r="H83" s="58">
        <f t="shared" si="199"/>
        <v>7.5914099999999962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2021/3/23</v>
      </c>
      <c r="M83" s="44">
        <f t="shared" ca="1" si="172"/>
        <v>21060</v>
      </c>
      <c r="N83" s="61">
        <f t="shared" ca="1" si="173"/>
        <v>0.1315700213675213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0.16376733333333338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4.6238074074074119E-2</v>
      </c>
      <c r="H84" s="58">
        <f t="shared" si="199"/>
        <v>6.2421400000000062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2021/3/23</v>
      </c>
      <c r="M84" s="44">
        <f t="shared" ca="1" si="172"/>
        <v>20925</v>
      </c>
      <c r="N84" s="61">
        <f t="shared" ca="1" si="173"/>
        <v>0.10888320669056163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0.1737619259259259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5.7056962962963101E-2</v>
      </c>
      <c r="H85" s="58">
        <f t="shared" si="199"/>
        <v>7.7026900000000182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2021/3/23</v>
      </c>
      <c r="M85" s="44">
        <f t="shared" ca="1" si="172"/>
        <v>20790</v>
      </c>
      <c r="N85" s="61">
        <f t="shared" ca="1" si="173"/>
        <v>0.13523241221741253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0.16294303703703694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6.2208814814814814E-2</v>
      </c>
      <c r="H86" s="58">
        <f t="shared" si="199"/>
        <v>8.3981899999999996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2021/3/23</v>
      </c>
      <c r="M86" s="44">
        <f t="shared" ca="1" si="172"/>
        <v>20655</v>
      </c>
      <c r="N86" s="61">
        <f t="shared" ca="1" si="173"/>
        <v>0.14840664972161702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0.1577911851851852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7.8591703703703733E-2</v>
      </c>
      <c r="H87" s="58">
        <f t="shared" si="199"/>
        <v>10.609880000000004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2021/3/23</v>
      </c>
      <c r="M87" s="44">
        <f t="shared" ca="1" si="172"/>
        <v>20520</v>
      </c>
      <c r="N87" s="61">
        <f t="shared" ca="1" si="173"/>
        <v>0.18872349902534122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0.14140829629629631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7.8282592592592612E-2</v>
      </c>
      <c r="H88" s="58">
        <f t="shared" si="199"/>
        <v>10.568150000000003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2021/3/23</v>
      </c>
      <c r="M88" s="44">
        <f t="shared" ca="1" si="172"/>
        <v>20115</v>
      </c>
      <c r="N88" s="61">
        <f t="shared" ca="1" si="173"/>
        <v>0.19176608252547853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0.1417174074074074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7.7046148148148141E-2</v>
      </c>
      <c r="H89" s="58">
        <f t="shared" si="199"/>
        <v>10.401229999999998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2021/3/23</v>
      </c>
      <c r="M89" s="44">
        <f t="shared" ca="1" si="172"/>
        <v>19980</v>
      </c>
      <c r="N89" s="61">
        <f t="shared" ca="1" si="173"/>
        <v>0.19001245995995994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0.14295385185185189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7.2718592592592668E-2</v>
      </c>
      <c r="H90" s="58">
        <f t="shared" si="199"/>
        <v>9.8170100000000105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2021/3/23</v>
      </c>
      <c r="M90" s="44">
        <f t="shared" ca="1" si="172"/>
        <v>19845</v>
      </c>
      <c r="N90" s="61">
        <f t="shared" ca="1" si="173"/>
        <v>0.18055977072310425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0.14728140740740736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6.7978888888888978E-2</v>
      </c>
      <c r="H91" s="58">
        <f t="shared" si="199"/>
        <v>9.1771500000000117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2021/3/23</v>
      </c>
      <c r="M91" s="44">
        <f t="shared" ca="1" si="172"/>
        <v>19710</v>
      </c>
      <c r="N91" s="61">
        <f t="shared" ca="1" si="173"/>
        <v>0.16994722222222244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0.15202111111111105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9.1471333333333432E-2</v>
      </c>
      <c r="H92" s="58">
        <f t="shared" si="199"/>
        <v>12.348630000000014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2021/3/23</v>
      </c>
      <c r="M92" s="44">
        <f t="shared" ca="1" si="172"/>
        <v>19575</v>
      </c>
      <c r="N92" s="61">
        <f t="shared" ca="1" si="173"/>
        <v>0.2302554252873566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0.1285286666666666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8.601037037037039E-2</v>
      </c>
      <c r="H93" s="58">
        <f t="shared" ref="H93:H107" si="213">IF(G93="",$F$1*C93-B93,G93-B93)</f>
        <v>11.611400000000003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2021/3/23</v>
      </c>
      <c r="M93" s="44">
        <f t="shared" ca="1" si="172"/>
        <v>19170</v>
      </c>
      <c r="N93" s="61">
        <f t="shared" ca="1" si="173"/>
        <v>0.22108299426186756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0.13398962962962963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7.0039629629629493E-2</v>
      </c>
      <c r="H94" s="58">
        <f t="shared" si="213"/>
        <v>9.4553499999999815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2021/3/23</v>
      </c>
      <c r="M94" s="44">
        <f t="shared" ca="1" si="172"/>
        <v>19035</v>
      </c>
      <c r="N94" s="61">
        <f t="shared" ca="1" si="173"/>
        <v>0.18130826109797704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0.14996037037037052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7.1173037037037076E-2</v>
      </c>
      <c r="H95" s="58">
        <f t="shared" si="213"/>
        <v>9.6083600000000047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2021/3/23</v>
      </c>
      <c r="M95" s="44">
        <f t="shared" ca="1" si="172"/>
        <v>18900</v>
      </c>
      <c r="N95" s="61">
        <f t="shared" ca="1" si="173"/>
        <v>0.18555827513227524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0.14882696296296294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5.2008148148148074E-2</v>
      </c>
      <c r="H96" s="58">
        <f t="shared" si="213"/>
        <v>7.0210999999999899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2021/3/23</v>
      </c>
      <c r="M96" s="44">
        <f t="shared" ca="1" si="172"/>
        <v>18765</v>
      </c>
      <c r="N96" s="61">
        <f t="shared" ca="1" si="173"/>
        <v>0.13656815880628809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0.16799185185185195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5.9942000000000072E-2</v>
      </c>
      <c r="H97" s="58">
        <f t="shared" si="213"/>
        <v>8.0921700000000101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2021/3/23</v>
      </c>
      <c r="M97" s="44">
        <f t="shared" ca="1" si="172"/>
        <v>18630</v>
      </c>
      <c r="N97" s="61">
        <f t="shared" ca="1" si="173"/>
        <v>0.15854224637681177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0.16005799999999995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4.0983185185185296E-2</v>
      </c>
      <c r="H98" s="58">
        <f t="shared" si="213"/>
        <v>5.532730000000015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2021/3/23</v>
      </c>
      <c r="M98" s="44">
        <f t="shared" ca="1" si="172"/>
        <v>18225</v>
      </c>
      <c r="N98" s="61">
        <f t="shared" ca="1" si="173"/>
        <v>0.11080638957476024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0.17901681481481474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4.8504888888888854E-2</v>
      </c>
      <c r="H99" s="58">
        <f t="shared" si="213"/>
        <v>6.5481599999999958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2021/3/23</v>
      </c>
      <c r="M99" s="44">
        <f t="shared" ref="M99:M130" ca="1" si="226">(L99-K99+1)*B99</f>
        <v>18090</v>
      </c>
      <c r="N99" s="61">
        <f t="shared" ref="N99:N130" ca="1" si="227">H99/M99*365</f>
        <v>0.1321215257048092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0.17149511111111118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6.0560222222222314E-2</v>
      </c>
      <c r="H100" s="58">
        <f t="shared" si="213"/>
        <v>8.1756300000000124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2021/3/23</v>
      </c>
      <c r="M100" s="44">
        <f t="shared" ca="1" si="226"/>
        <v>17955</v>
      </c>
      <c r="N100" s="61">
        <f t="shared" ca="1" si="227"/>
        <v>0.16619910609858002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0.15943977777777771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5.7366074074074215E-2</v>
      </c>
      <c r="H101" s="58">
        <f t="shared" si="213"/>
        <v>7.7444200000000194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2021/3/23</v>
      </c>
      <c r="M101" s="44">
        <f t="shared" ca="1" si="226"/>
        <v>17820</v>
      </c>
      <c r="N101" s="61">
        <f t="shared" ca="1" si="227"/>
        <v>0.15862588664422037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0.16263392592592582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5.8602518518518484E-2</v>
      </c>
      <c r="H102" s="58">
        <f t="shared" si="213"/>
        <v>7.9113399999999956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2021/3/23</v>
      </c>
      <c r="M102" s="44">
        <f t="shared" ca="1" si="226"/>
        <v>17685</v>
      </c>
      <c r="N102" s="61">
        <f t="shared" ca="1" si="227"/>
        <v>0.16328182640655914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0.16139748148148153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4.6031999999999899E-2</v>
      </c>
      <c r="H103" s="58">
        <f t="shared" si="213"/>
        <v>6.2143199999999865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2021/3/23</v>
      </c>
      <c r="M103" s="44">
        <f t="shared" ca="1" si="226"/>
        <v>17280</v>
      </c>
      <c r="N103" s="61">
        <f t="shared" ca="1" si="227"/>
        <v>0.1312631249999997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0.17396800000000012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5.3759777777777684E-2</v>
      </c>
      <c r="H104" s="58">
        <f t="shared" si="213"/>
        <v>7.257569999999987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2021/3/23</v>
      </c>
      <c r="M104" s="44">
        <f t="shared" ca="1" si="226"/>
        <v>17145</v>
      </c>
      <c r="N104" s="61">
        <f t="shared" ca="1" si="227"/>
        <v>0.15450644794400673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0.16624022222222234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5.262637037037031E-2</v>
      </c>
      <c r="H105" s="58">
        <f t="shared" si="213"/>
        <v>7.1045599999999922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2021/3/23</v>
      </c>
      <c r="M105" s="44">
        <f t="shared" ca="1" si="226"/>
        <v>17010</v>
      </c>
      <c r="N105" s="61">
        <f t="shared" ca="1" si="227"/>
        <v>0.15244940623162828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0.16737362962962971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4.9535259259259327E-2</v>
      </c>
      <c r="H106" s="58">
        <f t="shared" si="213"/>
        <v>6.6872600000000091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2021/3/23</v>
      </c>
      <c r="M106" s="44">
        <f t="shared" ca="1" si="226"/>
        <v>16875</v>
      </c>
      <c r="N106" s="61">
        <f t="shared" ca="1" si="227"/>
        <v>0.14464295703703722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0.17046474074074069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3.9643703703703709E-2</v>
      </c>
      <c r="H107" s="58">
        <f t="shared" si="213"/>
        <v>5.3519000000000005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2021/3/23</v>
      </c>
      <c r="M107" s="44">
        <f t="shared" ca="1" si="226"/>
        <v>16740</v>
      </c>
      <c r="N107" s="61">
        <f t="shared" ca="1" si="227"/>
        <v>0.11669316009557947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0.18035629629629632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3.1400740740740798E-2</v>
      </c>
      <c r="H108" s="58">
        <f t="shared" ref="H108:H114" si="232">IF(G108="",$F$1*C108-B108,G108-B108)</f>
        <v>4.2391000000000076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2021/3/23</v>
      </c>
      <c r="M108" s="44">
        <f t="shared" ca="1" si="226"/>
        <v>16335</v>
      </c>
      <c r="N108" s="61">
        <f t="shared" ca="1" si="227"/>
        <v>9.4721242730333804E-2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0.18859925925925924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3.1297703703703689E-2</v>
      </c>
      <c r="H109" s="58">
        <f t="shared" si="232"/>
        <v>4.2251899999999978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2021/3/23</v>
      </c>
      <c r="M109" s="44">
        <f t="shared" ca="1" si="226"/>
        <v>16200</v>
      </c>
      <c r="N109" s="61">
        <f t="shared" ca="1" si="227"/>
        <v>9.5197182098765376E-2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0.18870229629629634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5.0153481481481563E-2</v>
      </c>
      <c r="H110" s="58">
        <f t="shared" si="232"/>
        <v>6.7707200000000114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2021/3/23</v>
      </c>
      <c r="M110" s="44">
        <f t="shared" ca="1" si="226"/>
        <v>16065</v>
      </c>
      <c r="N110" s="61">
        <f t="shared" ca="1" si="227"/>
        <v>0.15383210706504849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0.16984651851851845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5.2729407407407426E-2</v>
      </c>
      <c r="H111" s="58">
        <f t="shared" si="232"/>
        <v>7.1184700000000021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2021/3/23</v>
      </c>
      <c r="M111" s="44">
        <f t="shared" ca="1" si="226"/>
        <v>15930</v>
      </c>
      <c r="N111" s="61">
        <f t="shared" ca="1" si="227"/>
        <v>0.16310367545511617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0.16727059259259261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4.9638296296296437E-2</v>
      </c>
      <c r="H112" s="58">
        <f t="shared" si="232"/>
        <v>6.7011700000000189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2021/3/23</v>
      </c>
      <c r="M112" s="44">
        <f t="shared" ca="1" si="226"/>
        <v>15795</v>
      </c>
      <c r="N112" s="61">
        <f t="shared" ca="1" si="227"/>
        <v>0.15485451408673676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0.1703617037037036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5.427496296296281E-2</v>
      </c>
      <c r="H113" s="58">
        <f t="shared" si="232"/>
        <v>7.3271199999999794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2021/3/23</v>
      </c>
      <c r="M113" s="44">
        <f t="shared" ca="1" si="226"/>
        <v>15390</v>
      </c>
      <c r="N113" s="61">
        <f t="shared" ca="1" si="227"/>
        <v>0.17377510071474933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0.16572503703703723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3.7892074074074099E-2</v>
      </c>
      <c r="H114" s="58">
        <f t="shared" si="232"/>
        <v>5.1154300000000035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2021/3/23</v>
      </c>
      <c r="M114" s="44">
        <f t="shared" ca="1" si="226"/>
        <v>15255</v>
      </c>
      <c r="N114" s="61">
        <f t="shared" ca="1" si="227"/>
        <v>0.12239475254015085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0.18210792592592592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3.6552592592592512E-2</v>
      </c>
      <c r="H115" s="58">
        <f t="shared" ref="H115:H122" si="246">IF(G115="",$F$1*C115-B115,G115-B115)</f>
        <v>4.934599999999989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2021/3/23</v>
      </c>
      <c r="M115" s="44">
        <f t="shared" ca="1" si="226"/>
        <v>15120</v>
      </c>
      <c r="N115" s="61">
        <f t="shared" ca="1" si="227"/>
        <v>0.11912228835978809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0.1834474074074075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3.5625259259259363E-2</v>
      </c>
      <c r="H116" s="58">
        <f t="shared" si="246"/>
        <v>4.809410000000014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2021/3/23</v>
      </c>
      <c r="M116" s="44">
        <f t="shared" ca="1" si="226"/>
        <v>14985</v>
      </c>
      <c r="N116" s="61">
        <f t="shared" ca="1" si="227"/>
        <v>0.11714612278945646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0.18437474074074067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3.1812888888888814E-2</v>
      </c>
      <c r="H117" s="58">
        <f t="shared" si="246"/>
        <v>4.2947399999999902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2021/3/23</v>
      </c>
      <c r="M117" s="44">
        <f t="shared" ca="1" si="226"/>
        <v>14850</v>
      </c>
      <c r="N117" s="61">
        <f t="shared" ca="1" si="227"/>
        <v>0.10556094949494926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0.18818711111111122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3.7789037037036989E-2</v>
      </c>
      <c r="H118" s="58">
        <f t="shared" si="246"/>
        <v>5.1015199999999936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2021/3/23</v>
      </c>
      <c r="M118" s="44">
        <f t="shared" ca="1" si="226"/>
        <v>14445</v>
      </c>
      <c r="N118" s="61">
        <f t="shared" ca="1" si="227"/>
        <v>0.12890652821045329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0.18221096296296305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3.7789037037036989E-2</v>
      </c>
      <c r="H119" s="58">
        <f t="shared" si="246"/>
        <v>5.1015199999999936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2021/3/23</v>
      </c>
      <c r="M119" s="44">
        <f t="shared" ca="1" si="226"/>
        <v>14310</v>
      </c>
      <c r="N119" s="61">
        <f t="shared" ca="1" si="227"/>
        <v>0.1301226275331934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0.18221096296296305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5.5511407407407502E-2</v>
      </c>
      <c r="H120" s="58">
        <f t="shared" si="246"/>
        <v>7.4940400000000125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2021/3/23</v>
      </c>
      <c r="M120" s="44">
        <f t="shared" ca="1" si="226"/>
        <v>14175</v>
      </c>
      <c r="N120" s="61">
        <f t="shared" ca="1" si="227"/>
        <v>0.19296822574955938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0.16448859259259252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5.3450666666666563E-2</v>
      </c>
      <c r="H121" s="58">
        <f t="shared" si="246"/>
        <v>7.2158399999999858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2021/3/23</v>
      </c>
      <c r="M121" s="44">
        <f t="shared" ca="1" si="226"/>
        <v>14040</v>
      </c>
      <c r="N121" s="61">
        <f t="shared" ca="1" si="227"/>
        <v>0.18759128205128167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0.16654933333333347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6.9936592592592592E-2</v>
      </c>
      <c r="H122" s="58">
        <f t="shared" si="246"/>
        <v>9.4414400000000001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2021/3/23</v>
      </c>
      <c r="M122" s="44">
        <f t="shared" ca="1" si="226"/>
        <v>13905</v>
      </c>
      <c r="N122" s="61">
        <f t="shared" ca="1" si="227"/>
        <v>0.24783355627472131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0.15006340740740742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6.1899703703703693E-2</v>
      </c>
      <c r="H123" s="58">
        <f t="shared" ref="H123:H136" si="253">IF(G123="",$F$1*C123-B123,G123-B123)</f>
        <v>8.3564599999999984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2021/3/23</v>
      </c>
      <c r="M123" s="44">
        <f t="shared" ca="1" si="226"/>
        <v>13500</v>
      </c>
      <c r="N123" s="61">
        <f t="shared" ca="1" si="227"/>
        <v>0.22593391851851846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0.15810029629629635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6.0663259259259215E-2</v>
      </c>
      <c r="H124" s="58">
        <f t="shared" si="253"/>
        <v>8.1895399999999938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2021/3/23</v>
      </c>
      <c r="M124" s="44">
        <f t="shared" ca="1" si="226"/>
        <v>13365</v>
      </c>
      <c r="N124" s="61">
        <f t="shared" ca="1" si="227"/>
        <v>0.22365747100635971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0.15933674074074081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6.4372592592592648E-2</v>
      </c>
      <c r="H125" s="58">
        <f t="shared" si="253"/>
        <v>8.6903000000000077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2021/3/23</v>
      </c>
      <c r="M125" s="44">
        <f t="shared" ca="1" si="226"/>
        <v>13230</v>
      </c>
      <c r="N125" s="61">
        <f t="shared" ca="1" si="227"/>
        <v>0.23975506424792159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0.15562740740740738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5.2317259259259195E-2</v>
      </c>
      <c r="H126" s="58">
        <f t="shared" si="253"/>
        <v>7.0628299999999911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2021/3/23</v>
      </c>
      <c r="M126" s="44">
        <f t="shared" ca="1" si="226"/>
        <v>13095</v>
      </c>
      <c r="N126" s="61">
        <f t="shared" ca="1" si="227"/>
        <v>0.19686391370752171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0.16768274074074083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5.4893185185185052E-2</v>
      </c>
      <c r="H127" s="58">
        <f t="shared" si="253"/>
        <v>7.4105799999999817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2021/3/23</v>
      </c>
      <c r="M127" s="44">
        <f t="shared" ca="1" si="226"/>
        <v>12960</v>
      </c>
      <c r="N127" s="61">
        <f t="shared" ca="1" si="227"/>
        <v>0.20870846450617234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0.16510681481481498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3.809814814814811E-2</v>
      </c>
      <c r="H128" s="58">
        <f t="shared" si="253"/>
        <v>5.1432499999999948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2021/3/23</v>
      </c>
      <c r="M128" s="44">
        <f t="shared" ca="1" si="226"/>
        <v>12555</v>
      </c>
      <c r="N128" s="61">
        <f t="shared" ca="1" si="227"/>
        <v>0.14952499004380709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0.18190185185185193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6.0663259259259215E-2</v>
      </c>
      <c r="H129" s="58">
        <f t="shared" si="253"/>
        <v>8.1895399999999938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2021/3/23</v>
      </c>
      <c r="M129" s="44">
        <f t="shared" ca="1" si="226"/>
        <v>12420</v>
      </c>
      <c r="N129" s="61">
        <f t="shared" ca="1" si="227"/>
        <v>0.24067488727858274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0.15933674074074081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5.1389925925926047E-2</v>
      </c>
      <c r="H130" s="58">
        <f t="shared" si="253"/>
        <v>6.937640000000016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2021/3/23</v>
      </c>
      <c r="M130" s="44">
        <f t="shared" ca="1" si="226"/>
        <v>12285</v>
      </c>
      <c r="N130" s="61">
        <f t="shared" ca="1" si="227"/>
        <v>0.20612442816442864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0.16861007407407397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6.7463703703703637E-2</v>
      </c>
      <c r="H131" s="58">
        <f t="shared" si="253"/>
        <v>9.1075999999999908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2021/3/23</v>
      </c>
      <c r="M131" s="44">
        <f t="shared" ref="M131:M162" ca="1" si="266">(L131-K131+1)*B131</f>
        <v>12150</v>
      </c>
      <c r="N131" s="61">
        <f t="shared" ref="N131:N162" ca="1" si="267">H131/M131*365</f>
        <v>0.27360279835390916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0.15253629629629639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5.5614444444444397E-2</v>
      </c>
      <c r="H132" s="58">
        <f t="shared" si="253"/>
        <v>7.5079499999999939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2021/3/23</v>
      </c>
      <c r="M132" s="44">
        <f t="shared" ca="1" si="266"/>
        <v>12015</v>
      </c>
      <c r="N132" s="61">
        <f t="shared" ca="1" si="267"/>
        <v>0.22808171036204725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0.16438555555555562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6.1178444444444341E-2</v>
      </c>
      <c r="H133" s="58">
        <f t="shared" si="253"/>
        <v>8.2590899999999863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2021/3/23</v>
      </c>
      <c r="M133" s="44">
        <f t="shared" ca="1" si="266"/>
        <v>11610</v>
      </c>
      <c r="N133" s="61">
        <f t="shared" ca="1" si="267"/>
        <v>0.25965270025839754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0.15882155555555569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6.8288000000000099E-2</v>
      </c>
      <c r="H134" s="58">
        <f t="shared" si="253"/>
        <v>9.2188800000000128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2021/3/23</v>
      </c>
      <c r="M134" s="44">
        <f t="shared" ca="1" si="266"/>
        <v>11475</v>
      </c>
      <c r="N134" s="61">
        <f t="shared" ca="1" si="267"/>
        <v>0.29323670588235334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0.15171199999999993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5.6953925925925991E-2</v>
      </c>
      <c r="H135" s="58">
        <f t="shared" si="253"/>
        <v>7.6887800000000084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2021/3/23</v>
      </c>
      <c r="M135" s="44">
        <f t="shared" ca="1" si="266"/>
        <v>11340</v>
      </c>
      <c r="N135" s="61">
        <f t="shared" ca="1" si="267"/>
        <v>0.24747836860670219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0.16304607407407404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4.1601407407407538E-2</v>
      </c>
      <c r="H136" s="58">
        <f t="shared" si="253"/>
        <v>5.6161900000000173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2021/3/23</v>
      </c>
      <c r="M136" s="44">
        <f t="shared" ca="1" si="266"/>
        <v>11205</v>
      </c>
      <c r="N136" s="61">
        <f t="shared" ca="1" si="267"/>
        <v>0.1829459482373946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0.1783985925925925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2.4085111111111036E-2</v>
      </c>
      <c r="H137" s="58">
        <f t="shared" ref="H137" si="272">IF(G137="",$F$1*C137-B137,G137-B137)</f>
        <v>3.2514899999999898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2021/3/23</v>
      </c>
      <c r="M137" s="44">
        <f t="shared" ca="1" si="266"/>
        <v>10665</v>
      </c>
      <c r="N137" s="61">
        <f t="shared" ca="1" si="267"/>
        <v>0.1112793108298168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0.195914888888889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1.6254296296296353E-2</v>
      </c>
      <c r="H138" s="58">
        <f t="shared" ref="H138:H151" si="286">IF(G138="",$F$1*C138-B138,G138-B138)</f>
        <v>2.1943300000000079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2021/3/23</v>
      </c>
      <c r="M138" s="44">
        <f t="shared" ca="1" si="266"/>
        <v>10530</v>
      </c>
      <c r="N138" s="61">
        <f t="shared" ca="1" si="267"/>
        <v>7.6061771130104747E-2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0.20374570370370368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1.7902888888889062E-2</v>
      </c>
      <c r="H139" s="58">
        <f t="shared" si="286"/>
        <v>2.4168900000000235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2021/3/23</v>
      </c>
      <c r="M139" s="44">
        <f t="shared" ca="1" si="266"/>
        <v>10395</v>
      </c>
      <c r="N139" s="61">
        <f t="shared" ca="1" si="267"/>
        <v>8.4864343434344264E-2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0.20209711111111098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1.6048222222222134E-2</v>
      </c>
      <c r="H140" s="58">
        <f t="shared" si="286"/>
        <v>2.1665099999999882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2021/3/23</v>
      </c>
      <c r="M140" s="44">
        <f t="shared" ca="1" si="266"/>
        <v>10260</v>
      </c>
      <c r="N140" s="61">
        <f t="shared" ca="1" si="267"/>
        <v>7.7073698830408932E-2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0.2039517777777779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1.3369259259259168E-2</v>
      </c>
      <c r="H141" s="58">
        <f t="shared" si="286"/>
        <v>1.8048499999999876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2021/3/23</v>
      </c>
      <c r="M141" s="44">
        <f t="shared" ca="1" si="266"/>
        <v>10125</v>
      </c>
      <c r="N141" s="61">
        <f t="shared" ca="1" si="267"/>
        <v>6.506372839506129E-2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0.20663074074074086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2.903088888888895E-2</v>
      </c>
      <c r="H142" s="58">
        <f t="shared" si="286"/>
        <v>3.9191700000000083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2021/3/23</v>
      </c>
      <c r="M142" s="44">
        <f t="shared" ca="1" si="266"/>
        <v>9720</v>
      </c>
      <c r="N142" s="61">
        <f t="shared" ca="1" si="267"/>
        <v>0.14717047839506203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0.19096911111111109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1.6151259259259244E-2</v>
      </c>
      <c r="H143" s="58">
        <f t="shared" si="286"/>
        <v>2.180419999999998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2021/3/23</v>
      </c>
      <c r="M143" s="44">
        <f t="shared" ca="1" si="266"/>
        <v>9585</v>
      </c>
      <c r="N143" s="61">
        <f t="shared" ca="1" si="267"/>
        <v>8.3031121544079212E-2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0.20384874074074077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2.2951703703703665E-2</v>
      </c>
      <c r="H144" s="58">
        <f t="shared" si="286"/>
        <v>3.098479999999995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2021/3/23</v>
      </c>
      <c r="M144" s="44">
        <f t="shared" ca="1" si="266"/>
        <v>9450</v>
      </c>
      <c r="N144" s="61">
        <f t="shared" ca="1" si="267"/>
        <v>0.11967674074074056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0.19704829629629636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3.1091629629629466E-2</v>
      </c>
      <c r="H145" s="58">
        <f t="shared" si="286"/>
        <v>4.1973699999999781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2021/3/23</v>
      </c>
      <c r="M145" s="44">
        <f t="shared" ca="1" si="266"/>
        <v>9315</v>
      </c>
      <c r="N145" s="61">
        <f t="shared" ca="1" si="267"/>
        <v>0.16447021470746023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0.18890837037037056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3.4285777777777776E-2</v>
      </c>
      <c r="H146" s="58">
        <f t="shared" si="286"/>
        <v>4.6285799999999995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2021/3/23</v>
      </c>
      <c r="M146" s="44">
        <f t="shared" ca="1" si="266"/>
        <v>9180</v>
      </c>
      <c r="N146" s="61">
        <f t="shared" ca="1" si="267"/>
        <v>0.18403395424836597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0.18571422222222225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1.9242370370370441E-2</v>
      </c>
      <c r="H147" s="58">
        <f t="shared" si="286"/>
        <v>2.5977200000000096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2021/3/23</v>
      </c>
      <c r="M147" s="44">
        <f t="shared" ca="1" si="266"/>
        <v>8775</v>
      </c>
      <c r="N147" s="61">
        <f t="shared" ca="1" si="267"/>
        <v>0.10805331054131094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0.20075762962962959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2.4909407407407495E-2</v>
      </c>
      <c r="H148" s="58">
        <f t="shared" si="286"/>
        <v>3.3627700000000118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2021/3/23</v>
      </c>
      <c r="M148" s="44">
        <f t="shared" ca="1" si="266"/>
        <v>8640</v>
      </c>
      <c r="N148" s="61">
        <f t="shared" ca="1" si="267"/>
        <v>0.14206146412037088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0.19509059259259254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1.5739111111111016E-2</v>
      </c>
      <c r="H149" s="58">
        <f t="shared" si="286"/>
        <v>2.124779999999987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2021/3/23</v>
      </c>
      <c r="M149" s="44">
        <f t="shared" ca="1" si="266"/>
        <v>8505</v>
      </c>
      <c r="N149" s="61">
        <f t="shared" ca="1" si="267"/>
        <v>9.1186913580246359E-2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0.20426088888888902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2.7564444444444099E-3</v>
      </c>
      <c r="H150" s="58">
        <f t="shared" si="286"/>
        <v>0.37211999999999534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2021/3/23</v>
      </c>
      <c r="M150" s="44">
        <f t="shared" ca="1" si="266"/>
        <v>8370</v>
      </c>
      <c r="N150" s="61">
        <f t="shared" ca="1" si="267"/>
        <v>1.6227455197132413E-2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0.21724355555555561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5.9266666666657225E-4</v>
      </c>
      <c r="H151" s="58">
        <f t="shared" si="286"/>
        <v>8.0009999999987258E-2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2021/3/23</v>
      </c>
      <c r="M151" s="44">
        <f t="shared" ca="1" si="266"/>
        <v>8235</v>
      </c>
      <c r="N151" s="61">
        <f t="shared" ca="1" si="267"/>
        <v>3.5462841530048998E-3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0.21940733333333345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-7.4681481481480595E-4</v>
      </c>
      <c r="H152" s="58">
        <f t="shared" ref="H152" si="293">IF(G152="",$F$1*C152-B152,G152-B152)</f>
        <v>-0.1008199999999988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2021/3/23</v>
      </c>
      <c r="M152" s="44">
        <f t="shared" ca="1" si="266"/>
        <v>7830</v>
      </c>
      <c r="N152" s="61">
        <f t="shared" ca="1" si="267"/>
        <v>-4.6997828863345548E-3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0.22074681481481484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1.5429999999999895E-2</v>
      </c>
      <c r="H153" s="58">
        <f t="shared" ref="H153:H157" si="307">IF(G153="",$F$1*C153-B153,G153-B153)</f>
        <v>2.0830499999999859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2021/3/23</v>
      </c>
      <c r="M153" s="44">
        <f t="shared" ca="1" si="266"/>
        <v>7695</v>
      </c>
      <c r="N153" s="61">
        <f t="shared" ca="1" si="267"/>
        <v>9.8806140350876523E-2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0.20457000000000014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1.22358518518518E-2</v>
      </c>
      <c r="H154" s="58">
        <f t="shared" si="307"/>
        <v>1.6518399999999929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2021/3/23</v>
      </c>
      <c r="M154" s="44">
        <f t="shared" ca="1" si="266"/>
        <v>7560</v>
      </c>
      <c r="N154" s="61">
        <f t="shared" ca="1" si="267"/>
        <v>7.975153439153404E-2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0.20776414814814823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3.2946296296296397E-2</v>
      </c>
      <c r="H155" s="58">
        <f t="shared" si="307"/>
        <v>4.4477500000000134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2021/3/23</v>
      </c>
      <c r="M155" s="44">
        <f t="shared" ca="1" si="266"/>
        <v>7425</v>
      </c>
      <c r="N155" s="61">
        <f t="shared" ca="1" si="267"/>
        <v>0.21864360269360336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0.18705370370370364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4.3662148148148262E-2</v>
      </c>
      <c r="H156" s="58">
        <f t="shared" si="307"/>
        <v>5.8943900000000156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2021/3/23</v>
      </c>
      <c r="M156" s="44">
        <f t="shared" ca="1" si="266"/>
        <v>7290</v>
      </c>
      <c r="N156" s="61">
        <f t="shared" ca="1" si="267"/>
        <v>0.29512377914952065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0.17633785185185177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3.5831333333333375E-2</v>
      </c>
      <c r="H157" s="58">
        <f t="shared" si="307"/>
        <v>4.8372300000000052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2021/3/23</v>
      </c>
      <c r="M157" s="44">
        <f t="shared" ca="1" si="266"/>
        <v>6885</v>
      </c>
      <c r="N157" s="61">
        <f t="shared" ca="1" si="267"/>
        <v>0.25643993464052317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0.18416866666666665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2.6661037037037101E-2</v>
      </c>
      <c r="H158" s="58">
        <f t="shared" ref="H158:H161" si="328">IF(G158="",$F$1*C158-B158,G158-B158)</f>
        <v>3.5992400000000089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2021/3/23</v>
      </c>
      <c r="M158" s="44">
        <f t="shared" ca="1" si="266"/>
        <v>6750</v>
      </c>
      <c r="N158" s="61">
        <f t="shared" ca="1" si="267"/>
        <v>0.19462557037037084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0.19333896296296293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3.4697925925926007E-2</v>
      </c>
      <c r="H159" s="58">
        <f t="shared" si="328"/>
        <v>4.6842200000000105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2021/3/23</v>
      </c>
      <c r="M159" s="44">
        <f t="shared" ca="1" si="266"/>
        <v>6615</v>
      </c>
      <c r="N159" s="61">
        <f t="shared" ca="1" si="267"/>
        <v>0.25846414210128554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0.18530207407407401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4.5516814814814774E-2</v>
      </c>
      <c r="H160" s="58">
        <f t="shared" si="328"/>
        <v>6.1447699999999941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2021/3/23</v>
      </c>
      <c r="M160" s="44">
        <f t="shared" ca="1" si="266"/>
        <v>6480</v>
      </c>
      <c r="N160" s="61">
        <f t="shared" ca="1" si="267"/>
        <v>0.34611744598765398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0.17448318518518524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5.9220740740740727E-2</v>
      </c>
      <c r="H161" s="58">
        <f t="shared" si="328"/>
        <v>7.9947999999999979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2021/3/23</v>
      </c>
      <c r="M161" s="44">
        <f t="shared" ca="1" si="266"/>
        <v>6345</v>
      </c>
      <c r="N161" s="61">
        <f t="shared" ca="1" si="267"/>
        <v>0.45990575256107158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0.16077925925925929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4.5722888888888778E-2</v>
      </c>
      <c r="H162" s="58">
        <f t="shared" ref="H162:H164" si="335">IF(G162="",$F$1*C162-B162,G162-B162)</f>
        <v>6.1725899999999854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2021/3/23</v>
      </c>
      <c r="M162" s="44">
        <f t="shared" ca="1" si="266"/>
        <v>5940</v>
      </c>
      <c r="N162" s="61">
        <f t="shared" ca="1" si="267"/>
        <v>0.37929214646464554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0.17427711111111124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2.4909407407407495E-2</v>
      </c>
      <c r="H163" s="58">
        <f t="shared" si="335"/>
        <v>3.3627700000000118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2021/3/23</v>
      </c>
      <c r="M163" s="44">
        <f t="shared" ref="M163:M167" ca="1" si="347">(L163-K163+1)*B163</f>
        <v>5805</v>
      </c>
      <c r="N163" s="61">
        <f t="shared" ref="N163:N167" ca="1" si="348">H163/M163*365</f>
        <v>0.21144031869078453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0.19509059259259254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1.4502666666666537E-2</v>
      </c>
      <c r="H164" s="58">
        <f t="shared" si="335"/>
        <v>1.9578599999999824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2021/3/23</v>
      </c>
      <c r="M164" s="44">
        <f t="shared" ca="1" si="347"/>
        <v>5670</v>
      </c>
      <c r="N164" s="61">
        <f t="shared" ca="1" si="348"/>
        <v>0.12603507936507824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0.2054973333333335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1.7260740740741515E-3</v>
      </c>
      <c r="H165" s="58">
        <f t="shared" ref="H165:H166" si="352">IF(G165="",$F$1*C165-B165,G165-B165)</f>
        <v>0.23302000000001044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2021/3/23</v>
      </c>
      <c r="M165" s="44">
        <f t="shared" ca="1" si="347"/>
        <v>4590</v>
      </c>
      <c r="N165" s="61">
        <f t="shared" ca="1" si="348"/>
        <v>1.8529912854031331E-2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0.21827392592592587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-1.0638370370370425E-2</v>
      </c>
      <c r="H166" s="58">
        <f t="shared" si="352"/>
        <v>-1.4361800000000073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2021/3/23</v>
      </c>
      <c r="M166" s="44">
        <f t="shared" ca="1" si="347"/>
        <v>4455</v>
      </c>
      <c r="N166" s="61">
        <f t="shared" ca="1" si="348"/>
        <v>-0.11766682379349105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0.23063837037037047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-4.2500740740740216E-3</v>
      </c>
      <c r="H167" s="58">
        <f t="shared" ref="H167" si="359">IF(G167="",$F$1*C167-B167,G167-B167)</f>
        <v>-0.57375999999999294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2021/3/23</v>
      </c>
      <c r="M167" s="44">
        <f t="shared" ca="1" si="347"/>
        <v>4050</v>
      </c>
      <c r="N167" s="61">
        <f t="shared" ca="1" si="348"/>
        <v>-5.1709234567900594E-2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0.22425007407407405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-6.4377777777790642E-4</v>
      </c>
      <c r="H168" s="58">
        <f t="shared" ref="H168:H172" si="374">IF(G168="",$F$1*C168-B168,G168-B168)</f>
        <v>-8.6910000000017362E-2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2021/3/23</v>
      </c>
      <c r="M168" s="44">
        <f t="shared" ref="M168:M172" ca="1" si="377">(L168-K168+1)*B168</f>
        <v>3915</v>
      </c>
      <c r="N168" s="61">
        <f t="shared" ref="N168:N172" ca="1" si="378">H168/M168*365</f>
        <v>-8.1027203065150294E-3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0.22064377777777794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1.3060148148148048E-2</v>
      </c>
      <c r="H169" s="58">
        <f t="shared" si="374"/>
        <v>1.7631199999999865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2021/3/23</v>
      </c>
      <c r="M169" s="44">
        <f t="shared" ca="1" si="377"/>
        <v>3780</v>
      </c>
      <c r="N169" s="61">
        <f t="shared" ca="1" si="378"/>
        <v>0.17024835978835848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0.20693985185185199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1.8315037037037081E-2</v>
      </c>
      <c r="H170" s="58">
        <f t="shared" si="374"/>
        <v>2.4725300000000061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2021/3/23</v>
      </c>
      <c r="M170" s="44">
        <f t="shared" ca="1" si="377"/>
        <v>3645</v>
      </c>
      <c r="N170" s="61">
        <f t="shared" ca="1" si="378"/>
        <v>0.24759216735253833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0.20168496296296295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3.8304222222222122E-2</v>
      </c>
      <c r="H171" s="58">
        <f t="shared" si="374"/>
        <v>5.1710699999999861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2021/3/23</v>
      </c>
      <c r="M171" s="44">
        <f t="shared" ca="1" si="377"/>
        <v>3510</v>
      </c>
      <c r="N171" s="61">
        <f t="shared" ca="1" si="378"/>
        <v>0.5377323504273489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0.1816957777777779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1.9963629629629581E-2</v>
      </c>
      <c r="H172" s="58">
        <f t="shared" si="374"/>
        <v>2.6950899999999933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2021/3/23</v>
      </c>
      <c r="M172" s="44">
        <f t="shared" ca="1" si="377"/>
        <v>3105</v>
      </c>
      <c r="N172" s="61">
        <f t="shared" ca="1" si="378"/>
        <v>0.31681412238325202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0.20003637037037045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2.82065925925927E-2</v>
      </c>
      <c r="H173" s="58">
        <f t="shared" ref="H173:H178" si="392">IF(G173="",$F$1*C173-B173,G173-B173)</f>
        <v>3.8078900000000147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2021/3/23</v>
      </c>
      <c r="M173" s="44">
        <f t="shared" ref="M173:M178" ca="1" si="395">(L173-K173+1)*B173</f>
        <v>2970</v>
      </c>
      <c r="N173" s="61">
        <f t="shared" ref="N173:N178" ca="1" si="396">H173/M173*365</f>
        <v>0.46797301346801523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0.19179340740740733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1.4605703703703647E-2</v>
      </c>
      <c r="H174" s="58">
        <f t="shared" si="392"/>
        <v>1.9717699999999923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2021/3/23</v>
      </c>
      <c r="M174" s="44">
        <f t="shared" ca="1" si="395"/>
        <v>2835</v>
      </c>
      <c r="N174" s="61">
        <f t="shared" ca="1" si="396"/>
        <v>0.25386104056437292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0.20539429629629638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3.2637185185185276E-2</v>
      </c>
      <c r="H175" s="58">
        <f t="shared" si="392"/>
        <v>4.4060200000000123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2021/3/23</v>
      </c>
      <c r="M175" s="44">
        <f t="shared" ca="1" si="395"/>
        <v>2700</v>
      </c>
      <c r="N175" s="61">
        <f t="shared" ca="1" si="396"/>
        <v>0.59562862962963126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0.18736281481481476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3.2121999999999935E-2</v>
      </c>
      <c r="H176" s="58">
        <f t="shared" si="392"/>
        <v>4.3364699999999914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2021/3/23</v>
      </c>
      <c r="M176" s="44">
        <f t="shared" ca="1" si="395"/>
        <v>2565</v>
      </c>
      <c r="N176" s="61">
        <f t="shared" ca="1" si="396"/>
        <v>0.61708052631578825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0.1878780000000001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5.479014814814815E-2</v>
      </c>
      <c r="H177" s="58">
        <f t="shared" si="392"/>
        <v>7.3966700000000003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2021/3/23</v>
      </c>
      <c r="M177" s="44">
        <f t="shared" ca="1" si="395"/>
        <v>2160</v>
      </c>
      <c r="N177" s="61">
        <f t="shared" ca="1" si="396"/>
        <v>1.2499002546296296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0.16520985185185189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7.8282592592592612E-2</v>
      </c>
      <c r="H178" s="58">
        <f t="shared" si="392"/>
        <v>10.568150000000003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2021/3/23</v>
      </c>
      <c r="M178" s="44">
        <f t="shared" ca="1" si="395"/>
        <v>2025</v>
      </c>
      <c r="N178" s="61">
        <f t="shared" ca="1" si="396"/>
        <v>1.904876419753087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0.1417174074074074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8.6422518518518412E-2</v>
      </c>
      <c r="H179" s="58">
        <f t="shared" ref="H179:H187" si="417">IF(G179="",$F$1*C179-B179,G179-B179)</f>
        <v>11.667039999999986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2021/3/23</v>
      </c>
      <c r="M179" s="44">
        <f t="shared" ref="M179:M187" ca="1" si="420">(L179-K179+1)*B179</f>
        <v>1890</v>
      </c>
      <c r="N179" s="61">
        <f t="shared" ref="N179:N187" ca="1" si="421">H179/M179*365</f>
        <v>2.2531585185185157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0.13357748148148163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6.148755555555567E-2</v>
      </c>
      <c r="H180" s="58">
        <f t="shared" si="417"/>
        <v>5.5338800000000106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2021/3/23</v>
      </c>
      <c r="M180" s="44">
        <f t="shared" ca="1" si="420"/>
        <v>1170</v>
      </c>
      <c r="N180" s="61">
        <f t="shared" ca="1" si="421"/>
        <v>1.7263813675213708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0.12851244444444432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5.9735925925925852E-2</v>
      </c>
      <c r="H181" s="58">
        <f t="shared" si="417"/>
        <v>8.0643499999999904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2021/3/23</v>
      </c>
      <c r="M181" s="44">
        <f t="shared" ca="1" si="420"/>
        <v>1620</v>
      </c>
      <c r="N181" s="61">
        <f t="shared" ca="1" si="421"/>
        <v>1.8169677469135781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0.16026407407407417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6.7669777777777856E-2</v>
      </c>
      <c r="H182" s="58">
        <f t="shared" si="417"/>
        <v>9.1354200000000105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2021/3/23</v>
      </c>
      <c r="M182" s="44">
        <f t="shared" ca="1" si="420"/>
        <v>1215</v>
      </c>
      <c r="N182" s="61">
        <f t="shared" ca="1" si="421"/>
        <v>2.7443854320987686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0.15233022222222217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6.4166518518518637E-2</v>
      </c>
      <c r="H183" s="58">
        <f t="shared" si="417"/>
        <v>8.6624800000000164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2021/3/23</v>
      </c>
      <c r="M183" s="44">
        <f t="shared" ca="1" si="420"/>
        <v>1080</v>
      </c>
      <c r="N183" s="61">
        <f t="shared" ca="1" si="421"/>
        <v>2.9275974074074127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0.15583348148148141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5.9220740740740727E-2</v>
      </c>
      <c r="H184" s="58">
        <f t="shared" si="417"/>
        <v>7.9947999999999979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2021/3/23</v>
      </c>
      <c r="M184" s="44">
        <f t="shared" ca="1" si="420"/>
        <v>945</v>
      </c>
      <c r="N184" s="61">
        <f t="shared" ca="1" si="421"/>
        <v>3.0879386243386233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0.16077925925925929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5.1286888888888937E-2</v>
      </c>
      <c r="H185" s="58">
        <f t="shared" si="417"/>
        <v>6.9237300000000062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2021/3/23</v>
      </c>
      <c r="M185" s="44">
        <f t="shared" ca="1" si="420"/>
        <v>810</v>
      </c>
      <c r="N185" s="61">
        <f t="shared" ca="1" si="421"/>
        <v>3.1199524074074101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0.16871311111111109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6.1693629629629682E-2</v>
      </c>
      <c r="H186" s="58">
        <f t="shared" si="417"/>
        <v>8.3286400000000071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2021/3/23</v>
      </c>
      <c r="M186" s="44">
        <f t="shared" ca="1" si="420"/>
        <v>675</v>
      </c>
      <c r="N186" s="61">
        <f t="shared" ca="1" si="421"/>
        <v>4.5036349629629671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0.15830637037037035</v>
      </c>
    </row>
    <row r="187" spans="1:29">
      <c r="A187" s="226" t="s">
        <v>2221</v>
      </c>
      <c r="B187" s="2">
        <v>135</v>
      </c>
      <c r="C187" s="177">
        <v>97.11</v>
      </c>
      <c r="D187" s="178">
        <v>1.3895</v>
      </c>
      <c r="E187" s="32">
        <f t="shared" si="415"/>
        <v>0.22000000000000003</v>
      </c>
      <c r="F187" s="26">
        <f t="shared" si="416"/>
        <v>5.9266666666657225E-4</v>
      </c>
      <c r="H187" s="58">
        <f t="shared" si="417"/>
        <v>8.0009999999987258E-2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2021/3/23</v>
      </c>
      <c r="M187" s="44">
        <f t="shared" ca="1" si="420"/>
        <v>270</v>
      </c>
      <c r="N187" s="61">
        <f t="shared" ca="1" si="421"/>
        <v>0.10816166666664943</v>
      </c>
      <c r="O187" s="35">
        <f t="shared" si="422"/>
        <v>134.93434500000001</v>
      </c>
      <c r="P187" s="35">
        <f t="shared" si="423"/>
        <v>-6.5654999999992469E-2</v>
      </c>
      <c r="Q187" s="36">
        <f t="shared" si="424"/>
        <v>0.9</v>
      </c>
      <c r="R187" s="37">
        <f t="shared" si="434"/>
        <v>18254.709999999966</v>
      </c>
      <c r="S187" s="38">
        <f t="shared" si="435"/>
        <v>25364.919544999953</v>
      </c>
      <c r="T187" s="38"/>
      <c r="U187" s="62"/>
      <c r="V187" s="39">
        <f t="shared" si="436"/>
        <v>65388.489999999991</v>
      </c>
      <c r="W187" s="39">
        <f t="shared" si="437"/>
        <v>90753.409544999944</v>
      </c>
      <c r="X187" s="1">
        <f t="shared" si="438"/>
        <v>76700</v>
      </c>
      <c r="Y187" s="37">
        <f t="shared" si="439"/>
        <v>14053.409544999944</v>
      </c>
      <c r="Z187" s="183">
        <f t="shared" si="440"/>
        <v>0.18322567855280236</v>
      </c>
      <c r="AA187" s="183">
        <f>SUM($C$2:C187)*D187/SUM($B$2:B187)-1</f>
        <v>5.1862377832715634E-2</v>
      </c>
      <c r="AB187" s="183">
        <f t="shared" si="441"/>
        <v>0.13136330072008673</v>
      </c>
      <c r="AC187" s="40">
        <f t="shared" si="442"/>
        <v>0.21940733333333345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18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187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365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28.21%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2021-03-23</v>
      </c>
      <c r="M366" s="18">
        <f t="shared" ref="M366:M429" ca="1" si="6">(L366-K366+1)*B366</f>
        <v>35235</v>
      </c>
      <c r="N366" s="19">
        <f t="shared" ref="N366:N429" ca="1" si="7">H366/M366*365</f>
        <v>9.1883081027387598E-2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2021-03-23</v>
      </c>
      <c r="M367" s="18">
        <f t="shared" ca="1" si="6"/>
        <v>31200</v>
      </c>
      <c r="N367" s="19">
        <f t="shared" ca="1" si="7"/>
        <v>8.3552559455128197E-2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2021-03-23</v>
      </c>
      <c r="M368" s="18">
        <f t="shared" ca="1" si="6"/>
        <v>31080</v>
      </c>
      <c r="N368" s="19">
        <f t="shared" ca="1" si="7"/>
        <v>6.1341808397683419E-2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2021-03-23</v>
      </c>
      <c r="M369" s="18">
        <f t="shared" ca="1" si="6"/>
        <v>30960</v>
      </c>
      <c r="N369" s="19">
        <f t="shared" ca="1" si="7"/>
        <v>4.204352002583988E-2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2021-03-23</v>
      </c>
      <c r="M370" s="18">
        <f t="shared" ca="1" si="6"/>
        <v>30840</v>
      </c>
      <c r="N370" s="19">
        <f t="shared" ca="1" si="7"/>
        <v>6.4709375324254248E-2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2021-03-23</v>
      </c>
      <c r="M371" s="18">
        <f t="shared" ca="1" si="6"/>
        <v>30480</v>
      </c>
      <c r="N371" s="19">
        <f t="shared" ca="1" si="7"/>
        <v>3.5185904199475107E-2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2021-03-23</v>
      </c>
      <c r="M372" s="18">
        <f t="shared" ca="1" si="6"/>
        <v>30360</v>
      </c>
      <c r="N372" s="19">
        <f t="shared" ca="1" si="7"/>
        <v>4.8326793478260646E-2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2021-03-23</v>
      </c>
      <c r="M373" s="18">
        <f t="shared" ca="1" si="6"/>
        <v>30240</v>
      </c>
      <c r="N373" s="19">
        <f t="shared" ca="1" si="7"/>
        <v>6.3045747519841294E-2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2021-03-23</v>
      </c>
      <c r="M376" s="18">
        <f t="shared" ca="1" si="6"/>
        <v>29640</v>
      </c>
      <c r="N376" s="19">
        <f t="shared" ca="1" si="7"/>
        <v>8.2150441632928603E-2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2021-03-23</v>
      </c>
      <c r="M377" s="18">
        <f t="shared" ca="1" si="6"/>
        <v>29520</v>
      </c>
      <c r="N377" s="19">
        <f t="shared" ca="1" si="7"/>
        <v>7.8817929369918813E-2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2021-03-23</v>
      </c>
      <c r="M378" s="18">
        <f t="shared" ca="1" si="6"/>
        <v>29400</v>
      </c>
      <c r="N378" s="19">
        <f t="shared" ca="1" si="7"/>
        <v>7.0260910884353808E-2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2021-03-23</v>
      </c>
      <c r="M379" s="18">
        <f t="shared" ca="1" si="6"/>
        <v>29280</v>
      </c>
      <c r="N379" s="19">
        <f t="shared" ca="1" si="7"/>
        <v>7.0331423668032841E-2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2021-03-23</v>
      </c>
      <c r="M383" s="18">
        <f t="shared" ca="1" si="6"/>
        <v>28560</v>
      </c>
      <c r="N383" s="19">
        <f t="shared" ca="1" si="7"/>
        <v>8.2804812500000116E-2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2021-03-23</v>
      </c>
      <c r="M384" s="18">
        <f t="shared" ca="1" si="6"/>
        <v>28440</v>
      </c>
      <c r="N384" s="19">
        <f t="shared" ca="1" si="7"/>
        <v>9.076557928973257E-2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2021-03-23</v>
      </c>
      <c r="M385" s="18">
        <f t="shared" ca="1" si="6"/>
        <v>28320</v>
      </c>
      <c r="N385" s="19">
        <f t="shared" ca="1" si="7"/>
        <v>7.7886231285310817E-2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2021-03-23</v>
      </c>
      <c r="M386" s="18">
        <f t="shared" ca="1" si="6"/>
        <v>27960</v>
      </c>
      <c r="N386" s="19">
        <f t="shared" ca="1" si="7"/>
        <v>5.429667417739642E-2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2021-03-23</v>
      </c>
      <c r="M387" s="18">
        <f t="shared" ca="1" si="6"/>
        <v>27840</v>
      </c>
      <c r="N387" s="19">
        <f t="shared" ca="1" si="7"/>
        <v>5.2929890265804538E-2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2021-03-23</v>
      </c>
      <c r="M388" s="18">
        <f t="shared" ca="1" si="6"/>
        <v>27720</v>
      </c>
      <c r="N388" s="19">
        <f t="shared" ca="1" si="7"/>
        <v>5.2929345238094991E-2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2021-03-23</v>
      </c>
      <c r="M389" s="18">
        <f t="shared" ca="1" si="6"/>
        <v>27600</v>
      </c>
      <c r="N389" s="19">
        <f t="shared" ca="1" si="7"/>
        <v>5.8234374637680948E-2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2021-03-23</v>
      </c>
      <c r="M390" s="18">
        <f t="shared" ca="1" si="6"/>
        <v>27480</v>
      </c>
      <c r="N390" s="19">
        <f t="shared" ca="1" si="7"/>
        <v>7.6096708879184738E-2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2021-03-23</v>
      </c>
      <c r="M391" s="18">
        <f t="shared" ca="1" si="6"/>
        <v>27120</v>
      </c>
      <c r="N391" s="19">
        <f t="shared" ca="1" si="7"/>
        <v>7.100307853982285E-2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2021-03-23</v>
      </c>
      <c r="M392" s="18">
        <f t="shared" ca="1" si="6"/>
        <v>27000</v>
      </c>
      <c r="N392" s="19">
        <f t="shared" ca="1" si="7"/>
        <v>8.5938465925925855E-2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2021-03-23</v>
      </c>
      <c r="M393" s="18">
        <f t="shared" ca="1" si="6"/>
        <v>26880</v>
      </c>
      <c r="N393" s="19">
        <f t="shared" ca="1" si="7"/>
        <v>9.8164930431547615E-2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2021-03-23</v>
      </c>
      <c r="M394" s="18">
        <f t="shared" ca="1" si="6"/>
        <v>26760</v>
      </c>
      <c r="N394" s="19">
        <f t="shared" ca="1" si="7"/>
        <v>0.10169807044095645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2021-03-23</v>
      </c>
      <c r="M395" s="18">
        <f t="shared" ca="1" si="6"/>
        <v>26640</v>
      </c>
      <c r="N395" s="19">
        <f t="shared" ca="1" si="7"/>
        <v>7.7062214339339213E-2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2021-03-23</v>
      </c>
      <c r="M396" s="18">
        <f t="shared" ca="1" si="6"/>
        <v>26280</v>
      </c>
      <c r="N396" s="19">
        <f t="shared" ca="1" si="7"/>
        <v>3.9840166666666517E-2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2021-03-23</v>
      </c>
      <c r="M397" s="18">
        <f t="shared" ca="1" si="6"/>
        <v>26160</v>
      </c>
      <c r="N397" s="19">
        <f t="shared" ca="1" si="7"/>
        <v>4.0996420489296692E-2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2021-03-23</v>
      </c>
      <c r="M398" s="18">
        <f t="shared" ca="1" si="6"/>
        <v>26040</v>
      </c>
      <c r="N398" s="19">
        <f t="shared" ca="1" si="7"/>
        <v>6.5390520929339474E-2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2021-03-23</v>
      </c>
      <c r="M399" s="18">
        <f t="shared" ca="1" si="6"/>
        <v>25920</v>
      </c>
      <c r="N399" s="19">
        <f t="shared" ca="1" si="7"/>
        <v>8.7062948688271705E-2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2021-03-23</v>
      </c>
      <c r="M400" s="18">
        <f t="shared" ca="1" si="6"/>
        <v>25800</v>
      </c>
      <c r="N400" s="19">
        <f t="shared" ca="1" si="7"/>
        <v>7.3401938565891306E-2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2021-03-23</v>
      </c>
      <c r="M401" s="18">
        <f t="shared" ca="1" si="6"/>
        <v>25440</v>
      </c>
      <c r="N401" s="19">
        <f t="shared" ca="1" si="7"/>
        <v>5.9174591981132021E-2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2021-03-23</v>
      </c>
      <c r="M402" s="18">
        <f t="shared" ca="1" si="6"/>
        <v>25320</v>
      </c>
      <c r="N402" s="19">
        <f t="shared" ca="1" si="7"/>
        <v>5.7191997037914423E-2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2021-03-23</v>
      </c>
      <c r="M403" s="18">
        <f t="shared" ca="1" si="6"/>
        <v>25200</v>
      </c>
      <c r="N403" s="19">
        <f t="shared" ca="1" si="7"/>
        <v>7.742342341269845E-2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2021-03-23</v>
      </c>
      <c r="M404" s="18">
        <f t="shared" ca="1" si="6"/>
        <v>25080</v>
      </c>
      <c r="N404" s="19">
        <f t="shared" ca="1" si="7"/>
        <v>6.865507376395534E-2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2021-03-23</v>
      </c>
      <c r="M405" s="18">
        <f t="shared" ca="1" si="6"/>
        <v>24960</v>
      </c>
      <c r="N405" s="19">
        <f t="shared" ca="1" si="7"/>
        <v>2.8428074719551253E-2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2021-03-23</v>
      </c>
      <c r="M406" s="18">
        <f t="shared" ca="1" si="6"/>
        <v>24600</v>
      </c>
      <c r="N406" s="19">
        <f t="shared" ca="1" si="7"/>
        <v>3.867882743902442E-2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2021-03-23</v>
      </c>
      <c r="M407" s="18">
        <f t="shared" ca="1" si="6"/>
        <v>24480</v>
      </c>
      <c r="N407" s="19">
        <f t="shared" ca="1" si="7"/>
        <v>2.9505642769608032E-2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2021-03-23</v>
      </c>
      <c r="M408" s="18">
        <f t="shared" ca="1" si="6"/>
        <v>24360</v>
      </c>
      <c r="N408" s="19">
        <f t="shared" ca="1" si="7"/>
        <v>2.8866915024630728E-2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2021-03-23</v>
      </c>
      <c r="M409" s="18">
        <f t="shared" ca="1" si="6"/>
        <v>24240</v>
      </c>
      <c r="N409" s="19">
        <f t="shared" ca="1" si="7"/>
        <v>3.8727960602310041E-2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2021-03-23</v>
      </c>
      <c r="M410" s="18">
        <f t="shared" ca="1" si="6"/>
        <v>24120</v>
      </c>
      <c r="N410" s="19">
        <f t="shared" ca="1" si="7"/>
        <v>5.5814023424543849E-2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2021-03-23</v>
      </c>
      <c r="M411" s="18">
        <f t="shared" ca="1" si="6"/>
        <v>23760</v>
      </c>
      <c r="N411" s="19">
        <f t="shared" ca="1" si="7"/>
        <v>9.5245720749158158E-2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2021-03-23</v>
      </c>
      <c r="M412" s="18">
        <f t="shared" ca="1" si="6"/>
        <v>26595</v>
      </c>
      <c r="N412" s="19">
        <f t="shared" ca="1" si="7"/>
        <v>8.5824256815190722E-2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2021-03-23</v>
      </c>
      <c r="M413" s="18">
        <f t="shared" ca="1" si="6"/>
        <v>26460</v>
      </c>
      <c r="N413" s="19">
        <f t="shared" ca="1" si="7"/>
        <v>0.13053544935752054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2021-03-23</v>
      </c>
      <c r="M414" s="18">
        <f t="shared" ca="1" si="6"/>
        <v>26325</v>
      </c>
      <c r="N414" s="19">
        <f t="shared" ca="1" si="7"/>
        <v>0.13193041120607782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2021-03-23</v>
      </c>
      <c r="M415" s="18">
        <f t="shared" ca="1" si="6"/>
        <v>26190</v>
      </c>
      <c r="N415" s="19">
        <f t="shared" ca="1" si="7"/>
        <v>0.11413513764795709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2021-03-23</v>
      </c>
      <c r="M416" s="18">
        <f t="shared" ca="1" si="6"/>
        <v>25785</v>
      </c>
      <c r="N416" s="19">
        <f t="shared" ca="1" si="7"/>
        <v>0.10654507834012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2021-03-23</v>
      </c>
      <c r="M417" s="18">
        <f t="shared" ca="1" si="6"/>
        <v>25650</v>
      </c>
      <c r="N417" s="19">
        <f t="shared" ca="1" si="7"/>
        <v>9.1716559649122911E-2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2021-03-23</v>
      </c>
      <c r="M418" s="18">
        <f t="shared" ca="1" si="6"/>
        <v>25515</v>
      </c>
      <c r="N418" s="19">
        <f t="shared" ca="1" si="7"/>
        <v>0.10368009896139502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2021-03-23</v>
      </c>
      <c r="M419" s="18">
        <f t="shared" ca="1" si="6"/>
        <v>25380</v>
      </c>
      <c r="N419" s="19">
        <f t="shared" ca="1" si="7"/>
        <v>0.11351321670606779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2021-03-23</v>
      </c>
      <c r="M420" s="18">
        <f t="shared" ca="1" si="6"/>
        <v>25245</v>
      </c>
      <c r="N420" s="19">
        <f t="shared" ca="1" si="7"/>
        <v>7.0994675975440666E-2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2021-03-23</v>
      </c>
      <c r="M421" s="18">
        <f t="shared" ca="1" si="6"/>
        <v>22080</v>
      </c>
      <c r="N421" s="19">
        <f t="shared" ca="1" si="7"/>
        <v>9.0670463315217206E-2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2021-03-23</v>
      </c>
      <c r="M422" s="18">
        <f t="shared" ca="1" si="6"/>
        <v>24705</v>
      </c>
      <c r="N422" s="19">
        <f t="shared" ca="1" si="7"/>
        <v>0.11455300060716454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2021-03-23</v>
      </c>
      <c r="M423" s="18">
        <f t="shared" ca="1" si="6"/>
        <v>24570</v>
      </c>
      <c r="N423" s="19">
        <f t="shared" ca="1" si="7"/>
        <v>0.10792691982091979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2021-03-23</v>
      </c>
      <c r="M425" s="18">
        <f t="shared" ca="1" si="6"/>
        <v>24300</v>
      </c>
      <c r="N425" s="19">
        <f t="shared" ca="1" si="7"/>
        <v>0.14528264732510263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2021-03-23</v>
      </c>
      <c r="M426" s="18">
        <f t="shared" ca="1" si="6"/>
        <v>23895</v>
      </c>
      <c r="N426" s="19">
        <f t="shared" ca="1" si="7"/>
        <v>0.14161683804143119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2021-03-23</v>
      </c>
      <c r="M427" s="18">
        <f t="shared" ca="1" si="6"/>
        <v>23760</v>
      </c>
      <c r="N427" s="19">
        <f t="shared" ca="1" si="7"/>
        <v>0.13786618392255903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2021-03-23</v>
      </c>
      <c r="M428" s="18">
        <f t="shared" ca="1" si="6"/>
        <v>23625</v>
      </c>
      <c r="N428" s="19">
        <f t="shared" ca="1" si="7"/>
        <v>0.14080990857142869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2021-03-23</v>
      </c>
      <c r="M429" s="18">
        <f t="shared" ca="1" si="6"/>
        <v>22410</v>
      </c>
      <c r="N429" s="19">
        <f t="shared" ca="1" si="7"/>
        <v>0.10469268451584103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2021-03-23</v>
      </c>
      <c r="M430" s="18">
        <f t="shared" ref="M430:M493" ca="1" si="29">(L430-K430+1)*B430</f>
        <v>22005</v>
      </c>
      <c r="N430" s="19">
        <f t="shared" ref="N430:N493" ca="1" si="30">H430/M430*365</f>
        <v>4.1520412860713236E-2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2021-03-23</v>
      </c>
      <c r="M431" s="18">
        <f t="shared" ca="1" si="29"/>
        <v>19440</v>
      </c>
      <c r="N431" s="19">
        <f t="shared" ca="1" si="30"/>
        <v>3.4207709876543167E-2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2021-03-23</v>
      </c>
      <c r="M432" s="18">
        <f t="shared" ca="1" si="29"/>
        <v>19320</v>
      </c>
      <c r="N432" s="19">
        <f t="shared" ca="1" si="30"/>
        <v>4.8919899585921356E-2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2021-03-23</v>
      </c>
      <c r="M433" s="18">
        <f t="shared" ca="1" si="29"/>
        <v>19200</v>
      </c>
      <c r="N433" s="19">
        <f t="shared" ca="1" si="30"/>
        <v>5.1215241145833375E-2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2021-03-23</v>
      </c>
      <c r="M434" s="18">
        <f t="shared" ca="1" si="29"/>
        <v>19080</v>
      </c>
      <c r="N434" s="19">
        <f t="shared" ca="1" si="30"/>
        <v>5.487419182389916E-2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2021-03-23</v>
      </c>
      <c r="M435" s="18">
        <f t="shared" ca="1" si="29"/>
        <v>18720</v>
      </c>
      <c r="N435" s="19">
        <f t="shared" ca="1" si="30"/>
        <v>7.3614728632478241E-2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2021-03-23</v>
      </c>
      <c r="M436" s="18">
        <f t="shared" ca="1" si="29"/>
        <v>20925</v>
      </c>
      <c r="N436" s="19">
        <f t="shared" ca="1" si="30"/>
        <v>5.5529643488649999E-2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2021-03-23</v>
      </c>
      <c r="M437" s="18">
        <f t="shared" ca="1" si="29"/>
        <v>18480</v>
      </c>
      <c r="N437" s="19">
        <f t="shared" ca="1" si="30"/>
        <v>5.6655821428571208E-2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2021-03-23</v>
      </c>
      <c r="M438" s="18">
        <f t="shared" ca="1" si="29"/>
        <v>18360</v>
      </c>
      <c r="N438" s="19">
        <f t="shared" ca="1" si="30"/>
        <v>6.3961518518518626E-2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2021-03-23</v>
      </c>
      <c r="M439" s="18">
        <f t="shared" ca="1" si="29"/>
        <v>20520</v>
      </c>
      <c r="N439" s="19">
        <f t="shared" ca="1" si="30"/>
        <v>9.3237222222222499E-2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2021-03-23</v>
      </c>
      <c r="M440" s="18">
        <f t="shared" ca="1" si="29"/>
        <v>20115</v>
      </c>
      <c r="N440" s="19">
        <f t="shared" ca="1" si="30"/>
        <v>0.10872461769823524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2021-03-23</v>
      </c>
      <c r="M441" s="18">
        <f t="shared" ca="1" si="29"/>
        <v>19980</v>
      </c>
      <c r="N441" s="19">
        <f t="shared" ca="1" si="30"/>
        <v>0.10499809584584592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2021-03-23</v>
      </c>
      <c r="M442" s="18">
        <f t="shared" ca="1" si="29"/>
        <v>19845</v>
      </c>
      <c r="N442" s="19">
        <f t="shared" ca="1" si="30"/>
        <v>8.5821459561602378E-2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2021-03-23</v>
      </c>
      <c r="M443" s="18">
        <f t="shared" ca="1" si="29"/>
        <v>19710</v>
      </c>
      <c r="N443" s="19">
        <f t="shared" ca="1" si="30"/>
        <v>6.6059111111111221E-2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2021-03-23</v>
      </c>
      <c r="M444" s="18">
        <f t="shared" ca="1" si="29"/>
        <v>19575</v>
      </c>
      <c r="N444" s="19">
        <f t="shared" ca="1" si="30"/>
        <v>0.10684522401021744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2021-03-23</v>
      </c>
      <c r="M445" s="18">
        <f t="shared" ca="1" si="29"/>
        <v>19170</v>
      </c>
      <c r="N445" s="19">
        <f t="shared" ca="1" si="30"/>
        <v>9.5153576943140583E-2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2021-03-23</v>
      </c>
      <c r="M446" s="18">
        <f t="shared" ca="1" si="29"/>
        <v>19035</v>
      </c>
      <c r="N446" s="19">
        <f t="shared" ca="1" si="30"/>
        <v>6.5391375098502583E-2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2021-03-23</v>
      </c>
      <c r="M447" s="18">
        <f t="shared" ca="1" si="29"/>
        <v>18900</v>
      </c>
      <c r="N447" s="19">
        <f t="shared" ca="1" si="30"/>
        <v>4.6994174867725128E-2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2021-03-23</v>
      </c>
      <c r="M448" s="18">
        <f t="shared" ca="1" si="29"/>
        <v>18765</v>
      </c>
      <c r="N448" s="19">
        <f t="shared" ca="1" si="30"/>
        <v>1.001084225952577E-2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2021-03-23</v>
      </c>
      <c r="M449" s="18">
        <f t="shared" ca="1" si="29"/>
        <v>16560</v>
      </c>
      <c r="N449" s="19">
        <f t="shared" ca="1" si="30"/>
        <v>1.0168820652174004E-2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2021-03-23</v>
      </c>
      <c r="M450" s="18">
        <f t="shared" ca="1" si="29"/>
        <v>16200</v>
      </c>
      <c r="N450" s="19">
        <f t="shared" ca="1" si="30"/>
        <v>-3.9516950308641836E-2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2021-03-23</v>
      </c>
      <c r="M451" s="18">
        <f t="shared" ca="1" si="29"/>
        <v>16080</v>
      </c>
      <c r="N451" s="19">
        <f t="shared" ca="1" si="30"/>
        <v>-2.5558058146765955E-2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2021-03-23</v>
      </c>
      <c r="M452" s="18">
        <f t="shared" ca="1" si="29"/>
        <v>15960</v>
      </c>
      <c r="N452" s="19">
        <f t="shared" ca="1" si="30"/>
        <v>1.7929824561374724E-4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2021-03-23</v>
      </c>
      <c r="M453" s="18">
        <f t="shared" ca="1" si="29"/>
        <v>15840</v>
      </c>
      <c r="N453" s="19">
        <f t="shared" ca="1" si="30"/>
        <v>-1.8290325126262363E-3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2021-03-23</v>
      </c>
      <c r="M454" s="18">
        <f t="shared" ca="1" si="29"/>
        <v>15720</v>
      </c>
      <c r="N454" s="19">
        <f t="shared" ca="1" si="30"/>
        <v>2.6102422391857356E-2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2021-03-23</v>
      </c>
      <c r="M455" s="18">
        <f t="shared" ca="1" si="29"/>
        <v>17280</v>
      </c>
      <c r="N455" s="19">
        <f t="shared" ca="1" si="30"/>
        <v>5.5474508101852158E-4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2021-03-23</v>
      </c>
      <c r="M456" s="18">
        <f t="shared" ca="1" si="29"/>
        <v>15240</v>
      </c>
      <c r="N456" s="19">
        <f t="shared" ca="1" si="30"/>
        <v>6.0364389763776843E-3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2021-03-23</v>
      </c>
      <c r="M457" s="18">
        <f t="shared" ca="1" si="29"/>
        <v>15120</v>
      </c>
      <c r="N457" s="19">
        <f t="shared" ca="1" si="30"/>
        <v>7.3475803571425927E-3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2021-03-23</v>
      </c>
      <c r="M458" s="18">
        <f t="shared" ca="1" si="29"/>
        <v>15000</v>
      </c>
      <c r="N458" s="19">
        <f t="shared" ca="1" si="30"/>
        <v>-1.2967063000000381E-2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2021-03-23</v>
      </c>
      <c r="M459" s="18">
        <f t="shared" ca="1" si="29"/>
        <v>14880</v>
      </c>
      <c r="N459" s="19">
        <f t="shared" ca="1" si="30"/>
        <v>-2.1629021841397582E-2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2021-03-23</v>
      </c>
      <c r="M460" s="18">
        <f t="shared" ca="1" si="29"/>
        <v>14520</v>
      </c>
      <c r="N460" s="19">
        <f t="shared" ca="1" si="30"/>
        <v>-5.7243487947658676E-2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2021-03-23</v>
      </c>
      <c r="M461" s="18">
        <f t="shared" ca="1" si="29"/>
        <v>14400</v>
      </c>
      <c r="N461" s="19">
        <f t="shared" ca="1" si="30"/>
        <v>-4.0477384722222405E-2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2021-03-23</v>
      </c>
      <c r="M462" s="18">
        <f t="shared" ca="1" si="29"/>
        <v>14280</v>
      </c>
      <c r="N462" s="19">
        <f t="shared" ca="1" si="30"/>
        <v>-4.2580777310924208E-3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2021-03-23</v>
      </c>
      <c r="M463" s="18">
        <f t="shared" ca="1" si="29"/>
        <v>14160</v>
      </c>
      <c r="N463" s="19">
        <f t="shared" ca="1" si="30"/>
        <v>-8.7904166666670416E-3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2021-03-23</v>
      </c>
      <c r="M464" s="18">
        <f t="shared" ca="1" si="29"/>
        <v>14040</v>
      </c>
      <c r="N464" s="19">
        <f t="shared" ca="1" si="30"/>
        <v>-4.559648112535597E-2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2021-03-23</v>
      </c>
      <c r="M465" s="18">
        <f t="shared" ca="1" si="29"/>
        <v>13680</v>
      </c>
      <c r="N465" s="19">
        <f t="shared" ca="1" si="30"/>
        <v>-3.562674817251478E-2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2021-03-23</v>
      </c>
      <c r="M466" s="18">
        <f t="shared" ca="1" si="29"/>
        <v>13560</v>
      </c>
      <c r="N466" s="19">
        <f t="shared" ca="1" si="30"/>
        <v>-9.9327266961651658E-2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2021-03-23</v>
      </c>
      <c r="M467" s="18">
        <f t="shared" ca="1" si="29"/>
        <v>13440</v>
      </c>
      <c r="N467" s="19">
        <f t="shared" ca="1" si="30"/>
        <v>-0.10068782998511917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2021-03-23</v>
      </c>
      <c r="M468" s="18">
        <f t="shared" ca="1" si="29"/>
        <v>13320</v>
      </c>
      <c r="N468" s="19">
        <f t="shared" ca="1" si="30"/>
        <v>-9.5859166291291001E-2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2021-03-23</v>
      </c>
      <c r="M469" s="18">
        <f t="shared" ca="1" si="29"/>
        <v>13200</v>
      </c>
      <c r="N469" s="19">
        <f t="shared" ca="1" si="30"/>
        <v>-0.10155386704545467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2021-03-23</v>
      </c>
      <c r="M470" s="18">
        <f t="shared" ca="1" si="29"/>
        <v>12840</v>
      </c>
      <c r="N470" s="19">
        <f t="shared" ca="1" si="30"/>
        <v>-7.8121200155763237E-2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2021-03-23</v>
      </c>
      <c r="M471" s="18">
        <f t="shared" ca="1" si="29"/>
        <v>12720</v>
      </c>
      <c r="N471" s="19">
        <f t="shared" ca="1" si="30"/>
        <v>-7.0849771226415448E-2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2021-03-23</v>
      </c>
      <c r="M472" s="18">
        <f t="shared" ca="1" si="29"/>
        <v>12600</v>
      </c>
      <c r="N472" s="19">
        <f t="shared" ca="1" si="30"/>
        <v>-2.8069311111111637E-2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2021-03-23</v>
      </c>
      <c r="M473" s="18">
        <f t="shared" ca="1" si="29"/>
        <v>14040</v>
      </c>
      <c r="N473" s="19">
        <f t="shared" ca="1" si="30"/>
        <v>-2.6525335113960262E-2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2021-03-23</v>
      </c>
      <c r="M474" s="18">
        <f t="shared" ca="1" si="29"/>
        <v>13905</v>
      </c>
      <c r="N474" s="19">
        <f t="shared" ca="1" si="30"/>
        <v>9.3889392304923065E-3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2021-03-23</v>
      </c>
      <c r="M475" s="18">
        <f t="shared" ca="1" si="29"/>
        <v>13500</v>
      </c>
      <c r="N475" s="19">
        <f t="shared" ca="1" si="30"/>
        <v>-2.1927064074074194E-2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2021-03-23</v>
      </c>
      <c r="M476" s="18">
        <f t="shared" ca="1" si="29"/>
        <v>13365</v>
      </c>
      <c r="N476" s="19">
        <f t="shared" ca="1" si="30"/>
        <v>-2.9770481481481648E-2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2021-03-23</v>
      </c>
      <c r="M477" s="18">
        <f t="shared" ca="1" si="29"/>
        <v>13230</v>
      </c>
      <c r="N477" s="19">
        <f t="shared" ca="1" si="30"/>
        <v>-3.7292736961451065E-2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2021-03-23</v>
      </c>
      <c r="M478" s="18">
        <f t="shared" ca="1" si="29"/>
        <v>13095</v>
      </c>
      <c r="N478" s="19">
        <f t="shared" ca="1" si="30"/>
        <v>-8.2406937762504837E-2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2021-03-23</v>
      </c>
      <c r="M479" s="18">
        <f t="shared" ca="1" si="29"/>
        <v>11520</v>
      </c>
      <c r="N479" s="19">
        <f t="shared" ca="1" si="30"/>
        <v>-7.104531727430545E-2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2021-03-23</v>
      </c>
      <c r="M480" s="18">
        <f t="shared" ca="1" si="29"/>
        <v>11160</v>
      </c>
      <c r="N480" s="19">
        <f t="shared" ca="1" si="30"/>
        <v>-0.10756664471326174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2021-03-23</v>
      </c>
      <c r="M481" s="18">
        <f t="shared" ca="1" si="29"/>
        <v>11040</v>
      </c>
      <c r="N481" s="19">
        <f t="shared" ca="1" si="30"/>
        <v>-4.875973505434758E-2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2021-03-23</v>
      </c>
      <c r="M482" s="18">
        <f t="shared" ca="1" si="29"/>
        <v>12285</v>
      </c>
      <c r="N482" s="19">
        <f t="shared" ca="1" si="30"/>
        <v>-8.1103118844119304E-2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2021-03-23</v>
      </c>
      <c r="M483" s="18">
        <f t="shared" ca="1" si="29"/>
        <v>10800</v>
      </c>
      <c r="N483" s="19">
        <f t="shared" ca="1" si="30"/>
        <v>-7.6960689351852227E-2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2021-03-23</v>
      </c>
      <c r="M484" s="18">
        <f t="shared" ca="1" si="29"/>
        <v>12015</v>
      </c>
      <c r="N484" s="19">
        <f t="shared" ca="1" si="30"/>
        <v>-0.10942043820224695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2021-03-23</v>
      </c>
      <c r="M485" s="18">
        <f t="shared" ca="1" si="29"/>
        <v>10320</v>
      </c>
      <c r="N485" s="19">
        <f t="shared" ca="1" si="30"/>
        <v>-0.13112833672480639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2021-03-23</v>
      </c>
      <c r="M486" s="18">
        <f t="shared" ca="1" si="29"/>
        <v>10200</v>
      </c>
      <c r="N486" s="19">
        <f t="shared" ca="1" si="30"/>
        <v>-0.11581800686274518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2021-03-23</v>
      </c>
      <c r="M487" s="18">
        <f t="shared" ca="1" si="29"/>
        <v>10080</v>
      </c>
      <c r="N487" s="19">
        <f t="shared" ca="1" si="30"/>
        <v>-0.17277905059523799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2021-03-23</v>
      </c>
      <c r="M488" s="18">
        <f t="shared" ca="1" si="29"/>
        <v>1328</v>
      </c>
      <c r="N488" s="19">
        <f t="shared" ca="1" si="30"/>
        <v>-0.25060905496987934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2021-03-23</v>
      </c>
      <c r="M489" s="18">
        <f t="shared" ca="1" si="29"/>
        <v>4450</v>
      </c>
      <c r="N489" s="19">
        <f t="shared" ca="1" si="30"/>
        <v>-5.4790601123595607E-2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2021-03-23</v>
      </c>
      <c r="M490" s="18">
        <f t="shared" ca="1" si="29"/>
        <v>4440</v>
      </c>
      <c r="N490" s="19">
        <f t="shared" ca="1" si="30"/>
        <v>-6.7819466216216234E-2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2021-03-23</v>
      </c>
      <c r="M491" s="18">
        <f t="shared" ca="1" si="29"/>
        <v>4430</v>
      </c>
      <c r="N491" s="19">
        <f t="shared" ca="1" si="30"/>
        <v>-7.5158443566591487E-2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2021-03-23</v>
      </c>
      <c r="M492" s="18">
        <f t="shared" ca="1" si="29"/>
        <v>4420</v>
      </c>
      <c r="N492" s="19">
        <f t="shared" ca="1" si="30"/>
        <v>-8.6851915158371026E-2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2021-03-23</v>
      </c>
      <c r="M493" s="18">
        <f t="shared" ca="1" si="29"/>
        <v>4410</v>
      </c>
      <c r="N493" s="19">
        <f t="shared" ca="1" si="30"/>
        <v>-8.5605163265306247E-2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2021-03-23</v>
      </c>
      <c r="M494" s="18">
        <f t="shared" ref="M494:M504" ca="1" si="50">(L494-K494+1)*B494</f>
        <v>4380</v>
      </c>
      <c r="N494" s="19">
        <f t="shared" ref="N494:N504" ca="1" si="51">H494/M494*365</f>
        <v>-7.8923583333333269E-2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2021-03-23</v>
      </c>
      <c r="M495" s="18">
        <f t="shared" ca="1" si="50"/>
        <v>4370</v>
      </c>
      <c r="N495" s="19">
        <f t="shared" ca="1" si="51"/>
        <v>-9.8044011441647635E-2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2021-03-23</v>
      </c>
      <c r="M496" s="18">
        <f t="shared" ca="1" si="50"/>
        <v>4360</v>
      </c>
      <c r="N496" s="19">
        <f t="shared" ca="1" si="51"/>
        <v>-9.6808631880733992E-2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2021-03-23</v>
      </c>
      <c r="M497" s="18">
        <f t="shared" ca="1" si="50"/>
        <v>4350</v>
      </c>
      <c r="N497" s="19">
        <f t="shared" ca="1" si="51"/>
        <v>-8.239510000000011E-2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2021-03-23</v>
      </c>
      <c r="M498" s="18">
        <f t="shared" ca="1" si="50"/>
        <v>4340</v>
      </c>
      <c r="N498" s="19">
        <f t="shared" ca="1" si="51"/>
        <v>-8.1117970046083052E-2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2021-03-23</v>
      </c>
      <c r="M499" s="18">
        <f t="shared" ca="1" si="50"/>
        <v>4310</v>
      </c>
      <c r="N499" s="19">
        <f t="shared" ca="1" si="51"/>
        <v>-9.0545744779582354E-2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2021-03-23</v>
      </c>
      <c r="M500" s="18">
        <f t="shared" ca="1" si="50"/>
        <v>4300</v>
      </c>
      <c r="N500" s="19">
        <f t="shared" ca="1" si="51"/>
        <v>-7.8911302325581315E-2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2021-03-23</v>
      </c>
      <c r="M501" s="18">
        <f t="shared" ca="1" si="50"/>
        <v>4290</v>
      </c>
      <c r="N501" s="19">
        <f t="shared" ca="1" si="51"/>
        <v>-8.5031557109557065E-2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2021-03-23</v>
      </c>
      <c r="M502" s="18">
        <f t="shared" ca="1" si="50"/>
        <v>4280</v>
      </c>
      <c r="N502" s="19">
        <f t="shared" ca="1" si="51"/>
        <v>-9.7130593457943948E-2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2021-03-23</v>
      </c>
      <c r="M503" s="18">
        <f t="shared" ca="1" si="50"/>
        <v>4270</v>
      </c>
      <c r="N503" s="19">
        <f t="shared" ca="1" si="51"/>
        <v>-9.7358065573770511E-2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2021-03-23</v>
      </c>
      <c r="M504" s="18">
        <f t="shared" ca="1" si="50"/>
        <v>4240</v>
      </c>
      <c r="N504" s="19">
        <f t="shared" ca="1" si="51"/>
        <v>-9.8046919811320785E-2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30.39%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2021/3/23</v>
      </c>
      <c r="M355" s="44">
        <f t="shared" ref="M355:M417" ca="1" si="6">(L355-K355+1)*B355</f>
        <v>37800</v>
      </c>
      <c r="N355" s="61">
        <f t="shared" ref="N355:N417" ca="1" si="7">H355/M355*365</f>
        <v>0.19334451693121696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2021/3/23</v>
      </c>
      <c r="M356" s="44">
        <f t="shared" ca="1" si="6"/>
        <v>37665</v>
      </c>
      <c r="N356" s="61">
        <f t="shared" ca="1" si="7"/>
        <v>0.19339627479091998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2021/3/23</v>
      </c>
      <c r="M357" s="44">
        <f t="shared" ca="1" si="6"/>
        <v>37530</v>
      </c>
      <c r="N357" s="61">
        <f t="shared" ca="1" si="7"/>
        <v>0.17800344897415388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2021/3/23</v>
      </c>
      <c r="M358" s="44">
        <f t="shared" ca="1" si="6"/>
        <v>37125</v>
      </c>
      <c r="N358" s="61">
        <f t="shared" ca="1" si="7"/>
        <v>0.17838396013468005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2021/3/23</v>
      </c>
      <c r="M359" s="44">
        <f t="shared" ca="1" si="6"/>
        <v>36990</v>
      </c>
      <c r="N359" s="61">
        <f t="shared" ca="1" si="7"/>
        <v>0.17368093295485248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2021/3/23</v>
      </c>
      <c r="M360" s="44">
        <f t="shared" ca="1" si="6"/>
        <v>36855</v>
      </c>
      <c r="N360" s="61">
        <f t="shared" ca="1" si="7"/>
        <v>0.17706949721883047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2021/3/23</v>
      </c>
      <c r="M361" s="44">
        <f t="shared" ca="1" si="6"/>
        <v>36180</v>
      </c>
      <c r="N361" s="61">
        <f t="shared" ca="1" si="7"/>
        <v>0.18704855776672186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2021/3/23</v>
      </c>
      <c r="M362" s="44">
        <f t="shared" ca="1" si="6"/>
        <v>36045</v>
      </c>
      <c r="N362" s="61">
        <f t="shared" ca="1" si="7"/>
        <v>0.16188507948397834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2021/3/23</v>
      </c>
      <c r="M363" s="44">
        <f t="shared" ca="1" si="6"/>
        <v>35910</v>
      </c>
      <c r="N363" s="61">
        <f t="shared" ca="1" si="7"/>
        <v>0.15792018240044539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2021/3/23</v>
      </c>
      <c r="M364" s="44">
        <f t="shared" ca="1" si="6"/>
        <v>35775</v>
      </c>
      <c r="N364" s="61">
        <f t="shared" ca="1" si="7"/>
        <v>0.13461722375960869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2021/3/23</v>
      </c>
      <c r="M365" s="44">
        <f t="shared" ca="1" si="6"/>
        <v>35640</v>
      </c>
      <c r="N365" s="61">
        <f t="shared" ca="1" si="7"/>
        <v>0.11655906313131303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2021/3/23</v>
      </c>
      <c r="M366" s="44">
        <f t="shared" ca="1" si="6"/>
        <v>31320</v>
      </c>
      <c r="N366" s="61">
        <f t="shared" ca="1" si="7"/>
        <v>5.9600770753512194E-2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2021/3/23</v>
      </c>
      <c r="M367" s="44">
        <f t="shared" ca="1" si="6"/>
        <v>31200</v>
      </c>
      <c r="N367" s="61">
        <f t="shared" ca="1" si="7"/>
        <v>4.0941862820512563E-2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2021/3/23</v>
      </c>
      <c r="M368" s="44">
        <f t="shared" ca="1" si="6"/>
        <v>31080</v>
      </c>
      <c r="N368" s="61">
        <f t="shared" ca="1" si="7"/>
        <v>9.0837084942084496E-3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2021/3/23</v>
      </c>
      <c r="M369" s="44">
        <f t="shared" ca="1" si="6"/>
        <v>30960</v>
      </c>
      <c r="N369" s="61">
        <f t="shared" ca="1" si="7"/>
        <v>-2.3177429263566016E-2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2021/3/23</v>
      </c>
      <c r="M370" s="44">
        <f t="shared" ca="1" si="6"/>
        <v>30840</v>
      </c>
      <c r="N370" s="61">
        <f t="shared" ca="1" si="7"/>
        <v>-2.1388076848249064E-2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2021/3/23</v>
      </c>
      <c r="M371" s="44">
        <f t="shared" ca="1" si="6"/>
        <v>30480</v>
      </c>
      <c r="N371" s="61">
        <f t="shared" ca="1" si="7"/>
        <v>-6.411280085301857E-2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2021/3/23</v>
      </c>
      <c r="M372" s="44">
        <f t="shared" ca="1" si="6"/>
        <v>30360</v>
      </c>
      <c r="N372" s="61">
        <f t="shared" ca="1" si="7"/>
        <v>-4.7023830039525788E-2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2021/3/23</v>
      </c>
      <c r="M373" s="44">
        <f t="shared" ca="1" si="6"/>
        <v>30240</v>
      </c>
      <c r="N373" s="61">
        <f t="shared" ca="1" si="7"/>
        <v>-1.9735878306878459E-2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2021/3/23</v>
      </c>
      <c r="M374" s="44">
        <f t="shared" ca="1" si="6"/>
        <v>30120</v>
      </c>
      <c r="N374" s="61">
        <f t="shared" ca="1" si="7"/>
        <v>4.8343668326693026E-2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2021/3/23</v>
      </c>
      <c r="M375" s="44">
        <f t="shared" ca="1" si="6"/>
        <v>30000</v>
      </c>
      <c r="N375" s="61">
        <f t="shared" ca="1" si="7"/>
        <v>4.1935482666666538E-2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2021/3/23</v>
      </c>
      <c r="M376" s="44">
        <f t="shared" ca="1" si="6"/>
        <v>29640</v>
      </c>
      <c r="N376" s="61">
        <f t="shared" ca="1" si="7"/>
        <v>1.2135880566800242E-3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2021/3/23</v>
      </c>
      <c r="M377" s="44">
        <f t="shared" ca="1" si="6"/>
        <v>29520</v>
      </c>
      <c r="N377" s="61">
        <f t="shared" ca="1" si="7"/>
        <v>-7.2903309620596397E-3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2021/3/23</v>
      </c>
      <c r="M378" s="44">
        <f t="shared" ca="1" si="6"/>
        <v>29400</v>
      </c>
      <c r="N378" s="61">
        <f t="shared" ca="1" si="7"/>
        <v>-2.2271356462585282E-2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2021/3/23</v>
      </c>
      <c r="M379" s="44">
        <f t="shared" ca="1" si="6"/>
        <v>29280</v>
      </c>
      <c r="N379" s="61">
        <f t="shared" ca="1" si="7"/>
        <v>-2.2527605532786925E-2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2021/3/23</v>
      </c>
      <c r="M380" s="44">
        <f t="shared" ca="1" si="6"/>
        <v>29160</v>
      </c>
      <c r="N380" s="61">
        <f t="shared" ca="1" si="7"/>
        <v>5.1757400548696771E-2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2021/3/23</v>
      </c>
      <c r="M381" s="44">
        <f t="shared" ca="1" si="6"/>
        <v>28800</v>
      </c>
      <c r="N381" s="61">
        <f t="shared" ca="1" si="7"/>
        <v>4.9553084374999834E-2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2021/3/23</v>
      </c>
      <c r="M382" s="44">
        <f t="shared" ca="1" si="6"/>
        <v>28680</v>
      </c>
      <c r="N382" s="61">
        <f t="shared" ca="1" si="7"/>
        <v>3.5949623779637362E-2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2021/3/23</v>
      </c>
      <c r="M383" s="44">
        <f t="shared" ca="1" si="6"/>
        <v>28560</v>
      </c>
      <c r="N383" s="61">
        <f t="shared" ca="1" si="7"/>
        <v>-4.9984040616248655E-3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2021/3/23</v>
      </c>
      <c r="M384" s="44">
        <f t="shared" ca="1" si="6"/>
        <v>28440</v>
      </c>
      <c r="N384" s="61">
        <f t="shared" ca="1" si="7"/>
        <v>-9.4319901547118882E-4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2021/3/23</v>
      </c>
      <c r="M385" s="44">
        <f t="shared" ca="1" si="6"/>
        <v>28320</v>
      </c>
      <c r="N385" s="61">
        <f t="shared" ca="1" si="7"/>
        <v>-1.783316278248602E-2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2021/3/23</v>
      </c>
      <c r="M386" s="44">
        <f t="shared" ca="1" si="6"/>
        <v>27960</v>
      </c>
      <c r="N386" s="61">
        <f t="shared" ca="1" si="7"/>
        <v>-5.2960586194563716E-2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2021/3/23</v>
      </c>
      <c r="M387" s="44">
        <f t="shared" ca="1" si="6"/>
        <v>27840</v>
      </c>
      <c r="N387" s="61">
        <f t="shared" ca="1" si="7"/>
        <v>-4.4513559267241487E-2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2021/3/23</v>
      </c>
      <c r="M388" s="44">
        <f t="shared" ca="1" si="6"/>
        <v>27720</v>
      </c>
      <c r="N388" s="61">
        <f t="shared" ca="1" si="7"/>
        <v>-6.0215150793650848E-2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2021/3/23</v>
      </c>
      <c r="M389" s="44">
        <f t="shared" ca="1" si="6"/>
        <v>27600</v>
      </c>
      <c r="N389" s="61">
        <f t="shared" ca="1" si="7"/>
        <v>-6.0476955797101502E-2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2021/3/23</v>
      </c>
      <c r="M390" s="44">
        <f t="shared" ca="1" si="6"/>
        <v>27480</v>
      </c>
      <c r="N390" s="61">
        <f t="shared" ca="1" si="7"/>
        <v>-4.3690473435225849E-2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2021/3/23</v>
      </c>
      <c r="M391" s="44">
        <f t="shared" ca="1" si="6"/>
        <v>27120</v>
      </c>
      <c r="N391" s="61">
        <f t="shared" ca="1" si="7"/>
        <v>-5.371039601769937E-2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2021/3/23</v>
      </c>
      <c r="M392" s="44">
        <f t="shared" ca="1" si="6"/>
        <v>27000</v>
      </c>
      <c r="N392" s="61">
        <f t="shared" ca="1" si="7"/>
        <v>-2.6397881481481474E-2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2021/3/23</v>
      </c>
      <c r="M393" s="44">
        <f t="shared" ca="1" si="6"/>
        <v>26880</v>
      </c>
      <c r="N393" s="61">
        <f t="shared" ca="1" si="7"/>
        <v>-9.0845621279763596E-3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2021/3/23</v>
      </c>
      <c r="M394" s="44">
        <f t="shared" ca="1" si="6"/>
        <v>26760</v>
      </c>
      <c r="N394" s="61">
        <f t="shared" ca="1" si="7"/>
        <v>-1.5443100896861314E-2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2021/3/23</v>
      </c>
      <c r="M395" s="44">
        <f t="shared" ca="1" si="6"/>
        <v>26640</v>
      </c>
      <c r="N395" s="61">
        <f t="shared" ca="1" si="7"/>
        <v>-3.2556903903904172E-2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2021/3/23</v>
      </c>
      <c r="M396" s="44">
        <f t="shared" ca="1" si="6"/>
        <v>26280</v>
      </c>
      <c r="N396" s="61">
        <f t="shared" ca="1" si="7"/>
        <v>-6.1125138888889076E-2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2021/3/23</v>
      </c>
      <c r="M397" s="44">
        <f t="shared" ca="1" si="6"/>
        <v>26160</v>
      </c>
      <c r="N397" s="61">
        <f t="shared" ca="1" si="7"/>
        <v>-7.1376559250764499E-2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2021/3/23</v>
      </c>
      <c r="M398" s="44">
        <f t="shared" ca="1" si="6"/>
        <v>26040</v>
      </c>
      <c r="N398" s="61">
        <f t="shared" ca="1" si="7"/>
        <v>-4.4066040706605317E-2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2021/3/23</v>
      </c>
      <c r="M399" s="44">
        <f t="shared" ca="1" si="6"/>
        <v>25920</v>
      </c>
      <c r="N399" s="61">
        <f t="shared" ca="1" si="7"/>
        <v>-2.8056868441358095E-2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2021/3/23</v>
      </c>
      <c r="M400" s="44">
        <f t="shared" ca="1" si="6"/>
        <v>25800</v>
      </c>
      <c r="N400" s="61">
        <f t="shared" ca="1" si="7"/>
        <v>-3.923365193798474E-2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2021/3/23</v>
      </c>
      <c r="M401" s="44">
        <f t="shared" ca="1" si="6"/>
        <v>25440</v>
      </c>
      <c r="N401" s="61">
        <f t="shared" ca="1" si="7"/>
        <v>-5.6307935927673233E-2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2021/3/23</v>
      </c>
      <c r="M402" s="44">
        <f t="shared" ca="1" si="6"/>
        <v>25320</v>
      </c>
      <c r="N402" s="61">
        <f t="shared" ca="1" si="7"/>
        <v>-4.8371495260663547E-2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2021/3/23</v>
      </c>
      <c r="M403" s="44">
        <f t="shared" ca="1" si="6"/>
        <v>25200</v>
      </c>
      <c r="N403" s="61">
        <f t="shared" ca="1" si="7"/>
        <v>-3.0775322619047883E-2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2021/3/23</v>
      </c>
      <c r="M404" s="44">
        <f t="shared" ca="1" si="6"/>
        <v>25080</v>
      </c>
      <c r="N404" s="61">
        <f t="shared" ca="1" si="7"/>
        <v>-1.859616786283921E-2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2021/3/23</v>
      </c>
      <c r="M405" s="44">
        <f t="shared" ca="1" si="6"/>
        <v>24960</v>
      </c>
      <c r="N405" s="61">
        <f t="shared" ca="1" si="7"/>
        <v>-6.048719751602586E-2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2021/3/23</v>
      </c>
      <c r="M406" s="44">
        <f t="shared" ca="1" si="6"/>
        <v>24600</v>
      </c>
      <c r="N406" s="61">
        <f t="shared" ca="1" si="7"/>
        <v>-5.6070706504065378E-2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2021/3/23</v>
      </c>
      <c r="M407" s="44">
        <f t="shared" ca="1" si="6"/>
        <v>24480</v>
      </c>
      <c r="N407" s="61">
        <f t="shared" ca="1" si="7"/>
        <v>-6.7000879084967435E-2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2021/3/23</v>
      </c>
      <c r="M408" s="44">
        <f t="shared" ca="1" si="6"/>
        <v>24360</v>
      </c>
      <c r="N408" s="61">
        <f t="shared" ca="1" si="7"/>
        <v>-6.9313859605911216E-2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2021/3/23</v>
      </c>
      <c r="M409" s="44">
        <f t="shared" ca="1" si="6"/>
        <v>24240</v>
      </c>
      <c r="N409" s="61">
        <f t="shared" ca="1" si="7"/>
        <v>-5.6106342409241013E-2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2021/3/23</v>
      </c>
      <c r="M410" s="44">
        <f t="shared" ca="1" si="6"/>
        <v>24120</v>
      </c>
      <c r="N410" s="61">
        <f t="shared" ca="1" si="7"/>
        <v>-4.6171924958540611E-2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2021/3/23</v>
      </c>
      <c r="M411" s="44">
        <f t="shared" ca="1" si="6"/>
        <v>23760</v>
      </c>
      <c r="N411" s="61">
        <f t="shared" ca="1" si="7"/>
        <v>-1.0684084595959698E-2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2021/3/23</v>
      </c>
      <c r="M412" s="44">
        <f t="shared" ca="1" si="6"/>
        <v>23640</v>
      </c>
      <c r="N412" s="61">
        <f t="shared" ca="1" si="7"/>
        <v>-2.2589578257191541E-2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2021/3/23</v>
      </c>
      <c r="M413" s="44">
        <f t="shared" ca="1" si="6"/>
        <v>23520</v>
      </c>
      <c r="N413" s="61">
        <f t="shared" ca="1" si="7"/>
        <v>2.4531321003401406E-2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2021/3/23</v>
      </c>
      <c r="M414" s="44">
        <f t="shared" ca="1" si="6"/>
        <v>26325</v>
      </c>
      <c r="N414" s="61">
        <f t="shared" ca="1" si="7"/>
        <v>5.5598352896486375E-2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2021/3/23</v>
      </c>
      <c r="M415" s="44">
        <f t="shared" ca="1" si="6"/>
        <v>26190</v>
      </c>
      <c r="N415" s="61">
        <f t="shared" ca="1" si="7"/>
        <v>3.4859102710958406E-2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2021/3/23</v>
      </c>
      <c r="M416" s="44">
        <f t="shared" ca="1" si="6"/>
        <v>25785</v>
      </c>
      <c r="N416" s="61">
        <f t="shared" ca="1" si="7"/>
        <v>2.5290585999612022E-2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2021/3/23</v>
      </c>
      <c r="M417" s="44">
        <f t="shared" ca="1" si="6"/>
        <v>25650</v>
      </c>
      <c r="N417" s="61">
        <f t="shared" ca="1" si="7"/>
        <v>1.431280974658836E-2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2021/3/23</v>
      </c>
      <c r="M418" s="44">
        <f t="shared" ref="M418:M481" ca="1" si="27">(L418-K418+1)*B418</f>
        <v>25515</v>
      </c>
      <c r="N418" s="61">
        <f t="shared" ref="N418:N481" ca="1" si="28">H418/M418*365</f>
        <v>2.3286413482265272E-2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2021/3/23</v>
      </c>
      <c r="M419" s="44">
        <f t="shared" ca="1" si="27"/>
        <v>25380</v>
      </c>
      <c r="N419" s="61">
        <f t="shared" ca="1" si="28"/>
        <v>1.6558631993695637E-2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2021/3/23</v>
      </c>
      <c r="M420" s="44">
        <f t="shared" ca="1" si="27"/>
        <v>25245</v>
      </c>
      <c r="N420" s="61">
        <f t="shared" ca="1" si="28"/>
        <v>-1.2819372549019872E-2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2021/3/23</v>
      </c>
      <c r="M421" s="44">
        <f t="shared" ca="1" si="27"/>
        <v>22080</v>
      </c>
      <c r="N421" s="61">
        <f t="shared" ca="1" si="28"/>
        <v>-6.4653269927539021E-3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2021/3/23</v>
      </c>
      <c r="M422" s="44">
        <f t="shared" ca="1" si="27"/>
        <v>21960</v>
      </c>
      <c r="N422" s="61">
        <f t="shared" ca="1" si="28"/>
        <v>1.7915350182149129E-2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2021/3/23</v>
      </c>
      <c r="M423" s="44">
        <f t="shared" ca="1" si="27"/>
        <v>24570</v>
      </c>
      <c r="N423" s="61">
        <f t="shared" ca="1" si="28"/>
        <v>7.2746267806266451E-3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2021/3/23</v>
      </c>
      <c r="M424" s="44">
        <f t="shared" ca="1" si="27"/>
        <v>24435</v>
      </c>
      <c r="N424" s="61">
        <f t="shared" ca="1" si="28"/>
        <v>5.0805311233885431E-2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2021/3/23</v>
      </c>
      <c r="M425" s="44">
        <f t="shared" ca="1" si="27"/>
        <v>24300</v>
      </c>
      <c r="N425" s="61">
        <f t="shared" ca="1" si="28"/>
        <v>5.3075386008230481E-2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2021/3/23</v>
      </c>
      <c r="M426" s="44">
        <f t="shared" ca="1" si="27"/>
        <v>23895</v>
      </c>
      <c r="N426" s="61">
        <f t="shared" ca="1" si="28"/>
        <v>6.974278551998285E-2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2021/3/23</v>
      </c>
      <c r="M427" s="44">
        <f t="shared" ca="1" si="27"/>
        <v>23760</v>
      </c>
      <c r="N427" s="61">
        <f t="shared" ca="1" si="28"/>
        <v>5.3671744528619475E-2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2021/3/23</v>
      </c>
      <c r="M428" s="44">
        <f t="shared" ca="1" si="27"/>
        <v>23625</v>
      </c>
      <c r="N428" s="61">
        <f t="shared" ca="1" si="28"/>
        <v>6.6655071746031525E-2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2021/3/23</v>
      </c>
      <c r="M429" s="44">
        <f t="shared" ca="1" si="27"/>
        <v>22410</v>
      </c>
      <c r="N429" s="61">
        <f t="shared" ca="1" si="28"/>
        <v>1.4657755020080319E-2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2021/3/23</v>
      </c>
      <c r="M430" s="44">
        <f t="shared" ca="1" si="27"/>
        <v>22005</v>
      </c>
      <c r="N430" s="61">
        <f t="shared" ca="1" si="28"/>
        <v>-4.4341304703476615E-2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2021/3/23</v>
      </c>
      <c r="M431" s="44">
        <f t="shared" ca="1" si="27"/>
        <v>19440</v>
      </c>
      <c r="N431" s="61">
        <f t="shared" ca="1" si="28"/>
        <v>-4.7845228909465208E-2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2021/3/23</v>
      </c>
      <c r="M432" s="44">
        <f t="shared" ca="1" si="27"/>
        <v>19320</v>
      </c>
      <c r="N432" s="61">
        <f t="shared" ca="1" si="28"/>
        <v>-3.5141300724638051E-2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2021/3/23</v>
      </c>
      <c r="M433" s="44">
        <f t="shared" ca="1" si="27"/>
        <v>19200</v>
      </c>
      <c r="N433" s="61">
        <f t="shared" ca="1" si="28"/>
        <v>-2.2781741145833513E-2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2021/3/23</v>
      </c>
      <c r="M434" s="44">
        <f t="shared" ca="1" si="27"/>
        <v>21465</v>
      </c>
      <c r="N434" s="61">
        <f t="shared" ca="1" si="28"/>
        <v>-1.2601469834614618E-2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2021/3/23</v>
      </c>
      <c r="M435" s="44">
        <f t="shared" ca="1" si="27"/>
        <v>21060</v>
      </c>
      <c r="N435" s="61">
        <f t="shared" ca="1" si="28"/>
        <v>1.146879914529907E-2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2021/3/23</v>
      </c>
      <c r="M436" s="44">
        <f t="shared" ca="1" si="27"/>
        <v>20925</v>
      </c>
      <c r="N436" s="61">
        <f t="shared" ca="1" si="28"/>
        <v>-1.0849073357228045E-2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2021/3/23</v>
      </c>
      <c r="M437" s="44">
        <f t="shared" ca="1" si="27"/>
        <v>20790</v>
      </c>
      <c r="N437" s="61">
        <f t="shared" ca="1" si="28"/>
        <v>1.3476488215488228E-2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2021/3/23</v>
      </c>
      <c r="M438" s="44">
        <f t="shared" ca="1" si="27"/>
        <v>20655</v>
      </c>
      <c r="N438" s="61">
        <f t="shared" ca="1" si="28"/>
        <v>2.5257646574679198E-2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2021/3/23</v>
      </c>
      <c r="M439" s="44">
        <f t="shared" ca="1" si="27"/>
        <v>20520</v>
      </c>
      <c r="N439" s="61">
        <f t="shared" ca="1" si="28"/>
        <v>6.2852430799220302E-2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2021/3/23</v>
      </c>
      <c r="M440" s="44">
        <f t="shared" ca="1" si="27"/>
        <v>20115</v>
      </c>
      <c r="N440" s="61">
        <f t="shared" ca="1" si="28"/>
        <v>6.3397496892865959E-2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2021/3/23</v>
      </c>
      <c r="M441" s="44">
        <f t="shared" ca="1" si="27"/>
        <v>19980</v>
      </c>
      <c r="N441" s="61">
        <f t="shared" ca="1" si="28"/>
        <v>6.0924711211211263E-2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2021/3/23</v>
      </c>
      <c r="M442" s="44">
        <f t="shared" ca="1" si="27"/>
        <v>19845</v>
      </c>
      <c r="N442" s="61">
        <f t="shared" ca="1" si="28"/>
        <v>5.1116075081884302E-2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2021/3/23</v>
      </c>
      <c r="M443" s="44">
        <f t="shared" ca="1" si="27"/>
        <v>19710</v>
      </c>
      <c r="N443" s="61">
        <f t="shared" ca="1" si="28"/>
        <v>4.0192777777777848E-2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2021/3/23</v>
      </c>
      <c r="M444" s="44">
        <f t="shared" ca="1" si="27"/>
        <v>19575</v>
      </c>
      <c r="N444" s="61">
        <f t="shared" ca="1" si="28"/>
        <v>9.6732216091953871E-2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2021/3/23</v>
      </c>
      <c r="M445" s="44">
        <f t="shared" ca="1" si="27"/>
        <v>19170</v>
      </c>
      <c r="N445" s="61">
        <f t="shared" ca="1" si="28"/>
        <v>8.5421043296817767E-2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2021/3/23</v>
      </c>
      <c r="M446" s="44">
        <f t="shared" ca="1" si="27"/>
        <v>19035</v>
      </c>
      <c r="N446" s="61">
        <f t="shared" ca="1" si="28"/>
        <v>4.6693346467033908E-2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2021/3/23</v>
      </c>
      <c r="M447" s="44">
        <f t="shared" ca="1" si="27"/>
        <v>18900</v>
      </c>
      <c r="N447" s="61">
        <f t="shared" ca="1" si="28"/>
        <v>4.9838220105819807E-2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2021/3/23</v>
      </c>
      <c r="M448" s="44">
        <f t="shared" ca="1" si="27"/>
        <v>18765</v>
      </c>
      <c r="N448" s="61">
        <f t="shared" ca="1" si="28"/>
        <v>2.3174047428721231E-3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2021/3/23</v>
      </c>
      <c r="M449" s="44">
        <f t="shared" ca="1" si="27"/>
        <v>18630</v>
      </c>
      <c r="N449" s="61">
        <f t="shared" ca="1" si="28"/>
        <v>2.2298855072463854E-2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2021/3/23</v>
      </c>
      <c r="M450" s="44">
        <f t="shared" ca="1" si="27"/>
        <v>18225</v>
      </c>
      <c r="N450" s="61">
        <f t="shared" ca="1" si="28"/>
        <v>-2.597354019204387E-2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2021/3/23</v>
      </c>
      <c r="M451" s="44">
        <f t="shared" ca="1" si="27"/>
        <v>18090</v>
      </c>
      <c r="N451" s="61">
        <f t="shared" ca="1" si="28"/>
        <v>-6.6748391376450812E-3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2021/3/23</v>
      </c>
      <c r="M452" s="44">
        <f t="shared" ca="1" si="27"/>
        <v>17955</v>
      </c>
      <c r="N452" s="61">
        <f t="shared" ca="1" si="28"/>
        <v>2.4751329991645511E-2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2021/3/23</v>
      </c>
      <c r="M453" s="44">
        <f t="shared" ca="1" si="27"/>
        <v>17820</v>
      </c>
      <c r="N453" s="61">
        <f t="shared" ca="1" si="28"/>
        <v>1.6535769921436714E-2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2021/3/23</v>
      </c>
      <c r="M454" s="44">
        <f t="shared" ca="1" si="27"/>
        <v>17685</v>
      </c>
      <c r="N454" s="61">
        <f t="shared" ca="1" si="28"/>
        <v>1.9939629064178083E-2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2021/3/23</v>
      </c>
      <c r="M455" s="44">
        <f t="shared" ca="1" si="27"/>
        <v>17280</v>
      </c>
      <c r="N455" s="61">
        <f t="shared" ca="1" si="28"/>
        <v>-1.3696625000000294E-2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2021/3/23</v>
      </c>
      <c r="M456" s="44">
        <f t="shared" ca="1" si="27"/>
        <v>17145</v>
      </c>
      <c r="N456" s="61">
        <f t="shared" ca="1" si="28"/>
        <v>7.3259300087484885E-3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2021/3/23</v>
      </c>
      <c r="M457" s="44">
        <f t="shared" ca="1" si="27"/>
        <v>17010</v>
      </c>
      <c r="N457" s="61">
        <f t="shared" ca="1" si="28"/>
        <v>4.260350382128123E-3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2021/3/23</v>
      </c>
      <c r="M458" s="44">
        <f t="shared" ca="1" si="27"/>
        <v>16875</v>
      </c>
      <c r="N458" s="61">
        <f t="shared" ca="1" si="28"/>
        <v>-4.2929623703703585E-3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2021/3/23</v>
      </c>
      <c r="M459" s="44">
        <f t="shared" ca="1" si="27"/>
        <v>16740</v>
      </c>
      <c r="N459" s="61">
        <f t="shared" ca="1" si="28"/>
        <v>-3.2028859020310711E-2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2021/3/23</v>
      </c>
      <c r="M460" s="44">
        <f t="shared" ca="1" si="27"/>
        <v>16335</v>
      </c>
      <c r="N460" s="61">
        <f t="shared" ca="1" si="28"/>
        <v>-5.6479700030609696E-2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2021/3/23</v>
      </c>
      <c r="M461" s="44">
        <f t="shared" ca="1" si="27"/>
        <v>16200</v>
      </c>
      <c r="N461" s="61">
        <f t="shared" ca="1" si="28"/>
        <v>-5.7248537654321183E-2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2021/3/23</v>
      </c>
      <c r="M462" s="44">
        <f t="shared" ca="1" si="27"/>
        <v>16065</v>
      </c>
      <c r="N462" s="61">
        <f t="shared" ca="1" si="28"/>
        <v>-2.7053395580458254E-3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2021/3/23</v>
      </c>
      <c r="M463" s="44">
        <f t="shared" ca="1" si="27"/>
        <v>15930</v>
      </c>
      <c r="N463" s="61">
        <f t="shared" ca="1" si="28"/>
        <v>4.8524149403636604E-3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2021/3/23</v>
      </c>
      <c r="M464" s="44">
        <f t="shared" ca="1" si="27"/>
        <v>15795</v>
      </c>
      <c r="N464" s="61">
        <f t="shared" ca="1" si="28"/>
        <v>-4.2806793289019342E-3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2021/3/23</v>
      </c>
      <c r="M465" s="44">
        <f t="shared" ca="1" si="27"/>
        <v>15390</v>
      </c>
      <c r="N465" s="61">
        <f t="shared" ca="1" si="28"/>
        <v>9.7306770630274653E-3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2021/3/23</v>
      </c>
      <c r="M466" s="44">
        <f t="shared" ca="1" si="27"/>
        <v>15255</v>
      </c>
      <c r="N466" s="61">
        <f t="shared" ca="1" si="28"/>
        <v>-4.0529666994427969E-2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2021/3/23</v>
      </c>
      <c r="M467" s="44">
        <f t="shared" ca="1" si="27"/>
        <v>15120</v>
      </c>
      <c r="N467" s="61">
        <f t="shared" ca="1" si="28"/>
        <v>-4.5044669312170028E-2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2021/3/23</v>
      </c>
      <c r="M468" s="44">
        <f t="shared" ca="1" si="27"/>
        <v>14985</v>
      </c>
      <c r="N468" s="61">
        <f t="shared" ca="1" si="28"/>
        <v>-4.8351624290957358E-2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2021/3/23</v>
      </c>
      <c r="M469" s="44">
        <f t="shared" ca="1" si="27"/>
        <v>14850</v>
      </c>
      <c r="N469" s="61">
        <f t="shared" ca="1" si="28"/>
        <v>-6.0826549494949721E-2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2021/3/23</v>
      </c>
      <c r="M470" s="44">
        <f t="shared" ca="1" si="27"/>
        <v>14445</v>
      </c>
      <c r="N470" s="61">
        <f t="shared" ca="1" si="28"/>
        <v>-4.3136758740048652E-2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2021/3/23</v>
      </c>
      <c r="M471" s="44">
        <f t="shared" ca="1" si="27"/>
        <v>14310</v>
      </c>
      <c r="N471" s="61">
        <f t="shared" ca="1" si="28"/>
        <v>-4.354370929420006E-2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2021/3/23</v>
      </c>
      <c r="M472" s="44">
        <f t="shared" ca="1" si="27"/>
        <v>14175</v>
      </c>
      <c r="N472" s="61">
        <f t="shared" ca="1" si="28"/>
        <v>1.4653971075837789E-2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2021/3/23</v>
      </c>
      <c r="M473" s="44">
        <f t="shared" ca="1" si="27"/>
        <v>14040</v>
      </c>
      <c r="N473" s="61">
        <f t="shared" ca="1" si="28"/>
        <v>7.9139487179480661E-3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2021/3/23</v>
      </c>
      <c r="M474" s="44">
        <f t="shared" ca="1" si="27"/>
        <v>13905</v>
      </c>
      <c r="N474" s="61">
        <f t="shared" ca="1" si="28"/>
        <v>6.357263142754381E-2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2021/3/23</v>
      </c>
      <c r="M475" s="44">
        <f t="shared" ca="1" si="27"/>
        <v>13500</v>
      </c>
      <c r="N475" s="61">
        <f t="shared" ca="1" si="28"/>
        <v>3.7570774814814585E-2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2021/3/23</v>
      </c>
      <c r="M476" s="44">
        <f t="shared" ca="1" si="27"/>
        <v>13365</v>
      </c>
      <c r="N476" s="61">
        <f t="shared" ca="1" si="28"/>
        <v>3.3613209128320186E-2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2021/3/23</v>
      </c>
      <c r="M477" s="44">
        <f t="shared" ca="1" si="27"/>
        <v>13230</v>
      </c>
      <c r="N477" s="61">
        <f t="shared" ca="1" si="28"/>
        <v>4.7100173847316101E-2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2021/3/23</v>
      </c>
      <c r="M478" s="44">
        <f t="shared" ca="1" si="27"/>
        <v>13095</v>
      </c>
      <c r="N478" s="61">
        <f t="shared" ca="1" si="28"/>
        <v>4.4274402443678796E-3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2021/3/23</v>
      </c>
      <c r="M479" s="44">
        <f t="shared" ca="1" si="27"/>
        <v>12960</v>
      </c>
      <c r="N479" s="61">
        <f t="shared" ca="1" si="28"/>
        <v>1.3791479938271348E-2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2021/3/23</v>
      </c>
      <c r="M480" s="44">
        <f t="shared" ca="1" si="27"/>
        <v>12555</v>
      </c>
      <c r="N480" s="61">
        <f t="shared" ca="1" si="28"/>
        <v>-4.8476244524094055E-2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2021/3/23</v>
      </c>
      <c r="M481" s="44">
        <f t="shared" ca="1" si="27"/>
        <v>12420</v>
      </c>
      <c r="N481" s="61">
        <f t="shared" ca="1" si="28"/>
        <v>3.617073590982281E-2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2021/3/23</v>
      </c>
      <c r="M482" s="44">
        <f t="shared" ref="M482:M504" ca="1" si="48">(L482-K482+1)*B482</f>
        <v>12285</v>
      </c>
      <c r="N482" s="61">
        <f t="shared" ref="N482:N504" ca="1" si="49">H482/M482*365</f>
        <v>1.1805974765976214E-3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2021/3/23</v>
      </c>
      <c r="M483" s="44">
        <f t="shared" ca="1" si="48"/>
        <v>12150</v>
      </c>
      <c r="N483" s="61">
        <f t="shared" ca="1" si="49"/>
        <v>6.3213794238682411E-2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2021/3/23</v>
      </c>
      <c r="M484" s="44">
        <f t="shared" ca="1" si="48"/>
        <v>12015</v>
      </c>
      <c r="N484" s="61">
        <f t="shared" ca="1" si="49"/>
        <v>1.7690424469412769E-2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2021/3/23</v>
      </c>
      <c r="M485" s="44">
        <f t="shared" ca="1" si="48"/>
        <v>11610</v>
      </c>
      <c r="N485" s="61">
        <f t="shared" ca="1" si="49"/>
        <v>4.0774555555555481E-2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2021/3/23</v>
      </c>
      <c r="M486" s="44">
        <f t="shared" ca="1" si="48"/>
        <v>11475</v>
      </c>
      <c r="N486" s="61">
        <f t="shared" ca="1" si="49"/>
        <v>7.0299858823529709E-2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2021/3/23</v>
      </c>
      <c r="M487" s="44">
        <f t="shared" ca="1" si="48"/>
        <v>11340</v>
      </c>
      <c r="N487" s="61">
        <f t="shared" ca="1" si="49"/>
        <v>2.4280932980599305E-2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2021/3/23</v>
      </c>
      <c r="M488" s="44">
        <f t="shared" ca="1" si="48"/>
        <v>11205</v>
      </c>
      <c r="N488" s="61">
        <f t="shared" ca="1" si="49"/>
        <v>-3.9659554663097361E-2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2021/3/23</v>
      </c>
      <c r="M489" s="44">
        <f t="shared" ca="1" si="48"/>
        <v>10665</v>
      </c>
      <c r="N489" s="61">
        <f t="shared" ca="1" si="49"/>
        <v>-0.11866432348804512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2021/3/23</v>
      </c>
      <c r="M490" s="44">
        <f t="shared" ca="1" si="48"/>
        <v>10530</v>
      </c>
      <c r="N490" s="61">
        <f t="shared" ca="1" si="49"/>
        <v>-0.15504901899335263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2021/3/23</v>
      </c>
      <c r="M491" s="44">
        <f t="shared" ca="1" si="48"/>
        <v>10395</v>
      </c>
      <c r="N491" s="61">
        <f t="shared" ca="1" si="49"/>
        <v>-0.14962766810966807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2021/3/23</v>
      </c>
      <c r="M492" s="44">
        <f t="shared" ca="1" si="48"/>
        <v>10260</v>
      </c>
      <c r="N492" s="61">
        <f t="shared" ca="1" si="49"/>
        <v>-0.16007085672514632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2021/3/23</v>
      </c>
      <c r="M493" s="44">
        <f t="shared" ca="1" si="48"/>
        <v>10125</v>
      </c>
      <c r="N493" s="61">
        <f t="shared" ca="1" si="49"/>
        <v>-0.17460915061728441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2021/3/23</v>
      </c>
      <c r="M494" s="44">
        <f t="shared" ca="1" si="48"/>
        <v>9720</v>
      </c>
      <c r="N494" s="61">
        <f t="shared" ca="1" si="49"/>
        <v>-0.10634725617283955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2021/3/23</v>
      </c>
      <c r="M495" s="44">
        <f t="shared" ca="1" si="48"/>
        <v>9585</v>
      </c>
      <c r="N495" s="61">
        <f t="shared" ca="1" si="49"/>
        <v>-0.17083949713093344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2021/3/23</v>
      </c>
      <c r="M496" s="44">
        <f t="shared" ca="1" si="48"/>
        <v>9450</v>
      </c>
      <c r="N496" s="61">
        <f t="shared" ca="1" si="49"/>
        <v>-0.13954386455026507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2021/3/23</v>
      </c>
      <c r="M497" s="44">
        <f t="shared" ca="1" si="48"/>
        <v>9315</v>
      </c>
      <c r="N497" s="61">
        <f t="shared" ca="1" si="49"/>
        <v>-0.10059979924852511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2021/3/23</v>
      </c>
      <c r="M498" s="44">
        <f t="shared" ca="1" si="48"/>
        <v>9180</v>
      </c>
      <c r="N498" s="61">
        <f t="shared" ca="1" si="49"/>
        <v>-8.5767366013072777E-2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2021/3/23</v>
      </c>
      <c r="M499" s="44">
        <f t="shared" ca="1" si="48"/>
        <v>8775</v>
      </c>
      <c r="N499" s="61">
        <f t="shared" ca="1" si="49"/>
        <v>-0.17009507464387438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2021/3/23</v>
      </c>
      <c r="M500" s="44">
        <f t="shared" ca="1" si="48"/>
        <v>8640</v>
      </c>
      <c r="N500" s="61">
        <f t="shared" ca="1" si="49"/>
        <v>-0.14200367245370363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2021/3/23</v>
      </c>
      <c r="M501" s="44">
        <f t="shared" ca="1" si="48"/>
        <v>8505</v>
      </c>
      <c r="N501" s="61">
        <f t="shared" ca="1" si="49"/>
        <v>-0.19480519929453299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2021/3/23</v>
      </c>
      <c r="M502" s="44">
        <f t="shared" ca="1" si="48"/>
        <v>8370</v>
      </c>
      <c r="N502" s="61">
        <f t="shared" ca="1" si="49"/>
        <v>-0.27066306810035884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2021/3/23</v>
      </c>
      <c r="M503" s="44">
        <f t="shared" ca="1" si="48"/>
        <v>8235</v>
      </c>
      <c r="N503" s="61">
        <f t="shared" ca="1" si="49"/>
        <v>-0.28741815300546536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2021/3/23</v>
      </c>
      <c r="M504" s="44">
        <f t="shared" ca="1" si="48"/>
        <v>7830</v>
      </c>
      <c r="N504" s="61">
        <f t="shared" ca="1" si="49"/>
        <v>-0.30228460919540323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5">
        <f>I1+M1+Q1</f>
        <v>26282.52</v>
      </c>
      <c r="B1" s="235"/>
      <c r="C1" s="235"/>
      <c r="D1" s="235"/>
      <c r="E1" s="235"/>
      <c r="F1" s="235"/>
      <c r="G1" s="236"/>
      <c r="H1" s="67" t="s">
        <v>642</v>
      </c>
      <c r="I1" s="237">
        <f>SUM(K3:K10052)</f>
        <v>18555.448239999998</v>
      </c>
      <c r="J1" s="237"/>
      <c r="K1" s="238"/>
      <c r="L1" s="67" t="s">
        <v>1542</v>
      </c>
      <c r="M1" s="237">
        <f>SUM(O3:O10052)</f>
        <v>2733.3841600000001</v>
      </c>
      <c r="N1" s="237"/>
      <c r="O1" s="238"/>
      <c r="P1" s="67" t="s">
        <v>1576</v>
      </c>
      <c r="Q1" s="237">
        <f>SUM(S3:S10052)</f>
        <v>4993.6876000000002</v>
      </c>
      <c r="R1" s="237"/>
      <c r="S1" s="23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tabSelected="1"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F54" sqref="F54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9">
        <f>E1+K1</f>
        <v>9489.7100000000009</v>
      </c>
      <c r="B1" s="239"/>
      <c r="C1" s="241"/>
      <c r="D1" s="67" t="s">
        <v>642</v>
      </c>
      <c r="E1" s="239">
        <f>G3</f>
        <v>4245.6000000000004</v>
      </c>
      <c r="F1" s="239"/>
      <c r="G1" s="68" t="s">
        <v>643</v>
      </c>
      <c r="H1" s="240">
        <f>G3/I3*365</f>
        <v>2.4213187500000002</v>
      </c>
      <c r="I1" s="240"/>
      <c r="J1" s="67" t="s">
        <v>644</v>
      </c>
      <c r="K1" s="239">
        <f>M3</f>
        <v>5244.1100000000006</v>
      </c>
      <c r="L1" s="239"/>
      <c r="M1" s="68" t="s">
        <v>643</v>
      </c>
      <c r="N1" s="240">
        <f>M3/O3*365</f>
        <v>2.2282888824214204</v>
      </c>
      <c r="O1" s="24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644 天</v>
      </c>
      <c r="D3" s="77">
        <f>SUM(D4:D10094)</f>
        <v>30000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1 支</v>
      </c>
      <c r="I3" s="80">
        <f>SUM(I4:I3008)</f>
        <v>640000</v>
      </c>
      <c r="J3" s="77">
        <f>SUM(J4:J10094)</f>
        <v>36000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0 支</v>
      </c>
      <c r="O3" s="80">
        <f>SUM(O4:O3008)</f>
        <v>859000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7" t="s">
        <v>2224</v>
      </c>
      <c r="F50" s="107" t="s">
        <v>2224</v>
      </c>
      <c r="G50" s="107" t="s">
        <v>2224</v>
      </c>
      <c r="H50" s="107" t="s">
        <v>2224</v>
      </c>
      <c r="I50" s="107" t="s">
        <v>2224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C51" s="81"/>
      <c r="D51" s="82"/>
      <c r="E51" s="107"/>
      <c r="F51" s="92"/>
      <c r="G51" s="92"/>
      <c r="H51" s="86"/>
      <c r="I51" s="87"/>
      <c r="J51" s="82"/>
      <c r="K51" s="86"/>
      <c r="L51" s="92"/>
      <c r="M51" s="86"/>
      <c r="N51" s="86"/>
      <c r="O51" s="87"/>
    </row>
    <row r="52" spans="1:15">
      <c r="C52" s="81"/>
      <c r="D52" s="82"/>
      <c r="E52" s="107"/>
      <c r="F52" s="92"/>
      <c r="G52" s="92"/>
      <c r="H52" s="86"/>
      <c r="I52" s="87"/>
      <c r="J52" s="82"/>
      <c r="K52" s="86"/>
      <c r="L52" s="92"/>
      <c r="M52" s="86"/>
      <c r="N52" s="86"/>
      <c r="O52" s="87"/>
    </row>
    <row r="53" spans="1:15">
      <c r="C53" s="81"/>
      <c r="D53" s="82"/>
      <c r="E53" s="107"/>
      <c r="F53" s="92"/>
      <c r="G53" s="92"/>
      <c r="H53" s="86"/>
      <c r="I53" s="87"/>
      <c r="J53" s="82"/>
      <c r="K53" s="86"/>
      <c r="L53" s="92"/>
      <c r="M53" s="86"/>
      <c r="N53" s="86"/>
      <c r="O53" s="87"/>
    </row>
    <row r="54" spans="1:15">
      <c r="C54" s="81"/>
      <c r="D54" s="82"/>
      <c r="E54" s="107"/>
      <c r="F54" s="92"/>
      <c r="G54" s="92"/>
      <c r="H54" s="86"/>
      <c r="I54" s="87"/>
      <c r="J54" s="82"/>
      <c r="K54" s="86"/>
      <c r="L54" s="92"/>
      <c r="M54" s="86"/>
      <c r="N54" s="86"/>
      <c r="O54" s="87"/>
    </row>
    <row r="55" spans="1:15">
      <c r="C55" s="81"/>
      <c r="D55" s="82"/>
      <c r="E55" s="107"/>
      <c r="F55" s="92"/>
      <c r="G55" s="92"/>
      <c r="H55" s="86"/>
      <c r="I55" s="87"/>
      <c r="J55" s="82"/>
      <c r="K55" s="86"/>
      <c r="L55" s="92"/>
      <c r="M55" s="86"/>
      <c r="N55" s="86"/>
      <c r="O55" s="87"/>
    </row>
    <row r="56" spans="1:15">
      <c r="C56" s="81"/>
      <c r="D56" s="82"/>
      <c r="E56" s="107"/>
      <c r="F56" s="92"/>
      <c r="G56" s="92"/>
      <c r="H56" s="86"/>
      <c r="I56" s="87"/>
      <c r="J56" s="82"/>
      <c r="K56" s="86"/>
      <c r="L56" s="92"/>
      <c r="M56" s="86"/>
      <c r="N56" s="86"/>
      <c r="O56" s="87"/>
    </row>
    <row r="57" spans="1:15">
      <c r="C57" s="81"/>
      <c r="D57" s="82"/>
      <c r="E57" s="107"/>
      <c r="F57" s="92"/>
      <c r="G57" s="92"/>
      <c r="H57" s="86"/>
      <c r="I57" s="87"/>
      <c r="J57" s="82"/>
      <c r="K57" s="86"/>
      <c r="L57" s="92"/>
      <c r="M57" s="86"/>
      <c r="N57" s="86"/>
      <c r="O57" s="87"/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2021-03-23T01:40:20Z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