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A666E028-7BDC-4876-A61F-2F946E08C334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3" i="2" l="1"/>
  <c r="H7" i="1"/>
  <c r="B1" i="1"/>
  <c r="S22" i="2" l="1"/>
  <c r="S21" i="2" l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2" i="2"/>
  <c r="G4" i="1"/>
  <c r="F2" i="2" s="1"/>
  <c r="G3" i="1"/>
  <c r="E2" i="2" s="1"/>
  <c r="B3" i="1"/>
  <c r="B2" i="1" s="1"/>
  <c r="C2" i="2"/>
  <c r="O2" i="2" l="1"/>
  <c r="Q2" i="1"/>
  <c r="M2" i="2"/>
  <c r="O2" i="1"/>
  <c r="H2" i="2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2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<sst xmlns="http://schemas.openxmlformats.org/spreadsheetml/2006/main" count="72" uniqueCount="63">
  <si>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</si>
  <si>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</si>
  <si>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</si>
  <si>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</si>
  <si>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</si>
  <si>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</si>
  <si>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</si>
  <si>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</si>
  <si>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</si>
  <si>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</si>
  <si>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</si>
  <si>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</si>
  <si>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</si>
  <si>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</si>
  <si>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</si>
  <si>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</si>
  <si>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</si>
  <si>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</si>
  <si>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</si>
  <si>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</si>
  <si>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</si>
  <si>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</si>
  <si>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</si>
  <si>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</si>
  <si>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</si>
  <si>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</si>
  <si>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</si>
  <si>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</si>
  <si>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</si>
  <si>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</si>
  <si>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</si>
  <si>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</si>
  <si>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</si>
  <si>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</si>
  <si>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</si>
  <si>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</si>
  <si>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</si>
  <si>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</si>
  <si>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</si>
  <si>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</si>
  <si>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</si>
  <si>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</si>
  <si>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</si>
  <si>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</si>
  <si>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</si>
  <si>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</si>
  <si>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</si>
  <si>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</si>
  <si>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</si>
  <si>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</si>
  <si>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</si>
  <si>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</si>
  <si>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</si>
  <si>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</si>
  <si>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</si>
  <si>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</si>
  <si>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</si>
  <si>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</si>
  <si>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</si>
  <si>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</si>
  <si>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</si>
  <si>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</si>
  <si>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2020年12月10日更新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</si>
</sst>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9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43847.5</c:v>
                </c:pt>
                <c:pt idx="1">
                  <c:v>104114.44</c:v>
                </c:pt>
                <c:pt idx="2">
                  <c:v>31228.82</c:v>
                </c:pt>
                <c:pt idx="3">
                  <c:v>0</c:v>
                </c:pt>
                <c:pt idx="4">
                  <c:v>395234.78</c:v>
                </c:pt>
                <c:pt idx="5">
                  <c:v>0</c:v>
                </c:pt>
                <c:pt idx="6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367822</xdr:colOff>
      <xdr:row>5</xdr:row>
      <xdr:rowOff>314504</xdr:rowOff>
    </xdr:from>
    <xdr:to>
      <xdr:col>17</xdr:col>
      <xdr:colOff>599057</xdr:colOff>
      <xdr:row>17</xdr:row>
      <xdr:rowOff>38938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80" zoomScaleNormal="80" workbookViewId="0">
      <selection activeCell="F9" sqref="F9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f>22821.27+21026.23</f>
        <v>43847.5</v>
      </c>
      <c r="D1" s="27" t="s">
        <v>62</v>
      </c>
      <c r="E1" s="27"/>
      <c r="F1" s="27"/>
      <c r="G1" s="2" t="s">
        <v>1</v>
      </c>
      <c r="H1" s="2" t="s">
        <v>2</v>
      </c>
      <c r="L1" s="2" t="s">
        <v>53</v>
      </c>
      <c r="M1" s="2" t="s">
        <v>57</v>
      </c>
      <c r="N1" s="2" t="s">
        <v>55</v>
      </c>
      <c r="O1" s="2" t="s">
        <v>58</v>
      </c>
      <c r="P1" s="2" t="s">
        <v>56</v>
      </c>
      <c r="Q1" s="2" t="s">
        <v>54</v>
      </c>
      <c r="R1" s="2" t="s">
        <v>59</v>
      </c>
    </row>
    <row r="2" spans="1:18" ht="28.5" customHeight="1" x14ac:dyDescent="0.2">
      <c r="A2" s="6" t="s">
        <v>3</v>
      </c>
      <c r="B2" s="7">
        <f>B1-B3</f>
        <v>19769.78</v>
      </c>
      <c r="E2" s="2" t="s">
        <v>4</v>
      </c>
      <c r="F2" s="6" t="s">
        <v>5</v>
      </c>
      <c r="G2" s="4">
        <f>SUM(H2:K2)</f>
        <v>41653.199999999997</v>
      </c>
      <c r="H2" s="4">
        <v>20667.91</v>
      </c>
      <c r="I2" s="4">
        <v>10333.370000000001</v>
      </c>
      <c r="J2" s="4">
        <v>10651.92</v>
      </c>
      <c r="K2" s="4"/>
      <c r="L2" s="2">
        <f>B1</f>
        <v>43847.5</v>
      </c>
      <c r="M2" s="2">
        <f>E3</f>
        <v>104114.44</v>
      </c>
      <c r="N2" s="2">
        <f>E11-G12</f>
        <v>31228.82</v>
      </c>
      <c r="O2" s="2">
        <f>G12</f>
        <v>0</v>
      </c>
      <c r="P2" s="2">
        <f>E8</f>
        <v>395234.78</v>
      </c>
      <c r="Q2" s="2">
        <f>G14</f>
        <v>0</v>
      </c>
      <c r="R2" s="2">
        <f>E15</f>
        <v>7000</v>
      </c>
    </row>
    <row r="3" spans="1:18" ht="28.5" customHeight="1" x14ac:dyDescent="0.2">
      <c r="A3" s="6" t="s">
        <v>6</v>
      </c>
      <c r="B3" s="5">
        <f>SUM(B4:B12)</f>
        <v>24077.72</v>
      </c>
      <c r="E3" s="5">
        <f>SUM(G2:G5)</f>
        <v>104114.44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8</v>
      </c>
      <c r="B4" s="5">
        <v>7203.14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11</v>
      </c>
      <c r="B5" s="5">
        <v>1874.58</v>
      </c>
      <c r="F5" s="6" t="s">
        <v>12</v>
      </c>
      <c r="G5" s="4">
        <f>SUM(H5:P5)</f>
        <v>62461.24</v>
      </c>
      <c r="H5" s="4">
        <v>10069.61</v>
      </c>
      <c r="I5" s="4">
        <v>10069.030000000001</v>
      </c>
      <c r="J5" s="4">
        <v>10079.48</v>
      </c>
      <c r="K5" s="4">
        <v>10079.48</v>
      </c>
      <c r="L5" s="4">
        <v>10080.469999999999</v>
      </c>
      <c r="M5" s="2">
        <v>10070.969999999999</v>
      </c>
      <c r="N5" s="2">
        <v>2012.2</v>
      </c>
    </row>
    <row r="6" spans="1:18" ht="28.5" customHeight="1" x14ac:dyDescent="0.2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295410</v>
      </c>
      <c r="H7" s="4">
        <f>(59000-5500+11000)*4.58</f>
        <v>295410</v>
      </c>
      <c r="I7" s="4"/>
      <c r="J7" s="4"/>
      <c r="K7" s="4"/>
    </row>
    <row r="8" spans="1:18" ht="28.5" customHeight="1" x14ac:dyDescent="0.2">
      <c r="A8" s="1" t="s">
        <v>17</v>
      </c>
      <c r="B8" s="2">
        <v>0</v>
      </c>
      <c r="E8" s="5">
        <f>SUM(G7:G9)</f>
        <v>395234.78</v>
      </c>
      <c r="F8" s="6" t="s">
        <v>18</v>
      </c>
      <c r="G8" s="4">
        <f t="shared" si="0"/>
        <v>29190</v>
      </c>
      <c r="H8" s="4">
        <v>18150</v>
      </c>
      <c r="I8" s="4">
        <v>11040</v>
      </c>
      <c r="J8" s="4"/>
      <c r="K8" s="4"/>
    </row>
    <row r="9" spans="1:18" ht="28.5" customHeight="1" x14ac:dyDescent="0.2">
      <c r="A9" s="1" t="s">
        <v>19</v>
      </c>
      <c r="B9" s="2">
        <v>0</v>
      </c>
      <c r="F9" s="1" t="s">
        <v>20</v>
      </c>
      <c r="G9" s="4">
        <f t="shared" si="0"/>
        <v>70634.78</v>
      </c>
      <c r="H9" s="4">
        <v>70634.78</v>
      </c>
      <c r="I9" s="4"/>
      <c r="J9" s="4"/>
      <c r="K9" s="4"/>
    </row>
    <row r="10" spans="1:18" ht="28.5" customHeight="1" x14ac:dyDescent="0.2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14484.76</v>
      </c>
      <c r="H10" s="4">
        <v>14484.76</v>
      </c>
      <c r="I10" s="4"/>
      <c r="J10" s="4"/>
      <c r="K10" s="4"/>
    </row>
    <row r="11" spans="1:18" ht="28.5" customHeight="1" x14ac:dyDescent="0.2">
      <c r="A11" s="1" t="s">
        <v>24</v>
      </c>
      <c r="B11" s="5">
        <v>9000</v>
      </c>
      <c r="E11" s="5">
        <f>SUM(G10:G13)</f>
        <v>31228.82</v>
      </c>
      <c r="F11" s="6" t="s">
        <v>25</v>
      </c>
      <c r="G11" s="4">
        <f t="shared" si="0"/>
        <v>16744.060000000001</v>
      </c>
      <c r="H11" s="4">
        <v>16744.060000000001</v>
      </c>
      <c r="I11" s="4"/>
      <c r="J11" s="4"/>
      <c r="K11" s="4"/>
    </row>
    <row r="12" spans="1:18" ht="28.5" customHeight="1" x14ac:dyDescent="0.2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60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32</v>
      </c>
      <c r="B16" s="2">
        <v>53500</v>
      </c>
      <c r="F16" s="6" t="s">
        <v>33</v>
      </c>
      <c r="G16" s="4">
        <f>SUM(H16:P16)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34</v>
      </c>
      <c r="B17" s="2">
        <v>10000</v>
      </c>
      <c r="E17" s="9" t="s">
        <v>1</v>
      </c>
      <c r="F17" s="10">
        <f>SUM(G2:G17)+B1-B4-B5-B12</f>
        <v>572347.82000000007</v>
      </c>
      <c r="G17" s="4"/>
      <c r="H17" s="4"/>
      <c r="I17" s="4"/>
      <c r="J17" s="4"/>
      <c r="K17" s="4"/>
    </row>
    <row r="18" spans="1:11" ht="28.5" customHeight="1" x14ac:dyDescent="0.2">
      <c r="A18" s="1" t="s">
        <v>61</v>
      </c>
      <c r="B18" s="2">
        <v>11000</v>
      </c>
      <c r="F18" s="1"/>
      <c r="G18" s="4"/>
      <c r="H18" s="4"/>
      <c r="I18" s="4"/>
      <c r="J18" s="4"/>
      <c r="K18" s="4"/>
    </row>
    <row r="19" spans="1:11" ht="28.5" customHeight="1" x14ac:dyDescent="0.2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zoomScale="90" zoomScaleNormal="9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E27" sqref="E27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35</v>
      </c>
      <c r="C1" t="s">
        <v>51</v>
      </c>
    </row>
    <row r="2" spans="2:19" x14ac:dyDescent="0.2">
      <c r="B2" s="11" t="s">
        <v>52</v>
      </c>
      <c r="C2" s="12">
        <f>配置计划!B1</f>
        <v>43847.5</v>
      </c>
      <c r="D2" s="12">
        <f>配置计划!G2</f>
        <v>41653.199999999997</v>
      </c>
      <c r="E2" s="12">
        <f>配置计划!G3</f>
        <v>0</v>
      </c>
      <c r="F2" s="12">
        <f>配置计划!G4</f>
        <v>0</v>
      </c>
      <c r="G2" s="12">
        <f>配置计划!G5</f>
        <v>62461.24</v>
      </c>
      <c r="H2" s="12">
        <f>配置计划!G7</f>
        <v>295410</v>
      </c>
      <c r="I2" s="12">
        <f>配置计划!G8</f>
        <v>29190</v>
      </c>
      <c r="J2" s="12">
        <f>配置计划!G9</f>
        <v>70634.78</v>
      </c>
      <c r="K2" s="12">
        <f>配置计划!G10</f>
        <v>14484.76</v>
      </c>
      <c r="L2" s="12">
        <f>配置计划!G11</f>
        <v>16744.060000000001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-9077.7200000000012</v>
      </c>
      <c r="R2" s="12">
        <f>SUM(C2:Q2)</f>
        <v>572347.82000000007</v>
      </c>
      <c r="S2" s="13"/>
    </row>
    <row r="3" spans="2:19" x14ac:dyDescent="0.2">
      <c r="B3" s="14"/>
      <c r="C3" s="15" t="s">
        <v>36</v>
      </c>
      <c r="D3" s="29" t="s">
        <v>37</v>
      </c>
      <c r="E3" s="29"/>
      <c r="F3" s="29"/>
      <c r="G3" s="29"/>
      <c r="H3" s="29" t="s">
        <v>38</v>
      </c>
      <c r="I3" s="29"/>
      <c r="J3" s="29"/>
      <c r="K3" s="29" t="s">
        <v>39</v>
      </c>
      <c r="L3" s="29"/>
      <c r="M3" s="29"/>
      <c r="N3" s="29"/>
      <c r="O3" s="29" t="s">
        <v>40</v>
      </c>
      <c r="P3" s="29"/>
      <c r="Q3" s="29"/>
      <c r="R3" s="29" t="s">
        <v>1</v>
      </c>
      <c r="S3" s="28" t="s">
        <v>41</v>
      </c>
    </row>
    <row r="4" spans="2:19" ht="28.5" x14ac:dyDescent="0.2">
      <c r="B4" s="14"/>
      <c r="C4" s="15" t="s">
        <v>0</v>
      </c>
      <c r="D4" s="16" t="s">
        <v>42</v>
      </c>
      <c r="E4" s="16" t="s">
        <v>43</v>
      </c>
      <c r="F4" s="16" t="s">
        <v>44</v>
      </c>
      <c r="G4" s="16" t="s">
        <v>45</v>
      </c>
      <c r="H4" s="15" t="s">
        <v>16</v>
      </c>
      <c r="I4" s="15" t="s">
        <v>18</v>
      </c>
      <c r="J4" s="16" t="s">
        <v>46</v>
      </c>
      <c r="K4" s="15" t="s">
        <v>23</v>
      </c>
      <c r="L4" s="15" t="s">
        <v>47</v>
      </c>
      <c r="M4" s="15" t="s">
        <v>27</v>
      </c>
      <c r="N4" s="15" t="s">
        <v>48</v>
      </c>
      <c r="O4" s="15" t="s">
        <v>49</v>
      </c>
      <c r="P4" s="15" t="s">
        <v>33</v>
      </c>
      <c r="Q4" s="15" t="s">
        <v>50</v>
      </c>
      <c r="R4" s="29"/>
      <c r="S4" s="28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3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4">
        <v>44145</v>
      </c>
      <c r="C22" s="25">
        <v>35337.230000000003</v>
      </c>
      <c r="D22" s="25">
        <v>41559.699999999997</v>
      </c>
      <c r="E22" s="25">
        <v>0</v>
      </c>
      <c r="F22" s="25">
        <v>0</v>
      </c>
      <c r="G22" s="25">
        <v>60317.19</v>
      </c>
      <c r="H22" s="25">
        <v>297345</v>
      </c>
      <c r="I22" s="25">
        <v>28578</v>
      </c>
      <c r="J22" s="25">
        <v>70370.83</v>
      </c>
      <c r="K22" s="25">
        <v>13872.65</v>
      </c>
      <c r="L22" s="25">
        <v>13993.56</v>
      </c>
      <c r="M22" s="25">
        <v>0</v>
      </c>
      <c r="N22" s="25">
        <v>0</v>
      </c>
      <c r="O22" s="25">
        <v>0</v>
      </c>
      <c r="P22" s="25">
        <v>7000</v>
      </c>
      <c r="Q22" s="25">
        <v>-8534.43</v>
      </c>
      <c r="R22" s="25">
        <v>559839.73</v>
      </c>
      <c r="S22" s="19">
        <f t="shared" si="0"/>
        <v>-35046.020000000135</v>
      </c>
    </row>
    <row r="23" spans="2:19" x14ac:dyDescent="0.2">
      <c r="B23" s="24">
        <v>44175</v>
      </c>
      <c r="C23" s="25"/>
      <c r="D23" s="25">
        <v>41653.199999999997</v>
      </c>
      <c r="E23" s="25">
        <v>0</v>
      </c>
      <c r="F23" s="25">
        <v>0</v>
      </c>
      <c r="G23" s="25">
        <v>62461.24</v>
      </c>
      <c r="H23" s="25">
        <v>295410</v>
      </c>
      <c r="I23" s="25">
        <v>29190</v>
      </c>
      <c r="J23" s="25">
        <v>70634.78</v>
      </c>
      <c r="K23" s="25">
        <v>14484.76</v>
      </c>
      <c r="L23" s="25">
        <v>16744.060000000001</v>
      </c>
      <c r="M23" s="25">
        <v>0</v>
      </c>
      <c r="N23" s="25">
        <v>0</v>
      </c>
      <c r="O23" s="25">
        <v>0</v>
      </c>
      <c r="P23" s="25">
        <v>7000</v>
      </c>
      <c r="Q23" s="25">
        <v>-9077.7200000000012</v>
      </c>
      <c r="R23" s="25">
        <v>572347.82000000007</v>
      </c>
      <c r="S23" s="19">
        <f t="shared" si="0"/>
        <v>12508.090000000084</v>
      </c>
    </row>
    <row r="24" spans="2:19" x14ac:dyDescent="0.2"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</row>
    <row r="25" spans="2:19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6" spans="2:19" x14ac:dyDescent="0.2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19" x14ac:dyDescent="0.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2020-12-10T09:51:45Z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