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DAE52E1D-AFEA-49BC-9606-0B922659C977}" xr6:coauthVersionLast="47" xr6:coauthVersionMax="47" xr10:uidLastSave="{00000000-0000-0000-0000-000000000000}"/>
  <bookViews>
    <workbookView showSheetTabs="0" xWindow="-120" yWindow="-120" windowWidth="20730" windowHeight="11040" firstSheet="1" activeTab="3" xr2:uid="{00000000-000D-0000-FFFF-FFFF00000000}"/>
  </bookViews>
  <sheets>
    <sheet name="TotalSales" sheetId="18" r:id="rId1"/>
    <sheet name="CountryBarChart" sheetId="20" r:id="rId2"/>
    <sheet name="TopFive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<sst xmlns="http://schemas.openxmlformats.org/spreadsheetml/2006/main" count="11128" uniqueCount="6220">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</sst>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1">
    <cellStyle name="Normal" xfId="0" builtinId="0"/>
  </cellStyles>
  <dxfs count="14">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7030A0"/>
        </patternFill>
      </fill>
      <border>
        <left style="thin">
          <color theme="0"/>
        </left>
        <right style="thin">
          <color theme="0"/>
        </right>
        <top style="thin">
          <color theme="0"/>
        </top>
        <bottom style="thin">
          <color theme="0"/>
        </bottom>
      </border>
    </dxf>
    <dxf>
      <font>
        <b/>
        <i val="0"/>
        <color theme="0"/>
        <name val="Calibri"/>
        <family val="2"/>
        <scheme val="minor"/>
      </font>
    </dxf>
    <dxf>
      <font>
        <b val="0"/>
        <i val="0"/>
        <color theme="0"/>
        <name val="Calibri"/>
        <family val="2"/>
        <scheme val="minor"/>
      </font>
      <fill>
        <patternFill>
          <bgColor rgb="FF7030A0"/>
        </patternFill>
      </fill>
    </dxf>
  </dxfs>
  <tableStyles count="2" defaultTableStyle="TableStyleMedium2" defaultPivotStyle="PivotStyleMedium9">
    <tableStyle name="Purple Slicer" pivot="0" table="0" count="6" xr9:uid="{ADB859F3-22E5-43B8-82DA-6F6ABC85CF9A}">
      <tableStyleElement type="wholeTable" dxfId="13"/>
      <tableStyleElement type="headerRow" dxfId="12"/>
    </tableStyle>
    <tableStyle name="Purple Timeline Style" pivot="0" table="0" count="8" xr9:uid="{1B540D51-BEBC-4A10-81C4-C2B4EFD0E155}">
      <tableStyleElement type="wholeTable" dxfId="11"/>
      <tableStyleElement type="headerRow" dxfId="10"/>
    </tableStyle>
  </tableStyles>
  <colors>
    <mruColors>
      <color rgb="FF6CA62C"/>
      <color rgb="FFCC99FF"/>
      <color rgb="FF9966FF"/>
      <color rgb="FFCC00CC"/>
      <color rgb="FFFF33CC"/>
      <color rgb="FF362092"/>
      <color rgb="FFFFCCFF"/>
      <color rgb="FFFF99CC"/>
      <color rgb="FFFF66CC"/>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66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project.xlsx]TotalSales!PivotTable1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layout>
        <c:manualLayout>
          <c:xMode val="edge"/>
          <c:yMode val="edge"/>
          <c:x val="0.37544842704474318"/>
          <c:y val="1.89249486704230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98002992908883E-2"/>
          <c:y val="0.15423715820073047"/>
          <c:w val="0.79583188385858572"/>
          <c:h val="0.63029394638537883"/>
        </c:manualLayout>
      </c:layout>
      <c:lineChart>
        <c:grouping val="standard"/>
        <c:varyColors val="0"/>
        <c:ser>
          <c:idx val="0"/>
          <c:order val="0"/>
          <c:tx>
            <c:strRef>
              <c:f>TotalSales!$C$3:$C$4</c:f>
              <c:strCache>
                <c:ptCount val="1"/>
                <c:pt idx="0">
                  <c:v>Arabica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34.769999999999996</c:v>
                </c:pt>
                <c:pt idx="3">
                  <c:v>79.349999999999994</c:v>
                </c:pt>
                <c:pt idx="4">
                  <c:v>23.88</c:v>
                </c:pt>
                <c:pt idx="6">
                  <c:v>23.31</c:v>
                </c:pt>
                <c:pt idx="7">
                  <c:v>17.91</c:v>
                </c:pt>
                <c:pt idx="9">
                  <c:v>33.75</c:v>
                </c:pt>
                <c:pt idx="11">
                  <c:v>13.5</c:v>
                </c:pt>
                <c:pt idx="12">
                  <c:v>40.5</c:v>
                </c:pt>
                <c:pt idx="13">
                  <c:v>58.11</c:v>
                </c:pt>
                <c:pt idx="14">
                  <c:v>116.97</c:v>
                </c:pt>
                <c:pt idx="15">
                  <c:v>27</c:v>
                </c:pt>
                <c:pt idx="16">
                  <c:v>58.41</c:v>
                </c:pt>
                <c:pt idx="17">
                  <c:v>33.75</c:v>
                </c:pt>
                <c:pt idx="18">
                  <c:v>56.849999999999994</c:v>
                </c:pt>
                <c:pt idx="21">
                  <c:v>20.25</c:v>
                </c:pt>
                <c:pt idx="22">
                  <c:v>38.849999999999994</c:v>
                </c:pt>
                <c:pt idx="24">
                  <c:v>81.72</c:v>
                </c:pt>
                <c:pt idx="25">
                  <c:v>115.32</c:v>
                </c:pt>
                <c:pt idx="26">
                  <c:v>67.22999999999999</c:v>
                </c:pt>
                <c:pt idx="27">
                  <c:v>23.88</c:v>
                </c:pt>
                <c:pt idx="28">
                  <c:v>57.06</c:v>
                </c:pt>
                <c:pt idx="29">
                  <c:v>59.129999999999995</c:v>
                </c:pt>
                <c:pt idx="30">
                  <c:v>37.83</c:v>
                </c:pt>
                <c:pt idx="31">
                  <c:v>6.75</c:v>
                </c:pt>
                <c:pt idx="32">
                  <c:v>35.82</c:v>
                </c:pt>
                <c:pt idx="33">
                  <c:v>35.82</c:v>
                </c:pt>
                <c:pt idx="34">
                  <c:v>51.66</c:v>
                </c:pt>
                <c:pt idx="35">
                  <c:v>46.47</c:v>
                </c:pt>
                <c:pt idx="36">
                  <c:v>57.06</c:v>
                </c:pt>
                <c:pt idx="37">
                  <c:v>47.19</c:v>
                </c:pt>
                <c:pt idx="39">
                  <c:v>29.04</c:v>
                </c:pt>
                <c:pt idx="40">
                  <c:v>76.47</c:v>
                </c:pt>
                <c:pt idx="41">
                  <c:v>128.13</c:v>
                </c:pt>
                <c:pt idx="42">
                  <c:v>51.33</c:v>
                </c:pt>
                <c:pt idx="43">
                  <c:v>17.91</c:v>
                </c:pt>
              </c:numCache>
            </c:numRef>
          </c:val>
          <c:smooth val="0"/>
          <c:extLst>
            <c:ext xmlns:c16="http://schemas.microsoft.com/office/drawing/2014/chart" uri="{C3380CC4-5D6E-409C-BE32-E72D297353CC}">
              <c16:uniqueId val="{00000000-AE42-4D1A-822E-CE9414274688}"/>
            </c:ext>
          </c:extLst>
        </c:ser>
        <c:ser>
          <c:idx val="1"/>
          <c:order val="1"/>
          <c:tx>
            <c:strRef>
              <c:f>TotalSales!$D$3:$D$4</c:f>
              <c:strCache>
                <c:ptCount val="1"/>
                <c:pt idx="0">
                  <c:v>Excelsa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177.69</c:v>
                </c:pt>
                <c:pt idx="1">
                  <c:v>50.16</c:v>
                </c:pt>
                <c:pt idx="2">
                  <c:v>106.05000000000001</c:v>
                </c:pt>
                <c:pt idx="3">
                  <c:v>35.64</c:v>
                </c:pt>
                <c:pt idx="4">
                  <c:v>53.46</c:v>
                </c:pt>
                <c:pt idx="5">
                  <c:v>16.5</c:v>
                </c:pt>
                <c:pt idx="6">
                  <c:v>7.29</c:v>
                </c:pt>
                <c:pt idx="8">
                  <c:v>49.5</c:v>
                </c:pt>
                <c:pt idx="9">
                  <c:v>39.69</c:v>
                </c:pt>
                <c:pt idx="12">
                  <c:v>54.870000000000005</c:v>
                </c:pt>
                <c:pt idx="13">
                  <c:v>43.74</c:v>
                </c:pt>
                <c:pt idx="14">
                  <c:v>36.450000000000003</c:v>
                </c:pt>
                <c:pt idx="15">
                  <c:v>69.960000000000008</c:v>
                </c:pt>
                <c:pt idx="17">
                  <c:v>36.450000000000003</c:v>
                </c:pt>
                <c:pt idx="19">
                  <c:v>50.22</c:v>
                </c:pt>
                <c:pt idx="20">
                  <c:v>53.46</c:v>
                </c:pt>
                <c:pt idx="21">
                  <c:v>46.980000000000004</c:v>
                </c:pt>
                <c:pt idx="22">
                  <c:v>21.87</c:v>
                </c:pt>
                <c:pt idx="23">
                  <c:v>209.73000000000002</c:v>
                </c:pt>
                <c:pt idx="24">
                  <c:v>36.450000000000003</c:v>
                </c:pt>
                <c:pt idx="25">
                  <c:v>55.83</c:v>
                </c:pt>
                <c:pt idx="26">
                  <c:v>111.87</c:v>
                </c:pt>
                <c:pt idx="28">
                  <c:v>69.960000000000008</c:v>
                </c:pt>
                <c:pt idx="30">
                  <c:v>72.09</c:v>
                </c:pt>
                <c:pt idx="31">
                  <c:v>26.73</c:v>
                </c:pt>
                <c:pt idx="32">
                  <c:v>7.29</c:v>
                </c:pt>
                <c:pt idx="34">
                  <c:v>87.87</c:v>
                </c:pt>
                <c:pt idx="35">
                  <c:v>36.450000000000003</c:v>
                </c:pt>
                <c:pt idx="36">
                  <c:v>115.02</c:v>
                </c:pt>
                <c:pt idx="37">
                  <c:v>49.5</c:v>
                </c:pt>
                <c:pt idx="38">
                  <c:v>24.75</c:v>
                </c:pt>
                <c:pt idx="39">
                  <c:v>53.91</c:v>
                </c:pt>
                <c:pt idx="43">
                  <c:v>41.25</c:v>
                </c:pt>
              </c:numCache>
            </c:numRef>
          </c:val>
          <c:smooth val="0"/>
          <c:extLst>
            <c:ext xmlns:c16="http://schemas.microsoft.com/office/drawing/2014/chart" uri="{C3380CC4-5D6E-409C-BE32-E72D297353CC}">
              <c16:uniqueId val="{00000001-AE42-4D1A-822E-CE9414274688}"/>
            </c:ext>
          </c:extLst>
        </c:ser>
        <c:ser>
          <c:idx val="2"/>
          <c:order val="2"/>
          <c:tx>
            <c:strRef>
              <c:f>TotalSales!$E$3:$E$4</c:f>
              <c:strCache>
                <c:ptCount val="1"/>
                <c:pt idx="0">
                  <c:v>Liberica</c:v>
                </c:pt>
              </c:strCache>
            </c:strRef>
          </c:tx>
          <c:spPr>
            <a:ln w="28575" cap="rnd">
              <a:solidFill>
                <a:srgbClr val="FF33C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15.54</c:v>
                </c:pt>
                <c:pt idx="1">
                  <c:v>34.92</c:v>
                </c:pt>
                <c:pt idx="2">
                  <c:v>113.73</c:v>
                </c:pt>
                <c:pt idx="3">
                  <c:v>72.180000000000007</c:v>
                </c:pt>
                <c:pt idx="4">
                  <c:v>26.19</c:v>
                </c:pt>
                <c:pt idx="5">
                  <c:v>72.960000000000008</c:v>
                </c:pt>
                <c:pt idx="6">
                  <c:v>47.55</c:v>
                </c:pt>
                <c:pt idx="7">
                  <c:v>31.08</c:v>
                </c:pt>
                <c:pt idx="8">
                  <c:v>73.41</c:v>
                </c:pt>
                <c:pt idx="9">
                  <c:v>54.389999999999993</c:v>
                </c:pt>
                <c:pt idx="10">
                  <c:v>25.049999999999997</c:v>
                </c:pt>
                <c:pt idx="11">
                  <c:v>16.5</c:v>
                </c:pt>
                <c:pt idx="12">
                  <c:v>36.480000000000004</c:v>
                </c:pt>
                <c:pt idx="13">
                  <c:v>50.099999999999994</c:v>
                </c:pt>
                <c:pt idx="14">
                  <c:v>68.88000000000001</c:v>
                </c:pt>
                <c:pt idx="15">
                  <c:v>46.62</c:v>
                </c:pt>
                <c:pt idx="17">
                  <c:v>57.06</c:v>
                </c:pt>
                <c:pt idx="18">
                  <c:v>52.38</c:v>
                </c:pt>
                <c:pt idx="19">
                  <c:v>28.53</c:v>
                </c:pt>
                <c:pt idx="20">
                  <c:v>40.769999999999996</c:v>
                </c:pt>
                <c:pt idx="21">
                  <c:v>38.04</c:v>
                </c:pt>
                <c:pt idx="23">
                  <c:v>23.31</c:v>
                </c:pt>
                <c:pt idx="24">
                  <c:v>137.82</c:v>
                </c:pt>
                <c:pt idx="25">
                  <c:v>66.960000000000008</c:v>
                </c:pt>
                <c:pt idx="26">
                  <c:v>7.77</c:v>
                </c:pt>
                <c:pt idx="27">
                  <c:v>100.71000000000001</c:v>
                </c:pt>
                <c:pt idx="28">
                  <c:v>38.04</c:v>
                </c:pt>
                <c:pt idx="31">
                  <c:v>28.53</c:v>
                </c:pt>
                <c:pt idx="32">
                  <c:v>106.77</c:v>
                </c:pt>
                <c:pt idx="33">
                  <c:v>88.14</c:v>
                </c:pt>
                <c:pt idx="34">
                  <c:v>45.99</c:v>
                </c:pt>
                <c:pt idx="35">
                  <c:v>102.66</c:v>
                </c:pt>
                <c:pt idx="36">
                  <c:v>38.04</c:v>
                </c:pt>
                <c:pt idx="38">
                  <c:v>100.71000000000001</c:v>
                </c:pt>
                <c:pt idx="39">
                  <c:v>69.12</c:v>
                </c:pt>
                <c:pt idx="40">
                  <c:v>15.54</c:v>
                </c:pt>
                <c:pt idx="41">
                  <c:v>24.27</c:v>
                </c:pt>
                <c:pt idx="43">
                  <c:v>15.54</c:v>
                </c:pt>
              </c:numCache>
            </c:numRef>
          </c:val>
          <c:smooth val="0"/>
          <c:extLst>
            <c:ext xmlns:c16="http://schemas.microsoft.com/office/drawing/2014/chart" uri="{C3380CC4-5D6E-409C-BE32-E72D297353CC}">
              <c16:uniqueId val="{00000002-AE42-4D1A-822E-CE941427468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39.42</c:v>
                </c:pt>
                <c:pt idx="1">
                  <c:v>32.219999999999992</c:v>
                </c:pt>
                <c:pt idx="2">
                  <c:v>28.679999999999996</c:v>
                </c:pt>
                <c:pt idx="3">
                  <c:v>23.28</c:v>
                </c:pt>
                <c:pt idx="4">
                  <c:v>51.93</c:v>
                </c:pt>
                <c:pt idx="5">
                  <c:v>62.069999999999986</c:v>
                </c:pt>
                <c:pt idx="7">
                  <c:v>75.239999999999995</c:v>
                </c:pt>
                <c:pt idx="8">
                  <c:v>59.7</c:v>
                </c:pt>
                <c:pt idx="9">
                  <c:v>5.97</c:v>
                </c:pt>
                <c:pt idx="10">
                  <c:v>16.11</c:v>
                </c:pt>
                <c:pt idx="12">
                  <c:v>28.65</c:v>
                </c:pt>
                <c:pt idx="13">
                  <c:v>14.339999999999998</c:v>
                </c:pt>
                <c:pt idx="14">
                  <c:v>53.730000000000004</c:v>
                </c:pt>
                <c:pt idx="15">
                  <c:v>35.22</c:v>
                </c:pt>
                <c:pt idx="18">
                  <c:v>35.849999999999994</c:v>
                </c:pt>
                <c:pt idx="19">
                  <c:v>53.759999999999991</c:v>
                </c:pt>
                <c:pt idx="20">
                  <c:v>77.639999999999986</c:v>
                </c:pt>
                <c:pt idx="21">
                  <c:v>43.019999999999996</c:v>
                </c:pt>
                <c:pt idx="22">
                  <c:v>26.849999999999994</c:v>
                </c:pt>
                <c:pt idx="23">
                  <c:v>17.91</c:v>
                </c:pt>
                <c:pt idx="24">
                  <c:v>59.7</c:v>
                </c:pt>
                <c:pt idx="26">
                  <c:v>110.99999999999999</c:v>
                </c:pt>
                <c:pt idx="28">
                  <c:v>52.529999999999994</c:v>
                </c:pt>
                <c:pt idx="30">
                  <c:v>35.849999999999994</c:v>
                </c:pt>
                <c:pt idx="31">
                  <c:v>21.509999999999998</c:v>
                </c:pt>
                <c:pt idx="33">
                  <c:v>55.529999999999987</c:v>
                </c:pt>
                <c:pt idx="34">
                  <c:v>35.849999999999994</c:v>
                </c:pt>
                <c:pt idx="36">
                  <c:v>28.679999999999996</c:v>
                </c:pt>
                <c:pt idx="38">
                  <c:v>28.679999999999996</c:v>
                </c:pt>
                <c:pt idx="39">
                  <c:v>28.679999999999996</c:v>
                </c:pt>
                <c:pt idx="40">
                  <c:v>29.849999999999998</c:v>
                </c:pt>
                <c:pt idx="41">
                  <c:v>34.619999999999997</c:v>
                </c:pt>
                <c:pt idx="43">
                  <c:v>21.479999999999997</c:v>
                </c:pt>
              </c:numCache>
            </c:numRef>
          </c:val>
          <c:smooth val="0"/>
          <c:extLst>
            <c:ext xmlns:c16="http://schemas.microsoft.com/office/drawing/2014/chart" uri="{C3380CC4-5D6E-409C-BE32-E72D297353CC}">
              <c16:uniqueId val="{00000003-AE42-4D1A-822E-CE9414274688}"/>
            </c:ext>
          </c:extLst>
        </c:ser>
        <c:dLbls>
          <c:showLegendKey val="0"/>
          <c:showVal val="0"/>
          <c:showCatName val="0"/>
          <c:showSerName val="0"/>
          <c:showPercent val="0"/>
          <c:showBubbleSize val="0"/>
        </c:dLbls>
        <c:smooth val="0"/>
        <c:axId val="795753440"/>
        <c:axId val="795751776"/>
      </c:lineChart>
      <c:catAx>
        <c:axId val="79575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Order</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62092"/>
                </a:solidFill>
                <a:latin typeface="+mn-lt"/>
                <a:ea typeface="+mn-ea"/>
                <a:cs typeface="+mn-cs"/>
              </a:defRPr>
            </a:pPr>
            <a:endParaRPr lang="en-US"/>
          </a:p>
        </c:txPr>
        <c:crossAx val="795751776"/>
        <c:crosses val="autoZero"/>
        <c:auto val="1"/>
        <c:lblAlgn val="ctr"/>
        <c:lblOffset val="100"/>
        <c:noMultiLvlLbl val="0"/>
      </c:catAx>
      <c:valAx>
        <c:axId val="7957517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62092"/>
                </a:solidFill>
                <a:latin typeface="+mn-lt"/>
                <a:ea typeface="+mn-ea"/>
                <a:cs typeface="+mn-cs"/>
              </a:defRPr>
            </a:pPr>
            <a:endParaRPr lang="en-US"/>
          </a:p>
        </c:txPr>
        <c:crossAx val="795753440"/>
        <c:crosses val="autoZero"/>
        <c:crossBetween val="between"/>
      </c:valAx>
      <c:spPr>
        <a:solidFill>
          <a:srgbClr val="FFCC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6209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project.xlsx]CountryBarChart!PivotTable1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rgbClr val="002060"/>
                </a:solidFill>
              </a:rPr>
              <a:t>Sales</a:t>
            </a:r>
            <a:r>
              <a:rPr lang="en-GB" baseline="0">
                <a:solidFill>
                  <a:srgbClr val="002060"/>
                </a:solidFill>
              </a:rPr>
              <a:t> By Country</a:t>
            </a:r>
            <a:endParaRPr lang="en-GB">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alpha val="93000"/>
            </a:srgbClr>
          </a:solidFill>
          <a:ln w="25400">
            <a:solidFill>
              <a:schemeClr val="bg1"/>
            </a:solidFill>
          </a:ln>
          <a:effectLst/>
        </c:spPr>
      </c:pivotFmt>
      <c:pivotFmt>
        <c:idx val="2"/>
        <c:spPr>
          <a:solidFill>
            <a:srgbClr val="6CA62C"/>
          </a:solidFill>
          <a:ln w="25400">
            <a:solidFill>
              <a:schemeClr val="bg1"/>
            </a:solidFill>
          </a:ln>
          <a:effectLst/>
        </c:spPr>
      </c:pivotFmt>
      <c:pivotFmt>
        <c:idx val="3"/>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CA62C"/>
          </a:solidFill>
          <a:ln w="25400">
            <a:solidFill>
              <a:schemeClr val="bg1"/>
            </a:solidFill>
          </a:ln>
          <a:effectLst/>
        </c:spPr>
      </c:pivotFmt>
      <c:pivotFmt>
        <c:idx val="5"/>
        <c:spPr>
          <a:solidFill>
            <a:srgbClr val="00B050">
              <a:alpha val="93000"/>
            </a:srgbClr>
          </a:solidFill>
          <a:ln w="25400">
            <a:solidFill>
              <a:schemeClr val="bg1"/>
            </a:solidFill>
          </a:ln>
          <a:effectLst/>
        </c:spPr>
      </c:pivotFmt>
      <c:pivotFmt>
        <c:idx val="6"/>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CA62C"/>
          </a:solidFill>
          <a:ln w="25400">
            <a:solidFill>
              <a:schemeClr val="bg1"/>
            </a:solidFill>
          </a:ln>
          <a:effectLst/>
        </c:spPr>
      </c:pivotFmt>
      <c:pivotFmt>
        <c:idx val="8"/>
        <c:spPr>
          <a:solidFill>
            <a:srgbClr val="00B050">
              <a:alpha val="93000"/>
            </a:srgbClr>
          </a:solidFill>
          <a:ln w="25400">
            <a:solidFill>
              <a:schemeClr val="bg1"/>
            </a:solidFill>
          </a:ln>
          <a:effectLst/>
        </c:spPr>
      </c:pivotFmt>
    </c:pivotFmts>
    <c:plotArea>
      <c:layout>
        <c:manualLayout>
          <c:layoutTarget val="inner"/>
          <c:xMode val="edge"/>
          <c:yMode val="edge"/>
          <c:x val="0.19297665736987091"/>
          <c:y val="0.19486111111111112"/>
          <c:w val="0.50069142809609923"/>
          <c:h val="0.72088764946048411"/>
        </c:manualLayout>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1"/>
            <c:invertIfNegative val="0"/>
            <c:bubble3D val="0"/>
            <c:spPr>
              <a:solidFill>
                <a:srgbClr val="6CA62C"/>
              </a:solidFill>
              <a:ln w="25400">
                <a:solidFill>
                  <a:schemeClr val="bg1"/>
                </a:solidFill>
              </a:ln>
              <a:effectLst/>
            </c:spPr>
            <c:extLst>
              <c:ext xmlns:c16="http://schemas.microsoft.com/office/drawing/2014/chart" uri="{C3380CC4-5D6E-409C-BE32-E72D297353CC}">
                <c16:uniqueId val="{00000001-3CA2-4F7A-A6E6-628F73197601}"/>
              </c:ext>
            </c:extLst>
          </c:dPt>
          <c:dPt>
            <c:idx val="2"/>
            <c:invertIfNegative val="0"/>
            <c:bubble3D val="0"/>
            <c:spPr>
              <a:solidFill>
                <a:srgbClr val="00B050">
                  <a:alpha val="93000"/>
                </a:srgbClr>
              </a:solidFill>
              <a:ln w="25400">
                <a:solidFill>
                  <a:schemeClr val="bg1"/>
                </a:solidFill>
              </a:ln>
              <a:effectLst/>
            </c:spPr>
            <c:extLst>
              <c:ext xmlns:c16="http://schemas.microsoft.com/office/drawing/2014/chart" uri="{C3380CC4-5D6E-409C-BE32-E72D297353CC}">
                <c16:uniqueId val="{00000003-3CA2-4F7A-A6E6-628F73197601}"/>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652.86</c:v>
                </c:pt>
                <c:pt idx="1">
                  <c:v>939.68999999999983</c:v>
                </c:pt>
                <c:pt idx="2">
                  <c:v>5437.44</c:v>
                </c:pt>
              </c:numCache>
            </c:numRef>
          </c:val>
          <c:extLst>
            <c:ext xmlns:c16="http://schemas.microsoft.com/office/drawing/2014/chart" uri="{C3380CC4-5D6E-409C-BE32-E72D297353CC}">
              <c16:uniqueId val="{00000004-3CA2-4F7A-A6E6-628F73197601}"/>
            </c:ext>
          </c:extLst>
        </c:ser>
        <c:dLbls>
          <c:showLegendKey val="0"/>
          <c:showVal val="0"/>
          <c:showCatName val="0"/>
          <c:showSerName val="0"/>
          <c:showPercent val="0"/>
          <c:showBubbleSize val="0"/>
        </c:dLbls>
        <c:gapWidth val="182"/>
        <c:axId val="1240805968"/>
        <c:axId val="1240808464"/>
      </c:barChart>
      <c:catAx>
        <c:axId val="124080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08464"/>
        <c:crosses val="autoZero"/>
        <c:auto val="1"/>
        <c:lblAlgn val="ctr"/>
        <c:lblOffset val="100"/>
        <c:noMultiLvlLbl val="0"/>
      </c:catAx>
      <c:valAx>
        <c:axId val="1240808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0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9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project.xlsx]TopFiveCustomers!PivotTable1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rgbClr val="002060"/>
                </a:solidFill>
              </a:rPr>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alpha val="93000"/>
            </a:srgbClr>
          </a:solidFill>
          <a:ln w="25400">
            <a:solidFill>
              <a:schemeClr val="bg1"/>
            </a:solidFill>
          </a:ln>
          <a:effectLst/>
        </c:spPr>
      </c:pivotFmt>
      <c:pivotFmt>
        <c:idx val="2"/>
        <c:spPr>
          <a:solidFill>
            <a:srgbClr val="6CA62C"/>
          </a:solidFill>
          <a:ln w="25400">
            <a:solidFill>
              <a:schemeClr val="bg1"/>
            </a:solidFill>
          </a:ln>
          <a:effectLst/>
        </c:spPr>
      </c:pivotFmt>
      <c:pivotFmt>
        <c:idx val="3"/>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CA62C"/>
          </a:solidFill>
          <a:ln w="25400">
            <a:solidFill>
              <a:schemeClr val="bg1"/>
            </a:solidFill>
          </a:ln>
          <a:effectLst/>
        </c:spPr>
      </c:pivotFmt>
      <c:pivotFmt>
        <c:idx val="5"/>
        <c:spPr>
          <a:solidFill>
            <a:srgbClr val="00B050">
              <a:alpha val="93000"/>
            </a:srgbClr>
          </a:solidFill>
          <a:ln w="25400">
            <a:solidFill>
              <a:schemeClr val="bg1"/>
            </a:solidFill>
          </a:ln>
          <a:effectLst/>
        </c:spPr>
      </c:pivotFmt>
      <c:pivotFmt>
        <c:idx val="6"/>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1"/>
            </a:solidFill>
            <a:ln>
              <a:noFill/>
            </a:ln>
            <a:effectLst/>
          </c:spPr>
          <c:invertIfNegative val="0"/>
          <c:cat>
            <c:strRef>
              <c:f>TopFiveCustomers!$A$4:$A$8</c:f>
              <c:strCache>
                <c:ptCount val="5"/>
                <c:pt idx="0">
                  <c:v>Adrian Swaine</c:v>
                </c:pt>
                <c:pt idx="1">
                  <c:v>Marguerite Graves</c:v>
                </c:pt>
                <c:pt idx="2">
                  <c:v>Nealson Cuttler</c:v>
                </c:pt>
                <c:pt idx="3">
                  <c:v>Orazio Comber</c:v>
                </c:pt>
                <c:pt idx="4">
                  <c:v>Terri Farra</c:v>
                </c:pt>
              </c:strCache>
            </c:strRef>
          </c:cat>
          <c:val>
            <c:numRef>
              <c:f>TopFiveCustomers!$B$4:$B$8</c:f>
              <c:numCache>
                <c:formatCode>[$$-409]#,##0</c:formatCode>
                <c:ptCount val="5"/>
                <c:pt idx="0">
                  <c:v>88.2</c:v>
                </c:pt>
                <c:pt idx="1">
                  <c:v>72.389999999999986</c:v>
                </c:pt>
                <c:pt idx="2">
                  <c:v>91.5</c:v>
                </c:pt>
                <c:pt idx="3">
                  <c:v>90.27000000000001</c:v>
                </c:pt>
                <c:pt idx="4">
                  <c:v>74.099999999999994</c:v>
                </c:pt>
              </c:numCache>
            </c:numRef>
          </c:val>
          <c:extLst>
            <c:ext xmlns:c16="http://schemas.microsoft.com/office/drawing/2014/chart" uri="{C3380CC4-5D6E-409C-BE32-E72D297353CC}">
              <c16:uniqueId val="{00000005-CDC4-4601-9957-A3A9B20CEC2C}"/>
            </c:ext>
          </c:extLst>
        </c:ser>
        <c:dLbls>
          <c:showLegendKey val="0"/>
          <c:showVal val="0"/>
          <c:showCatName val="0"/>
          <c:showSerName val="0"/>
          <c:showPercent val="0"/>
          <c:showBubbleSize val="0"/>
        </c:dLbls>
        <c:gapWidth val="182"/>
        <c:axId val="1240805968"/>
        <c:axId val="1240808464"/>
      </c:barChart>
      <c:catAx>
        <c:axId val="124080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08464"/>
        <c:crosses val="autoZero"/>
        <c:auto val="1"/>
        <c:lblAlgn val="ctr"/>
        <c:lblOffset val="100"/>
        <c:noMultiLvlLbl val="0"/>
      </c:catAx>
      <c:valAx>
        <c:axId val="12408084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0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9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xdr:rowOff>
    </xdr:from>
    <xdr:to>
      <xdr:col>26</xdr:col>
      <xdr:colOff>0</xdr:colOff>
      <xdr:row>5</xdr:row>
      <xdr:rowOff>0</xdr:rowOff>
    </xdr:to>
    <xdr:sp macro="" textlink="">
      <xdr:nvSpPr>
        <xdr:cNvPr id="5" name="Rectangle 4">
          <a:extLst>
            <a:ext uri="{FF2B5EF4-FFF2-40B4-BE49-F238E27FC236}">
              <a16:creationId xmlns:a16="http://schemas.microsoft.com/office/drawing/2014/main" id="{D66092E5-268D-43CA-854F-16F9E724CA3E}"/>
            </a:ext>
          </a:extLst>
        </xdr:cNvPr>
        <xdr:cNvSpPr/>
      </xdr:nvSpPr>
      <xdr:spPr>
        <a:xfrm>
          <a:off x="114300" y="66675"/>
          <a:ext cx="15240000" cy="752475"/>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a:solidFill>
                <a:schemeClr val="bg1"/>
              </a:solidFill>
            </a:rPr>
            <a:t>COFFEE SALES DASHBOARD</a:t>
          </a:r>
        </a:p>
      </xdr:txBody>
    </xdr:sp>
    <xdr:clientData/>
  </xdr:twoCellAnchor>
  <xdr:twoCellAnchor>
    <xdr:from>
      <xdr:col>0</xdr:col>
      <xdr:colOff>0</xdr:colOff>
      <xdr:row>13</xdr:row>
      <xdr:rowOff>185963</xdr:rowOff>
    </xdr:from>
    <xdr:to>
      <xdr:col>15</xdr:col>
      <xdr:colOff>503464</xdr:colOff>
      <xdr:row>42</xdr:row>
      <xdr:rowOff>90714</xdr:rowOff>
    </xdr:to>
    <xdr:graphicFrame macro="">
      <xdr:nvGraphicFramePr>
        <xdr:cNvPr id="6" name="Chart 5">
          <a:extLst>
            <a:ext uri="{FF2B5EF4-FFF2-40B4-BE49-F238E27FC236}">
              <a16:creationId xmlns:a16="http://schemas.microsoft.com/office/drawing/2014/main" id="{B20B6251-A1F2-4993-93DE-FB863FB54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92225</xdr:colOff>
      <xdr:row>5</xdr:row>
      <xdr:rowOff>61231</xdr:rowOff>
    </xdr:from>
    <xdr:to>
      <xdr:col>18</xdr:col>
      <xdr:colOff>0</xdr:colOff>
      <xdr:row>13</xdr:row>
      <xdr:rowOff>81642</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68CE5030-77E4-4C7B-B2C6-CFB8EF13CA8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2225" y="886731"/>
              <a:ext cx="10274150" cy="154441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179271</xdr:colOff>
      <xdr:row>8</xdr:row>
      <xdr:rowOff>167709</xdr:rowOff>
    </xdr:from>
    <xdr:to>
      <xdr:col>26</xdr:col>
      <xdr:colOff>13607</xdr:colOff>
      <xdr:row>13</xdr:row>
      <xdr:rowOff>81643</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59E7228F-B54F-410D-8F5D-D57AED3BC3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55396" y="1564709"/>
              <a:ext cx="2850586" cy="8664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95252</xdr:colOff>
      <xdr:row>5</xdr:row>
      <xdr:rowOff>60554</xdr:rowOff>
    </xdr:from>
    <xdr:to>
      <xdr:col>26</xdr:col>
      <xdr:colOff>1</xdr:colOff>
      <xdr:row>8</xdr:row>
      <xdr:rowOff>108857</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6CA71B58-62C8-495C-AC44-DCBED168C1A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61627" y="886054"/>
              <a:ext cx="4730749" cy="6198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95933</xdr:colOff>
      <xdr:row>8</xdr:row>
      <xdr:rowOff>182452</xdr:rowOff>
    </xdr:from>
    <xdr:to>
      <xdr:col>21</xdr:col>
      <xdr:colOff>103076</xdr:colOff>
      <xdr:row>13</xdr:row>
      <xdr:rowOff>68036</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55F0B00C-2942-459A-8638-6C6845DAF5F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62308" y="1579452"/>
              <a:ext cx="1816893" cy="8380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31750</xdr:colOff>
      <xdr:row>13</xdr:row>
      <xdr:rowOff>158750</xdr:rowOff>
    </xdr:from>
    <xdr:to>
      <xdr:col>24</xdr:col>
      <xdr:colOff>333375</xdr:colOff>
      <xdr:row>29</xdr:row>
      <xdr:rowOff>47625</xdr:rowOff>
    </xdr:to>
    <xdr:graphicFrame macro="">
      <xdr:nvGraphicFramePr>
        <xdr:cNvPr id="11" name="Chart 10">
          <a:extLst>
            <a:ext uri="{FF2B5EF4-FFF2-40B4-BE49-F238E27FC236}">
              <a16:creationId xmlns:a16="http://schemas.microsoft.com/office/drawing/2014/main" id="{834EC088-D768-4E69-A6D1-F0CFAD077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11339</xdr:colOff>
      <xdr:row>29</xdr:row>
      <xdr:rowOff>120195</xdr:rowOff>
    </xdr:from>
    <xdr:to>
      <xdr:col>24</xdr:col>
      <xdr:colOff>369661</xdr:colOff>
      <xdr:row>45</xdr:row>
      <xdr:rowOff>104320</xdr:rowOff>
    </xdr:to>
    <xdr:graphicFrame macro="">
      <xdr:nvGraphicFramePr>
        <xdr:cNvPr id="12" name="Chart 11">
          <a:extLst>
            <a:ext uri="{FF2B5EF4-FFF2-40B4-BE49-F238E27FC236}">
              <a16:creationId xmlns:a16="http://schemas.microsoft.com/office/drawing/2014/main" id="{243C6C03-6BE8-46A4-B4AC-62432CEDE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zzyCannon" refreshedDate="45729.868416898149" createdVersion="7" refreshedVersion="7" minRefreshableVersion="3" recordCount="1000" xr:uid="{A1358744-F3EC-42ED-9D25-ECE32D83405D}">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79806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1FCD8-C257-4F92-912A-94DC84E3BE8E}"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4" format="13"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series="1">
      <pivotArea type="data" outline="0" fieldPosition="0">
        <references count="2">
          <reference field="4294967294" count="1" selected="0">
            <x v="0"/>
          </reference>
          <reference field="13" count="1" selected="0">
            <x v="2"/>
          </reference>
        </references>
      </pivotArea>
    </chartFormat>
    <chartFormat chart="4"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DC6ADB-8CAB-49C2-974F-F92691216570}"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1" numFmtId="3"/>
  </dataFields>
  <chartFormats count="4">
    <chartFormat chart="2"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DAC671-A242-42C3-B30C-76EB4D1596A0}"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12"/>
    </i>
    <i>
      <x v="580"/>
    </i>
    <i>
      <x v="646"/>
    </i>
    <i>
      <x v="674"/>
    </i>
    <i>
      <x v="831"/>
    </i>
  </rowItems>
  <colItems count="1">
    <i/>
  </colItems>
  <dataFields count="1">
    <dataField name="Sum of Sales" fld="12" baseField="5" baseItem="1" numFmtId="167"/>
  </dataFields>
  <chartFormats count="2">
    <chartFormat chart="13" format="9"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F61A22E-D9AD-41CD-9506-26C4B4BF1C68}" sourceName="Size">
  <pivotTables>
    <pivotTable tabId="18" name="PivotTable1"/>
    <pivotTable tabId="20" name="PivotTable1"/>
    <pivotTable tabId="22" name="PivotTable1"/>
  </pivotTables>
  <data>
    <tabular pivotCacheId="679806852">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FFC1420-04E2-428F-B8E9-408317E7C499}" sourceName="Roast Type Name">
  <pivotTables>
    <pivotTable tabId="18" name="PivotTable1"/>
    <pivotTable tabId="20" name="PivotTable1"/>
    <pivotTable tabId="22" name="PivotTable1"/>
  </pivotTables>
  <data>
    <tabular pivotCacheId="6798068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5BCFC69-CC92-4162-902B-338709CB9FD3}" sourceName="Loyalty Card">
  <pivotTables>
    <pivotTable tabId="18" name="PivotTable1"/>
    <pivotTable tabId="20" name="PivotTable1"/>
    <pivotTable tabId="22" name="PivotTable1"/>
  </pivotTables>
  <data>
    <tabular pivotCacheId="6798068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C49C0AC-FD9E-4DE8-9AED-6A330B0B4659}" cache="Slicer_Size" caption="Size" columnCount="2" rowHeight="241300"/>
  <slicer name="Roast Type Name" xr10:uid="{A1FAD1C4-562F-45E7-8545-914B85E1729E}" cache="Slicer_Roast_Type_Name" caption="Roast Type Name" columnCount="3" rowHeight="241300"/>
  <slicer name="Loyalty Card" xr10:uid="{00326766-F6FB-494C-823F-899A458EA92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D9E636-08A8-48BD-98EE-C06E31864CA5}" name="Table1" displayName="Table1" ref="A1:P1001" totalsRowShown="0" headerRowDxfId="9">
  <autoFilter ref="A1:P1001" xr:uid="{9FD9E636-08A8-48BD-98EE-C06E31864CA5}"/>
  <tableColumns count="16">
    <tableColumn id="1" xr3:uid="{B15D1F7B-18AE-4FB3-AED4-2EDEDB6C3A02}" name="Order ID" dataDxfId="8"/>
    <tableColumn id="2" xr3:uid="{FA30DBF7-3FC3-460B-A915-BA83A13DBDF1}" name="Order Date" dataDxfId="7"/>
    <tableColumn id="3" xr3:uid="{64E827F4-7771-4C7F-9875-7E19A10DF060}" name="Customer ID" dataDxfId="6"/>
    <tableColumn id="4" xr3:uid="{0726F5F7-50E1-4A73-A9B7-D552C6B233C8}" name="Product ID"/>
    <tableColumn id="5" xr3:uid="{5286117A-5EF9-4487-82B9-178C8BAE5B30}" name="Quantity" dataDxfId="5"/>
    <tableColumn id="6" xr3:uid="{4D2FE245-AE6D-43E2-897F-3EDCEA2D6101}" name="Customer Name" dataDxfId="4">
      <calculatedColumnFormula>_xlfn.XLOOKUP(C2,customers!$A$1:$A$1001,customers!$B$1:$B$1001,0)</calculatedColumnFormula>
    </tableColumn>
    <tableColumn id="7" xr3:uid="{9973929D-9414-40BB-A23B-70076A951637}" name="Email" dataDxfId="3">
      <calculatedColumnFormula>_xlfn.XLOOKUP(C2,customers!$A$1:$A$1001,customers!$C$1:$C$1001,0)</calculatedColumnFormula>
    </tableColumn>
    <tableColumn id="8" xr3:uid="{CA156DFE-452C-4BC4-9045-FA8D89CBF80F}" name="Country" dataDxfId="2">
      <calculatedColumnFormula>_xlfn.XLOOKUP(C2,customers!$A$1:$A$1001,customers!$G$1:$G$1001,0)</calculatedColumnFormula>
    </tableColumn>
    <tableColumn id="9" xr3:uid="{9523DEF2-F6E7-4F1A-9035-4FC93C100273}" name="Coffee Type">
      <calculatedColumnFormula>INDEX(products!$A$1:$G$49,MATCH(orders!$D2,products!$A$1:$A$49,0),MATCH(orders!I$1,products!$A$1:$G$1,0))</calculatedColumnFormula>
    </tableColumn>
    <tableColumn id="10" xr3:uid="{6A288247-1DFB-49C2-8D24-95C574EB2A7D}" name="Roast Type">
      <calculatedColumnFormula>INDEX(products!$A$1:$G$49,MATCH(orders!$D2,products!$A$1:$A$49,0),MATCH(orders!J$1,products!$A$1:$G$1,0))</calculatedColumnFormula>
    </tableColumn>
    <tableColumn id="11" xr3:uid="{24CD92B1-3EF4-4EA8-B097-1C7F6F95CB98}" name="Size" dataDxfId="1">
      <calculatedColumnFormula>INDEX(products!$A$1:$G$49,MATCH(orders!$D2,products!$A$1:$A$49,0),MATCH(orders!K$1,products!$A$1:$G$1,0))</calculatedColumnFormula>
    </tableColumn>
    <tableColumn id="12" xr3:uid="{AF5995D1-8CE3-4780-8DC8-26AFA974C67E}" name="Unit Price">
      <calculatedColumnFormula>INDEX(products!$A$1:$G$49,MATCH(orders!$D2,products!$A$1:$A$49,0),MATCH(orders!L$1,products!$A$1:$G$1,0))</calculatedColumnFormula>
    </tableColumn>
    <tableColumn id="13" xr3:uid="{38D8EDD2-4D40-4D7E-A031-159486D250D0}" name="Sales">
      <calculatedColumnFormula>E2*L2</calculatedColumnFormula>
    </tableColumn>
    <tableColumn id="14" xr3:uid="{9ED29184-5D5B-4AD7-9FA1-BE772567183B}" name="Coffee Type Name">
      <calculatedColumnFormula>IF(I2="Rob","Robusta",IF(I2="Exc","Excelsa",IF(I2="Ara","Arabica",IF(I2="Lib","Liberica"))))</calculatedColumnFormula>
    </tableColumn>
    <tableColumn id="15" xr3:uid="{C374A8A5-2D69-415F-AE1D-17BFB609258F}" name="Roast Type Name">
      <calculatedColumnFormula>IF(J2="L","Light",IF(J2="M","Medium",IF(J2="D","Dark","")))</calculatedColumnFormula>
    </tableColumn>
    <tableColumn id="16" xr3:uid="{A0AE3311-766C-4AD2-9FA0-85AC35016818}" name="Loyalty Card" dataDxfId="0">
      <calculatedColumnFormula>_xlfn.XLOOKUP(Table1[[#This Row],[Customer ID]],customers!$A$2:$A$1001,customers!$I$2:$I$1001,0)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67FAF0-449D-4904-AEBE-09830563115D}" sourceName="Order Date">
  <pivotTables>
    <pivotTable tabId="18" name="PivotTable1"/>
    <pivotTable tabId="20" name="PivotTable1"/>
    <pivotTable tabId="22" name="PivotTable1"/>
  </pivotTables>
  <state minimalRefreshVersion="6" lastRefreshVersion="6" pivotCacheId="6798068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8B2D366-7F08-4644-B165-55120A2DA84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59F0-B95E-47EF-898B-8E70FD7DBD4B}">
  <dimension ref="A3:F48"/>
  <sheetViews>
    <sheetView showGridLines="0" showRowColHeaders="0" topLeftCell="I1" zoomScale="80" zoomScaleNormal="80" workbookViewId="0">
      <selection activeCell="E9" sqref="E9"/>
    </sheetView>
  </sheetViews>
  <sheetFormatPr defaultRowHeight="15" x14ac:dyDescent="0.25"/>
  <cols>
    <col min="1" max="1" width="13.140625" bestFit="1" customWidth="1"/>
    <col min="2" max="2" width="13.85546875" bestFit="1" customWidth="1"/>
    <col min="3" max="3" width="20.7109375" bestFit="1" customWidth="1"/>
    <col min="4" max="4" width="7.85546875" bestFit="1" customWidth="1"/>
    <col min="5" max="5" width="8" bestFit="1" customWidth="1"/>
    <col min="6" max="6" width="8.42578125" bestFit="1" customWidth="1"/>
  </cols>
  <sheetData>
    <row r="3" spans="1:6" x14ac:dyDescent="0.25">
      <c r="A3" s="5" t="s">
        <v>6215</v>
      </c>
      <c r="C3" s="5" t="s">
        <v>6196</v>
      </c>
    </row>
    <row r="4" spans="1:6" x14ac:dyDescent="0.25">
      <c r="A4" s="5" t="s">
        <v>6214</v>
      </c>
      <c r="B4" s="5" t="s">
        <v>1</v>
      </c>
      <c r="C4" t="s">
        <v>6216</v>
      </c>
      <c r="D4" t="s">
        <v>6217</v>
      </c>
      <c r="E4" t="s">
        <v>6218</v>
      </c>
      <c r="F4" t="s">
        <v>6219</v>
      </c>
    </row>
    <row r="5" spans="1:6" x14ac:dyDescent="0.25">
      <c r="A5" t="s">
        <v>6198</v>
      </c>
      <c r="B5" s="6" t="s">
        <v>6199</v>
      </c>
      <c r="C5" s="7">
        <v>40.5</v>
      </c>
      <c r="D5" s="7">
        <v>177.69</v>
      </c>
      <c r="E5" s="7">
        <v>15.54</v>
      </c>
      <c r="F5" s="7">
        <v>39.42</v>
      </c>
    </row>
    <row r="6" spans="1:6" x14ac:dyDescent="0.25">
      <c r="B6" s="6" t="s">
        <v>6200</v>
      </c>
      <c r="C6" s="7">
        <v>34.769999999999996</v>
      </c>
      <c r="D6" s="7">
        <v>50.16</v>
      </c>
      <c r="E6" s="7">
        <v>34.92</v>
      </c>
      <c r="F6" s="7">
        <v>32.219999999999992</v>
      </c>
    </row>
    <row r="7" spans="1:6" x14ac:dyDescent="0.25">
      <c r="B7" s="6" t="s">
        <v>6201</v>
      </c>
      <c r="C7" s="7"/>
      <c r="D7" s="7">
        <v>106.05000000000001</v>
      </c>
      <c r="E7" s="7">
        <v>113.73</v>
      </c>
      <c r="F7" s="7">
        <v>28.679999999999996</v>
      </c>
    </row>
    <row r="8" spans="1:6" x14ac:dyDescent="0.25">
      <c r="B8" s="6" t="s">
        <v>6202</v>
      </c>
      <c r="C8" s="7">
        <v>79.349999999999994</v>
      </c>
      <c r="D8" s="7">
        <v>35.64</v>
      </c>
      <c r="E8" s="7">
        <v>72.180000000000007</v>
      </c>
      <c r="F8" s="7">
        <v>23.28</v>
      </c>
    </row>
    <row r="9" spans="1:6" x14ac:dyDescent="0.25">
      <c r="B9" s="6" t="s">
        <v>6203</v>
      </c>
      <c r="C9" s="7">
        <v>23.88</v>
      </c>
      <c r="D9" s="7">
        <v>53.46</v>
      </c>
      <c r="E9" s="7">
        <v>26.19</v>
      </c>
      <c r="F9" s="7">
        <v>51.93</v>
      </c>
    </row>
    <row r="10" spans="1:6" x14ac:dyDescent="0.25">
      <c r="B10" s="6" t="s">
        <v>6204</v>
      </c>
      <c r="C10" s="7"/>
      <c r="D10" s="7">
        <v>16.5</v>
      </c>
      <c r="E10" s="7">
        <v>72.960000000000008</v>
      </c>
      <c r="F10" s="7">
        <v>62.069999999999986</v>
      </c>
    </row>
    <row r="11" spans="1:6" x14ac:dyDescent="0.25">
      <c r="B11" s="6" t="s">
        <v>6205</v>
      </c>
      <c r="C11" s="7">
        <v>23.31</v>
      </c>
      <c r="D11" s="7">
        <v>7.29</v>
      </c>
      <c r="E11" s="7">
        <v>47.55</v>
      </c>
      <c r="F11" s="7"/>
    </row>
    <row r="12" spans="1:6" x14ac:dyDescent="0.25">
      <c r="B12" s="6" t="s">
        <v>6206</v>
      </c>
      <c r="C12" s="7">
        <v>17.91</v>
      </c>
      <c r="D12" s="7"/>
      <c r="E12" s="7">
        <v>31.08</v>
      </c>
      <c r="F12" s="7">
        <v>75.239999999999995</v>
      </c>
    </row>
    <row r="13" spans="1:6" x14ac:dyDescent="0.25">
      <c r="B13" s="6" t="s">
        <v>6207</v>
      </c>
      <c r="C13" s="7"/>
      <c r="D13" s="7">
        <v>49.5</v>
      </c>
      <c r="E13" s="7">
        <v>73.41</v>
      </c>
      <c r="F13" s="7">
        <v>59.7</v>
      </c>
    </row>
    <row r="14" spans="1:6" x14ac:dyDescent="0.25">
      <c r="B14" s="6" t="s">
        <v>6208</v>
      </c>
      <c r="C14" s="7">
        <v>33.75</v>
      </c>
      <c r="D14" s="7">
        <v>39.69</v>
      </c>
      <c r="E14" s="7">
        <v>54.389999999999993</v>
      </c>
      <c r="F14" s="7">
        <v>5.97</v>
      </c>
    </row>
    <row r="15" spans="1:6" x14ac:dyDescent="0.25">
      <c r="B15" s="6" t="s">
        <v>6209</v>
      </c>
      <c r="C15" s="7"/>
      <c r="D15" s="7"/>
      <c r="E15" s="7">
        <v>25.049999999999997</v>
      </c>
      <c r="F15" s="7">
        <v>16.11</v>
      </c>
    </row>
    <row r="16" spans="1:6" x14ac:dyDescent="0.25">
      <c r="B16" s="6" t="s">
        <v>6210</v>
      </c>
      <c r="C16" s="7">
        <v>13.5</v>
      </c>
      <c r="D16" s="7"/>
      <c r="E16" s="7">
        <v>16.5</v>
      </c>
      <c r="F16" s="7"/>
    </row>
    <row r="17" spans="1:6" x14ac:dyDescent="0.25">
      <c r="A17" t="s">
        <v>6211</v>
      </c>
      <c r="B17" s="6" t="s">
        <v>6199</v>
      </c>
      <c r="C17" s="7">
        <v>40.5</v>
      </c>
      <c r="D17" s="7">
        <v>54.870000000000005</v>
      </c>
      <c r="E17" s="7">
        <v>36.480000000000004</v>
      </c>
      <c r="F17" s="7">
        <v>28.65</v>
      </c>
    </row>
    <row r="18" spans="1:6" x14ac:dyDescent="0.25">
      <c r="B18" s="6" t="s">
        <v>6200</v>
      </c>
      <c r="C18" s="7">
        <v>58.11</v>
      </c>
      <c r="D18" s="7">
        <v>43.74</v>
      </c>
      <c r="E18" s="7">
        <v>50.099999999999994</v>
      </c>
      <c r="F18" s="7">
        <v>14.339999999999998</v>
      </c>
    </row>
    <row r="19" spans="1:6" x14ac:dyDescent="0.25">
      <c r="B19" s="6" t="s">
        <v>6201</v>
      </c>
      <c r="C19" s="7">
        <v>116.97</v>
      </c>
      <c r="D19" s="7">
        <v>36.450000000000003</v>
      </c>
      <c r="E19" s="7">
        <v>68.88000000000001</v>
      </c>
      <c r="F19" s="7">
        <v>53.730000000000004</v>
      </c>
    </row>
    <row r="20" spans="1:6" x14ac:dyDescent="0.25">
      <c r="B20" s="6" t="s">
        <v>6202</v>
      </c>
      <c r="C20" s="7">
        <v>27</v>
      </c>
      <c r="D20" s="7">
        <v>69.960000000000008</v>
      </c>
      <c r="E20" s="7">
        <v>46.62</v>
      </c>
      <c r="F20" s="7">
        <v>35.22</v>
      </c>
    </row>
    <row r="21" spans="1:6" x14ac:dyDescent="0.25">
      <c r="B21" s="6" t="s">
        <v>6203</v>
      </c>
      <c r="C21" s="7">
        <v>58.41</v>
      </c>
      <c r="D21" s="7"/>
      <c r="E21" s="7"/>
      <c r="F21" s="7"/>
    </row>
    <row r="22" spans="1:6" x14ac:dyDescent="0.25">
      <c r="B22" s="6" t="s">
        <v>6204</v>
      </c>
      <c r="C22" s="7">
        <v>33.75</v>
      </c>
      <c r="D22" s="7">
        <v>36.450000000000003</v>
      </c>
      <c r="E22" s="7">
        <v>57.06</v>
      </c>
      <c r="F22" s="7"/>
    </row>
    <row r="23" spans="1:6" x14ac:dyDescent="0.25">
      <c r="B23" s="6" t="s">
        <v>6205</v>
      </c>
      <c r="C23" s="7">
        <v>56.849999999999994</v>
      </c>
      <c r="D23" s="7"/>
      <c r="E23" s="7">
        <v>52.38</v>
      </c>
      <c r="F23" s="7">
        <v>35.849999999999994</v>
      </c>
    </row>
    <row r="24" spans="1:6" x14ac:dyDescent="0.25">
      <c r="B24" s="6" t="s">
        <v>6206</v>
      </c>
      <c r="C24" s="7"/>
      <c r="D24" s="7">
        <v>50.22</v>
      </c>
      <c r="E24" s="7">
        <v>28.53</v>
      </c>
      <c r="F24" s="7">
        <v>53.759999999999991</v>
      </c>
    </row>
    <row r="25" spans="1:6" x14ac:dyDescent="0.25">
      <c r="B25" s="6" t="s">
        <v>6207</v>
      </c>
      <c r="C25" s="7"/>
      <c r="D25" s="7">
        <v>53.46</v>
      </c>
      <c r="E25" s="7">
        <v>40.769999999999996</v>
      </c>
      <c r="F25" s="7">
        <v>77.639999999999986</v>
      </c>
    </row>
    <row r="26" spans="1:6" x14ac:dyDescent="0.25">
      <c r="B26" s="6" t="s">
        <v>6208</v>
      </c>
      <c r="C26" s="7">
        <v>20.25</v>
      </c>
      <c r="D26" s="7">
        <v>46.980000000000004</v>
      </c>
      <c r="E26" s="7">
        <v>38.04</v>
      </c>
      <c r="F26" s="7">
        <v>43.019999999999996</v>
      </c>
    </row>
    <row r="27" spans="1:6" x14ac:dyDescent="0.25">
      <c r="B27" s="6" t="s">
        <v>6209</v>
      </c>
      <c r="C27" s="7">
        <v>38.849999999999994</v>
      </c>
      <c r="D27" s="7">
        <v>21.87</v>
      </c>
      <c r="E27" s="7"/>
      <c r="F27" s="7">
        <v>26.849999999999994</v>
      </c>
    </row>
    <row r="28" spans="1:6" x14ac:dyDescent="0.25">
      <c r="B28" s="6" t="s">
        <v>6210</v>
      </c>
      <c r="C28" s="7"/>
      <c r="D28" s="7">
        <v>209.73000000000002</v>
      </c>
      <c r="E28" s="7">
        <v>23.31</v>
      </c>
      <c r="F28" s="7">
        <v>17.91</v>
      </c>
    </row>
    <row r="29" spans="1:6" x14ac:dyDescent="0.25">
      <c r="A29" t="s">
        <v>6212</v>
      </c>
      <c r="B29" s="6" t="s">
        <v>6199</v>
      </c>
      <c r="C29" s="7">
        <v>81.72</v>
      </c>
      <c r="D29" s="7">
        <v>36.450000000000003</v>
      </c>
      <c r="E29" s="7">
        <v>137.82</v>
      </c>
      <c r="F29" s="7">
        <v>59.7</v>
      </c>
    </row>
    <row r="30" spans="1:6" x14ac:dyDescent="0.25">
      <c r="B30" s="6" t="s">
        <v>6200</v>
      </c>
      <c r="C30" s="7">
        <v>115.32</v>
      </c>
      <c r="D30" s="7">
        <v>55.83</v>
      </c>
      <c r="E30" s="7">
        <v>66.960000000000008</v>
      </c>
      <c r="F30" s="7"/>
    </row>
    <row r="31" spans="1:6" x14ac:dyDescent="0.25">
      <c r="B31" s="6" t="s">
        <v>6201</v>
      </c>
      <c r="C31" s="7">
        <v>67.22999999999999</v>
      </c>
      <c r="D31" s="7">
        <v>111.87</v>
      </c>
      <c r="E31" s="7">
        <v>7.77</v>
      </c>
      <c r="F31" s="7">
        <v>110.99999999999999</v>
      </c>
    </row>
    <row r="32" spans="1:6" x14ac:dyDescent="0.25">
      <c r="B32" s="6" t="s">
        <v>6202</v>
      </c>
      <c r="C32" s="7">
        <v>23.88</v>
      </c>
      <c r="D32" s="7"/>
      <c r="E32" s="7">
        <v>100.71000000000001</v>
      </c>
      <c r="F32" s="7"/>
    </row>
    <row r="33" spans="1:6" x14ac:dyDescent="0.25">
      <c r="B33" s="6" t="s">
        <v>6203</v>
      </c>
      <c r="C33" s="7">
        <v>57.06</v>
      </c>
      <c r="D33" s="7">
        <v>69.960000000000008</v>
      </c>
      <c r="E33" s="7">
        <v>38.04</v>
      </c>
      <c r="F33" s="7">
        <v>52.529999999999994</v>
      </c>
    </row>
    <row r="34" spans="1:6" x14ac:dyDescent="0.25">
      <c r="B34" s="6" t="s">
        <v>6204</v>
      </c>
      <c r="C34" s="7">
        <v>59.129999999999995</v>
      </c>
      <c r="D34" s="7"/>
      <c r="E34" s="7"/>
      <c r="F34" s="7"/>
    </row>
    <row r="35" spans="1:6" x14ac:dyDescent="0.25">
      <c r="B35" s="6" t="s">
        <v>6205</v>
      </c>
      <c r="C35" s="7">
        <v>37.83</v>
      </c>
      <c r="D35" s="7">
        <v>72.09</v>
      </c>
      <c r="E35" s="7"/>
      <c r="F35" s="7">
        <v>35.849999999999994</v>
      </c>
    </row>
    <row r="36" spans="1:6" x14ac:dyDescent="0.25">
      <c r="B36" s="6" t="s">
        <v>6206</v>
      </c>
      <c r="C36" s="7">
        <v>6.75</v>
      </c>
      <c r="D36" s="7">
        <v>26.73</v>
      </c>
      <c r="E36" s="7">
        <v>28.53</v>
      </c>
      <c r="F36" s="7">
        <v>21.509999999999998</v>
      </c>
    </row>
    <row r="37" spans="1:6" x14ac:dyDescent="0.25">
      <c r="B37" s="6" t="s">
        <v>6207</v>
      </c>
      <c r="C37" s="7">
        <v>35.82</v>
      </c>
      <c r="D37" s="7">
        <v>7.29</v>
      </c>
      <c r="E37" s="7">
        <v>106.77</v>
      </c>
      <c r="F37" s="7"/>
    </row>
    <row r="38" spans="1:6" x14ac:dyDescent="0.25">
      <c r="B38" s="6" t="s">
        <v>6208</v>
      </c>
      <c r="C38" s="7">
        <v>35.82</v>
      </c>
      <c r="D38" s="7"/>
      <c r="E38" s="7">
        <v>88.14</v>
      </c>
      <c r="F38" s="7">
        <v>55.529999999999987</v>
      </c>
    </row>
    <row r="39" spans="1:6" x14ac:dyDescent="0.25">
      <c r="B39" s="6" t="s">
        <v>6209</v>
      </c>
      <c r="C39" s="7">
        <v>51.66</v>
      </c>
      <c r="D39" s="7">
        <v>87.87</v>
      </c>
      <c r="E39" s="7">
        <v>45.99</v>
      </c>
      <c r="F39" s="7">
        <v>35.849999999999994</v>
      </c>
    </row>
    <row r="40" spans="1:6" x14ac:dyDescent="0.25">
      <c r="B40" s="6" t="s">
        <v>6210</v>
      </c>
      <c r="C40" s="7">
        <v>46.47</v>
      </c>
      <c r="D40" s="7">
        <v>36.450000000000003</v>
      </c>
      <c r="E40" s="7">
        <v>102.66</v>
      </c>
      <c r="F40" s="7"/>
    </row>
    <row r="41" spans="1:6" x14ac:dyDescent="0.25">
      <c r="A41" t="s">
        <v>6213</v>
      </c>
      <c r="B41" s="6" t="s">
        <v>6199</v>
      </c>
      <c r="C41" s="7">
        <v>57.06</v>
      </c>
      <c r="D41" s="7">
        <v>115.02</v>
      </c>
      <c r="E41" s="7">
        <v>38.04</v>
      </c>
      <c r="F41" s="7">
        <v>28.679999999999996</v>
      </c>
    </row>
    <row r="42" spans="1:6" x14ac:dyDescent="0.25">
      <c r="B42" s="6" t="s">
        <v>6200</v>
      </c>
      <c r="C42" s="7">
        <v>47.19</v>
      </c>
      <c r="D42" s="7">
        <v>49.5</v>
      </c>
      <c r="E42" s="7"/>
      <c r="F42" s="7"/>
    </row>
    <row r="43" spans="1:6" x14ac:dyDescent="0.25">
      <c r="B43" s="6" t="s">
        <v>6201</v>
      </c>
      <c r="C43" s="7"/>
      <c r="D43" s="7">
        <v>24.75</v>
      </c>
      <c r="E43" s="7">
        <v>100.71000000000001</v>
      </c>
      <c r="F43" s="7">
        <v>28.679999999999996</v>
      </c>
    </row>
    <row r="44" spans="1:6" x14ac:dyDescent="0.25">
      <c r="B44" s="6" t="s">
        <v>6202</v>
      </c>
      <c r="C44" s="7">
        <v>29.04</v>
      </c>
      <c r="D44" s="7">
        <v>53.91</v>
      </c>
      <c r="E44" s="7">
        <v>69.12</v>
      </c>
      <c r="F44" s="7">
        <v>28.679999999999996</v>
      </c>
    </row>
    <row r="45" spans="1:6" x14ac:dyDescent="0.25">
      <c r="B45" s="6" t="s">
        <v>6203</v>
      </c>
      <c r="C45" s="7">
        <v>76.47</v>
      </c>
      <c r="D45" s="7"/>
      <c r="E45" s="7">
        <v>15.54</v>
      </c>
      <c r="F45" s="7">
        <v>29.849999999999998</v>
      </c>
    </row>
    <row r="46" spans="1:6" x14ac:dyDescent="0.25">
      <c r="B46" s="6" t="s">
        <v>6204</v>
      </c>
      <c r="C46" s="7">
        <v>128.13</v>
      </c>
      <c r="D46" s="7"/>
      <c r="E46" s="7">
        <v>24.27</v>
      </c>
      <c r="F46" s="7">
        <v>34.619999999999997</v>
      </c>
    </row>
    <row r="47" spans="1:6" x14ac:dyDescent="0.25">
      <c r="B47" s="6" t="s">
        <v>6205</v>
      </c>
      <c r="C47" s="7">
        <v>51.33</v>
      </c>
      <c r="D47" s="7"/>
      <c r="E47" s="7"/>
      <c r="F47" s="7"/>
    </row>
    <row r="48" spans="1:6" x14ac:dyDescent="0.25">
      <c r="B48" s="6" t="s">
        <v>6206</v>
      </c>
      <c r="C48" s="7">
        <v>17.91</v>
      </c>
      <c r="D48" s="7">
        <v>41.25</v>
      </c>
      <c r="E48" s="7">
        <v>15.54</v>
      </c>
      <c r="F48" s="7">
        <v>21.479999999999997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48968-40F7-4A66-881E-6558FF944E89}">
  <dimension ref="A3:B6"/>
  <sheetViews>
    <sheetView zoomScale="80" zoomScaleNormal="80" workbookViewId="0">
      <selection activeCell="P21" sqref="P21"/>
    </sheetView>
  </sheetViews>
  <sheetFormatPr defaultRowHeight="15" x14ac:dyDescent="0.25"/>
  <cols>
    <col min="1" max="1" width="17" bestFit="1" customWidth="1"/>
    <col min="2" max="3" width="12.7109375" bestFit="1" customWidth="1"/>
    <col min="4" max="4" width="7.85546875" bestFit="1" customWidth="1"/>
    <col min="5" max="5" width="8" bestFit="1" customWidth="1"/>
    <col min="6" max="6" width="8.42578125" bestFit="1" customWidth="1"/>
  </cols>
  <sheetData>
    <row r="3" spans="1:2" x14ac:dyDescent="0.25">
      <c r="A3" s="5" t="s">
        <v>7</v>
      </c>
      <c r="B3" t="s">
        <v>6215</v>
      </c>
    </row>
    <row r="4" spans="1:2" x14ac:dyDescent="0.25">
      <c r="A4" t="s">
        <v>28</v>
      </c>
      <c r="B4" s="7">
        <v>652.86</v>
      </c>
    </row>
    <row r="5" spans="1:2" x14ac:dyDescent="0.25">
      <c r="A5" t="s">
        <v>318</v>
      </c>
      <c r="B5" s="7">
        <v>939.68999999999983</v>
      </c>
    </row>
    <row r="6" spans="1:2" x14ac:dyDescent="0.25">
      <c r="A6" t="s">
        <v>19</v>
      </c>
      <c r="B6" s="7">
        <v>5437.44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E6D27-CDB6-4B32-9AFF-E6676F8BF038}">
  <dimension ref="A3:B8"/>
  <sheetViews>
    <sheetView zoomScale="80" zoomScaleNormal="80" workbookViewId="0">
      <selection activeCell="B3" sqref="B3"/>
    </sheetView>
  </sheetViews>
  <sheetFormatPr defaultRowHeight="15" x14ac:dyDescent="0.25"/>
  <cols>
    <col min="1" max="1" width="19.42578125" bestFit="1" customWidth="1"/>
    <col min="2" max="3" width="12.7109375" bestFit="1" customWidth="1"/>
    <col min="4" max="4" width="7.85546875" bestFit="1" customWidth="1"/>
    <col min="5" max="5" width="8" bestFit="1" customWidth="1"/>
    <col min="6" max="6" width="8.42578125" bestFit="1" customWidth="1"/>
  </cols>
  <sheetData>
    <row r="3" spans="1:2" x14ac:dyDescent="0.25">
      <c r="A3" s="5" t="s">
        <v>4</v>
      </c>
      <c r="B3" t="s">
        <v>6215</v>
      </c>
    </row>
    <row r="4" spans="1:2" x14ac:dyDescent="0.25">
      <c r="A4" t="s">
        <v>663</v>
      </c>
      <c r="B4" s="8">
        <v>88.2</v>
      </c>
    </row>
    <row r="5" spans="1:2" x14ac:dyDescent="0.25">
      <c r="A5" t="s">
        <v>6119</v>
      </c>
      <c r="B5" s="8">
        <v>72.389999999999986</v>
      </c>
    </row>
    <row r="6" spans="1:2" x14ac:dyDescent="0.25">
      <c r="A6" t="s">
        <v>1598</v>
      </c>
      <c r="B6" s="8">
        <v>91.5</v>
      </c>
    </row>
    <row r="7" spans="1:2" x14ac:dyDescent="0.25">
      <c r="A7" t="s">
        <v>5441</v>
      </c>
      <c r="B7" s="8">
        <v>90.27000000000001</v>
      </c>
    </row>
    <row r="8" spans="1:2" x14ac:dyDescent="0.25">
      <c r="A8" t="s">
        <v>2587</v>
      </c>
      <c r="B8" s="8">
        <v>74.099999999999994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6CD2A-2573-43D1-A5BA-95206FF743EC}">
  <dimension ref="A1"/>
  <sheetViews>
    <sheetView showGridLines="0" showRowColHeaders="0" tabSelected="1" zoomScale="60" zoomScaleNormal="60" workbookViewId="0">
      <selection activeCell="AE26" sqref="AE2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0" zoomScaleNormal="9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42578125" customWidth="1"/>
    <col min="7" max="7" width="17.28515625" customWidth="1"/>
    <col min="8" max="8" width="12.85546875" customWidth="1"/>
    <col min="9" max="9" width="13.85546875" customWidth="1"/>
    <col min="10" max="10" width="12.7109375" customWidth="1"/>
    <col min="11" max="11" width="6.7109375" customWidth="1"/>
    <col min="12" max="12" width="11.85546875" customWidth="1"/>
    <col min="13" max="13" width="7.7109375" customWidth="1"/>
    <col min="14" max="14" width="19.5703125" customWidth="1"/>
    <col min="15" max="15" width="18.42578125" customWidth="1"/>
    <col min="16" max="16" width="16.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E2*L2</f>
        <v>19.899999999999999</v>
      </c>
      <c r="N2" t="str">
        <f>IF(I2="Rob","Robusta",IF(I2="Exc","Excelsa",IF(I2="Ara","Arabica",IF(I2="Lib","Liberica"))))</f>
        <v>Robusta</v>
      </c>
      <c r="O2" t="str">
        <f>IF(J2="L","Light",IF(J2="M","Medium",IF(J2="D","Dark","")))</f>
        <v>Medium</v>
      </c>
      <c r="P2" t="str">
        <f>_xlfn.XLOOKUP(Table1[[#This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 t="shared" ref="M3:M66" si="0">E3*L3</f>
        <v>41.25</v>
      </c>
      <c r="N3" t="str">
        <f t="shared" ref="N3:N66" si="1">IF(I3="Rob","Robusta",IF(I3="Exc","Excelsa",IF(I3="Ara","Arabica",IF(I3="Lib","Liberica"))))</f>
        <v>Excelsa</v>
      </c>
      <c r="O3" t="str">
        <f t="shared" ref="O3:O66" si="2">IF(J3="L","Light",IF(J3="M","Medium",IF(J3="D","Dark","")))</f>
        <v>Medium</v>
      </c>
      <c r="P3" t="str">
        <f>_xlfn.XLOOKUP(Table1[[#This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_xlfn.XLOOKUP(Table1[[#This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_xlfn.XLOOKUP(Table1[[#This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_xlfn.XLOOKUP(Table1[[#This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_xlfn.XLOOKUP(Table1[[#This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_xlfn.XLOOKUP(Table1[[#This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_xlfn.XLOOKUP(Table1[[#This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_xlfn.XLOOKUP(Table1[[#This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_xlfn.XLOOKUP(Table1[[#This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_xlfn.XLOOKUP(Table1[[#This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_xlfn.XLOOKUP(Table1[[#This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_xlfn.XLOOKUP(Table1[[#This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_xlfn.XLOOKUP(Table1[[#This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_xlfn.XLOOKUP(Table1[[#This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_xlfn.XLOOKUP(Table1[[#This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_xlfn.XLOOKUP(Table1[[#This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_xlfn.XLOOKUP(Table1[[#This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_xlfn.XLOOKUP(Table1[[#This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_xlfn.XLOOKUP(Table1[[#This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_xlfn.XLOOKUP(Table1[[#This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_xlfn.XLOOKUP(Table1[[#This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_xlfn.XLOOKUP(Table1[[#This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_xlfn.XLOOKUP(Table1[[#This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_xlfn.XLOOKUP(Table1[[#This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_xlfn.XLOOKUP(Table1[[#This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_xlfn.XLOOKUP(Table1[[#This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_xlfn.XLOOKUP(Table1[[#This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_xlfn.XLOOKUP(Table1[[#This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_xlfn.XLOOKUP(Table1[[#This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_xlfn.XLOOKUP(Table1[[#This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_xlfn.XLOOKUP(Table1[[#This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_xlfn.XLOOKUP(Table1[[#This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_xlfn.XLOOKUP(Table1[[#This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_xlfn.XLOOKUP(Table1[[#This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_xlfn.XLOOKUP(Table1[[#This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_xlfn.XLOOKUP(Table1[[#This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_xlfn.XLOOKUP(Table1[[#This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_xlfn.XLOOKUP(Table1[[#This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_xlfn.XLOOKUP(Table1[[#This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_xlfn.XLOOKUP(Table1[[#This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_xlfn.XLOOKUP(Table1[[#This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_xlfn.XLOOKUP(Table1[[#This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_xlfn.XLOOKUP(Table1[[#This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_xlfn.XLOOKUP(Table1[[#This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_xlfn.XLOOKUP(Table1[[#This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_xlfn.XLOOKUP(Table1[[#This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_xlfn.XLOOKUP(Table1[[#This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_xlfn.XLOOKUP(Table1[[#This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_xlfn.XLOOKUP(Table1[[#This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_xlfn.XLOOKUP(Table1[[#This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_xlfn.XLOOKUP(Table1[[#This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_xlfn.XLOOKUP(Table1[[#This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_xlfn.XLOOKUP(Table1[[#This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_xlfn.XLOOKUP(Table1[[#This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_xlfn.XLOOKUP(Table1[[#This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_xlfn.XLOOKUP(Table1[[#This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_xlfn.XLOOKUP(Table1[[#This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_xlfn.XLOOKUP(Table1[[#This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_xlfn.XLOOKUP(Table1[[#This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_xlfn.XLOOKUP(Table1[[#This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_xlfn.XLOOKUP(Table1[[#This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_xlfn.XLOOKUP(Table1[[#This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_xlfn.XLOOKUP(Table1[[#This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_xlfn.XLOOKUP(Table1[[#This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 t="shared" ref="M67:M130" si="3">E67*L67</f>
        <v>82.339999999999989</v>
      </c>
      <c r="N67" t="str">
        <f t="shared" ref="N67:N130" si="4">IF(I67="Rob","Robusta",IF(I67="Exc","Excelsa",IF(I67="Ara","Arabica",IF(I67="Lib","Liberica"))))</f>
        <v>Robusta</v>
      </c>
      <c r="O67" t="str">
        <f t="shared" ref="O67:O130" si="5">IF(J67="L","Light",IF(J67="M","Medium",IF(J67="D","Dark","")))</f>
        <v>Dark</v>
      </c>
      <c r="P67" t="str">
        <f>_xlfn.XLOOKUP(Table1[[#This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_xlfn.XLOOKUP(Table1[[#This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_xlfn.XLOOKUP(Table1[[#This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_xlfn.XLOOKUP(Table1[[#This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_xlfn.XLOOKUP(Table1[[#This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_xlfn.XLOOKUP(Table1[[#This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_xlfn.XLOOKUP(Table1[[#This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_xlfn.XLOOKUP(Table1[[#This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_xlfn.XLOOKUP(Table1[[#This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_xlfn.XLOOKUP(Table1[[#This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_xlfn.XLOOKUP(Table1[[#This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_xlfn.XLOOKUP(Table1[[#This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_xlfn.XLOOKUP(Table1[[#This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_xlfn.XLOOKUP(Table1[[#This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_xlfn.XLOOKUP(Table1[[#This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_xlfn.XLOOKUP(Table1[[#This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_xlfn.XLOOKUP(Table1[[#This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_xlfn.XLOOKUP(Table1[[#This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_xlfn.XLOOKUP(Table1[[#This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_xlfn.XLOOKUP(Table1[[#This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_xlfn.XLOOKUP(Table1[[#This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_xlfn.XLOOKUP(Table1[[#This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_xlfn.XLOOKUP(Table1[[#This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_xlfn.XLOOKUP(Table1[[#This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_xlfn.XLOOKUP(Table1[[#This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_xlfn.XLOOKUP(Table1[[#This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_xlfn.XLOOKUP(Table1[[#This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_xlfn.XLOOKUP(Table1[[#This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_xlfn.XLOOKUP(Table1[[#This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_xlfn.XLOOKUP(Table1[[#This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_xlfn.XLOOKUP(Table1[[#This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_xlfn.XLOOKUP(Table1[[#This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_xlfn.XLOOKUP(Table1[[#This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_xlfn.XLOOKUP(Table1[[#This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_xlfn.XLOOKUP(Table1[[#This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_xlfn.XLOOKUP(Table1[[#This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_xlfn.XLOOKUP(Table1[[#This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_xlfn.XLOOKUP(Table1[[#This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_xlfn.XLOOKUP(Table1[[#This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_xlfn.XLOOKUP(Table1[[#This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_xlfn.XLOOKUP(Table1[[#This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_xlfn.XLOOKUP(Table1[[#This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_xlfn.XLOOKUP(Table1[[#This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_xlfn.XLOOKUP(Table1[[#This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_xlfn.XLOOKUP(Table1[[#This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_xlfn.XLOOKUP(Table1[[#This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_xlfn.XLOOKUP(Table1[[#This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_xlfn.XLOOKUP(Table1[[#This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_xlfn.XLOOKUP(Table1[[#This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_xlfn.XLOOKUP(Table1[[#This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_xlfn.XLOOKUP(Table1[[#This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_xlfn.XLOOKUP(Table1[[#This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_xlfn.XLOOKUP(Table1[[#This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_xlfn.XLOOKUP(Table1[[#This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_xlfn.XLOOKUP(Table1[[#This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_xlfn.XLOOKUP(Table1[[#This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_xlfn.XLOOKUP(Table1[[#This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_xlfn.XLOOKUP(Table1[[#This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_xlfn.XLOOKUP(Table1[[#This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_xlfn.XLOOKUP(Table1[[#This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_xlfn.XLOOKUP(Table1[[#This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_xlfn.XLOOKUP(Table1[[#This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_xlfn.XLOOKUP(Table1[[#This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_xlfn.XLOOKUP(Table1[[#This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 t="shared" ref="M131:M194" si="6">E131*L131</f>
        <v>12.15</v>
      </c>
      <c r="N131" t="str">
        <f t="shared" ref="N131:N194" si="7">IF(I131="Rob","Robusta",IF(I131="Exc","Excelsa",IF(I131="Ara","Arabica",IF(I131="Lib","Liberica"))))</f>
        <v>Excelsa</v>
      </c>
      <c r="O131" t="str">
        <f t="shared" ref="O131:O194" si="8">IF(J131="L","Light",IF(J131="M","Medium",IF(J131="D","Dark","")))</f>
        <v>Dark</v>
      </c>
      <c r="P131" t="str">
        <f>_xlfn.XLOOKUP(Table1[[#This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_xlfn.XLOOKUP(Table1[[#This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_xlfn.XLOOKUP(Table1[[#This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_xlfn.XLOOKUP(Table1[[#This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_xlfn.XLOOKUP(Table1[[#This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_xlfn.XLOOKUP(Table1[[#This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_xlfn.XLOOKUP(Table1[[#This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_xlfn.XLOOKUP(Table1[[#This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_xlfn.XLOOKUP(Table1[[#This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_xlfn.XLOOKUP(Table1[[#This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_xlfn.XLOOKUP(Table1[[#This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_xlfn.XLOOKUP(Table1[[#This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_xlfn.XLOOKUP(Table1[[#This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_xlfn.XLOOKUP(Table1[[#This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_xlfn.XLOOKUP(Table1[[#This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_xlfn.XLOOKUP(Table1[[#This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_xlfn.XLOOKUP(Table1[[#This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_xlfn.XLOOKUP(Table1[[#This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_xlfn.XLOOKUP(Table1[[#This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_xlfn.XLOOKUP(Table1[[#This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_xlfn.XLOOKUP(Table1[[#This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_xlfn.XLOOKUP(Table1[[#This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_xlfn.XLOOKUP(Table1[[#This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_xlfn.XLOOKUP(Table1[[#This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_xlfn.XLOOKUP(Table1[[#This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_xlfn.XLOOKUP(Table1[[#This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_xlfn.XLOOKUP(Table1[[#This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_xlfn.XLOOKUP(Table1[[#This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_xlfn.XLOOKUP(Table1[[#This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_xlfn.XLOOKUP(Table1[[#This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_xlfn.XLOOKUP(Table1[[#This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_xlfn.XLOOKUP(Table1[[#This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_xlfn.XLOOKUP(Table1[[#This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_xlfn.XLOOKUP(Table1[[#This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_xlfn.XLOOKUP(Table1[[#This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_xlfn.XLOOKUP(Table1[[#This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_xlfn.XLOOKUP(Table1[[#This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_xlfn.XLOOKUP(Table1[[#This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_xlfn.XLOOKUP(Table1[[#This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_xlfn.XLOOKUP(Table1[[#This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_xlfn.XLOOKUP(Table1[[#This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_xlfn.XLOOKUP(Table1[[#This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_xlfn.XLOOKUP(Table1[[#This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_xlfn.XLOOKUP(Table1[[#This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_xlfn.XLOOKUP(Table1[[#This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_xlfn.XLOOKUP(Table1[[#This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_xlfn.XLOOKUP(Table1[[#This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_xlfn.XLOOKUP(Table1[[#This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_xlfn.XLOOKUP(Table1[[#This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_xlfn.XLOOKUP(Table1[[#This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_xlfn.XLOOKUP(Table1[[#This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_xlfn.XLOOKUP(Table1[[#This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_xlfn.XLOOKUP(Table1[[#This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_xlfn.XLOOKUP(Table1[[#This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_xlfn.XLOOKUP(Table1[[#This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_xlfn.XLOOKUP(Table1[[#This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_xlfn.XLOOKUP(Table1[[#This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_xlfn.XLOOKUP(Table1[[#This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_xlfn.XLOOKUP(Table1[[#This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_xlfn.XLOOKUP(Table1[[#This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_xlfn.XLOOKUP(Table1[[#This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_xlfn.XLOOKUP(Table1[[#This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_xlfn.XLOOKUP(Table1[[#This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_xlfn.XLOOKUP(Table1[[#This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 t="shared" ref="M195:M258" si="9">E195*L195</f>
        <v>44.55</v>
      </c>
      <c r="N195" t="str">
        <f t="shared" ref="N195:N258" si="10">IF(I195="Rob","Robusta",IF(I195="Exc","Excelsa",IF(I195="Ara","Arabica",IF(I195="Lib","Liberica"))))</f>
        <v>Excelsa</v>
      </c>
      <c r="O195" t="str">
        <f t="shared" ref="O195:O258" si="11">IF(J195="L","Light",IF(J195="M","Medium",IF(J195="D","Dark","")))</f>
        <v>Light</v>
      </c>
      <c r="P195" t="str">
        <f>_xlfn.XLOOKUP(Table1[[#This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_xlfn.XLOOKUP(Table1[[#This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_xlfn.XLOOKUP(Table1[[#This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_xlfn.XLOOKUP(Table1[[#This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_xlfn.XLOOKUP(Table1[[#This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_xlfn.XLOOKUP(Table1[[#This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_xlfn.XLOOKUP(Table1[[#This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_xlfn.XLOOKUP(Table1[[#This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_xlfn.XLOOKUP(Table1[[#This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_xlfn.XLOOKUP(Table1[[#This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_xlfn.XLOOKUP(Table1[[#This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_xlfn.XLOOKUP(Table1[[#This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_xlfn.XLOOKUP(Table1[[#This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_xlfn.XLOOKUP(Table1[[#This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_xlfn.XLOOKUP(Table1[[#This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_xlfn.XLOOKUP(Table1[[#This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_xlfn.XLOOKUP(Table1[[#This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_xlfn.XLOOKUP(Table1[[#This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_xlfn.XLOOKUP(Table1[[#This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_xlfn.XLOOKUP(Table1[[#This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_xlfn.XLOOKUP(Table1[[#This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_xlfn.XLOOKUP(Table1[[#This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_xlfn.XLOOKUP(Table1[[#This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_xlfn.XLOOKUP(Table1[[#This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_xlfn.XLOOKUP(Table1[[#This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_xlfn.XLOOKUP(Table1[[#This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_xlfn.XLOOKUP(Table1[[#This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_xlfn.XLOOKUP(Table1[[#This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_xlfn.XLOOKUP(Table1[[#This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_xlfn.XLOOKUP(Table1[[#This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_xlfn.XLOOKUP(Table1[[#This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_xlfn.XLOOKUP(Table1[[#This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_xlfn.XLOOKUP(Table1[[#This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_xlfn.XLOOKUP(Table1[[#This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_xlfn.XLOOKUP(Table1[[#This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_xlfn.XLOOKUP(Table1[[#This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_xlfn.XLOOKUP(Table1[[#This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_xlfn.XLOOKUP(Table1[[#This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_xlfn.XLOOKUP(Table1[[#This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_xlfn.XLOOKUP(Table1[[#This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_xlfn.XLOOKUP(Table1[[#This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_xlfn.XLOOKUP(Table1[[#This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_xlfn.XLOOKUP(Table1[[#This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_xlfn.XLOOKUP(Table1[[#This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_xlfn.XLOOKUP(Table1[[#This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_xlfn.XLOOKUP(Table1[[#This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_xlfn.XLOOKUP(Table1[[#This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_xlfn.XLOOKUP(Table1[[#This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_xlfn.XLOOKUP(Table1[[#This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_xlfn.XLOOKUP(Table1[[#This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_xlfn.XLOOKUP(Table1[[#This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_xlfn.XLOOKUP(Table1[[#This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_xlfn.XLOOKUP(Table1[[#This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_xlfn.XLOOKUP(Table1[[#This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_xlfn.XLOOKUP(Table1[[#This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_xlfn.XLOOKUP(Table1[[#This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_xlfn.XLOOKUP(Table1[[#This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_xlfn.XLOOKUP(Table1[[#This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_xlfn.XLOOKUP(Table1[[#This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_xlfn.XLOOKUP(Table1[[#This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_xlfn.XLOOKUP(Table1[[#This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_xlfn.XLOOKUP(Table1[[#This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_xlfn.XLOOKUP(Table1[[#This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_xlfn.XLOOKUP(Table1[[#This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 t="shared" ref="M259:M322" si="12">E259*L259</f>
        <v>27.945</v>
      </c>
      <c r="N259" t="str">
        <f t="shared" ref="N259:N322" si="13">IF(I259="Rob","Robusta",IF(I259="Exc","Excelsa",IF(I259="Ara","Arabica",IF(I259="Lib","Liberica"))))</f>
        <v>Excelsa</v>
      </c>
      <c r="O259" t="str">
        <f t="shared" ref="O259:O322" si="14">IF(J259="L","Light",IF(J259="M","Medium",IF(J259="D","Dark","")))</f>
        <v>Dark</v>
      </c>
      <c r="P259" t="str">
        <f>_xlfn.XLOOKUP(Table1[[#This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_xlfn.XLOOKUP(Table1[[#This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_xlfn.XLOOKUP(Table1[[#This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_xlfn.XLOOKUP(Table1[[#This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_xlfn.XLOOKUP(Table1[[#This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_xlfn.XLOOKUP(Table1[[#This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_xlfn.XLOOKUP(Table1[[#This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_xlfn.XLOOKUP(Table1[[#This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_xlfn.XLOOKUP(Table1[[#This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_xlfn.XLOOKUP(Table1[[#This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_xlfn.XLOOKUP(Table1[[#This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_xlfn.XLOOKUP(Table1[[#This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_xlfn.XLOOKUP(Table1[[#This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_xlfn.XLOOKUP(Table1[[#This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_xlfn.XLOOKUP(Table1[[#This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_xlfn.XLOOKUP(Table1[[#This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_xlfn.XLOOKUP(Table1[[#This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_xlfn.XLOOKUP(Table1[[#This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_xlfn.XLOOKUP(Table1[[#This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_xlfn.XLOOKUP(Table1[[#This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_xlfn.XLOOKUP(Table1[[#This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_xlfn.XLOOKUP(Table1[[#This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_xlfn.XLOOKUP(Table1[[#This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_xlfn.XLOOKUP(Table1[[#This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_xlfn.XLOOKUP(Table1[[#This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_xlfn.XLOOKUP(Table1[[#This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_xlfn.XLOOKUP(Table1[[#This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_xlfn.XLOOKUP(Table1[[#This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_xlfn.XLOOKUP(Table1[[#This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_xlfn.XLOOKUP(Table1[[#This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_xlfn.XLOOKUP(Table1[[#This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_xlfn.XLOOKUP(Table1[[#This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_xlfn.XLOOKUP(Table1[[#This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_xlfn.XLOOKUP(Table1[[#This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_xlfn.XLOOKUP(Table1[[#This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_xlfn.XLOOKUP(Table1[[#This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_xlfn.XLOOKUP(Table1[[#This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_xlfn.XLOOKUP(Table1[[#This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_xlfn.XLOOKUP(Table1[[#This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_xlfn.XLOOKUP(Table1[[#This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_xlfn.XLOOKUP(Table1[[#This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_xlfn.XLOOKUP(Table1[[#This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_xlfn.XLOOKUP(Table1[[#This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_xlfn.XLOOKUP(Table1[[#This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_xlfn.XLOOKUP(Table1[[#This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_xlfn.XLOOKUP(Table1[[#This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_xlfn.XLOOKUP(Table1[[#This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_xlfn.XLOOKUP(Table1[[#This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_xlfn.XLOOKUP(Table1[[#This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_xlfn.XLOOKUP(Table1[[#This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_xlfn.XLOOKUP(Table1[[#This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_xlfn.XLOOKUP(Table1[[#This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_xlfn.XLOOKUP(Table1[[#This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_xlfn.XLOOKUP(Table1[[#This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_xlfn.XLOOKUP(Table1[[#This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_xlfn.XLOOKUP(Table1[[#This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_xlfn.XLOOKUP(Table1[[#This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_xlfn.XLOOKUP(Table1[[#This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_xlfn.XLOOKUP(Table1[[#This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_xlfn.XLOOKUP(Table1[[#This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_xlfn.XLOOKUP(Table1[[#This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_xlfn.XLOOKUP(Table1[[#This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_xlfn.XLOOKUP(Table1[[#This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_xlfn.XLOOKUP(Table1[[#This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 t="shared" ref="M323:M386" si="15">E323*L323</f>
        <v>20.25</v>
      </c>
      <c r="N323" t="str">
        <f t="shared" ref="N323:N386" si="16">IF(I323="Rob","Robusta",IF(I323="Exc","Excelsa",IF(I323="Ara","Arabica",IF(I323="Lib","Liberica"))))</f>
        <v>Arabica</v>
      </c>
      <c r="O323" t="str">
        <f t="shared" ref="O323:O386" si="17">IF(J323="L","Light",IF(J323="M","Medium",IF(J323="D","Dark","")))</f>
        <v>Medium</v>
      </c>
      <c r="P323" t="str">
        <f>_xlfn.XLOOKUP(Table1[[#This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_xlfn.XLOOKUP(Table1[[#This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_xlfn.XLOOKUP(Table1[[#This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_xlfn.XLOOKUP(Table1[[#This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_xlfn.XLOOKUP(Table1[[#This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_xlfn.XLOOKUP(Table1[[#This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_xlfn.XLOOKUP(Table1[[#This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_xlfn.XLOOKUP(Table1[[#This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_xlfn.XLOOKUP(Table1[[#This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_xlfn.XLOOKUP(Table1[[#This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_xlfn.XLOOKUP(Table1[[#This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_xlfn.XLOOKUP(Table1[[#This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_xlfn.XLOOKUP(Table1[[#This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_xlfn.XLOOKUP(Table1[[#This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_xlfn.XLOOKUP(Table1[[#This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_xlfn.XLOOKUP(Table1[[#This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_xlfn.XLOOKUP(Table1[[#This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_xlfn.XLOOKUP(Table1[[#This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_xlfn.XLOOKUP(Table1[[#This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_xlfn.XLOOKUP(Table1[[#This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_xlfn.XLOOKUP(Table1[[#This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_xlfn.XLOOKUP(Table1[[#This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_xlfn.XLOOKUP(Table1[[#This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_xlfn.XLOOKUP(Table1[[#This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_xlfn.XLOOKUP(Table1[[#This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_xlfn.XLOOKUP(Table1[[#This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_xlfn.XLOOKUP(Table1[[#This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_xlfn.XLOOKUP(Table1[[#This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_xlfn.XLOOKUP(Table1[[#This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_xlfn.XLOOKUP(Table1[[#This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_xlfn.XLOOKUP(Table1[[#This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_xlfn.XLOOKUP(Table1[[#This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_xlfn.XLOOKUP(Table1[[#This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_xlfn.XLOOKUP(Table1[[#This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_xlfn.XLOOKUP(Table1[[#This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_xlfn.XLOOKUP(Table1[[#This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_xlfn.XLOOKUP(Table1[[#This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_xlfn.XLOOKUP(Table1[[#This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_xlfn.XLOOKUP(Table1[[#This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_xlfn.XLOOKUP(Table1[[#This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_xlfn.XLOOKUP(Table1[[#This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_xlfn.XLOOKUP(Table1[[#This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_xlfn.XLOOKUP(Table1[[#This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_xlfn.XLOOKUP(Table1[[#This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_xlfn.XLOOKUP(Table1[[#This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_xlfn.XLOOKUP(Table1[[#This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_xlfn.XLOOKUP(Table1[[#This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_xlfn.XLOOKUP(Table1[[#This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_xlfn.XLOOKUP(Table1[[#This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_xlfn.XLOOKUP(Table1[[#This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_xlfn.XLOOKUP(Table1[[#This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_xlfn.XLOOKUP(Table1[[#This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_xlfn.XLOOKUP(Table1[[#This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_xlfn.XLOOKUP(Table1[[#This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_xlfn.XLOOKUP(Table1[[#This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_xlfn.XLOOKUP(Table1[[#This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_xlfn.XLOOKUP(Table1[[#This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_xlfn.XLOOKUP(Table1[[#This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_xlfn.XLOOKUP(Table1[[#This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_xlfn.XLOOKUP(Table1[[#This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_xlfn.XLOOKUP(Table1[[#This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_xlfn.XLOOKUP(Table1[[#This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_xlfn.XLOOKUP(Table1[[#This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_xlfn.XLOOKUP(Table1[[#This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 t="shared" ref="M387:M450" si="18">E387*L387</f>
        <v>43.650000000000006</v>
      </c>
      <c r="N387" t="str">
        <f t="shared" ref="N387:N450" si="19">IF(I387="Rob","Robusta",IF(I387="Exc","Excelsa",IF(I387="Ara","Arabica",IF(I387="Lib","Liberica"))))</f>
        <v>Liberica</v>
      </c>
      <c r="O387" t="str">
        <f t="shared" ref="O387:O450" si="20">IF(J387="L","Light",IF(J387="M","Medium",IF(J387="D","Dark","")))</f>
        <v>Medium</v>
      </c>
      <c r="P387" t="str">
        <f>_xlfn.XLOOKUP(Table1[[#This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_xlfn.XLOOKUP(Table1[[#This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_xlfn.XLOOKUP(Table1[[#This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_xlfn.XLOOKUP(Table1[[#This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_xlfn.XLOOKUP(Table1[[#This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_xlfn.XLOOKUP(Table1[[#This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_xlfn.XLOOKUP(Table1[[#This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_xlfn.XLOOKUP(Table1[[#This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_xlfn.XLOOKUP(Table1[[#This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_xlfn.XLOOKUP(Table1[[#This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_xlfn.XLOOKUP(Table1[[#This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_xlfn.XLOOKUP(Table1[[#This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_xlfn.XLOOKUP(Table1[[#This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_xlfn.XLOOKUP(Table1[[#This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_xlfn.XLOOKUP(Table1[[#This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_xlfn.XLOOKUP(Table1[[#This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_xlfn.XLOOKUP(Table1[[#This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_xlfn.XLOOKUP(Table1[[#This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_xlfn.XLOOKUP(Table1[[#This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_xlfn.XLOOKUP(Table1[[#This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_xlfn.XLOOKUP(Table1[[#This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_xlfn.XLOOKUP(Table1[[#This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_xlfn.XLOOKUP(Table1[[#This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_xlfn.XLOOKUP(Table1[[#This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_xlfn.XLOOKUP(Table1[[#This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_xlfn.XLOOKUP(Table1[[#This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_xlfn.XLOOKUP(Table1[[#This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_xlfn.XLOOKUP(Table1[[#This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_xlfn.XLOOKUP(Table1[[#This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_xlfn.XLOOKUP(Table1[[#This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_xlfn.XLOOKUP(Table1[[#This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_xlfn.XLOOKUP(Table1[[#This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_xlfn.XLOOKUP(Table1[[#This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_xlfn.XLOOKUP(Table1[[#This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_xlfn.XLOOKUP(Table1[[#This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_xlfn.XLOOKUP(Table1[[#This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_xlfn.XLOOKUP(Table1[[#This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_xlfn.XLOOKUP(Table1[[#This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_xlfn.XLOOKUP(Table1[[#This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_xlfn.XLOOKUP(Table1[[#This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_xlfn.XLOOKUP(Table1[[#This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_xlfn.XLOOKUP(Table1[[#This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_xlfn.XLOOKUP(Table1[[#This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_xlfn.XLOOKUP(Table1[[#This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_xlfn.XLOOKUP(Table1[[#This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_xlfn.XLOOKUP(Table1[[#This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_xlfn.XLOOKUP(Table1[[#This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_xlfn.XLOOKUP(Table1[[#This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_xlfn.XLOOKUP(Table1[[#This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_xlfn.XLOOKUP(Table1[[#This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_xlfn.XLOOKUP(Table1[[#This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_xlfn.XLOOKUP(Table1[[#This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_xlfn.XLOOKUP(Table1[[#This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_xlfn.XLOOKUP(Table1[[#This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_xlfn.XLOOKUP(Table1[[#This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_xlfn.XLOOKUP(Table1[[#This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_xlfn.XLOOKUP(Table1[[#This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_xlfn.XLOOKUP(Table1[[#This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_xlfn.XLOOKUP(Table1[[#This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_xlfn.XLOOKUP(Table1[[#This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_xlfn.XLOOKUP(Table1[[#This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_xlfn.XLOOKUP(Table1[[#This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_xlfn.XLOOKUP(Table1[[#This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_xlfn.XLOOKUP(Table1[[#This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 t="shared" ref="M451:M514" si="21">E451*L451</f>
        <v>5.3699999999999992</v>
      </c>
      <c r="N451" t="str">
        <f t="shared" ref="N451:N514" si="22">IF(I451="Rob","Robusta",IF(I451="Exc","Excelsa",IF(I451="Ara","Arabica",IF(I451="Lib","Liberica"))))</f>
        <v>Robusta</v>
      </c>
      <c r="O451" t="str">
        <f t="shared" ref="O451:O514" si="23">IF(J451="L","Light",IF(J451="M","Medium",IF(J451="D","Dark","")))</f>
        <v>Dark</v>
      </c>
      <c r="P451" t="str">
        <f>_xlfn.XLOOKUP(Table1[[#This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_xlfn.XLOOKUP(Table1[[#This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_xlfn.XLOOKUP(Table1[[#This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_xlfn.XLOOKUP(Table1[[#This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_xlfn.XLOOKUP(Table1[[#This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_xlfn.XLOOKUP(Table1[[#This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_xlfn.XLOOKUP(Table1[[#This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_xlfn.XLOOKUP(Table1[[#This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_xlfn.XLOOKUP(Table1[[#This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_xlfn.XLOOKUP(Table1[[#This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_xlfn.XLOOKUP(Table1[[#This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_xlfn.XLOOKUP(Table1[[#This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_xlfn.XLOOKUP(Table1[[#This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_xlfn.XLOOKUP(Table1[[#This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_xlfn.XLOOKUP(Table1[[#This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_xlfn.XLOOKUP(Table1[[#This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_xlfn.XLOOKUP(Table1[[#This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_xlfn.XLOOKUP(Table1[[#This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_xlfn.XLOOKUP(Table1[[#This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_xlfn.XLOOKUP(Table1[[#This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_xlfn.XLOOKUP(Table1[[#This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_xlfn.XLOOKUP(Table1[[#This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_xlfn.XLOOKUP(Table1[[#This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_xlfn.XLOOKUP(Table1[[#This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_xlfn.XLOOKUP(Table1[[#This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_xlfn.XLOOKUP(Table1[[#This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_xlfn.XLOOKUP(Table1[[#This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_xlfn.XLOOKUP(Table1[[#This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_xlfn.XLOOKUP(Table1[[#This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_xlfn.XLOOKUP(Table1[[#This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_xlfn.XLOOKUP(Table1[[#This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_xlfn.XLOOKUP(Table1[[#This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_xlfn.XLOOKUP(Table1[[#This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_xlfn.XLOOKUP(Table1[[#This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_xlfn.XLOOKUP(Table1[[#This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_xlfn.XLOOKUP(Table1[[#This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_xlfn.XLOOKUP(Table1[[#This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_xlfn.XLOOKUP(Table1[[#This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_xlfn.XLOOKUP(Table1[[#This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_xlfn.XLOOKUP(Table1[[#This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_xlfn.XLOOKUP(Table1[[#This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_xlfn.XLOOKUP(Table1[[#This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_xlfn.XLOOKUP(Table1[[#This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_xlfn.XLOOKUP(Table1[[#This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_xlfn.XLOOKUP(Table1[[#This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_xlfn.XLOOKUP(Table1[[#This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_xlfn.XLOOKUP(Table1[[#This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_xlfn.XLOOKUP(Table1[[#This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_xlfn.XLOOKUP(Table1[[#This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_xlfn.XLOOKUP(Table1[[#This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_xlfn.XLOOKUP(Table1[[#This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_xlfn.XLOOKUP(Table1[[#This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_xlfn.XLOOKUP(Table1[[#This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_xlfn.XLOOKUP(Table1[[#This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_xlfn.XLOOKUP(Table1[[#This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_xlfn.XLOOKUP(Table1[[#This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_xlfn.XLOOKUP(Table1[[#This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_xlfn.XLOOKUP(Table1[[#This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_xlfn.XLOOKUP(Table1[[#This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_xlfn.XLOOKUP(Table1[[#This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_xlfn.XLOOKUP(Table1[[#This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_xlfn.XLOOKUP(Table1[[#This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_xlfn.XLOOKUP(Table1[[#This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_xlfn.XLOOKUP(Table1[[#This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 t="shared" ref="M515:M578" si="24">E515*L515</f>
        <v>79.25</v>
      </c>
      <c r="N515" t="str">
        <f t="shared" ref="N515:N578" si="25">IF(I515="Rob","Robusta",IF(I515="Exc","Excelsa",IF(I515="Ara","Arabica",IF(I515="Lib","Liberica"))))</f>
        <v>Liberica</v>
      </c>
      <c r="O515" t="str">
        <f t="shared" ref="O515:O578" si="26">IF(J515="L","Light",IF(J515="M","Medium",IF(J515="D","Dark","")))</f>
        <v>Light</v>
      </c>
      <c r="P515" t="str">
        <f>_xlfn.XLOOKUP(Table1[[#This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_xlfn.XLOOKUP(Table1[[#This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_xlfn.XLOOKUP(Table1[[#This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_xlfn.XLOOKUP(Table1[[#This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_xlfn.XLOOKUP(Table1[[#This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_xlfn.XLOOKUP(Table1[[#This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_xlfn.XLOOKUP(Table1[[#This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_xlfn.XLOOKUP(Table1[[#This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_xlfn.XLOOKUP(Table1[[#This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_xlfn.XLOOKUP(Table1[[#This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_xlfn.XLOOKUP(Table1[[#This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_xlfn.XLOOKUP(Table1[[#This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_xlfn.XLOOKUP(Table1[[#This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_xlfn.XLOOKUP(Table1[[#This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_xlfn.XLOOKUP(Table1[[#This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_xlfn.XLOOKUP(Table1[[#This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_xlfn.XLOOKUP(Table1[[#This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_xlfn.XLOOKUP(Table1[[#This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_xlfn.XLOOKUP(Table1[[#This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_xlfn.XLOOKUP(Table1[[#This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_xlfn.XLOOKUP(Table1[[#This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_xlfn.XLOOKUP(Table1[[#This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_xlfn.XLOOKUP(Table1[[#This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_xlfn.XLOOKUP(Table1[[#This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_xlfn.XLOOKUP(Table1[[#This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_xlfn.XLOOKUP(Table1[[#This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_xlfn.XLOOKUP(Table1[[#This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_xlfn.XLOOKUP(Table1[[#This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_xlfn.XLOOKUP(Table1[[#This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_xlfn.XLOOKUP(Table1[[#This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_xlfn.XLOOKUP(Table1[[#This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_xlfn.XLOOKUP(Table1[[#This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_xlfn.XLOOKUP(Table1[[#This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_xlfn.XLOOKUP(Table1[[#This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_xlfn.XLOOKUP(Table1[[#This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_xlfn.XLOOKUP(Table1[[#This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_xlfn.XLOOKUP(Table1[[#This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_xlfn.XLOOKUP(Table1[[#This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_xlfn.XLOOKUP(Table1[[#This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_xlfn.XLOOKUP(Table1[[#This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_xlfn.XLOOKUP(Table1[[#This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_xlfn.XLOOKUP(Table1[[#This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_xlfn.XLOOKUP(Table1[[#This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_xlfn.XLOOKUP(Table1[[#This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_xlfn.XLOOKUP(Table1[[#This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_xlfn.XLOOKUP(Table1[[#This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_xlfn.XLOOKUP(Table1[[#This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_xlfn.XLOOKUP(Table1[[#This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_xlfn.XLOOKUP(Table1[[#This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_xlfn.XLOOKUP(Table1[[#This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_xlfn.XLOOKUP(Table1[[#This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_xlfn.XLOOKUP(Table1[[#This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_xlfn.XLOOKUP(Table1[[#This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_xlfn.XLOOKUP(Table1[[#This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_xlfn.XLOOKUP(Table1[[#This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_xlfn.XLOOKUP(Table1[[#This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_xlfn.XLOOKUP(Table1[[#This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_xlfn.XLOOKUP(Table1[[#This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_xlfn.XLOOKUP(Table1[[#This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_xlfn.XLOOKUP(Table1[[#This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_xlfn.XLOOKUP(Table1[[#This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_xlfn.XLOOKUP(Table1[[#This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_xlfn.XLOOKUP(Table1[[#This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_xlfn.XLOOKUP(Table1[[#This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 t="shared" ref="M579:M642" si="27">E579*L579</f>
        <v>58.2</v>
      </c>
      <c r="N579" t="str">
        <f t="shared" ref="N579:N642" si="28">IF(I579="Rob","Robusta",IF(I579="Exc","Excelsa",IF(I579="Ara","Arabica",IF(I579="Lib","Liberica"))))</f>
        <v>Liberica</v>
      </c>
      <c r="O579" t="str">
        <f t="shared" ref="O579:O642" si="29">IF(J579="L","Light",IF(J579="M","Medium",IF(J579="D","Dark","")))</f>
        <v>Medium</v>
      </c>
      <c r="P579" t="str">
        <f>_xlfn.XLOOKUP(Table1[[#This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_xlfn.XLOOKUP(Table1[[#This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_xlfn.XLOOKUP(Table1[[#This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_xlfn.XLOOKUP(Table1[[#This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_xlfn.XLOOKUP(Table1[[#This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_xlfn.XLOOKUP(Table1[[#This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_xlfn.XLOOKUP(Table1[[#This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_xlfn.XLOOKUP(Table1[[#This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_xlfn.XLOOKUP(Table1[[#This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_xlfn.XLOOKUP(Table1[[#This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_xlfn.XLOOKUP(Table1[[#This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_xlfn.XLOOKUP(Table1[[#This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_xlfn.XLOOKUP(Table1[[#This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_xlfn.XLOOKUP(Table1[[#This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_xlfn.XLOOKUP(Table1[[#This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_xlfn.XLOOKUP(Table1[[#This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_xlfn.XLOOKUP(Table1[[#This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_xlfn.XLOOKUP(Table1[[#This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_xlfn.XLOOKUP(Table1[[#This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_xlfn.XLOOKUP(Table1[[#This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_xlfn.XLOOKUP(Table1[[#This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_xlfn.XLOOKUP(Table1[[#This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_xlfn.XLOOKUP(Table1[[#This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_xlfn.XLOOKUP(Table1[[#This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_xlfn.XLOOKUP(Table1[[#This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_xlfn.XLOOKUP(Table1[[#This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_xlfn.XLOOKUP(Table1[[#This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_xlfn.XLOOKUP(Table1[[#This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_xlfn.XLOOKUP(Table1[[#This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_xlfn.XLOOKUP(Table1[[#This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_xlfn.XLOOKUP(Table1[[#This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_xlfn.XLOOKUP(Table1[[#This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_xlfn.XLOOKUP(Table1[[#This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_xlfn.XLOOKUP(Table1[[#This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_xlfn.XLOOKUP(Table1[[#This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_xlfn.XLOOKUP(Table1[[#This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_xlfn.XLOOKUP(Table1[[#This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_xlfn.XLOOKUP(Table1[[#This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_xlfn.XLOOKUP(Table1[[#This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_xlfn.XLOOKUP(Table1[[#This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_xlfn.XLOOKUP(Table1[[#This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_xlfn.XLOOKUP(Table1[[#This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_xlfn.XLOOKUP(Table1[[#This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_xlfn.XLOOKUP(Table1[[#This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_xlfn.XLOOKUP(Table1[[#This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_xlfn.XLOOKUP(Table1[[#This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_xlfn.XLOOKUP(Table1[[#This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_xlfn.XLOOKUP(Table1[[#This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_xlfn.XLOOKUP(Table1[[#This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_xlfn.XLOOKUP(Table1[[#This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_xlfn.XLOOKUP(Table1[[#This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_xlfn.XLOOKUP(Table1[[#This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_xlfn.XLOOKUP(Table1[[#This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_xlfn.XLOOKUP(Table1[[#This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_xlfn.XLOOKUP(Table1[[#This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_xlfn.XLOOKUP(Table1[[#This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_xlfn.XLOOKUP(Table1[[#This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_xlfn.XLOOKUP(Table1[[#This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_xlfn.XLOOKUP(Table1[[#This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_xlfn.XLOOKUP(Table1[[#This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_xlfn.XLOOKUP(Table1[[#This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_xlfn.XLOOKUP(Table1[[#This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_xlfn.XLOOKUP(Table1[[#This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_xlfn.XLOOKUP(Table1[[#This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 t="shared" ref="M643:M706" si="30">E643*L643</f>
        <v>35.849999999999994</v>
      </c>
      <c r="N643" t="str">
        <f t="shared" ref="N643:N706" si="31">IF(I643="Rob","Robusta",IF(I643="Exc","Excelsa",IF(I643="Ara","Arabica",IF(I643="Lib","Liberica"))))</f>
        <v>Robusta</v>
      </c>
      <c r="O643" t="str">
        <f t="shared" ref="O643:O706" si="32">IF(J643="L","Light",IF(J643="M","Medium",IF(J643="D","Dark","")))</f>
        <v>Light</v>
      </c>
      <c r="P643" t="str">
        <f>_xlfn.XLOOKUP(Table1[[#This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_xlfn.XLOOKUP(Table1[[#This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_xlfn.XLOOKUP(Table1[[#This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_xlfn.XLOOKUP(Table1[[#This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_xlfn.XLOOKUP(Table1[[#This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_xlfn.XLOOKUP(Table1[[#This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_xlfn.XLOOKUP(Table1[[#This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_xlfn.XLOOKUP(Table1[[#This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_xlfn.XLOOKUP(Table1[[#This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_xlfn.XLOOKUP(Table1[[#This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_xlfn.XLOOKUP(Table1[[#This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_xlfn.XLOOKUP(Table1[[#This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_xlfn.XLOOKUP(Table1[[#This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_xlfn.XLOOKUP(Table1[[#This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_xlfn.XLOOKUP(Table1[[#This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_xlfn.XLOOKUP(Table1[[#This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_xlfn.XLOOKUP(Table1[[#This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_xlfn.XLOOKUP(Table1[[#This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_xlfn.XLOOKUP(Table1[[#This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_xlfn.XLOOKUP(Table1[[#This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_xlfn.XLOOKUP(Table1[[#This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_xlfn.XLOOKUP(Table1[[#This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_xlfn.XLOOKUP(Table1[[#This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_xlfn.XLOOKUP(Table1[[#This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_xlfn.XLOOKUP(Table1[[#This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_xlfn.XLOOKUP(Table1[[#This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_xlfn.XLOOKUP(Table1[[#This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_xlfn.XLOOKUP(Table1[[#This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_xlfn.XLOOKUP(Table1[[#This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_xlfn.XLOOKUP(Table1[[#This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_xlfn.XLOOKUP(Table1[[#This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_xlfn.XLOOKUP(Table1[[#This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_xlfn.XLOOKUP(Table1[[#This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_xlfn.XLOOKUP(Table1[[#This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_xlfn.XLOOKUP(Table1[[#This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_xlfn.XLOOKUP(Table1[[#This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_xlfn.XLOOKUP(Table1[[#This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_xlfn.XLOOKUP(Table1[[#This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_xlfn.XLOOKUP(Table1[[#This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_xlfn.XLOOKUP(Table1[[#This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_xlfn.XLOOKUP(Table1[[#This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_xlfn.XLOOKUP(Table1[[#This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_xlfn.XLOOKUP(Table1[[#This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_xlfn.XLOOKUP(Table1[[#This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_xlfn.XLOOKUP(Table1[[#This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_xlfn.XLOOKUP(Table1[[#This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_xlfn.XLOOKUP(Table1[[#This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_xlfn.XLOOKUP(Table1[[#This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_xlfn.XLOOKUP(Table1[[#This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_xlfn.XLOOKUP(Table1[[#This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_xlfn.XLOOKUP(Table1[[#This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_xlfn.XLOOKUP(Table1[[#This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_xlfn.XLOOKUP(Table1[[#This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_xlfn.XLOOKUP(Table1[[#This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_xlfn.XLOOKUP(Table1[[#This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_xlfn.XLOOKUP(Table1[[#This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_xlfn.XLOOKUP(Table1[[#This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_xlfn.XLOOKUP(Table1[[#This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_xlfn.XLOOKUP(Table1[[#This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_xlfn.XLOOKUP(Table1[[#This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_xlfn.XLOOKUP(Table1[[#This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_xlfn.XLOOKUP(Table1[[#This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_xlfn.XLOOKUP(Table1[[#This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_xlfn.XLOOKUP(Table1[[#This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 t="shared" ref="M707:M770" si="33">E707*L707</f>
        <v>17.82</v>
      </c>
      <c r="N707" t="str">
        <f t="shared" ref="N707:N770" si="34">IF(I707="Rob","Robusta",IF(I707="Exc","Excelsa",IF(I707="Ara","Arabica",IF(I707="Lib","Liberica"))))</f>
        <v>Excelsa</v>
      </c>
      <c r="O707" t="str">
        <f t="shared" ref="O707:O770" si="35">IF(J707="L","Light",IF(J707="M","Medium",IF(J707="D","Dark","")))</f>
        <v>Light</v>
      </c>
      <c r="P707" t="str">
        <f>_xlfn.XLOOKUP(Table1[[#This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_xlfn.XLOOKUP(Table1[[#This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_xlfn.XLOOKUP(Table1[[#This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_xlfn.XLOOKUP(Table1[[#This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_xlfn.XLOOKUP(Table1[[#This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_xlfn.XLOOKUP(Table1[[#This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_xlfn.XLOOKUP(Table1[[#This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_xlfn.XLOOKUP(Table1[[#This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_xlfn.XLOOKUP(Table1[[#This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_xlfn.XLOOKUP(Table1[[#This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_xlfn.XLOOKUP(Table1[[#This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_xlfn.XLOOKUP(Table1[[#This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_xlfn.XLOOKUP(Table1[[#This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_xlfn.XLOOKUP(Table1[[#This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_xlfn.XLOOKUP(Table1[[#This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_xlfn.XLOOKUP(Table1[[#This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_xlfn.XLOOKUP(Table1[[#This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_xlfn.XLOOKUP(Table1[[#This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_xlfn.XLOOKUP(Table1[[#This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_xlfn.XLOOKUP(Table1[[#This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_xlfn.XLOOKUP(Table1[[#This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_xlfn.XLOOKUP(Table1[[#This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_xlfn.XLOOKUP(Table1[[#This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_xlfn.XLOOKUP(Table1[[#This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_xlfn.XLOOKUP(Table1[[#This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_xlfn.XLOOKUP(Table1[[#This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_xlfn.XLOOKUP(Table1[[#This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_xlfn.XLOOKUP(Table1[[#This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_xlfn.XLOOKUP(Table1[[#This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_xlfn.XLOOKUP(Table1[[#This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_xlfn.XLOOKUP(Table1[[#This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_xlfn.XLOOKUP(Table1[[#This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_xlfn.XLOOKUP(Table1[[#This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_xlfn.XLOOKUP(Table1[[#This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_xlfn.XLOOKUP(Table1[[#This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_xlfn.XLOOKUP(Table1[[#This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_xlfn.XLOOKUP(Table1[[#This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_xlfn.XLOOKUP(Table1[[#This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_xlfn.XLOOKUP(Table1[[#This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_xlfn.XLOOKUP(Table1[[#This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_xlfn.XLOOKUP(Table1[[#This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_xlfn.XLOOKUP(Table1[[#This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_xlfn.XLOOKUP(Table1[[#This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_xlfn.XLOOKUP(Table1[[#This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_xlfn.XLOOKUP(Table1[[#This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_xlfn.XLOOKUP(Table1[[#This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_xlfn.XLOOKUP(Table1[[#This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_xlfn.XLOOKUP(Table1[[#This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_xlfn.XLOOKUP(Table1[[#This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_xlfn.XLOOKUP(Table1[[#This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_xlfn.XLOOKUP(Table1[[#This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_xlfn.XLOOKUP(Table1[[#This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_xlfn.XLOOKUP(Table1[[#This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_xlfn.XLOOKUP(Table1[[#This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_xlfn.XLOOKUP(Table1[[#This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_xlfn.XLOOKUP(Table1[[#This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_xlfn.XLOOKUP(Table1[[#This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_xlfn.XLOOKUP(Table1[[#This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_xlfn.XLOOKUP(Table1[[#This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_xlfn.XLOOKUP(Table1[[#This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_xlfn.XLOOKUP(Table1[[#This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_xlfn.XLOOKUP(Table1[[#This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_xlfn.XLOOKUP(Table1[[#This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_xlfn.XLOOKUP(Table1[[#This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 t="shared" ref="M771:M834" si="36">E771*L771</f>
        <v>137.31</v>
      </c>
      <c r="N771" t="str">
        <f t="shared" ref="N771:N834" si="37">IF(I771="Rob","Robusta",IF(I771="Exc","Excelsa",IF(I771="Ara","Arabica",IF(I771="Lib","Liberica"))))</f>
        <v>Robusta</v>
      </c>
      <c r="O771" t="str">
        <f t="shared" ref="O771:O834" si="38">IF(J771="L","Light",IF(J771="M","Medium",IF(J771="D","Dark","")))</f>
        <v>Medium</v>
      </c>
      <c r="P771" t="str">
        <f>_xlfn.XLOOKUP(Table1[[#This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_xlfn.XLOOKUP(Table1[[#This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_xlfn.XLOOKUP(Table1[[#This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_xlfn.XLOOKUP(Table1[[#This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_xlfn.XLOOKUP(Table1[[#This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_xlfn.XLOOKUP(Table1[[#This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_xlfn.XLOOKUP(Table1[[#This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_xlfn.XLOOKUP(Table1[[#This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_xlfn.XLOOKUP(Table1[[#This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_xlfn.XLOOKUP(Table1[[#This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_xlfn.XLOOKUP(Table1[[#This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_xlfn.XLOOKUP(Table1[[#This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_xlfn.XLOOKUP(Table1[[#This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_xlfn.XLOOKUP(Table1[[#This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_xlfn.XLOOKUP(Table1[[#This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_xlfn.XLOOKUP(Table1[[#This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_xlfn.XLOOKUP(Table1[[#This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_xlfn.XLOOKUP(Table1[[#This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_xlfn.XLOOKUP(Table1[[#This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_xlfn.XLOOKUP(Table1[[#This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_xlfn.XLOOKUP(Table1[[#This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_xlfn.XLOOKUP(Table1[[#This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_xlfn.XLOOKUP(Table1[[#This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_xlfn.XLOOKUP(Table1[[#This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_xlfn.XLOOKUP(Table1[[#This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_xlfn.XLOOKUP(Table1[[#This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_xlfn.XLOOKUP(Table1[[#This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_xlfn.XLOOKUP(Table1[[#This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_xlfn.XLOOKUP(Table1[[#This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_xlfn.XLOOKUP(Table1[[#This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_xlfn.XLOOKUP(Table1[[#This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_xlfn.XLOOKUP(Table1[[#This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_xlfn.XLOOKUP(Table1[[#This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_xlfn.XLOOKUP(Table1[[#This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_xlfn.XLOOKUP(Table1[[#This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_xlfn.XLOOKUP(Table1[[#This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_xlfn.XLOOKUP(Table1[[#This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_xlfn.XLOOKUP(Table1[[#This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_xlfn.XLOOKUP(Table1[[#This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_xlfn.XLOOKUP(Table1[[#This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_xlfn.XLOOKUP(Table1[[#This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_xlfn.XLOOKUP(Table1[[#This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_xlfn.XLOOKUP(Table1[[#This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_xlfn.XLOOKUP(Table1[[#This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_xlfn.XLOOKUP(Table1[[#This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_xlfn.XLOOKUP(Table1[[#This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_xlfn.XLOOKUP(Table1[[#This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_xlfn.XLOOKUP(Table1[[#This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_xlfn.XLOOKUP(Table1[[#This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_xlfn.XLOOKUP(Table1[[#This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_xlfn.XLOOKUP(Table1[[#This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_xlfn.XLOOKUP(Table1[[#This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_xlfn.XLOOKUP(Table1[[#This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_xlfn.XLOOKUP(Table1[[#This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_xlfn.XLOOKUP(Table1[[#This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_xlfn.XLOOKUP(Table1[[#This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_xlfn.XLOOKUP(Table1[[#This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_xlfn.XLOOKUP(Table1[[#This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_xlfn.XLOOKUP(Table1[[#This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_xlfn.XLOOKUP(Table1[[#This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_xlfn.XLOOKUP(Table1[[#This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_xlfn.XLOOKUP(Table1[[#This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_xlfn.XLOOKUP(Table1[[#This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_xlfn.XLOOKUP(Table1[[#This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 t="shared" ref="M835:M898" si="39">E835*L835</f>
        <v>82.339999999999989</v>
      </c>
      <c r="N835" t="str">
        <f t="shared" ref="N835:N898" si="40">IF(I835="Rob","Robusta",IF(I835="Exc","Excelsa",IF(I835="Ara","Arabica",IF(I835="Lib","Liberica"))))</f>
        <v>Robusta</v>
      </c>
      <c r="O835" t="str">
        <f t="shared" ref="O835:O898" si="41">IF(J835="L","Light",IF(J835="M","Medium",IF(J835="D","Dark","")))</f>
        <v>Dark</v>
      </c>
      <c r="P835" t="str">
        <f>_xlfn.XLOOKUP(Table1[[#This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_xlfn.XLOOKUP(Table1[[#This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_xlfn.XLOOKUP(Table1[[#This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_xlfn.XLOOKUP(Table1[[#This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_xlfn.XLOOKUP(Table1[[#This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_xlfn.XLOOKUP(Table1[[#This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_xlfn.XLOOKUP(Table1[[#This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_xlfn.XLOOKUP(Table1[[#This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_xlfn.XLOOKUP(Table1[[#This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_xlfn.XLOOKUP(Table1[[#This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_xlfn.XLOOKUP(Table1[[#This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_xlfn.XLOOKUP(Table1[[#This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_xlfn.XLOOKUP(Table1[[#This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_xlfn.XLOOKUP(Table1[[#This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_xlfn.XLOOKUP(Table1[[#This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_xlfn.XLOOKUP(Table1[[#This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_xlfn.XLOOKUP(Table1[[#This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_xlfn.XLOOKUP(Table1[[#This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_xlfn.XLOOKUP(Table1[[#This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_xlfn.XLOOKUP(Table1[[#This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_xlfn.XLOOKUP(Table1[[#This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_xlfn.XLOOKUP(Table1[[#This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_xlfn.XLOOKUP(Table1[[#This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_xlfn.XLOOKUP(Table1[[#This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_xlfn.XLOOKUP(Table1[[#This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_xlfn.XLOOKUP(Table1[[#This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_xlfn.XLOOKUP(Table1[[#This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_xlfn.XLOOKUP(Table1[[#This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_xlfn.XLOOKUP(Table1[[#This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_xlfn.XLOOKUP(Table1[[#This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_xlfn.XLOOKUP(Table1[[#This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_xlfn.XLOOKUP(Table1[[#This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_xlfn.XLOOKUP(Table1[[#This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_xlfn.XLOOKUP(Table1[[#This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_xlfn.XLOOKUP(Table1[[#This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_xlfn.XLOOKUP(Table1[[#This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_xlfn.XLOOKUP(Table1[[#This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_xlfn.XLOOKUP(Table1[[#This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_xlfn.XLOOKUP(Table1[[#This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_xlfn.XLOOKUP(Table1[[#This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_xlfn.XLOOKUP(Table1[[#This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_xlfn.XLOOKUP(Table1[[#This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_xlfn.XLOOKUP(Table1[[#This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_xlfn.XLOOKUP(Table1[[#This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_xlfn.XLOOKUP(Table1[[#This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_xlfn.XLOOKUP(Table1[[#This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_xlfn.XLOOKUP(Table1[[#This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_xlfn.XLOOKUP(Table1[[#This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_xlfn.XLOOKUP(Table1[[#This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_xlfn.XLOOKUP(Table1[[#This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_xlfn.XLOOKUP(Table1[[#This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_xlfn.XLOOKUP(Table1[[#This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_xlfn.XLOOKUP(Table1[[#This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_xlfn.XLOOKUP(Table1[[#This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_xlfn.XLOOKUP(Table1[[#This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_xlfn.XLOOKUP(Table1[[#This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_xlfn.XLOOKUP(Table1[[#This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_xlfn.XLOOKUP(Table1[[#This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_xlfn.XLOOKUP(Table1[[#This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_xlfn.XLOOKUP(Table1[[#This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_xlfn.XLOOKUP(Table1[[#This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_xlfn.XLOOKUP(Table1[[#This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_xlfn.XLOOKUP(Table1[[#This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_xlfn.XLOOKUP(Table1[[#This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 t="shared" ref="M899:M962" si="42">E899*L899</f>
        <v>24.3</v>
      </c>
      <c r="N899" t="str">
        <f t="shared" ref="N899:N962" si="43">IF(I899="Rob","Robusta",IF(I899="Exc","Excelsa",IF(I899="Ara","Arabica",IF(I899="Lib","Liberica"))))</f>
        <v>Excelsa</v>
      </c>
      <c r="O899" t="str">
        <f t="shared" ref="O899:O962" si="44">IF(J899="L","Light",IF(J899="M","Medium",IF(J899="D","Dark","")))</f>
        <v>Dark</v>
      </c>
      <c r="P899" t="str">
        <f>_xlfn.XLOOKUP(Table1[[#This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_xlfn.XLOOKUP(Table1[[#This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_xlfn.XLOOKUP(Table1[[#This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_xlfn.XLOOKUP(Table1[[#This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_xlfn.XLOOKUP(Table1[[#This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_xlfn.XLOOKUP(Table1[[#This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_xlfn.XLOOKUP(Table1[[#This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_xlfn.XLOOKUP(Table1[[#This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_xlfn.XLOOKUP(Table1[[#This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_xlfn.XLOOKUP(Table1[[#This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_xlfn.XLOOKUP(Table1[[#This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_xlfn.XLOOKUP(Table1[[#This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_xlfn.XLOOKUP(Table1[[#This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_xlfn.XLOOKUP(Table1[[#This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_xlfn.XLOOKUP(Table1[[#This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_xlfn.XLOOKUP(Table1[[#This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_xlfn.XLOOKUP(Table1[[#This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_xlfn.XLOOKUP(Table1[[#This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_xlfn.XLOOKUP(Table1[[#This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_xlfn.XLOOKUP(Table1[[#This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_xlfn.XLOOKUP(Table1[[#This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_xlfn.XLOOKUP(Table1[[#This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_xlfn.XLOOKUP(Table1[[#This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_xlfn.XLOOKUP(Table1[[#This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_xlfn.XLOOKUP(Table1[[#This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_xlfn.XLOOKUP(Table1[[#This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_xlfn.XLOOKUP(Table1[[#This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_xlfn.XLOOKUP(Table1[[#This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_xlfn.XLOOKUP(Table1[[#This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_xlfn.XLOOKUP(Table1[[#This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_xlfn.XLOOKUP(Table1[[#This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_xlfn.XLOOKUP(Table1[[#This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_xlfn.XLOOKUP(Table1[[#This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_xlfn.XLOOKUP(Table1[[#This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_xlfn.XLOOKUP(Table1[[#This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_xlfn.XLOOKUP(Table1[[#This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_xlfn.XLOOKUP(Table1[[#This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_xlfn.XLOOKUP(Table1[[#This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_xlfn.XLOOKUP(Table1[[#This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_xlfn.XLOOKUP(Table1[[#This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_xlfn.XLOOKUP(Table1[[#This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_xlfn.XLOOKUP(Table1[[#This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_xlfn.XLOOKUP(Table1[[#This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_xlfn.XLOOKUP(Table1[[#This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_xlfn.XLOOKUP(Table1[[#This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_xlfn.XLOOKUP(Table1[[#This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_xlfn.XLOOKUP(Table1[[#This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_xlfn.XLOOKUP(Table1[[#This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_xlfn.XLOOKUP(Table1[[#This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_xlfn.XLOOKUP(Table1[[#This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_xlfn.XLOOKUP(Table1[[#This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_xlfn.XLOOKUP(Table1[[#This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_xlfn.XLOOKUP(Table1[[#This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_xlfn.XLOOKUP(Table1[[#This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_xlfn.XLOOKUP(Table1[[#This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_xlfn.XLOOKUP(Table1[[#This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_xlfn.XLOOKUP(Table1[[#This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_xlfn.XLOOKUP(Table1[[#This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_xlfn.XLOOKUP(Table1[[#This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_xlfn.XLOOKUP(Table1[[#This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_xlfn.XLOOKUP(Table1[[#This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_xlfn.XLOOKUP(Table1[[#This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_xlfn.XLOOKUP(Table1[[#This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_xlfn.XLOOKUP(Table1[[#This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 t="shared" ref="M963:M1001" si="45">E963*L963</f>
        <v>45.769999999999996</v>
      </c>
      <c r="N963" t="str">
        <f t="shared" ref="N963:N1001" si="46">IF(I963="Rob","Robusta",IF(I963="Exc","Excelsa",IF(I963="Ara","Arabica",IF(I963="Lib","Liberica"))))</f>
        <v>Arabica</v>
      </c>
      <c r="O963" t="str">
        <f t="shared" ref="O963:O1001" si="47">IF(J963="L","Light",IF(J963="M","Medium",IF(J963="D","Dark","")))</f>
        <v>Dark</v>
      </c>
      <c r="P963" t="str">
        <f>_xlfn.XLOOKUP(Table1[[#This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_xlfn.XLOOKUP(Table1[[#This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_xlfn.XLOOKUP(Table1[[#This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_xlfn.XLOOKUP(Table1[[#This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_xlfn.XLOOKUP(Table1[[#This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_xlfn.XLOOKUP(Table1[[#This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_xlfn.XLOOKUP(Table1[[#This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_xlfn.XLOOKUP(Table1[[#This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_xlfn.XLOOKUP(Table1[[#This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_xlfn.XLOOKUP(Table1[[#This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_xlfn.XLOOKUP(Table1[[#This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_xlfn.XLOOKUP(Table1[[#This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_xlfn.XLOOKUP(Table1[[#This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_xlfn.XLOOKUP(Table1[[#This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_xlfn.XLOOKUP(Table1[[#This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_xlfn.XLOOKUP(Table1[[#This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_xlfn.XLOOKUP(Table1[[#This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_xlfn.XLOOKUP(Table1[[#This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_xlfn.XLOOKUP(Table1[[#This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_xlfn.XLOOKUP(Table1[[#This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_xlfn.XLOOKUP(Table1[[#This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_xlfn.XLOOKUP(Table1[[#This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_xlfn.XLOOKUP(Table1[[#This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_xlfn.XLOOKUP(Table1[[#This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_xlfn.XLOOKUP(Table1[[#This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_xlfn.XLOOKUP(Table1[[#This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_xlfn.XLOOKUP(Table1[[#This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_xlfn.XLOOKUP(Table1[[#This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_xlfn.XLOOKUP(Table1[[#This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_xlfn.XLOOKUP(Table1[[#This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_xlfn.XLOOKUP(Table1[[#This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_xlfn.XLOOKUP(Table1[[#This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_xlfn.XLOOKUP(Table1[[#This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_xlfn.XLOOKUP(Table1[[#This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_xlfn.XLOOKUP(Table1[[#This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_xlfn.XLOOKUP(Table1[[#This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_xlfn.XLOOKUP(Table1[[#This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_xlfn.XLOOKUP(Table1[[#This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3" sqref="B1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TopFiveCustomers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HuzzyCannon</dc:creator>
  <cp:keywords/>
  <dc:description/>
  <cp:lastModifiedBy>HUSSAIN SUHAIL</cp:lastModifiedBy>
  <cp:revision/>
  <dcterms:created xsi:type="dcterms:W3CDTF">2022-11-26T09:51:45Z</dcterms:created>
  <dcterms:modified xsi:type="dcterms:W3CDTF">2025-03-14T08:07:27Z</dcterms:modified>
  <cp:category/>
  <cp:contentStatus/>
</cp:coreProperties>
</file>