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\training\New folder\Articles of the week\Stock_SAV\"/>
    </mc:Choice>
  </mc:AlternateContent>
  <bookViews>
    <workbookView xWindow="0" yWindow="0" windowWidth="21570" windowHeight="8055"/>
  </bookViews>
  <sheets>
    <sheet name="Summary" sheetId="1" r:id="rId1"/>
    <sheet name="Raw_data" sheetId="2" r:id="rId2"/>
    <sheet name="Growth" sheetId="3" r:id="rId3"/>
    <sheet name="Industy_Secto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" i="1" l="1"/>
  <c r="AA25" i="1"/>
  <c r="AA24" i="1"/>
  <c r="AA23" i="1"/>
  <c r="AA22" i="1"/>
  <c r="AA21" i="1"/>
  <c r="AA27" i="1"/>
  <c r="AA29" i="1"/>
  <c r="AB30" i="1"/>
  <c r="AB29" i="1"/>
  <c r="AB27" i="1"/>
  <c r="AB26" i="1"/>
  <c r="AB25" i="1"/>
  <c r="AB24" i="1"/>
  <c r="AB23" i="1"/>
  <c r="AB22" i="1"/>
  <c r="AB21" i="1"/>
  <c r="AB28" i="1"/>
  <c r="AA28" i="1"/>
  <c r="Z28" i="1"/>
  <c r="R28" i="1"/>
  <c r="AA31" i="1"/>
  <c r="Z31" i="1"/>
  <c r="Z30" i="1"/>
  <c r="Y31" i="1"/>
  <c r="Y30" i="1"/>
  <c r="Y29" i="1"/>
  <c r="X31" i="1"/>
  <c r="X30" i="1"/>
  <c r="X29" i="1"/>
  <c r="X28" i="1"/>
  <c r="W31" i="1"/>
  <c r="W30" i="1"/>
  <c r="W29" i="1"/>
  <c r="W28" i="1"/>
  <c r="W27" i="1"/>
  <c r="V29" i="1"/>
  <c r="V31" i="1"/>
  <c r="V30" i="1"/>
  <c r="V28" i="1"/>
  <c r="V27" i="1"/>
  <c r="V26" i="1"/>
  <c r="U31" i="1"/>
  <c r="U30" i="1"/>
  <c r="U29" i="1"/>
  <c r="U28" i="1"/>
  <c r="U27" i="1"/>
  <c r="U26" i="1"/>
  <c r="U25" i="1"/>
  <c r="T31" i="1"/>
  <c r="T30" i="1"/>
  <c r="T29" i="1"/>
  <c r="T28" i="1"/>
  <c r="T27" i="1"/>
  <c r="T26" i="1"/>
  <c r="T25" i="1"/>
  <c r="T24" i="1"/>
  <c r="S31" i="1"/>
  <c r="S30" i="1"/>
  <c r="S29" i="1"/>
  <c r="S28" i="1"/>
  <c r="S27" i="1"/>
  <c r="S26" i="1"/>
  <c r="S25" i="1"/>
  <c r="S24" i="1"/>
  <c r="S23" i="1"/>
  <c r="R31" i="1"/>
  <c r="R30" i="1"/>
  <c r="R29" i="1"/>
  <c r="R27" i="1"/>
  <c r="R26" i="1"/>
  <c r="R25" i="1"/>
  <c r="R24" i="1"/>
  <c r="R23" i="1"/>
  <c r="R22" i="1"/>
  <c r="AB31" i="1"/>
  <c r="AA30" i="1"/>
  <c r="Z29" i="1"/>
  <c r="Y28" i="1"/>
  <c r="X27" i="1"/>
  <c r="W26" i="1"/>
  <c r="V25" i="1"/>
  <c r="U24" i="1"/>
  <c r="T23" i="1"/>
  <c r="S22" i="1"/>
  <c r="R21" i="1"/>
  <c r="L6" i="1"/>
  <c r="L3" i="1"/>
  <c r="L4" i="1"/>
  <c r="L5" i="1"/>
  <c r="L7" i="1"/>
  <c r="L8" i="1"/>
  <c r="L9" i="1"/>
  <c r="L10" i="1"/>
  <c r="L12" i="1"/>
  <c r="L13" i="1"/>
  <c r="L2" i="1"/>
  <c r="T3" i="3"/>
  <c r="T4" i="3"/>
  <c r="T5" i="3"/>
  <c r="T6" i="3"/>
  <c r="T7" i="3"/>
  <c r="T8" i="3"/>
  <c r="T9" i="3"/>
  <c r="T10" i="3"/>
  <c r="T11" i="3"/>
  <c r="T12" i="3"/>
  <c r="T2" i="3"/>
  <c r="X63" i="3"/>
  <c r="Y63" i="3"/>
  <c r="Z63" i="3"/>
  <c r="AA63" i="3"/>
  <c r="AB63" i="3"/>
  <c r="AC63" i="3"/>
  <c r="AD63" i="3"/>
  <c r="AE63" i="3"/>
  <c r="AF63" i="3"/>
  <c r="AG63" i="3"/>
  <c r="W63" i="3"/>
  <c r="X62" i="3"/>
  <c r="Y62" i="3"/>
  <c r="Z62" i="3"/>
  <c r="AA62" i="3"/>
  <c r="AB62" i="3"/>
  <c r="AC62" i="3"/>
  <c r="AD62" i="3"/>
  <c r="AE62" i="3"/>
  <c r="AF62" i="3"/>
  <c r="AG62" i="3"/>
  <c r="W62" i="3"/>
  <c r="X4" i="3"/>
  <c r="Y4" i="3"/>
  <c r="Z4" i="3"/>
  <c r="AA4" i="3"/>
  <c r="AB4" i="3"/>
  <c r="AC4" i="3"/>
  <c r="AD4" i="3"/>
  <c r="AE4" i="3"/>
  <c r="AF4" i="3"/>
  <c r="AG4" i="3"/>
  <c r="X5" i="3"/>
  <c r="Y5" i="3"/>
  <c r="Z5" i="3"/>
  <c r="AA5" i="3"/>
  <c r="AB5" i="3"/>
  <c r="AC5" i="3"/>
  <c r="AD5" i="3"/>
  <c r="AE5" i="3"/>
  <c r="AF5" i="3"/>
  <c r="AG5" i="3"/>
  <c r="X6" i="3"/>
  <c r="Y6" i="3"/>
  <c r="Z6" i="3"/>
  <c r="AA6" i="3"/>
  <c r="AB6" i="3"/>
  <c r="AC6" i="3"/>
  <c r="AD6" i="3"/>
  <c r="AE6" i="3"/>
  <c r="AF6" i="3"/>
  <c r="AG6" i="3"/>
  <c r="X7" i="3"/>
  <c r="Y7" i="3"/>
  <c r="Z7" i="3"/>
  <c r="AA7" i="3"/>
  <c r="AB7" i="3"/>
  <c r="AC7" i="3"/>
  <c r="AD7" i="3"/>
  <c r="AE7" i="3"/>
  <c r="AF7" i="3"/>
  <c r="AG7" i="3"/>
  <c r="X8" i="3"/>
  <c r="Y8" i="3"/>
  <c r="Z8" i="3"/>
  <c r="AA8" i="3"/>
  <c r="AB8" i="3"/>
  <c r="AC8" i="3"/>
  <c r="AD8" i="3"/>
  <c r="AE8" i="3"/>
  <c r="AF8" i="3"/>
  <c r="AG8" i="3"/>
  <c r="X9" i="3"/>
  <c r="Y9" i="3"/>
  <c r="Z9" i="3"/>
  <c r="AA9" i="3"/>
  <c r="AB9" i="3"/>
  <c r="AC9" i="3"/>
  <c r="AD9" i="3"/>
  <c r="AE9" i="3"/>
  <c r="AF9" i="3"/>
  <c r="AG9" i="3"/>
  <c r="X10" i="3"/>
  <c r="Y10" i="3"/>
  <c r="Z10" i="3"/>
  <c r="AA10" i="3"/>
  <c r="AB10" i="3"/>
  <c r="AC10" i="3"/>
  <c r="AD10" i="3"/>
  <c r="AE10" i="3"/>
  <c r="AF10" i="3"/>
  <c r="AG10" i="3"/>
  <c r="X11" i="3"/>
  <c r="Y11" i="3"/>
  <c r="Z11" i="3"/>
  <c r="AA11" i="3"/>
  <c r="AB11" i="3"/>
  <c r="AC11" i="3"/>
  <c r="AD11" i="3"/>
  <c r="AE11" i="3"/>
  <c r="AF11" i="3"/>
  <c r="AG11" i="3"/>
  <c r="X12" i="3"/>
  <c r="Y12" i="3"/>
  <c r="Z12" i="3"/>
  <c r="AA12" i="3"/>
  <c r="AB12" i="3"/>
  <c r="AC12" i="3"/>
  <c r="AD12" i="3"/>
  <c r="AE12" i="3"/>
  <c r="AF12" i="3"/>
  <c r="AG12" i="3"/>
  <c r="X13" i="3"/>
  <c r="Y13" i="3"/>
  <c r="Z13" i="3"/>
  <c r="AA13" i="3"/>
  <c r="AB13" i="3"/>
  <c r="AC13" i="3"/>
  <c r="AD13" i="3"/>
  <c r="AE13" i="3"/>
  <c r="AF13" i="3"/>
  <c r="AG13" i="3"/>
  <c r="X14" i="3"/>
  <c r="Y14" i="3"/>
  <c r="Z14" i="3"/>
  <c r="AA14" i="3"/>
  <c r="AB14" i="3"/>
  <c r="AC14" i="3"/>
  <c r="AD14" i="3"/>
  <c r="AE14" i="3"/>
  <c r="AF14" i="3"/>
  <c r="AG14" i="3"/>
  <c r="X15" i="3"/>
  <c r="Y15" i="3"/>
  <c r="Z15" i="3"/>
  <c r="AA15" i="3"/>
  <c r="AB15" i="3"/>
  <c r="AC15" i="3"/>
  <c r="AD15" i="3"/>
  <c r="AE15" i="3"/>
  <c r="AF15" i="3"/>
  <c r="AG15" i="3"/>
  <c r="X16" i="3"/>
  <c r="Y16" i="3"/>
  <c r="Z16" i="3"/>
  <c r="AA16" i="3"/>
  <c r="AB16" i="3"/>
  <c r="AC16" i="3"/>
  <c r="AD16" i="3"/>
  <c r="AE16" i="3"/>
  <c r="AF16" i="3"/>
  <c r="AG16" i="3"/>
  <c r="X17" i="3"/>
  <c r="Y17" i="3"/>
  <c r="Z17" i="3"/>
  <c r="AA17" i="3"/>
  <c r="AB17" i="3"/>
  <c r="AC17" i="3"/>
  <c r="AD17" i="3"/>
  <c r="AE17" i="3"/>
  <c r="AF17" i="3"/>
  <c r="AG17" i="3"/>
  <c r="X18" i="3"/>
  <c r="Y18" i="3"/>
  <c r="Z18" i="3"/>
  <c r="AA18" i="3"/>
  <c r="AB18" i="3"/>
  <c r="AC18" i="3"/>
  <c r="AD18" i="3"/>
  <c r="AE18" i="3"/>
  <c r="AF18" i="3"/>
  <c r="AG18" i="3"/>
  <c r="X19" i="3"/>
  <c r="Y19" i="3"/>
  <c r="Z19" i="3"/>
  <c r="AA19" i="3"/>
  <c r="AB19" i="3"/>
  <c r="AC19" i="3"/>
  <c r="AD19" i="3"/>
  <c r="AE19" i="3"/>
  <c r="AF19" i="3"/>
  <c r="AG19" i="3"/>
  <c r="X20" i="3"/>
  <c r="Y20" i="3"/>
  <c r="Z20" i="3"/>
  <c r="AA20" i="3"/>
  <c r="AB20" i="3"/>
  <c r="AC20" i="3"/>
  <c r="AD20" i="3"/>
  <c r="AE20" i="3"/>
  <c r="AF20" i="3"/>
  <c r="AG20" i="3"/>
  <c r="X21" i="3"/>
  <c r="Y21" i="3"/>
  <c r="Z21" i="3"/>
  <c r="AA21" i="3"/>
  <c r="AB21" i="3"/>
  <c r="AC21" i="3"/>
  <c r="AD21" i="3"/>
  <c r="AE21" i="3"/>
  <c r="AF21" i="3"/>
  <c r="AG21" i="3"/>
  <c r="X22" i="3"/>
  <c r="Y22" i="3"/>
  <c r="Z22" i="3"/>
  <c r="AA22" i="3"/>
  <c r="AB22" i="3"/>
  <c r="AC22" i="3"/>
  <c r="AD22" i="3"/>
  <c r="AE22" i="3"/>
  <c r="AF22" i="3"/>
  <c r="AG22" i="3"/>
  <c r="X23" i="3"/>
  <c r="Y23" i="3"/>
  <c r="Z23" i="3"/>
  <c r="AA23" i="3"/>
  <c r="AB23" i="3"/>
  <c r="AC23" i="3"/>
  <c r="AD23" i="3"/>
  <c r="AE23" i="3"/>
  <c r="AF23" i="3"/>
  <c r="AG23" i="3"/>
  <c r="X24" i="3"/>
  <c r="Y24" i="3"/>
  <c r="Z24" i="3"/>
  <c r="AA24" i="3"/>
  <c r="AB24" i="3"/>
  <c r="AC24" i="3"/>
  <c r="AD24" i="3"/>
  <c r="AE24" i="3"/>
  <c r="AF24" i="3"/>
  <c r="AG24" i="3"/>
  <c r="X25" i="3"/>
  <c r="Y25" i="3"/>
  <c r="Z25" i="3"/>
  <c r="AA25" i="3"/>
  <c r="AB25" i="3"/>
  <c r="AC25" i="3"/>
  <c r="AD25" i="3"/>
  <c r="AE25" i="3"/>
  <c r="AF25" i="3"/>
  <c r="AG25" i="3"/>
  <c r="X26" i="3"/>
  <c r="Y26" i="3"/>
  <c r="Z26" i="3"/>
  <c r="AA26" i="3"/>
  <c r="AB26" i="3"/>
  <c r="AC26" i="3"/>
  <c r="AD26" i="3"/>
  <c r="AE26" i="3"/>
  <c r="AF26" i="3"/>
  <c r="AG26" i="3"/>
  <c r="X27" i="3"/>
  <c r="Y27" i="3"/>
  <c r="Z27" i="3"/>
  <c r="AA27" i="3"/>
  <c r="AB27" i="3"/>
  <c r="AC27" i="3"/>
  <c r="AD27" i="3"/>
  <c r="AE27" i="3"/>
  <c r="AF27" i="3"/>
  <c r="AG27" i="3"/>
  <c r="X28" i="3"/>
  <c r="Y28" i="3"/>
  <c r="Z28" i="3"/>
  <c r="AA28" i="3"/>
  <c r="AB28" i="3"/>
  <c r="AC28" i="3"/>
  <c r="AD28" i="3"/>
  <c r="AE28" i="3"/>
  <c r="AF28" i="3"/>
  <c r="AG28" i="3"/>
  <c r="X29" i="3"/>
  <c r="Y29" i="3"/>
  <c r="Z29" i="3"/>
  <c r="AA29" i="3"/>
  <c r="AB29" i="3"/>
  <c r="AC29" i="3"/>
  <c r="AD29" i="3"/>
  <c r="AE29" i="3"/>
  <c r="AF29" i="3"/>
  <c r="AG29" i="3"/>
  <c r="X30" i="3"/>
  <c r="Y30" i="3"/>
  <c r="Z30" i="3"/>
  <c r="AA30" i="3"/>
  <c r="AB30" i="3"/>
  <c r="AC30" i="3"/>
  <c r="AD30" i="3"/>
  <c r="AE30" i="3"/>
  <c r="AF30" i="3"/>
  <c r="AG30" i="3"/>
  <c r="X31" i="3"/>
  <c r="Y31" i="3"/>
  <c r="Z31" i="3"/>
  <c r="AA31" i="3"/>
  <c r="AB31" i="3"/>
  <c r="AC31" i="3"/>
  <c r="AD31" i="3"/>
  <c r="AE31" i="3"/>
  <c r="AF31" i="3"/>
  <c r="AG31" i="3"/>
  <c r="X32" i="3"/>
  <c r="Y32" i="3"/>
  <c r="Z32" i="3"/>
  <c r="AA32" i="3"/>
  <c r="AB32" i="3"/>
  <c r="AC32" i="3"/>
  <c r="AD32" i="3"/>
  <c r="AE32" i="3"/>
  <c r="AF32" i="3"/>
  <c r="AG32" i="3"/>
  <c r="X33" i="3"/>
  <c r="Y33" i="3"/>
  <c r="Z33" i="3"/>
  <c r="AA33" i="3"/>
  <c r="AB33" i="3"/>
  <c r="AC33" i="3"/>
  <c r="AD33" i="3"/>
  <c r="AE33" i="3"/>
  <c r="AF33" i="3"/>
  <c r="AG33" i="3"/>
  <c r="X34" i="3"/>
  <c r="Y34" i="3"/>
  <c r="Z34" i="3"/>
  <c r="AA34" i="3"/>
  <c r="AB34" i="3"/>
  <c r="AC34" i="3"/>
  <c r="AD34" i="3"/>
  <c r="AE34" i="3"/>
  <c r="AF34" i="3"/>
  <c r="AG34" i="3"/>
  <c r="X35" i="3"/>
  <c r="Y35" i="3"/>
  <c r="Z35" i="3"/>
  <c r="AA35" i="3"/>
  <c r="AB35" i="3"/>
  <c r="AC35" i="3"/>
  <c r="AD35" i="3"/>
  <c r="AE35" i="3"/>
  <c r="AF35" i="3"/>
  <c r="AG35" i="3"/>
  <c r="X36" i="3"/>
  <c r="Y36" i="3"/>
  <c r="Z36" i="3"/>
  <c r="AA36" i="3"/>
  <c r="AB36" i="3"/>
  <c r="AC36" i="3"/>
  <c r="AD36" i="3"/>
  <c r="AE36" i="3"/>
  <c r="AF36" i="3"/>
  <c r="AG36" i="3"/>
  <c r="X37" i="3"/>
  <c r="Y37" i="3"/>
  <c r="Z37" i="3"/>
  <c r="AA37" i="3"/>
  <c r="AB37" i="3"/>
  <c r="AC37" i="3"/>
  <c r="AD37" i="3"/>
  <c r="AE37" i="3"/>
  <c r="AF37" i="3"/>
  <c r="AG37" i="3"/>
  <c r="X38" i="3"/>
  <c r="Y38" i="3"/>
  <c r="Z38" i="3"/>
  <c r="AA38" i="3"/>
  <c r="AB38" i="3"/>
  <c r="AC38" i="3"/>
  <c r="AD38" i="3"/>
  <c r="AE38" i="3"/>
  <c r="AF38" i="3"/>
  <c r="AG38" i="3"/>
  <c r="X39" i="3"/>
  <c r="Y39" i="3"/>
  <c r="Z39" i="3"/>
  <c r="AA39" i="3"/>
  <c r="AB39" i="3"/>
  <c r="AC39" i="3"/>
  <c r="AD39" i="3"/>
  <c r="AE39" i="3"/>
  <c r="AF39" i="3"/>
  <c r="AG39" i="3"/>
  <c r="X40" i="3"/>
  <c r="Y40" i="3"/>
  <c r="Z40" i="3"/>
  <c r="AA40" i="3"/>
  <c r="AB40" i="3"/>
  <c r="AC40" i="3"/>
  <c r="AD40" i="3"/>
  <c r="AE40" i="3"/>
  <c r="AF40" i="3"/>
  <c r="AG40" i="3"/>
  <c r="X41" i="3"/>
  <c r="Y41" i="3"/>
  <c r="Z41" i="3"/>
  <c r="AA41" i="3"/>
  <c r="AB41" i="3"/>
  <c r="AC41" i="3"/>
  <c r="AD41" i="3"/>
  <c r="AE41" i="3"/>
  <c r="AF41" i="3"/>
  <c r="AG41" i="3"/>
  <c r="X42" i="3"/>
  <c r="Y42" i="3"/>
  <c r="Z42" i="3"/>
  <c r="AA42" i="3"/>
  <c r="AB42" i="3"/>
  <c r="AC42" i="3"/>
  <c r="AD42" i="3"/>
  <c r="AE42" i="3"/>
  <c r="AF42" i="3"/>
  <c r="AG42" i="3"/>
  <c r="X43" i="3"/>
  <c r="Y43" i="3"/>
  <c r="Z43" i="3"/>
  <c r="AA43" i="3"/>
  <c r="AB43" i="3"/>
  <c r="AC43" i="3"/>
  <c r="AD43" i="3"/>
  <c r="AE43" i="3"/>
  <c r="AF43" i="3"/>
  <c r="AG43" i="3"/>
  <c r="X44" i="3"/>
  <c r="Y44" i="3"/>
  <c r="Z44" i="3"/>
  <c r="AA44" i="3"/>
  <c r="AB44" i="3"/>
  <c r="AC44" i="3"/>
  <c r="AD44" i="3"/>
  <c r="AE44" i="3"/>
  <c r="AF44" i="3"/>
  <c r="AG44" i="3"/>
  <c r="X45" i="3"/>
  <c r="Y45" i="3"/>
  <c r="Z45" i="3"/>
  <c r="AA45" i="3"/>
  <c r="AB45" i="3"/>
  <c r="AC45" i="3"/>
  <c r="AD45" i="3"/>
  <c r="AE45" i="3"/>
  <c r="AF45" i="3"/>
  <c r="AG45" i="3"/>
  <c r="X46" i="3"/>
  <c r="Y46" i="3"/>
  <c r="Z46" i="3"/>
  <c r="AA46" i="3"/>
  <c r="AB46" i="3"/>
  <c r="AC46" i="3"/>
  <c r="AD46" i="3"/>
  <c r="AE46" i="3"/>
  <c r="AF46" i="3"/>
  <c r="AG46" i="3"/>
  <c r="X47" i="3"/>
  <c r="Y47" i="3"/>
  <c r="Z47" i="3"/>
  <c r="AA47" i="3"/>
  <c r="AB47" i="3"/>
  <c r="AC47" i="3"/>
  <c r="AD47" i="3"/>
  <c r="AE47" i="3"/>
  <c r="AF47" i="3"/>
  <c r="AG47" i="3"/>
  <c r="X48" i="3"/>
  <c r="Y48" i="3"/>
  <c r="Z48" i="3"/>
  <c r="AA48" i="3"/>
  <c r="AB48" i="3"/>
  <c r="AC48" i="3"/>
  <c r="AD48" i="3"/>
  <c r="AE48" i="3"/>
  <c r="AF48" i="3"/>
  <c r="AG48" i="3"/>
  <c r="X49" i="3"/>
  <c r="Y49" i="3"/>
  <c r="Z49" i="3"/>
  <c r="AA49" i="3"/>
  <c r="AB49" i="3"/>
  <c r="AC49" i="3"/>
  <c r="AD49" i="3"/>
  <c r="AE49" i="3"/>
  <c r="AF49" i="3"/>
  <c r="AG49" i="3"/>
  <c r="X50" i="3"/>
  <c r="Y50" i="3"/>
  <c r="Z50" i="3"/>
  <c r="AA50" i="3"/>
  <c r="AB50" i="3"/>
  <c r="AC50" i="3"/>
  <c r="AD50" i="3"/>
  <c r="AE50" i="3"/>
  <c r="AF50" i="3"/>
  <c r="AG50" i="3"/>
  <c r="X51" i="3"/>
  <c r="Y51" i="3"/>
  <c r="Z51" i="3"/>
  <c r="AA51" i="3"/>
  <c r="AB51" i="3"/>
  <c r="AC51" i="3"/>
  <c r="AD51" i="3"/>
  <c r="AE51" i="3"/>
  <c r="AF51" i="3"/>
  <c r="AG51" i="3"/>
  <c r="X52" i="3"/>
  <c r="Y52" i="3"/>
  <c r="Z52" i="3"/>
  <c r="AA52" i="3"/>
  <c r="AB52" i="3"/>
  <c r="AC52" i="3"/>
  <c r="AD52" i="3"/>
  <c r="AE52" i="3"/>
  <c r="AF52" i="3"/>
  <c r="AG52" i="3"/>
  <c r="X53" i="3"/>
  <c r="Y53" i="3"/>
  <c r="Z53" i="3"/>
  <c r="AA53" i="3"/>
  <c r="AB53" i="3"/>
  <c r="AC53" i="3"/>
  <c r="AD53" i="3"/>
  <c r="AE53" i="3"/>
  <c r="AF53" i="3"/>
  <c r="AG53" i="3"/>
  <c r="X54" i="3"/>
  <c r="Y54" i="3"/>
  <c r="Z54" i="3"/>
  <c r="AA54" i="3"/>
  <c r="AB54" i="3"/>
  <c r="AC54" i="3"/>
  <c r="AD54" i="3"/>
  <c r="AE54" i="3"/>
  <c r="AF54" i="3"/>
  <c r="AG54" i="3"/>
  <c r="X55" i="3"/>
  <c r="Y55" i="3"/>
  <c r="Z55" i="3"/>
  <c r="AA55" i="3"/>
  <c r="AB55" i="3"/>
  <c r="AC55" i="3"/>
  <c r="AD55" i="3"/>
  <c r="AE55" i="3"/>
  <c r="AF55" i="3"/>
  <c r="AG55" i="3"/>
  <c r="X56" i="3"/>
  <c r="Y56" i="3"/>
  <c r="Z56" i="3"/>
  <c r="AA56" i="3"/>
  <c r="AB56" i="3"/>
  <c r="AC56" i="3"/>
  <c r="AD56" i="3"/>
  <c r="AE56" i="3"/>
  <c r="AF56" i="3"/>
  <c r="AG56" i="3"/>
  <c r="X57" i="3"/>
  <c r="Y57" i="3"/>
  <c r="Z57" i="3"/>
  <c r="AA57" i="3"/>
  <c r="AB57" i="3"/>
  <c r="AC57" i="3"/>
  <c r="AD57" i="3"/>
  <c r="AE57" i="3"/>
  <c r="AF57" i="3"/>
  <c r="AG57" i="3"/>
  <c r="X58" i="3"/>
  <c r="Y58" i="3"/>
  <c r="Z58" i="3"/>
  <c r="AA58" i="3"/>
  <c r="AB58" i="3"/>
  <c r="AC58" i="3"/>
  <c r="AD58" i="3"/>
  <c r="AE58" i="3"/>
  <c r="AF58" i="3"/>
  <c r="AG58" i="3"/>
  <c r="X59" i="3"/>
  <c r="Y59" i="3"/>
  <c r="Z59" i="3"/>
  <c r="AA59" i="3"/>
  <c r="AB59" i="3"/>
  <c r="AC59" i="3"/>
  <c r="AD59" i="3"/>
  <c r="AE59" i="3"/>
  <c r="AF59" i="3"/>
  <c r="AG59" i="3"/>
  <c r="X60" i="3"/>
  <c r="Y60" i="3"/>
  <c r="Z60" i="3"/>
  <c r="AA60" i="3"/>
  <c r="AB60" i="3"/>
  <c r="AC60" i="3"/>
  <c r="AD60" i="3"/>
  <c r="AE60" i="3"/>
  <c r="AF60" i="3"/>
  <c r="AG60" i="3"/>
  <c r="X61" i="3"/>
  <c r="Y61" i="3"/>
  <c r="Z61" i="3"/>
  <c r="AA61" i="3"/>
  <c r="AB61" i="3"/>
  <c r="AC61" i="3"/>
  <c r="AD61" i="3"/>
  <c r="AE61" i="3"/>
  <c r="AF61" i="3"/>
  <c r="AG61" i="3"/>
  <c r="AE3" i="3"/>
  <c r="AF3" i="3"/>
  <c r="AG3" i="3"/>
  <c r="AD3" i="3"/>
  <c r="AC3" i="3"/>
  <c r="AB3" i="3"/>
  <c r="AA3" i="3"/>
  <c r="Z3" i="3"/>
  <c r="Y3" i="3"/>
  <c r="X3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4" i="3"/>
  <c r="W3" i="3"/>
  <c r="X1" i="3"/>
  <c r="Y1" i="3"/>
  <c r="Z1" i="3"/>
  <c r="AA1" i="3"/>
  <c r="AB1" i="3"/>
  <c r="AC1" i="3"/>
  <c r="AD1" i="3"/>
  <c r="AE1" i="3"/>
  <c r="AF1" i="3"/>
  <c r="AG1" i="3"/>
  <c r="W1" i="3"/>
  <c r="Y20" i="1"/>
  <c r="U20" i="1"/>
  <c r="Q22" i="1"/>
  <c r="S20" i="1" s="1"/>
  <c r="Q23" i="1"/>
  <c r="T20" i="1" s="1"/>
  <c r="Q24" i="1"/>
  <c r="Q25" i="1"/>
  <c r="V20" i="1" s="1"/>
  <c r="Q26" i="1"/>
  <c r="W20" i="1" s="1"/>
  <c r="Q27" i="1"/>
  <c r="X20" i="1" s="1"/>
  <c r="Q28" i="1"/>
  <c r="Q29" i="1"/>
  <c r="Z20" i="1" s="1"/>
  <c r="Q30" i="1"/>
  <c r="AA20" i="1" s="1"/>
  <c r="Q31" i="1"/>
  <c r="AB20" i="1" s="1"/>
  <c r="Q21" i="1"/>
  <c r="R20" i="1" s="1"/>
  <c r="N3" i="1"/>
  <c r="N4" i="1"/>
  <c r="N5" i="1"/>
  <c r="N6" i="1"/>
  <c r="N7" i="1"/>
  <c r="N8" i="1"/>
  <c r="N9" i="1"/>
  <c r="N10" i="1"/>
  <c r="N12" i="1"/>
  <c r="N13" i="1"/>
  <c r="N2" i="1"/>
  <c r="N15" i="1" s="1"/>
  <c r="C3" i="4"/>
  <c r="C4" i="4"/>
  <c r="C5" i="4"/>
  <c r="C6" i="4"/>
  <c r="C7" i="4"/>
  <c r="C8" i="4"/>
  <c r="C9" i="4"/>
  <c r="C10" i="4"/>
  <c r="C11" i="4"/>
  <c r="C12" i="4"/>
  <c r="C13" i="4"/>
  <c r="C2" i="4"/>
  <c r="B3" i="4"/>
  <c r="B4" i="4"/>
  <c r="B5" i="4"/>
  <c r="B6" i="4"/>
  <c r="B7" i="4"/>
  <c r="B8" i="4"/>
  <c r="B9" i="4"/>
  <c r="B10" i="4"/>
  <c r="B11" i="4"/>
  <c r="B12" i="4"/>
  <c r="B13" i="4"/>
  <c r="B2" i="4"/>
  <c r="A4" i="4"/>
  <c r="A5" i="4"/>
  <c r="A6" i="4" s="1"/>
  <c r="A7" i="4" s="1"/>
  <c r="A8" i="4" s="1"/>
  <c r="A9" i="4" s="1"/>
  <c r="A10" i="4" s="1"/>
  <c r="A11" i="4" s="1"/>
  <c r="A12" i="4" s="1"/>
  <c r="A13" i="4" s="1"/>
  <c r="A3" i="4"/>
  <c r="Q12" i="3" l="1"/>
  <c r="Q11" i="3"/>
  <c r="Q10" i="3"/>
  <c r="Q9" i="3"/>
  <c r="Q8" i="3"/>
  <c r="Q7" i="3"/>
  <c r="Q6" i="3"/>
  <c r="Q5" i="3"/>
  <c r="Q4" i="3"/>
  <c r="Q3" i="3"/>
  <c r="Q2" i="3"/>
  <c r="P12" i="3"/>
  <c r="P11" i="3"/>
  <c r="P10" i="3"/>
  <c r="S10" i="3" s="1"/>
  <c r="J8" i="1" s="1"/>
  <c r="P9" i="3"/>
  <c r="P8" i="3"/>
  <c r="S8" i="3" s="1"/>
  <c r="J9" i="1" s="1"/>
  <c r="P7" i="3"/>
  <c r="S7" i="3" s="1"/>
  <c r="J13" i="1" s="1"/>
  <c r="P6" i="3"/>
  <c r="P5" i="3"/>
  <c r="S5" i="3" s="1"/>
  <c r="P4" i="3"/>
  <c r="S4" i="3" s="1"/>
  <c r="J2" i="1" s="1"/>
  <c r="P3" i="3"/>
  <c r="P2" i="3"/>
  <c r="L59" i="3"/>
  <c r="L60" i="3"/>
  <c r="L61" i="3"/>
  <c r="K59" i="3"/>
  <c r="K60" i="3"/>
  <c r="K61" i="3"/>
  <c r="J59" i="3"/>
  <c r="J60" i="3"/>
  <c r="J61" i="3"/>
  <c r="I59" i="3"/>
  <c r="I60" i="3"/>
  <c r="I61" i="3"/>
  <c r="H59" i="3"/>
  <c r="H60" i="3"/>
  <c r="H61" i="3"/>
  <c r="G59" i="3"/>
  <c r="G60" i="3"/>
  <c r="G61" i="3"/>
  <c r="F59" i="3"/>
  <c r="F60" i="3"/>
  <c r="F61" i="3"/>
  <c r="E59" i="3"/>
  <c r="E60" i="3"/>
  <c r="E61" i="3"/>
  <c r="D59" i="3"/>
  <c r="D60" i="3"/>
  <c r="D61" i="3"/>
  <c r="C59" i="3"/>
  <c r="C60" i="3"/>
  <c r="C61" i="3"/>
  <c r="B59" i="3"/>
  <c r="B60" i="3"/>
  <c r="B61" i="3"/>
  <c r="A61" i="3"/>
  <c r="A59" i="3"/>
  <c r="A60" i="3"/>
  <c r="J3" i="1"/>
  <c r="S3" i="3"/>
  <c r="S6" i="3"/>
  <c r="S9" i="3"/>
  <c r="J10" i="1" s="1"/>
  <c r="S11" i="3"/>
  <c r="J7" i="1" s="1"/>
  <c r="S12" i="3"/>
  <c r="J12" i="1" s="1"/>
  <c r="S2" i="3"/>
  <c r="J4" i="1" s="1"/>
  <c r="O12" i="3"/>
  <c r="O11" i="3"/>
  <c r="O10" i="3"/>
  <c r="O9" i="3"/>
  <c r="O8" i="3"/>
  <c r="O7" i="3"/>
  <c r="O6" i="3"/>
  <c r="O5" i="3"/>
  <c r="O4" i="3"/>
  <c r="O3" i="3"/>
  <c r="O2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D3" i="3"/>
  <c r="E3" i="3"/>
  <c r="F3" i="3"/>
  <c r="G3" i="3"/>
  <c r="H3" i="3"/>
  <c r="I3" i="3"/>
  <c r="J3" i="3"/>
  <c r="K3" i="3"/>
  <c r="L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3" i="3"/>
  <c r="B1" i="3"/>
  <c r="C1" i="3"/>
  <c r="D1" i="3"/>
  <c r="E1" i="3"/>
  <c r="F1" i="3"/>
  <c r="G1" i="3"/>
  <c r="H1" i="3"/>
  <c r="I1" i="3"/>
  <c r="J1" i="3"/>
  <c r="K1" i="3"/>
  <c r="L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1" i="3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2" i="1"/>
  <c r="H15" i="1" s="1"/>
  <c r="I2" i="1" l="1"/>
  <c r="J6" i="1"/>
  <c r="J5" i="1"/>
  <c r="K17" i="1" l="1"/>
</calcChain>
</file>

<file path=xl/sharedStrings.xml><?xml version="1.0" encoding="utf-8"?>
<sst xmlns="http://schemas.openxmlformats.org/spreadsheetml/2006/main" count="154" uniqueCount="117">
  <si>
    <t>Company</t>
  </si>
  <si>
    <t>Ticker</t>
  </si>
  <si>
    <t>Purchase Price</t>
  </si>
  <si>
    <t>Quantity</t>
  </si>
  <si>
    <t>Wieght</t>
  </si>
  <si>
    <t>Average historical return (Compounded)</t>
  </si>
  <si>
    <t>Dividend Yield</t>
  </si>
  <si>
    <t>Std. Dev.</t>
  </si>
  <si>
    <t xml:space="preserve">Adnacned Micro Devices </t>
  </si>
  <si>
    <t>AMD</t>
  </si>
  <si>
    <t>Alaska Ait Group Inc.</t>
  </si>
  <si>
    <t>ALK</t>
  </si>
  <si>
    <t>Albemarle Corp</t>
  </si>
  <si>
    <t>ALB</t>
  </si>
  <si>
    <t>Amazon.com</t>
  </si>
  <si>
    <t>AMZN</t>
  </si>
  <si>
    <t>Aphria Inc.</t>
  </si>
  <si>
    <t>AT&amp;T inc.</t>
  </si>
  <si>
    <t>T</t>
  </si>
  <si>
    <t>Corning Inc.</t>
  </si>
  <si>
    <t>GLW</t>
  </si>
  <si>
    <t>Costco Wholesale Corp</t>
  </si>
  <si>
    <t>COST</t>
  </si>
  <si>
    <t>FMC Corp</t>
  </si>
  <si>
    <t>FMC</t>
  </si>
  <si>
    <t>Netflix Inc</t>
  </si>
  <si>
    <t>NFLX</t>
  </si>
  <si>
    <t>Wynn Resorts Ltd</t>
  </si>
  <si>
    <t>WYNN</t>
  </si>
  <si>
    <t>Industry</t>
  </si>
  <si>
    <t>#</t>
  </si>
  <si>
    <t xml:space="preserve">The Boeing Company </t>
  </si>
  <si>
    <t>BA</t>
  </si>
  <si>
    <t>Value</t>
  </si>
  <si>
    <t>Tecnology</t>
  </si>
  <si>
    <t>Transportation</t>
  </si>
  <si>
    <t>Basic Industies</t>
  </si>
  <si>
    <t>Consumer Services</t>
  </si>
  <si>
    <t>WEEED 420</t>
  </si>
  <si>
    <t>Sector</t>
  </si>
  <si>
    <t>Semiconductors</t>
  </si>
  <si>
    <t>Airlines/Air Freight</t>
  </si>
  <si>
    <t>Specialty Chemicals</t>
  </si>
  <si>
    <t>Retail - Specialty</t>
  </si>
  <si>
    <t>Pharmaceuticals</t>
  </si>
  <si>
    <t>Services</t>
  </si>
  <si>
    <t>Public Utilities - Telephone</t>
  </si>
  <si>
    <t>Electrical Equipment</t>
  </si>
  <si>
    <t>Flat Glass Manufacturing </t>
  </si>
  <si>
    <t>Retail - General </t>
  </si>
  <si>
    <t>General Merchandise Store</t>
  </si>
  <si>
    <t>Agricultural Chemicals</t>
  </si>
  <si>
    <t>Alkalies &amp; Chlorine Manufacturing </t>
  </si>
  <si>
    <t>Video Tape and Disc Rental</t>
  </si>
  <si>
    <t>Entertainment</t>
  </si>
  <si>
    <t>Hotels and motels </t>
  </si>
  <si>
    <t>Hotels, Restaurants &amp; Travel</t>
  </si>
  <si>
    <t>Aerospace</t>
  </si>
  <si>
    <t>Aircraft Manufacturing </t>
  </si>
  <si>
    <t>Reason</t>
  </si>
  <si>
    <t>Highest Revenue &amp; Total assets among competitors</t>
  </si>
  <si>
    <t>High growth in ROE over past 5 yrs</t>
  </si>
  <si>
    <t xml:space="preserve">Highest PE ratio among competitors with an average market cap. </t>
  </si>
  <si>
    <t>2nd best in every ratio compared to walmart</t>
  </si>
  <si>
    <t>Highest Rev &amp; low debt-asset ratio</t>
  </si>
  <si>
    <t>Highest Rev &amp; EBITDA (Cash to the firm)</t>
  </si>
  <si>
    <t>Small cap. And new market</t>
  </si>
  <si>
    <t xml:space="preserve">BEST in the industry … High Growth </t>
  </si>
  <si>
    <t>Diversificating effect - BAD company</t>
  </si>
  <si>
    <t>Stable growth of 3% annually</t>
  </si>
  <si>
    <t>High ROE growth</t>
  </si>
  <si>
    <t>Portfolio Exp. Return</t>
  </si>
  <si>
    <t>Portfolio Std. Deviation</t>
  </si>
  <si>
    <t>Date</t>
  </si>
  <si>
    <t>APHQF</t>
  </si>
  <si>
    <t>Monthly Growth</t>
  </si>
  <si>
    <t>Average monthly Return</t>
  </si>
  <si>
    <t>STd. Dev</t>
  </si>
  <si>
    <t>=</t>
  </si>
  <si>
    <t>Annualized</t>
  </si>
  <si>
    <t>compounded annual Return</t>
  </si>
  <si>
    <t>Annualized SD</t>
  </si>
  <si>
    <t>Historical</t>
  </si>
  <si>
    <t>it is unrealistic return, I did something wrong</t>
  </si>
  <si>
    <t>&lt;---------</t>
  </si>
  <si>
    <t>Name</t>
  </si>
  <si>
    <t>Index used</t>
  </si>
  <si>
    <t>SOX</t>
  </si>
  <si>
    <t>PHLX Semiconductor Sector</t>
  </si>
  <si>
    <t>TRAN</t>
  </si>
  <si>
    <t>Dow Transportation</t>
  </si>
  <si>
    <t>XCM</t>
  </si>
  <si>
    <t>PHLX Chemicals Sector</t>
  </si>
  <si>
    <t>XRE</t>
  </si>
  <si>
    <t>PHLX Retail Sector</t>
  </si>
  <si>
    <t>IXTC</t>
  </si>
  <si>
    <t>NASDAQ Telecommunications</t>
  </si>
  <si>
    <t>QAGR</t>
  </si>
  <si>
    <t>NASDAQ OMX Global Agriculture Index</t>
  </si>
  <si>
    <t>M.C. Wieghts</t>
  </si>
  <si>
    <t>Market Cap (in Billions)</t>
  </si>
  <si>
    <t>VAR/COV</t>
  </si>
  <si>
    <t>Varinace calculation</t>
  </si>
  <si>
    <t xml:space="preserve">Varince </t>
  </si>
  <si>
    <t>Std. Dev</t>
  </si>
  <si>
    <t>E</t>
  </si>
  <si>
    <t>B</t>
  </si>
  <si>
    <t>C</t>
  </si>
  <si>
    <t>D</t>
  </si>
  <si>
    <t>F</t>
  </si>
  <si>
    <t>K</t>
  </si>
  <si>
    <t>J</t>
  </si>
  <si>
    <t>H</t>
  </si>
  <si>
    <t>I</t>
  </si>
  <si>
    <t>L</t>
  </si>
  <si>
    <t>G</t>
  </si>
  <si>
    <t>IGNORE, THIS is monthly 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</si>
</sst>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_-;\-* #,##0.000_-;_-* &quot;-&quot;??_-;_-@_-"/>
    <numFmt numFmtId="169" formatCode="0.0%"/>
    <numFmt numFmtId="170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5" borderId="12" applyNumberFormat="0" applyAlignment="0" applyProtection="0"/>
    <xf numFmtId="0" fontId="4" fillId="6" borderId="13" applyNumberFormat="0" applyAlignment="0" applyProtection="0"/>
    <xf numFmtId="0" fontId="5" fillId="7" borderId="14" applyNumberFormat="0" applyAlignment="0" applyProtection="0"/>
    <xf numFmtId="0" fontId="1" fillId="8" borderId="15" applyNumberFormat="0" applyFont="0" applyAlignment="0" applyProtection="0"/>
  </cellStyleXfs>
  <cellXfs count="6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43" fontId="0" fillId="0" borderId="0" xfId="1" applyFont="1"/>
    <xf numFmtId="44" fontId="0" fillId="0" borderId="0" xfId="2" applyFont="1"/>
    <xf numFmtId="43" fontId="0" fillId="0" borderId="0" xfId="0" applyNumberFormat="1"/>
    <xf numFmtId="0" fontId="0" fillId="2" borderId="0" xfId="0" applyFill="1"/>
    <xf numFmtId="44" fontId="0" fillId="2" borderId="0" xfId="2" applyFont="1" applyFill="1"/>
    <xf numFmtId="43" fontId="0" fillId="2" borderId="0" xfId="1" applyFont="1" applyFill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14" fontId="0" fillId="0" borderId="0" xfId="0" applyNumberFormat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0" fillId="0" borderId="8" xfId="0" applyFill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quotePrefix="1" applyAlignment="1">
      <alignment horizontal="center"/>
    </xf>
    <xf numFmtId="10" fontId="0" fillId="0" borderId="4" xfId="3" applyNumberFormat="1" applyFont="1" applyBorder="1"/>
    <xf numFmtId="0" fontId="0" fillId="4" borderId="0" xfId="0" applyFill="1"/>
    <xf numFmtId="0" fontId="0" fillId="0" borderId="0" xfId="0" quotePrefix="1" applyAlignment="1">
      <alignment horizontal="right"/>
    </xf>
    <xf numFmtId="14" fontId="2" fillId="0" borderId="0" xfId="0" applyNumberFormat="1" applyFont="1"/>
    <xf numFmtId="14" fontId="2" fillId="0" borderId="2" xfId="0" applyNumberFormat="1" applyFont="1" applyBorder="1"/>
    <xf numFmtId="0" fontId="0" fillId="0" borderId="10" xfId="0" applyBorder="1"/>
    <xf numFmtId="0" fontId="0" fillId="0" borderId="11" xfId="0" applyBorder="1"/>
    <xf numFmtId="14" fontId="2" fillId="3" borderId="2" xfId="0" applyNumberFormat="1" applyFont="1" applyFill="1" applyBorder="1"/>
    <xf numFmtId="43" fontId="0" fillId="3" borderId="0" xfId="1" applyFont="1" applyFill="1"/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16" xfId="0" applyFont="1" applyBorder="1"/>
    <xf numFmtId="0" fontId="2" fillId="0" borderId="0" xfId="0" applyFont="1"/>
    <xf numFmtId="10" fontId="0" fillId="0" borderId="0" xfId="0" applyNumberFormat="1"/>
    <xf numFmtId="169" fontId="0" fillId="0" borderId="0" xfId="3" applyNumberFormat="1" applyFont="1"/>
    <xf numFmtId="169" fontId="0" fillId="0" borderId="0" xfId="0" applyNumberFormat="1"/>
    <xf numFmtId="164" fontId="0" fillId="2" borderId="0" xfId="1" applyNumberFormat="1" applyFont="1" applyFill="1"/>
    <xf numFmtId="10" fontId="0" fillId="2" borderId="0" xfId="0" applyNumberFormat="1" applyFill="1"/>
    <xf numFmtId="169" fontId="0" fillId="2" borderId="0" xfId="3" applyNumberFormat="1" applyFont="1" applyFill="1"/>
    <xf numFmtId="0" fontId="0" fillId="2" borderId="11" xfId="0" applyFill="1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2" fillId="0" borderId="8" xfId="0" applyFont="1" applyBorder="1"/>
    <xf numFmtId="0" fontId="2" fillId="8" borderId="15" xfId="7" applyFont="1"/>
    <xf numFmtId="14" fontId="2" fillId="8" borderId="15" xfId="7" applyNumberFormat="1" applyFont="1"/>
    <xf numFmtId="0" fontId="0" fillId="9" borderId="0" xfId="0" applyFill="1"/>
    <xf numFmtId="14" fontId="2" fillId="0" borderId="8" xfId="0" applyNumberFormat="1" applyFont="1" applyBorder="1"/>
    <xf numFmtId="0" fontId="0" fillId="3" borderId="19" xfId="0" applyFill="1" applyBorder="1" applyAlignment="1">
      <alignment horizontal="center"/>
    </xf>
    <xf numFmtId="0" fontId="0" fillId="0" borderId="0" xfId="0" applyFill="1" applyBorder="1"/>
    <xf numFmtId="170" fontId="0" fillId="0" borderId="0" xfId="1" applyNumberFormat="1" applyFont="1" applyFill="1" applyBorder="1"/>
    <xf numFmtId="0" fontId="5" fillId="7" borderId="20" xfId="6" applyBorder="1" applyAlignment="1">
      <alignment horizontal="center"/>
    </xf>
    <xf numFmtId="0" fontId="5" fillId="7" borderId="21" xfId="6" applyBorder="1" applyAlignment="1">
      <alignment horizontal="center"/>
    </xf>
    <xf numFmtId="0" fontId="3" fillId="5" borderId="12" xfId="4" applyBorder="1"/>
    <xf numFmtId="0" fontId="4" fillId="6" borderId="13" xfId="5" applyBorder="1"/>
    <xf numFmtId="0" fontId="4" fillId="6" borderId="22" xfId="5" applyBorder="1"/>
    <xf numFmtId="169" fontId="4" fillId="8" borderId="15" xfId="7" applyNumberFormat="1" applyFont="1" applyBorder="1"/>
    <xf numFmtId="0" fontId="4" fillId="6" borderId="23" xfId="5" applyBorder="1"/>
    <xf numFmtId="169" fontId="4" fillId="8" borderId="24" xfId="7" applyNumberFormat="1" applyFont="1" applyBorder="1"/>
  </cellXfs>
  <cellStyles count="8">
    <cellStyle name="Check Cell" xfId="6" builtinId="23"/>
    <cellStyle name="Comma" xfId="1" builtinId="3"/>
    <cellStyle name="Currency" xfId="2" builtinId="4"/>
    <cellStyle name="Input" xfId="4" builtinId="20"/>
    <cellStyle name="Normal" xfId="0" builtinId="0"/>
    <cellStyle name="Note" xfId="7" builtinId="10"/>
    <cellStyle name="Output" xfId="5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topLeftCell="F7" zoomScale="90" zoomScaleNormal="90" workbookViewId="0">
      <selection activeCell="O37" sqref="O37"/>
    </sheetView>
  </sheetViews>
  <sheetFormatPr defaultRowHeight="15" x14ac:dyDescent="0.25"/>
  <cols>
    <col min="2" max="2" width="23.42578125" bestFit="1" customWidth="1"/>
    <col min="4" max="4" width="18" bestFit="1" customWidth="1"/>
    <col min="5" max="5" width="19.42578125" bestFit="1" customWidth="1"/>
    <col min="6" max="6" width="14" bestFit="1" customWidth="1"/>
    <col min="8" max="8" width="12.140625" bestFit="1" customWidth="1"/>
    <col min="10" max="10" width="23.28515625" bestFit="1" customWidth="1"/>
    <col min="11" max="11" width="14" bestFit="1" customWidth="1"/>
    <col min="13" max="13" width="11.140625" bestFit="1" customWidth="1"/>
    <col min="14" max="14" width="13.140625" bestFit="1" customWidth="1"/>
    <col min="15" max="15" width="59.7109375" bestFit="1" customWidth="1"/>
  </cols>
  <sheetData>
    <row r="1" spans="1:15" ht="30.75" thickBot="1" x14ac:dyDescent="0.3">
      <c r="A1" s="3" t="s">
        <v>30</v>
      </c>
      <c r="B1" s="1" t="s">
        <v>0</v>
      </c>
      <c r="C1" s="1" t="s">
        <v>1</v>
      </c>
      <c r="D1" s="1" t="s">
        <v>29</v>
      </c>
      <c r="E1" s="1" t="s">
        <v>39</v>
      </c>
      <c r="F1" s="1" t="s">
        <v>2</v>
      </c>
      <c r="G1" s="1" t="s">
        <v>3</v>
      </c>
      <c r="H1" s="1" t="s">
        <v>33</v>
      </c>
      <c r="I1" s="1" t="s">
        <v>4</v>
      </c>
      <c r="J1" s="2" t="s">
        <v>5</v>
      </c>
      <c r="K1" s="1" t="s">
        <v>6</v>
      </c>
      <c r="L1" s="1" t="s">
        <v>7</v>
      </c>
      <c r="M1" s="2" t="s">
        <v>100</v>
      </c>
      <c r="N1" s="1" t="s">
        <v>99</v>
      </c>
      <c r="O1" s="1" t="s">
        <v>59</v>
      </c>
    </row>
    <row r="2" spans="1:15" x14ac:dyDescent="0.25">
      <c r="A2" s="4">
        <v>1</v>
      </c>
      <c r="B2" t="s">
        <v>8</v>
      </c>
      <c r="C2" t="s">
        <v>9</v>
      </c>
      <c r="D2" t="s">
        <v>34</v>
      </c>
      <c r="E2" t="s">
        <v>40</v>
      </c>
      <c r="F2" s="6">
        <v>12.94</v>
      </c>
      <c r="G2">
        <v>1000</v>
      </c>
      <c r="H2" s="5">
        <f>F2*G2</f>
        <v>12940</v>
      </c>
      <c r="I2">
        <f>H2/SUM($H$2:$H$13)</f>
        <v>6.8429854771647092E-2</v>
      </c>
      <c r="J2" s="19">
        <f>VLOOKUP(C2,Growth!$O$2:$S$12,5,FALSE)</f>
        <v>0.63176635139096171</v>
      </c>
      <c r="K2">
        <v>0</v>
      </c>
      <c r="L2" s="39">
        <f>VLOOKUP(Summary!C2,Growth!$O$2:$T$12,6,FALSE)</f>
        <v>0.54867430673743667</v>
      </c>
      <c r="M2">
        <v>13.092000000000001</v>
      </c>
      <c r="N2" s="39">
        <f>(M2)/(SUM($M$2:$M$13))</f>
        <v>9.921992765403077E-3</v>
      </c>
      <c r="O2" s="27" t="s">
        <v>70</v>
      </c>
    </row>
    <row r="3" spans="1:15" x14ac:dyDescent="0.25">
      <c r="A3" s="4">
        <v>2</v>
      </c>
      <c r="B3" t="s">
        <v>10</v>
      </c>
      <c r="C3" t="s">
        <v>11</v>
      </c>
      <c r="D3" t="s">
        <v>35</v>
      </c>
      <c r="E3" t="s">
        <v>41</v>
      </c>
      <c r="F3" s="6">
        <v>64.599999999999994</v>
      </c>
      <c r="G3">
        <v>50</v>
      </c>
      <c r="H3" s="5">
        <f t="shared" ref="H3:H13" si="0">F3*G3</f>
        <v>3229.9999999999995</v>
      </c>
      <c r="I3">
        <f t="shared" ref="I3:I13" si="1">H3/SUM($H$2:$H$13)</f>
        <v>1.7081022481639882E-2</v>
      </c>
      <c r="J3" s="19">
        <f>VLOOKUP(C3,Growth!$O$2:$S$12,5,FALSE)</f>
        <v>0.28651521570186489</v>
      </c>
      <c r="K3" s="38">
        <v>1.9800000000000002E-2</v>
      </c>
      <c r="L3" s="39">
        <f>VLOOKUP(Summary!C3,Growth!$O$2:$T$12,6,FALSE)</f>
        <v>0.31624448897046975</v>
      </c>
      <c r="M3">
        <v>7.9509999999999996</v>
      </c>
      <c r="N3" s="39">
        <f t="shared" ref="N3:N13" si="2">(M3)/(SUM($M$2:$M$13))</f>
        <v>6.0257993032172205E-3</v>
      </c>
      <c r="O3" s="28" t="s">
        <v>69</v>
      </c>
    </row>
    <row r="4" spans="1:15" x14ac:dyDescent="0.25">
      <c r="A4" s="4">
        <v>3</v>
      </c>
      <c r="B4" t="s">
        <v>12</v>
      </c>
      <c r="C4" t="s">
        <v>13</v>
      </c>
      <c r="D4" t="s">
        <v>36</v>
      </c>
      <c r="E4" t="s">
        <v>42</v>
      </c>
      <c r="F4" s="6">
        <v>111.34</v>
      </c>
      <c r="G4">
        <v>100</v>
      </c>
      <c r="H4" s="5">
        <f t="shared" si="0"/>
        <v>11134</v>
      </c>
      <c r="I4">
        <f t="shared" si="1"/>
        <v>5.8879289260241011E-2</v>
      </c>
      <c r="J4" s="19">
        <f>VLOOKUP(C4,Growth!$O$2:$S$12,5,FALSE)</f>
        <v>0.17981895040838647</v>
      </c>
      <c r="K4" s="38">
        <v>1.17E-2</v>
      </c>
      <c r="L4" s="39">
        <f>VLOOKUP(Summary!C4,Growth!$O$2:$T$12,6,FALSE)</f>
        <v>0.28046241398537863</v>
      </c>
      <c r="M4">
        <v>12.176</v>
      </c>
      <c r="N4" s="39">
        <f t="shared" si="2"/>
        <v>9.227786733237691E-3</v>
      </c>
      <c r="O4" s="28" t="s">
        <v>68</v>
      </c>
    </row>
    <row r="5" spans="1:15" x14ac:dyDescent="0.25">
      <c r="A5" s="4">
        <v>4</v>
      </c>
      <c r="B5" t="s">
        <v>14</v>
      </c>
      <c r="C5" t="s">
        <v>15</v>
      </c>
      <c r="D5" t="s">
        <v>37</v>
      </c>
      <c r="E5" t="s">
        <v>43</v>
      </c>
      <c r="F5" s="6">
        <v>1428</v>
      </c>
      <c r="G5">
        <v>20</v>
      </c>
      <c r="H5" s="5">
        <f t="shared" si="0"/>
        <v>28560</v>
      </c>
      <c r="I5">
        <f t="shared" si="1"/>
        <v>0.15103219878502636</v>
      </c>
      <c r="J5" s="19">
        <f>VLOOKUP(C5,Growth!$O$2:$S$12,5,FALSE)</f>
        <v>0.47498175640774543</v>
      </c>
      <c r="K5">
        <v>0</v>
      </c>
      <c r="L5" s="39">
        <f>VLOOKUP(Summary!C5,Growth!$O$2:$T$12,6,FALSE)</f>
        <v>0.28225169462024785</v>
      </c>
      <c r="M5">
        <v>686.995</v>
      </c>
      <c r="N5" s="39">
        <f t="shared" si="2"/>
        <v>0.52065073478980184</v>
      </c>
      <c r="O5" s="28" t="s">
        <v>67</v>
      </c>
    </row>
    <row r="6" spans="1:15" x14ac:dyDescent="0.25">
      <c r="A6" s="4">
        <v>5</v>
      </c>
      <c r="B6" t="s">
        <v>16</v>
      </c>
      <c r="C6" t="s">
        <v>74</v>
      </c>
      <c r="D6" t="s">
        <v>38</v>
      </c>
      <c r="E6" t="s">
        <v>44</v>
      </c>
      <c r="F6" s="6">
        <v>14.46</v>
      </c>
      <c r="G6">
        <v>700</v>
      </c>
      <c r="H6" s="5">
        <f t="shared" si="0"/>
        <v>10122</v>
      </c>
      <c r="I6">
        <f t="shared" si="1"/>
        <v>5.3527588098810808E-2</v>
      </c>
      <c r="J6" s="19">
        <f>VLOOKUP(C6,Growth!$O$2:$S$12,5,TRUE)</f>
        <v>1.7098933198007953</v>
      </c>
      <c r="K6">
        <v>0</v>
      </c>
      <c r="L6" s="39">
        <f>VLOOKUP(Summary!C6,Growth!$O$2:$T$12,6,TRUE)</f>
        <v>0.89568472580707803</v>
      </c>
      <c r="M6">
        <v>2.4860000000000002</v>
      </c>
      <c r="N6" s="39">
        <f t="shared" si="2"/>
        <v>1.8840569824925182E-3</v>
      </c>
      <c r="O6" s="28" t="s">
        <v>66</v>
      </c>
    </row>
    <row r="7" spans="1:15" x14ac:dyDescent="0.25">
      <c r="A7" s="4">
        <v>6</v>
      </c>
      <c r="B7" t="s">
        <v>17</v>
      </c>
      <c r="C7" t="s">
        <v>18</v>
      </c>
      <c r="D7" t="s">
        <v>46</v>
      </c>
      <c r="E7" t="s">
        <v>45</v>
      </c>
      <c r="F7" s="6">
        <v>37.5</v>
      </c>
      <c r="G7">
        <v>50</v>
      </c>
      <c r="H7" s="5">
        <f t="shared" si="0"/>
        <v>1875</v>
      </c>
      <c r="I7">
        <f t="shared" si="1"/>
        <v>9.9154542269581369E-3</v>
      </c>
      <c r="J7" s="19">
        <f>VLOOKUP(C7,Growth!$O$2:$S$12,5,FALSE)</f>
        <v>7.3238769098596501E-2</v>
      </c>
      <c r="K7" s="38">
        <v>5.1299999999999998E-2</v>
      </c>
      <c r="L7" s="39">
        <f>VLOOKUP(Summary!C7,Growth!$O$2:$T$12,6,FALSE)</f>
        <v>0.15774614345987978</v>
      </c>
      <c r="M7">
        <v>239.851</v>
      </c>
      <c r="N7" s="39">
        <f t="shared" si="2"/>
        <v>0.18177512120185557</v>
      </c>
      <c r="O7" s="28" t="s">
        <v>65</v>
      </c>
    </row>
    <row r="8" spans="1:15" x14ac:dyDescent="0.25">
      <c r="A8" s="4">
        <v>7</v>
      </c>
      <c r="B8" t="s">
        <v>19</v>
      </c>
      <c r="C8" t="s">
        <v>20</v>
      </c>
      <c r="D8" t="s">
        <v>48</v>
      </c>
      <c r="E8" t="s">
        <v>47</v>
      </c>
      <c r="F8" s="6">
        <v>31.71</v>
      </c>
      <c r="G8">
        <v>550</v>
      </c>
      <c r="H8" s="5">
        <f t="shared" si="0"/>
        <v>17440.5</v>
      </c>
      <c r="I8">
        <f t="shared" si="1"/>
        <v>9.2229589037473803E-2</v>
      </c>
      <c r="J8" s="19">
        <f>VLOOKUP(C8,Growth!$O$2:$S$12,5,FALSE)</f>
        <v>0.26150426013043249</v>
      </c>
      <c r="K8" s="38">
        <v>1.95E-2</v>
      </c>
      <c r="L8" s="39">
        <f>VLOOKUP(Summary!C8,Growth!$O$2:$T$12,6,FALSE)</f>
        <v>0.21417269931729088</v>
      </c>
      <c r="M8">
        <v>27.696999999999999</v>
      </c>
      <c r="N8" s="39">
        <f t="shared" si="2"/>
        <v>2.0990638070834781E-2</v>
      </c>
      <c r="O8" s="28" t="s">
        <v>64</v>
      </c>
    </row>
    <row r="9" spans="1:15" x14ac:dyDescent="0.25">
      <c r="A9" s="4">
        <v>8</v>
      </c>
      <c r="B9" t="s">
        <v>21</v>
      </c>
      <c r="C9" t="s">
        <v>22</v>
      </c>
      <c r="D9" t="s">
        <v>50</v>
      </c>
      <c r="E9" t="s">
        <v>49</v>
      </c>
      <c r="F9" s="6">
        <v>198.35</v>
      </c>
      <c r="G9">
        <v>75</v>
      </c>
      <c r="H9" s="5">
        <f t="shared" si="0"/>
        <v>14876.25</v>
      </c>
      <c r="I9">
        <f t="shared" si="1"/>
        <v>7.8669213836685861E-2</v>
      </c>
      <c r="J9" s="19">
        <f>VLOOKUP(C9,Growth!$O$2:$S$12,5,FALSE)</f>
        <v>0.18867502657837831</v>
      </c>
      <c r="K9" s="38">
        <v>1.06E-2</v>
      </c>
      <c r="L9" s="39">
        <f>VLOOKUP(Summary!C9,Growth!$O$2:$T$12,6,FALSE)</f>
        <v>0.16183381394363502</v>
      </c>
      <c r="M9">
        <v>85.436999999999998</v>
      </c>
      <c r="N9" s="39">
        <f t="shared" si="2"/>
        <v>6.4749869836368976E-2</v>
      </c>
      <c r="O9" s="28" t="s">
        <v>63</v>
      </c>
    </row>
    <row r="10" spans="1:15" x14ac:dyDescent="0.25">
      <c r="A10" s="4">
        <v>9</v>
      </c>
      <c r="B10" t="s">
        <v>23</v>
      </c>
      <c r="C10" t="s">
        <v>24</v>
      </c>
      <c r="D10" t="s">
        <v>52</v>
      </c>
      <c r="E10" t="s">
        <v>51</v>
      </c>
      <c r="F10" s="6">
        <v>91.52</v>
      </c>
      <c r="G10">
        <v>300</v>
      </c>
      <c r="H10" s="5">
        <f t="shared" si="0"/>
        <v>27456</v>
      </c>
      <c r="I10">
        <f t="shared" si="1"/>
        <v>0.14519397933619338</v>
      </c>
      <c r="J10" s="19">
        <f>VLOOKUP(C10,Growth!$O$2:$S$12,5,FALSE)</f>
        <v>0.14148979002750828</v>
      </c>
      <c r="K10" s="38">
        <v>7.4000000000000003E-3</v>
      </c>
      <c r="L10" s="39">
        <f>VLOOKUP(Summary!C10,Growth!$O$2:$T$12,6,FALSE)</f>
        <v>0.27257037697429465</v>
      </c>
      <c r="M10">
        <v>12.029</v>
      </c>
      <c r="N10" s="39">
        <f t="shared" si="2"/>
        <v>9.1163803066783983E-3</v>
      </c>
      <c r="O10" s="28" t="s">
        <v>62</v>
      </c>
    </row>
    <row r="11" spans="1:15" x14ac:dyDescent="0.25">
      <c r="A11" s="4">
        <v>10</v>
      </c>
      <c r="B11" s="8" t="s">
        <v>25</v>
      </c>
      <c r="C11" s="8" t="s">
        <v>26</v>
      </c>
      <c r="D11" s="8" t="s">
        <v>53</v>
      </c>
      <c r="E11" s="8" t="s">
        <v>54</v>
      </c>
      <c r="F11" s="9"/>
      <c r="G11" s="8"/>
      <c r="H11" s="10">
        <f t="shared" si="0"/>
        <v>0</v>
      </c>
      <c r="I11" s="8">
        <f t="shared" si="1"/>
        <v>0</v>
      </c>
      <c r="J11" s="41">
        <v>0</v>
      </c>
      <c r="K11" s="42">
        <v>0</v>
      </c>
      <c r="L11" s="8"/>
      <c r="M11" s="8"/>
      <c r="N11" s="43"/>
      <c r="O11" s="44"/>
    </row>
    <row r="12" spans="1:15" x14ac:dyDescent="0.25">
      <c r="A12" s="4">
        <v>11</v>
      </c>
      <c r="B12" t="s">
        <v>27</v>
      </c>
      <c r="C12" t="s">
        <v>28</v>
      </c>
      <c r="D12" t="s">
        <v>55</v>
      </c>
      <c r="E12" t="s">
        <v>56</v>
      </c>
      <c r="F12" s="6">
        <v>170.64</v>
      </c>
      <c r="G12">
        <v>150</v>
      </c>
      <c r="H12" s="5">
        <f t="shared" si="0"/>
        <v>25595.999999999996</v>
      </c>
      <c r="I12">
        <f t="shared" si="1"/>
        <v>0.1353578487430509</v>
      </c>
      <c r="J12" s="19">
        <f>VLOOKUP(C12,Growth!$O$2:$S$12,5,FALSE)</f>
        <v>0.18702151230468056</v>
      </c>
      <c r="K12" s="38">
        <v>1.17E-2</v>
      </c>
      <c r="L12" s="39">
        <f>VLOOKUP(Summary!C12,Growth!$O$2:$T$12,6,FALSE)</f>
        <v>0.37602108802868284</v>
      </c>
      <c r="M12">
        <v>17.561</v>
      </c>
      <c r="N12" s="39">
        <f t="shared" si="2"/>
        <v>1.3308899706175024E-2</v>
      </c>
      <c r="O12" s="28" t="s">
        <v>61</v>
      </c>
    </row>
    <row r="13" spans="1:15" x14ac:dyDescent="0.25">
      <c r="A13" s="4">
        <v>12</v>
      </c>
      <c r="B13" t="s">
        <v>31</v>
      </c>
      <c r="C13" t="s">
        <v>32</v>
      </c>
      <c r="D13" t="s">
        <v>58</v>
      </c>
      <c r="E13" t="s">
        <v>57</v>
      </c>
      <c r="F13" s="6">
        <v>358.69</v>
      </c>
      <c r="G13">
        <v>100</v>
      </c>
      <c r="H13" s="5">
        <f t="shared" si="0"/>
        <v>35869</v>
      </c>
      <c r="I13">
        <f t="shared" si="1"/>
        <v>0.18968396142227276</v>
      </c>
      <c r="J13" s="19">
        <f>VLOOKUP(C13,Growth!$O$2:$S$12,5,FALSE)</f>
        <v>0.44440597913767266</v>
      </c>
      <c r="K13" s="38">
        <v>1.9E-2</v>
      </c>
      <c r="L13" s="39">
        <f>VLOOKUP(Summary!C13,Growth!$O$2:$T$12,6,FALSE)</f>
        <v>0.23341060237673142</v>
      </c>
      <c r="M13">
        <v>214.21799999999999</v>
      </c>
      <c r="N13" s="39">
        <f t="shared" si="2"/>
        <v>0.16234872030393491</v>
      </c>
      <c r="O13" s="28" t="s">
        <v>60</v>
      </c>
    </row>
    <row r="15" spans="1:15" x14ac:dyDescent="0.25">
      <c r="H15" s="7">
        <f>SUM(H2:H13)</f>
        <v>189098.75</v>
      </c>
      <c r="N15" s="40">
        <f>SUM(N2:N13)</f>
        <v>0.99999999999999989</v>
      </c>
    </row>
    <row r="17" spans="9:28" x14ac:dyDescent="0.25">
      <c r="I17" s="31" t="s">
        <v>82</v>
      </c>
      <c r="J17" s="12" t="s">
        <v>71</v>
      </c>
      <c r="K17" s="22">
        <f>SUMPRODUCT(I2:I13,J2:J13)</f>
        <v>0.39181979282374013</v>
      </c>
      <c r="L17" s="24" t="s">
        <v>84</v>
      </c>
      <c r="M17" s="24"/>
      <c r="N17" s="24"/>
      <c r="O17" s="23" t="s">
        <v>83</v>
      </c>
    </row>
    <row r="18" spans="9:28" ht="15.75" thickBot="1" x14ac:dyDescent="0.3">
      <c r="I18" s="32"/>
      <c r="J18" s="13" t="s">
        <v>72</v>
      </c>
      <c r="K18" s="11"/>
      <c r="P18" s="45"/>
      <c r="Q18" s="56" t="s">
        <v>116</v>
      </c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</row>
    <row r="19" spans="9:28" ht="15.75" thickTop="1" x14ac:dyDescent="0.25">
      <c r="P19" s="28"/>
      <c r="Q19" s="46"/>
      <c r="R19" s="46" t="s">
        <v>108</v>
      </c>
      <c r="S19" s="46" t="s">
        <v>107</v>
      </c>
      <c r="T19" s="46" t="s">
        <v>106</v>
      </c>
      <c r="U19" s="46" t="s">
        <v>105</v>
      </c>
      <c r="V19" s="46" t="s">
        <v>109</v>
      </c>
      <c r="W19" s="46" t="s">
        <v>110</v>
      </c>
      <c r="X19" s="46" t="s">
        <v>111</v>
      </c>
      <c r="Y19" s="46" t="s">
        <v>112</v>
      </c>
      <c r="Z19" s="46" t="s">
        <v>113</v>
      </c>
      <c r="AA19" s="46" t="s">
        <v>114</v>
      </c>
      <c r="AB19" s="35" t="s">
        <v>115</v>
      </c>
    </row>
    <row r="20" spans="9:28" x14ac:dyDescent="0.25">
      <c r="P20" s="28"/>
      <c r="Q20" s="58" t="s">
        <v>101</v>
      </c>
      <c r="R20" s="59" t="str">
        <f>Q21</f>
        <v>AMD</v>
      </c>
      <c r="S20" s="59" t="str">
        <f>Q22</f>
        <v>ALK</v>
      </c>
      <c r="T20" s="59" t="str">
        <f>Q23</f>
        <v>ALB</v>
      </c>
      <c r="U20" s="59" t="str">
        <f>Q24</f>
        <v>AMZN</v>
      </c>
      <c r="V20" s="59" t="str">
        <f>Q25</f>
        <v>APHQF</v>
      </c>
      <c r="W20" s="59" t="str">
        <f>Q26</f>
        <v>T</v>
      </c>
      <c r="X20" s="59" t="str">
        <f>Q27</f>
        <v>GLW</v>
      </c>
      <c r="Y20" s="59" t="str">
        <f>Q28</f>
        <v>COST</v>
      </c>
      <c r="Z20" s="59" t="str">
        <f>Q29</f>
        <v>FMC</v>
      </c>
      <c r="AA20" s="59" t="str">
        <f>Q30</f>
        <v>WYNN</v>
      </c>
      <c r="AB20" s="60" t="str">
        <f>Q31</f>
        <v>BA</v>
      </c>
    </row>
    <row r="21" spans="9:28" x14ac:dyDescent="0.25">
      <c r="P21" s="28" t="s">
        <v>108</v>
      </c>
      <c r="Q21" s="59" t="str">
        <f>C2</f>
        <v>AMD</v>
      </c>
      <c r="R21" s="61">
        <f>L2</f>
        <v>0.54867430673743667</v>
      </c>
      <c r="S21" s="59"/>
      <c r="T21" s="59"/>
      <c r="U21" s="59"/>
      <c r="V21" s="59"/>
      <c r="W21" s="59"/>
      <c r="X21" s="59"/>
      <c r="Y21" s="59"/>
      <c r="Z21" s="59"/>
      <c r="AA21" s="59">
        <f>_xlfn.COVARIANCE.S(Growth!$D$3:$D$61,Growth!$L$3:$L$61)</f>
        <v>1.8624689720964321E-3</v>
      </c>
      <c r="AB21" s="60">
        <f>_xlfn.COVARIANCE.S(Growth!$D$3:$D$61,Growth!$G$3:$G$61)</f>
        <v>4.4672259769399448E-3</v>
      </c>
    </row>
    <row r="22" spans="9:28" x14ac:dyDescent="0.25">
      <c r="P22" s="28" t="s">
        <v>107</v>
      </c>
      <c r="Q22" s="59" t="str">
        <f>C3</f>
        <v>ALK</v>
      </c>
      <c r="R22" s="59">
        <f>_xlfn.COVARIANCE.S(Growth!C3:C61,Growth!$D$3:$D$61)</f>
        <v>-7.6663539478133847E-4</v>
      </c>
      <c r="S22" s="61">
        <f>L3</f>
        <v>0.31624448897046975</v>
      </c>
      <c r="T22" s="59"/>
      <c r="U22" s="59"/>
      <c r="V22" s="59"/>
      <c r="W22" s="59"/>
      <c r="X22" s="59"/>
      <c r="Y22" s="59"/>
      <c r="Z22" s="59"/>
      <c r="AA22" s="59">
        <f>_xlfn.COVARIANCE.S(Growth!$C$3:$C$61,Growth!$L$3:$L$61)</f>
        <v>7.3626190481071126E-4</v>
      </c>
      <c r="AB22" s="60">
        <f>_xlfn.COVARIANCE.S(Growth!$C$3:$C$61,Growth!$G$3:$G$61)</f>
        <v>1.1567295765839421E-3</v>
      </c>
    </row>
    <row r="23" spans="9:28" x14ac:dyDescent="0.25">
      <c r="P23" s="28" t="s">
        <v>106</v>
      </c>
      <c r="Q23" s="59" t="str">
        <f>C4</f>
        <v>ALB</v>
      </c>
      <c r="R23" s="59">
        <f>_xlfn.COVARIANCE.S(Growth!$B$3:$B$61,Growth!$D$3:$D$61)</f>
        <v>4.4837667148798213E-3</v>
      </c>
      <c r="S23" s="59">
        <f>_xlfn.COVARIANCE.S(Growth!$B$3:$B$61,Growth!$C$3:$C$61)</f>
        <v>-3.663377491013369E-4</v>
      </c>
      <c r="T23" s="61">
        <f>L4</f>
        <v>0.28046241398537863</v>
      </c>
      <c r="U23" s="59"/>
      <c r="V23" s="59"/>
      <c r="W23" s="59"/>
      <c r="X23" s="59"/>
      <c r="Y23" s="59"/>
      <c r="Z23" s="59"/>
      <c r="AA23" s="59">
        <f>_xlfn.COVARIANCE.S(Growth!$B$3:$B$61,Growth!$L$3:$L$61)</f>
        <v>2.7290303061519002E-3</v>
      </c>
      <c r="AB23" s="60">
        <f>_xlfn.COVARIANCE.S(Growth!$B$3:$B$61,Growth!$G$3:$G$61)</f>
        <v>7.0046766065647123E-4</v>
      </c>
    </row>
    <row r="24" spans="9:28" x14ac:dyDescent="0.25">
      <c r="P24" s="28" t="s">
        <v>105</v>
      </c>
      <c r="Q24" s="59" t="str">
        <f>C5</f>
        <v>AMZN</v>
      </c>
      <c r="R24" s="59">
        <f>_xlfn.COVARIANCE.S(Growth!$E$3:$E$61,Growth!$D$3:$D$61)</f>
        <v>2.8741554916759003E-3</v>
      </c>
      <c r="S24" s="59">
        <f>_xlfn.COVARIANCE.S(Growth!$E$3:$E$61,Growth!$C$3:$C$61)</f>
        <v>2.2420721461703077E-4</v>
      </c>
      <c r="T24" s="59">
        <f>_xlfn.COVARIANCE.S(Growth!$E$3:$E$61,Growth!$B$3:$B$61)</f>
        <v>1.4861567434798263E-3</v>
      </c>
      <c r="U24" s="61">
        <f>L5</f>
        <v>0.28225169462024785</v>
      </c>
      <c r="V24" s="59"/>
      <c r="W24" s="59"/>
      <c r="X24" s="59"/>
      <c r="Y24" s="59"/>
      <c r="Z24" s="59"/>
      <c r="AA24" s="59">
        <f>_xlfn.COVARIANCE.S(Growth!$E$3:$E$61,Growth!$L$3:$L$61)</f>
        <v>1.5474649042946408E-3</v>
      </c>
      <c r="AB24" s="60">
        <f>_xlfn.COVARIANCE.S(Growth!$E$3:$E$61,Growth!$G$3:$G$61)</f>
        <v>2.6835605466510671E-3</v>
      </c>
    </row>
    <row r="25" spans="9:28" x14ac:dyDescent="0.25">
      <c r="P25" s="28" t="s">
        <v>109</v>
      </c>
      <c r="Q25" s="59" t="str">
        <f>C6</f>
        <v>APHQF</v>
      </c>
      <c r="R25" s="59">
        <f>_xlfn.COVARIANCE.S(Growth!$F$3:$F$61,Growth!$D$3:$D$61)</f>
        <v>3.1228629396514388E-3</v>
      </c>
      <c r="S25" s="59">
        <f>_xlfn.COVARIANCE.S(Growth!$F$3:$F$61,Growth!$C$3:$C$61)</f>
        <v>1.6956982352481422E-3</v>
      </c>
      <c r="T25" s="59">
        <f>_xlfn.COVARIANCE.S(Growth!$F$3:$F$61,Growth!$B$3:$B$61)</f>
        <v>2.9697507606758866E-3</v>
      </c>
      <c r="U25" s="59">
        <f>_xlfn.COVARIANCE.S(Growth!$F$3:$F$61,Growth!$E$3:$E$61)</f>
        <v>-3.3629883696965315E-3</v>
      </c>
      <c r="V25" s="61">
        <f>L6</f>
        <v>0.89568472580707803</v>
      </c>
      <c r="W25" s="59"/>
      <c r="X25" s="59"/>
      <c r="Y25" s="59"/>
      <c r="Z25" s="59"/>
      <c r="AA25" s="59">
        <f>_xlfn.COVARIANCE.S(Growth!$F$3:$F$61,Growth!$L$3:$L$61)</f>
        <v>-2.3593441389618969E-3</v>
      </c>
      <c r="AB25" s="60">
        <f>_xlfn.COVARIANCE.S(Growth!$F$3:$F$61,Growth!$G$3:$G$61)</f>
        <v>1.1721523093383907E-3</v>
      </c>
    </row>
    <row r="26" spans="9:28" x14ac:dyDescent="0.25">
      <c r="P26" s="28" t="s">
        <v>110</v>
      </c>
      <c r="Q26" s="59" t="str">
        <f>C7</f>
        <v>T</v>
      </c>
      <c r="R26" s="59">
        <f>_xlfn.COVARIANCE.S(Growth!$K$3:$K$61,Growth!$D$3:$D$61)</f>
        <v>1.0276139496943361E-3</v>
      </c>
      <c r="S26" s="59">
        <f>_xlfn.COVARIANCE.S(Growth!$K$3:$K$61,Growth!$C$3:$C$61)</f>
        <v>4.8452245018476754E-4</v>
      </c>
      <c r="T26" s="59">
        <f>_xlfn.COVARIANCE.S(Growth!$K$3:$K$61,Growth!$B$3:$B$61)</f>
        <v>8.6569905308812899E-4</v>
      </c>
      <c r="U26" s="59">
        <f>_xlfn.COVARIANCE.S(Growth!$K$3:$K$61,Growth!$E$3:$E$61)</f>
        <v>-1.7538943776412559E-4</v>
      </c>
      <c r="V26" s="59">
        <f>_xlfn.COVARIANCE.S(Growth!$K$3:$K$61,Growth!$F$3:$F$61)</f>
        <v>1.7344700336746112E-4</v>
      </c>
      <c r="W26" s="61">
        <f>L7</f>
        <v>0.15774614345987978</v>
      </c>
      <c r="X26" s="59"/>
      <c r="Y26" s="59"/>
      <c r="Z26" s="59"/>
      <c r="AA26" s="59">
        <f>_xlfn.COVARIANCE.S(Growth!$K$3:$K$61,Growth!$L$3:$L$61)</f>
        <v>6.5148289918658803E-4</v>
      </c>
      <c r="AB26" s="60">
        <f>_xlfn.COVARIANCE.S(Growth!$K$3:$K$61,Growth!$G$3:$G$61)</f>
        <v>2.3503465548122942E-4</v>
      </c>
    </row>
    <row r="27" spans="9:28" x14ac:dyDescent="0.25">
      <c r="P27" s="28" t="s">
        <v>111</v>
      </c>
      <c r="Q27" s="59" t="str">
        <f>C8</f>
        <v>GLW</v>
      </c>
      <c r="R27" s="59">
        <f>_xlfn.COVARIANCE.S(Growth!$J$3:$J$61,Growth!$D$3:$D$61)</f>
        <v>2.657184118503794E-3</v>
      </c>
      <c r="S27" s="59">
        <f>_xlfn.COVARIANCE.S(Growth!$J$3:$J$61,Growth!$C$3:$C$61)</f>
        <v>2.0152975002819765E-3</v>
      </c>
      <c r="T27" s="59">
        <f>_xlfn.COVARIANCE.S(Growth!$J$3:$J$61,Growth!$B$3:$B$61)</f>
        <v>2.0136174286201807E-3</v>
      </c>
      <c r="U27" s="59">
        <f>_xlfn.COVARIANCE.S(Growth!$J$3:$J$61,Growth!$E$3:$E$61)</f>
        <v>8.4297773701789568E-4</v>
      </c>
      <c r="V27" s="59">
        <f>_xlfn.COVARIANCE.S(Growth!$J$3:$J$61,Growth!$F$3:$F$61)</f>
        <v>3.0204656917955089E-3</v>
      </c>
      <c r="W27" s="59">
        <f>_xlfn.COVARIANCE.S(Growth!$J$3:$J$61,Growth!$K$3:$K$61)</f>
        <v>4.7701401595508913E-4</v>
      </c>
      <c r="X27" s="61">
        <f>L8</f>
        <v>0.21417269931729088</v>
      </c>
      <c r="Y27" s="59"/>
      <c r="Z27" s="59"/>
      <c r="AA27" s="59">
        <f>_xlfn.COVARIANCE.S(Growth!$J$3:$J$61,Growth!$L$3:$L$61)</f>
        <v>2.1090487311185699E-3</v>
      </c>
      <c r="AB27" s="60">
        <f>_xlfn.COVARIANCE.S(Growth!$T$3:$T$61,Growth!$G$3:$G$61)</f>
        <v>-4.5258813921098429E-4</v>
      </c>
    </row>
    <row r="28" spans="9:28" x14ac:dyDescent="0.25">
      <c r="P28" s="28" t="s">
        <v>112</v>
      </c>
      <c r="Q28" s="59" t="str">
        <f>C9</f>
        <v>COST</v>
      </c>
      <c r="R28" s="59">
        <f>_xlfn.COVARIANCE.S(Growth!$H$3:$H$61,Growth!$D$3:$D$61)</f>
        <v>1.4293526166392118E-3</v>
      </c>
      <c r="S28" s="59">
        <f>_xlfn.COVARIANCE.S(Growth!$H$3:$H$61,Growth!$C$3:$C$61)</f>
        <v>1.630752799572427E-3</v>
      </c>
      <c r="T28" s="59">
        <f>_xlfn.COVARIANCE.S(Growth!$H$3:$H$61,Growth!$B$3:$B$61)</f>
        <v>5.9063056266753949E-4</v>
      </c>
      <c r="U28" s="59">
        <f>_xlfn.COVARIANCE.S(Growth!$H$3:$H$61,Growth!$E$3:$E$61)</f>
        <v>1.1959942988793004E-3</v>
      </c>
      <c r="V28" s="59">
        <f>_xlfn.COVARIANCE.S(Growth!$H$3:$H$61,Growth!$F$3:$F$61)</f>
        <v>1.5796701176631121E-3</v>
      </c>
      <c r="W28" s="59">
        <f>_xlfn.COVARIANCE.S(Growth!$H$3:$H$61,Growth!$K$3:$K$61)</f>
        <v>4.4135351381361103E-4</v>
      </c>
      <c r="X28" s="59">
        <f>_xlfn.COVARIANCE.S(Growth!$H$3:$H$61,Growth!$J$3:$J$61)</f>
        <v>8.5583615763915359E-4</v>
      </c>
      <c r="Y28" s="61">
        <f>L9</f>
        <v>0.16183381394363502</v>
      </c>
      <c r="Z28" s="59">
        <f>_xlfn.COVARIANCE.S(Growth!$H$3:$H$61,Growth!$I$3:$I$61)</f>
        <v>1.3495185474528195E-4</v>
      </c>
      <c r="AA28" s="59">
        <f>_xlfn.COVARIANCE.S(Growth!$H$3:$H$61,Growth!$L$3:$L$61)</f>
        <v>3.2432250707309645E-4</v>
      </c>
      <c r="AB28" s="60">
        <f>_xlfn.COVARIANCE.S(Growth!$H$3:$H$61,Growth!$G$3:$G$61)</f>
        <v>1.3081666026732611E-3</v>
      </c>
    </row>
    <row r="29" spans="9:28" x14ac:dyDescent="0.25">
      <c r="P29" s="28" t="s">
        <v>113</v>
      </c>
      <c r="Q29" s="59" t="str">
        <f>C10</f>
        <v>FMC</v>
      </c>
      <c r="R29" s="59">
        <f>_xlfn.COVARIANCE.S(Growth!$I$3:$I$61,Growth!$D$3:$D$61)</f>
        <v>3.6824184980349035E-3</v>
      </c>
      <c r="S29" s="59">
        <f>_xlfn.COVARIANCE.S(Growth!$I$3:$I$61,Growth!$C$3:$C$61)</f>
        <v>-4.2494266590005378E-4</v>
      </c>
      <c r="T29" s="59">
        <f>_xlfn.COVARIANCE.S(Growth!$I$3:$I$61,Growth!$B$3:$B$61)</f>
        <v>3.4820016197725898E-3</v>
      </c>
      <c r="U29" s="59">
        <f>_xlfn.COVARIANCE.S(Growth!$I$3:$I$61,Growth!$E$3:$E$61)</f>
        <v>1.6686300775498851E-3</v>
      </c>
      <c r="V29" s="59">
        <f>_xlfn.COVARIANCE.S(Growth!$I$3:$I$61,Growth!$F$3:$F$61)</f>
        <v>3.1843216422934519E-3</v>
      </c>
      <c r="W29" s="59">
        <f>_xlfn.COVARIANCE.S(Growth!$I$3:$I$61,Growth!$K$3:$K$61)</f>
        <v>4.9401716906177372E-4</v>
      </c>
      <c r="X29" s="59">
        <f>_xlfn.COVARIANCE.S(Growth!$I$3:$I$61,Growth!$J$3:$J$61)</f>
        <v>2.0065057361185216E-3</v>
      </c>
      <c r="Y29" s="59">
        <f>_xlfn.COVARIANCE.S(Growth!$I$3:$I$61,Growth!$H$3:$H$61)</f>
        <v>1.3495185474528195E-4</v>
      </c>
      <c r="Z29" s="61">
        <f>L10</f>
        <v>0.27257037697429465</v>
      </c>
      <c r="AA29" s="59">
        <f>_xlfn.COVARIANCE.S(Growth!$I$3:$I$61,Growth!$L$3:$L$61)</f>
        <v>4.8635365577540573E-3</v>
      </c>
      <c r="AB29" s="60">
        <f>_xlfn.COVARIANCE.S(Growth!$I$3:$I$61,Growth!$G$3:$G$61)</f>
        <v>1.3076520069095997E-3</v>
      </c>
    </row>
    <row r="30" spans="9:28" x14ac:dyDescent="0.25">
      <c r="P30" s="28" t="s">
        <v>114</v>
      </c>
      <c r="Q30" s="59" t="str">
        <f>C12</f>
        <v>WYNN</v>
      </c>
      <c r="R30" s="59">
        <f>_xlfn.COVARIANCE.S(Growth!$L$3:$L$61,Growth!$D$3:$D$61)</f>
        <v>1.8624689720964321E-3</v>
      </c>
      <c r="S30" s="59">
        <f>_xlfn.COVARIANCE.S(Growth!$L$3:$L$61,Growth!$C$3:$C$61)</f>
        <v>7.3626190481071126E-4</v>
      </c>
      <c r="T30" s="59">
        <f>_xlfn.COVARIANCE.S(Growth!$L$3:$L$61,Growth!$B$3:$B$61)</f>
        <v>2.7290303061519002E-3</v>
      </c>
      <c r="U30" s="59">
        <f>_xlfn.COVARIANCE.S(Growth!$L$3:$L$61,Growth!$E$3:$E$61)</f>
        <v>1.5474649042946408E-3</v>
      </c>
      <c r="V30" s="59">
        <f>_xlfn.COVARIANCE.S(Growth!$L$3:$L$61,Growth!$F$3:$F$61)</f>
        <v>-2.3593441389618969E-3</v>
      </c>
      <c r="W30" s="59">
        <f>_xlfn.COVARIANCE.S(Growth!$L$3:$L$61,Growth!$K$3:$K$61)</f>
        <v>6.5148289918658803E-4</v>
      </c>
      <c r="X30" s="59">
        <f>_xlfn.COVARIANCE.S(Growth!$L$3:$L$61,Growth!$J$3:$J$61)</f>
        <v>2.1090487311185699E-3</v>
      </c>
      <c r="Y30" s="59">
        <f>_xlfn.COVARIANCE.S(Growth!$L$3:$L$61,Growth!$H$3:$H$61)</f>
        <v>3.2432250707309645E-4</v>
      </c>
      <c r="Z30" s="59">
        <f>_xlfn.COVARIANCE.S(Growth!$L$3:$L$61,Growth!$I$3:$I$61)</f>
        <v>4.8635365577540573E-3</v>
      </c>
      <c r="AA30" s="61">
        <f>L12</f>
        <v>0.37602108802868284</v>
      </c>
      <c r="AB30" s="60">
        <f>_xlfn.COVARIANCE.S(Growth!$L$3:$L$61,Growth!$G$3:$G$61)</f>
        <v>1.5367468649533206E-3</v>
      </c>
    </row>
    <row r="31" spans="9:28" x14ac:dyDescent="0.25">
      <c r="P31" s="47" t="s">
        <v>115</v>
      </c>
      <c r="Q31" s="62" t="str">
        <f>C13</f>
        <v>BA</v>
      </c>
      <c r="R31" s="62">
        <f>_xlfn.COVARIANCE.S(Growth!$G$3:$G$61,Growth!$D$3:$D$61)</f>
        <v>4.4672259769399448E-3</v>
      </c>
      <c r="S31" s="62">
        <f>_xlfn.COVARIANCE.S(Growth!$G$3:$G$61,Growth!$C$3:$C$61)</f>
        <v>1.1567295765839421E-3</v>
      </c>
      <c r="T31" s="62">
        <f>_xlfn.COVARIANCE.S(Growth!$G$3:$G$61,Growth!$B$3:$B$61)</f>
        <v>7.0046766065647123E-4</v>
      </c>
      <c r="U31" s="62">
        <f>_xlfn.COVARIANCE.S(Growth!$G$3:$G$61,Growth!$E$3:$E$61)</f>
        <v>2.6835605466510671E-3</v>
      </c>
      <c r="V31" s="62">
        <f>_xlfn.COVARIANCE.S(Growth!$G$3:$G$61,Growth!$F$3:$F$61)</f>
        <v>1.1721523093383907E-3</v>
      </c>
      <c r="W31" s="62">
        <f>_xlfn.COVARIANCE.S(Growth!$G$3:$G$61,Growth!$K$3:$K$61)</f>
        <v>2.3503465548122942E-4</v>
      </c>
      <c r="X31" s="62">
        <f>_xlfn.COVARIANCE.S(Growth!$G$3:$G$61,Growth!$J$3:$J$61)</f>
        <v>9.4375655564074524E-4</v>
      </c>
      <c r="Y31" s="62">
        <f>_xlfn.COVARIANCE.S(Growth!$G$3:$G$61,Growth!$H$3:$H$61)</f>
        <v>1.3081666026732611E-3</v>
      </c>
      <c r="Z31" s="62">
        <f>_xlfn.COVARIANCE.S(Growth!$G$3:$G$61,Growth!$I$3:$I$61)</f>
        <v>1.3076520069095997E-3</v>
      </c>
      <c r="AA31" s="62">
        <f>_xlfn.COVARIANCE.S(Growth!$G$3:$G$61,Growth!$L$3:$L$61)</f>
        <v>1.5367468649533206E-3</v>
      </c>
      <c r="AB31" s="63">
        <f>L13</f>
        <v>0.23341060237673142</v>
      </c>
    </row>
  </sheetData>
  <mergeCells count="2">
    <mergeCell ref="I17:I18"/>
    <mergeCell ref="Q18:A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sqref="A1:A61"/>
    </sheetView>
  </sheetViews>
  <sheetFormatPr defaultRowHeight="15" x14ac:dyDescent="0.25"/>
  <cols>
    <col min="1" max="1" width="10.42578125" bestFit="1" customWidth="1"/>
  </cols>
  <sheetData>
    <row r="1" spans="1:12" ht="15.75" thickBot="1" x14ac:dyDescent="0.3">
      <c r="A1" s="49" t="s">
        <v>73</v>
      </c>
      <c r="B1" s="48" t="s">
        <v>13</v>
      </c>
      <c r="C1" s="48" t="s">
        <v>11</v>
      </c>
      <c r="D1" s="48" t="s">
        <v>9</v>
      </c>
      <c r="E1" s="48" t="s">
        <v>15</v>
      </c>
      <c r="F1" s="48" t="s">
        <v>74</v>
      </c>
      <c r="G1" s="48" t="s">
        <v>32</v>
      </c>
      <c r="H1" s="48" t="s">
        <v>22</v>
      </c>
      <c r="I1" s="48" t="s">
        <v>24</v>
      </c>
      <c r="J1" s="48" t="s">
        <v>20</v>
      </c>
      <c r="K1" s="48" t="s">
        <v>18</v>
      </c>
      <c r="L1" s="48" t="s">
        <v>28</v>
      </c>
    </row>
    <row r="2" spans="1:12" ht="15.75" thickTop="1" x14ac:dyDescent="0.25">
      <c r="A2" s="50">
        <v>41306</v>
      </c>
      <c r="B2">
        <v>59.967624999999998</v>
      </c>
      <c r="C2">
        <v>24.302752999999999</v>
      </c>
      <c r="D2">
        <v>2.4900000000000002</v>
      </c>
      <c r="E2">
        <v>264.26998900000001</v>
      </c>
      <c r="F2">
        <v>0.5</v>
      </c>
      <c r="G2">
        <v>67.620002999999997</v>
      </c>
      <c r="H2">
        <v>89.138572999999994</v>
      </c>
      <c r="I2">
        <v>57.022148000000001</v>
      </c>
      <c r="J2">
        <v>11.212624</v>
      </c>
      <c r="K2">
        <v>27.758835000000001</v>
      </c>
      <c r="L2">
        <v>101.21880299999999</v>
      </c>
    </row>
    <row r="3" spans="1:12" x14ac:dyDescent="0.25">
      <c r="A3" s="50">
        <v>41334</v>
      </c>
      <c r="B3">
        <v>57.608711</v>
      </c>
      <c r="C3">
        <v>30.153327999999998</v>
      </c>
      <c r="D3">
        <v>2.5499999999999998</v>
      </c>
      <c r="E3">
        <v>266.48998999999998</v>
      </c>
      <c r="F3">
        <v>0.5</v>
      </c>
      <c r="G3">
        <v>75.974875999999995</v>
      </c>
      <c r="H3">
        <v>93.629570000000001</v>
      </c>
      <c r="I3">
        <v>53.965698000000003</v>
      </c>
      <c r="J3">
        <v>11.93985</v>
      </c>
      <c r="K3">
        <v>28.361792000000001</v>
      </c>
      <c r="L3">
        <v>109.251137</v>
      </c>
    </row>
    <row r="4" spans="1:12" x14ac:dyDescent="0.25">
      <c r="A4" s="50">
        <v>41365</v>
      </c>
      <c r="B4">
        <v>56.647956999999998</v>
      </c>
      <c r="C4">
        <v>29.059585999999999</v>
      </c>
      <c r="D4">
        <v>2.82</v>
      </c>
      <c r="E4">
        <v>253.80999800000001</v>
      </c>
      <c r="F4">
        <v>0.5</v>
      </c>
      <c r="G4">
        <v>80.895317000000006</v>
      </c>
      <c r="H4">
        <v>95.676704000000001</v>
      </c>
      <c r="I4">
        <v>57.575713999999998</v>
      </c>
      <c r="J4">
        <v>12.987835</v>
      </c>
      <c r="K4">
        <v>28.957004999999999</v>
      </c>
      <c r="L4">
        <v>119.84802999999999</v>
      </c>
    </row>
    <row r="5" spans="1:12" x14ac:dyDescent="0.25">
      <c r="A5" s="50">
        <v>41395</v>
      </c>
      <c r="B5">
        <v>61.891933000000002</v>
      </c>
      <c r="C5">
        <v>26.787243</v>
      </c>
      <c r="D5">
        <v>4</v>
      </c>
      <c r="E5">
        <v>269.20001200000002</v>
      </c>
      <c r="F5">
        <v>0.5</v>
      </c>
      <c r="G5">
        <v>87.629958999999999</v>
      </c>
      <c r="H5">
        <v>96.735557999999997</v>
      </c>
      <c r="I5">
        <v>59.482253999999998</v>
      </c>
      <c r="J5">
        <v>13.767105000000001</v>
      </c>
      <c r="K5">
        <v>27.371632000000002</v>
      </c>
      <c r="L5">
        <v>118.61724100000001</v>
      </c>
    </row>
    <row r="6" spans="1:12" x14ac:dyDescent="0.25">
      <c r="A6" s="50">
        <v>41426</v>
      </c>
      <c r="B6">
        <v>57.609817999999997</v>
      </c>
      <c r="C6">
        <v>24.514897999999999</v>
      </c>
      <c r="D6">
        <v>4.08</v>
      </c>
      <c r="E6">
        <v>277.69000199999999</v>
      </c>
      <c r="F6">
        <v>0.4</v>
      </c>
      <c r="G6">
        <v>91.122787000000002</v>
      </c>
      <c r="H6">
        <v>97.837288000000001</v>
      </c>
      <c r="I6">
        <v>57.917178999999997</v>
      </c>
      <c r="J6">
        <v>12.827381000000001</v>
      </c>
      <c r="K6">
        <v>27.692364000000001</v>
      </c>
      <c r="L6">
        <v>112.515282</v>
      </c>
    </row>
    <row r="7" spans="1:12" x14ac:dyDescent="0.25">
      <c r="A7" s="50">
        <v>41456</v>
      </c>
      <c r="B7">
        <v>57.570732</v>
      </c>
      <c r="C7">
        <v>28.838011000000002</v>
      </c>
      <c r="D7">
        <v>3.77</v>
      </c>
      <c r="E7">
        <v>301.22000100000002</v>
      </c>
      <c r="F7">
        <v>0.4</v>
      </c>
      <c r="G7">
        <v>93.488913999999994</v>
      </c>
      <c r="H7">
        <v>103.89846799999999</v>
      </c>
      <c r="I7">
        <v>62.892234999999999</v>
      </c>
      <c r="J7">
        <v>13.692758</v>
      </c>
      <c r="K7">
        <v>27.590668000000001</v>
      </c>
      <c r="L7">
        <v>117.05212400000001</v>
      </c>
    </row>
    <row r="8" spans="1:12" x14ac:dyDescent="0.25">
      <c r="A8" s="50">
        <v>41487</v>
      </c>
      <c r="B8">
        <v>57.904967999999997</v>
      </c>
      <c r="C8">
        <v>26.692958999999998</v>
      </c>
      <c r="D8">
        <v>3.27</v>
      </c>
      <c r="E8">
        <v>280.98001099999999</v>
      </c>
      <c r="F8">
        <v>0.4</v>
      </c>
      <c r="G8">
        <v>92.439284999999998</v>
      </c>
      <c r="H8">
        <v>98.987587000000005</v>
      </c>
      <c r="I8">
        <v>63.320030000000003</v>
      </c>
      <c r="J8">
        <v>12.656113</v>
      </c>
      <c r="K8">
        <v>26.800802000000001</v>
      </c>
      <c r="L8">
        <v>124.006828</v>
      </c>
    </row>
    <row r="9" spans="1:12" x14ac:dyDescent="0.25">
      <c r="A9" s="50">
        <v>41518</v>
      </c>
      <c r="B9">
        <v>58.434154999999997</v>
      </c>
      <c r="C9">
        <v>29.616492999999998</v>
      </c>
      <c r="D9">
        <v>3.81</v>
      </c>
      <c r="E9">
        <v>312.64001500000001</v>
      </c>
      <c r="F9">
        <v>0.4</v>
      </c>
      <c r="G9">
        <v>104.994743</v>
      </c>
      <c r="H9">
        <v>102.172623</v>
      </c>
      <c r="I9">
        <v>68.177627999999999</v>
      </c>
      <c r="J9">
        <v>13.245044</v>
      </c>
      <c r="K9">
        <v>26.792877000000001</v>
      </c>
      <c r="L9">
        <v>139.93405200000001</v>
      </c>
    </row>
    <row r="10" spans="1:12" x14ac:dyDescent="0.25">
      <c r="A10" s="50">
        <v>41548</v>
      </c>
      <c r="B10">
        <v>61.682479999999998</v>
      </c>
      <c r="C10">
        <v>33.419055999999998</v>
      </c>
      <c r="D10">
        <v>3.34</v>
      </c>
      <c r="E10">
        <v>364.02999899999998</v>
      </c>
      <c r="F10">
        <v>0.4</v>
      </c>
      <c r="G10">
        <v>116.61119100000001</v>
      </c>
      <c r="H10">
        <v>104.683235</v>
      </c>
      <c r="I10">
        <v>69.297134</v>
      </c>
      <c r="J10">
        <v>15.514583999999999</v>
      </c>
      <c r="K10">
        <v>28.678356000000001</v>
      </c>
      <c r="L10">
        <v>147.23144500000001</v>
      </c>
    </row>
    <row r="11" spans="1:12" x14ac:dyDescent="0.25">
      <c r="A11" s="50">
        <v>41579</v>
      </c>
      <c r="B11">
        <v>64.030861000000002</v>
      </c>
      <c r="C11">
        <v>36.767578</v>
      </c>
      <c r="D11">
        <v>3.64</v>
      </c>
      <c r="E11">
        <v>393.61999500000002</v>
      </c>
      <c r="F11">
        <v>0.4</v>
      </c>
      <c r="G11">
        <v>119.962074</v>
      </c>
      <c r="H11">
        <v>111.274734</v>
      </c>
      <c r="I11">
        <v>69.392371999999995</v>
      </c>
      <c r="J11">
        <v>15.505504</v>
      </c>
      <c r="K11">
        <v>28.2682</v>
      </c>
      <c r="L11">
        <v>146.89489699999999</v>
      </c>
    </row>
    <row r="12" spans="1:12" x14ac:dyDescent="0.25">
      <c r="A12" s="50">
        <v>41609</v>
      </c>
      <c r="B12">
        <v>59.073157999999999</v>
      </c>
      <c r="C12">
        <v>34.792248000000001</v>
      </c>
      <c r="D12">
        <v>3.87</v>
      </c>
      <c r="E12">
        <v>398.790009</v>
      </c>
      <c r="F12">
        <v>0.4</v>
      </c>
      <c r="G12">
        <v>122.408203</v>
      </c>
      <c r="H12">
        <v>105.856117</v>
      </c>
      <c r="I12">
        <v>71.868637000000007</v>
      </c>
      <c r="J12">
        <v>16.274564999999999</v>
      </c>
      <c r="K12">
        <v>28.228054</v>
      </c>
      <c r="L12">
        <v>176.20919799999999</v>
      </c>
    </row>
    <row r="13" spans="1:12" x14ac:dyDescent="0.25">
      <c r="A13" s="50">
        <v>41640</v>
      </c>
      <c r="B13">
        <v>60.016632000000001</v>
      </c>
      <c r="C13">
        <v>37.495193</v>
      </c>
      <c r="D13">
        <v>3.43</v>
      </c>
      <c r="E13">
        <v>358.69000199999999</v>
      </c>
      <c r="F13">
        <v>0.4</v>
      </c>
      <c r="G13">
        <v>112.336769</v>
      </c>
      <c r="H13">
        <v>99.932723999999993</v>
      </c>
      <c r="I13">
        <v>67.389167999999998</v>
      </c>
      <c r="J13">
        <v>15.717468</v>
      </c>
      <c r="K13">
        <v>26.750821999999999</v>
      </c>
      <c r="L13">
        <v>197.26791399999999</v>
      </c>
    </row>
    <row r="14" spans="1:12" x14ac:dyDescent="0.25">
      <c r="A14" s="50">
        <v>41671</v>
      </c>
      <c r="B14">
        <v>61.709235999999997</v>
      </c>
      <c r="C14">
        <v>41.084918999999999</v>
      </c>
      <c r="D14">
        <v>3.71</v>
      </c>
      <c r="E14">
        <v>362.10000600000001</v>
      </c>
      <c r="F14">
        <v>0.4</v>
      </c>
      <c r="G14">
        <v>115.619156</v>
      </c>
      <c r="H14">
        <v>103.881653</v>
      </c>
      <c r="I14">
        <v>73.638633999999996</v>
      </c>
      <c r="J14">
        <v>17.598815999999999</v>
      </c>
      <c r="K14">
        <v>25.976765</v>
      </c>
      <c r="L14">
        <v>220.01426699999999</v>
      </c>
    </row>
    <row r="15" spans="1:12" x14ac:dyDescent="0.25">
      <c r="A15" s="50">
        <v>41699</v>
      </c>
      <c r="B15">
        <v>62.111328</v>
      </c>
      <c r="C15">
        <v>44.386257000000001</v>
      </c>
      <c r="D15">
        <v>4.01</v>
      </c>
      <c r="E15">
        <v>336.36999500000002</v>
      </c>
      <c r="F15">
        <v>0.4</v>
      </c>
      <c r="G15">
        <v>113.177795</v>
      </c>
      <c r="H15">
        <v>99.596435999999997</v>
      </c>
      <c r="I15">
        <v>73.047066000000001</v>
      </c>
      <c r="J15">
        <v>19.113529</v>
      </c>
      <c r="K15">
        <v>28.531317000000001</v>
      </c>
      <c r="L15">
        <v>202.69894400000001</v>
      </c>
    </row>
    <row r="16" spans="1:12" x14ac:dyDescent="0.25">
      <c r="A16" s="50">
        <v>41730</v>
      </c>
      <c r="B16">
        <v>62.955272999999998</v>
      </c>
      <c r="C16">
        <v>44.752529000000003</v>
      </c>
      <c r="D16">
        <v>4.09</v>
      </c>
      <c r="E16">
        <v>304.13000499999998</v>
      </c>
      <c r="F16">
        <v>0.4</v>
      </c>
      <c r="G16">
        <v>116.361465</v>
      </c>
      <c r="H16">
        <v>103.16364299999999</v>
      </c>
      <c r="I16">
        <v>73.611153000000002</v>
      </c>
      <c r="J16">
        <v>19.196152000000001</v>
      </c>
      <c r="K16">
        <v>29.043858</v>
      </c>
      <c r="L16">
        <v>186.037781</v>
      </c>
    </row>
    <row r="17" spans="1:12" x14ac:dyDescent="0.25">
      <c r="A17" s="50">
        <v>41760</v>
      </c>
      <c r="B17">
        <v>64.974273999999994</v>
      </c>
      <c r="C17">
        <v>46.836033</v>
      </c>
      <c r="D17">
        <v>4</v>
      </c>
      <c r="E17">
        <v>312.54998799999998</v>
      </c>
      <c r="F17">
        <v>0.4</v>
      </c>
      <c r="G17">
        <v>121.980209</v>
      </c>
      <c r="H17">
        <v>103.466858</v>
      </c>
      <c r="I17">
        <v>73.190490999999994</v>
      </c>
      <c r="J17">
        <v>19.554188</v>
      </c>
      <c r="K17">
        <v>29.235676000000002</v>
      </c>
      <c r="L17">
        <v>196.147583</v>
      </c>
    </row>
    <row r="18" spans="1:12" x14ac:dyDescent="0.25">
      <c r="A18" s="50">
        <v>41791</v>
      </c>
      <c r="B18">
        <v>67.143508999999995</v>
      </c>
      <c r="C18">
        <v>45.332236999999999</v>
      </c>
      <c r="D18">
        <v>4.1900000000000004</v>
      </c>
      <c r="E18">
        <v>324.77999899999998</v>
      </c>
      <c r="F18">
        <v>0.4</v>
      </c>
      <c r="G18">
        <v>115.390945</v>
      </c>
      <c r="H18">
        <v>103.01438899999999</v>
      </c>
      <c r="I18">
        <v>68.056838999999997</v>
      </c>
      <c r="J18">
        <v>20.245343999999999</v>
      </c>
      <c r="K18">
        <v>29.145018</v>
      </c>
      <c r="L18">
        <v>190.555893</v>
      </c>
    </row>
    <row r="19" spans="1:12" x14ac:dyDescent="0.25">
      <c r="A19" s="50">
        <v>41821</v>
      </c>
      <c r="B19">
        <v>57.822741999999998</v>
      </c>
      <c r="C19">
        <v>41.941257</v>
      </c>
      <c r="D19">
        <v>3.91</v>
      </c>
      <c r="E19">
        <v>312.98998999999998</v>
      </c>
      <c r="F19">
        <v>0.4</v>
      </c>
      <c r="G19">
        <v>109.269051</v>
      </c>
      <c r="H19">
        <v>105.143372</v>
      </c>
      <c r="I19">
        <v>62.482315</v>
      </c>
      <c r="J19">
        <v>18.12396</v>
      </c>
      <c r="K19">
        <v>29.334591</v>
      </c>
      <c r="L19">
        <v>195.73382599999999</v>
      </c>
    </row>
    <row r="20" spans="1:12" x14ac:dyDescent="0.25">
      <c r="A20" s="50">
        <v>41852</v>
      </c>
      <c r="B20">
        <v>59.934299000000003</v>
      </c>
      <c r="C20">
        <v>44.201903999999999</v>
      </c>
      <c r="D20">
        <v>4.17</v>
      </c>
      <c r="E20">
        <v>339.040009</v>
      </c>
      <c r="F20">
        <v>0.4</v>
      </c>
      <c r="G20">
        <v>115.000969</v>
      </c>
      <c r="H20">
        <v>108.638351</v>
      </c>
      <c r="I20">
        <v>63.363700999999999</v>
      </c>
      <c r="J20">
        <v>19.239989999999999</v>
      </c>
      <c r="K20">
        <v>29.18807</v>
      </c>
      <c r="L20">
        <v>177.078506</v>
      </c>
    </row>
    <row r="21" spans="1:12" x14ac:dyDescent="0.25">
      <c r="A21" s="50">
        <v>41883</v>
      </c>
      <c r="B21">
        <v>55.522652000000001</v>
      </c>
      <c r="C21">
        <v>41.646270999999999</v>
      </c>
      <c r="D21">
        <v>3.41</v>
      </c>
      <c r="E21">
        <v>322.44000199999999</v>
      </c>
      <c r="F21">
        <v>0.4</v>
      </c>
      <c r="G21">
        <v>116.22661600000001</v>
      </c>
      <c r="H21">
        <v>112.44268</v>
      </c>
      <c r="I21">
        <v>54.789375</v>
      </c>
      <c r="J21">
        <v>17.924462999999999</v>
      </c>
      <c r="K21">
        <v>29.421842999999999</v>
      </c>
      <c r="L21">
        <v>172.86073300000001</v>
      </c>
    </row>
    <row r="22" spans="1:12" x14ac:dyDescent="0.25">
      <c r="A22" s="50">
        <v>41913</v>
      </c>
      <c r="B22">
        <v>55.267375999999999</v>
      </c>
      <c r="C22">
        <v>50.914814</v>
      </c>
      <c r="D22">
        <v>2.8</v>
      </c>
      <c r="E22">
        <v>305.459991</v>
      </c>
      <c r="F22">
        <v>0.4</v>
      </c>
      <c r="G22">
        <v>113.972908</v>
      </c>
      <c r="H22">
        <v>119.665466</v>
      </c>
      <c r="I22">
        <v>55.084578999999998</v>
      </c>
      <c r="J22">
        <v>18.934681000000001</v>
      </c>
      <c r="K22">
        <v>29.087876999999999</v>
      </c>
      <c r="L22">
        <v>175.56802400000001</v>
      </c>
    </row>
    <row r="23" spans="1:12" x14ac:dyDescent="0.25">
      <c r="A23" s="50">
        <v>41944</v>
      </c>
      <c r="B23">
        <v>55.892181000000001</v>
      </c>
      <c r="C23">
        <v>56.462550999999998</v>
      </c>
      <c r="D23">
        <v>2.79</v>
      </c>
      <c r="E23">
        <v>338.64001500000001</v>
      </c>
      <c r="F23">
        <v>0.4</v>
      </c>
      <c r="G23">
        <v>122.59545900000001</v>
      </c>
      <c r="H23">
        <v>127.51638800000001</v>
      </c>
      <c r="I23">
        <v>52.251117999999998</v>
      </c>
      <c r="J23">
        <v>19.481497000000001</v>
      </c>
      <c r="K23">
        <v>29.928398000000001</v>
      </c>
      <c r="L23">
        <v>165.03450000000001</v>
      </c>
    </row>
    <row r="24" spans="1:12" x14ac:dyDescent="0.25">
      <c r="A24" s="50">
        <v>41974</v>
      </c>
      <c r="B24">
        <v>56.924072000000002</v>
      </c>
      <c r="C24">
        <v>57.288131999999997</v>
      </c>
      <c r="D24">
        <v>2.67</v>
      </c>
      <c r="E24">
        <v>310.35000600000001</v>
      </c>
      <c r="F24">
        <v>1.05</v>
      </c>
      <c r="G24">
        <v>119.29098500000001</v>
      </c>
      <c r="H24">
        <v>127.514687</v>
      </c>
      <c r="I24">
        <v>54.777217999999998</v>
      </c>
      <c r="J24">
        <v>21.354317000000002</v>
      </c>
      <c r="K24">
        <v>28.414217000000001</v>
      </c>
      <c r="L24">
        <v>139.40344200000001</v>
      </c>
    </row>
    <row r="25" spans="1:12" x14ac:dyDescent="0.25">
      <c r="A25" s="50">
        <v>42005</v>
      </c>
      <c r="B25">
        <v>45.900883</v>
      </c>
      <c r="C25">
        <v>65.062668000000002</v>
      </c>
      <c r="D25">
        <v>2.57</v>
      </c>
      <c r="E25">
        <v>354.52999899999998</v>
      </c>
      <c r="F25">
        <v>0.85</v>
      </c>
      <c r="G25">
        <v>133.415359</v>
      </c>
      <c r="H25">
        <v>128.63017300000001</v>
      </c>
      <c r="I25">
        <v>55.372959000000002</v>
      </c>
      <c r="J25">
        <v>22.136590999999999</v>
      </c>
      <c r="K25">
        <v>27.847446000000001</v>
      </c>
      <c r="L25">
        <v>138.64437899999999</v>
      </c>
    </row>
    <row r="26" spans="1:12" x14ac:dyDescent="0.25">
      <c r="A26" s="50">
        <v>42036</v>
      </c>
      <c r="B26">
        <v>53.804667999999999</v>
      </c>
      <c r="C26">
        <v>61.017226999999998</v>
      </c>
      <c r="D26">
        <v>3.11</v>
      </c>
      <c r="E26">
        <v>380.16000400000001</v>
      </c>
      <c r="F26">
        <v>0.87</v>
      </c>
      <c r="G26">
        <v>138.444717</v>
      </c>
      <c r="H26">
        <v>132.20147700000001</v>
      </c>
      <c r="I26">
        <v>61.064331000000003</v>
      </c>
      <c r="J26">
        <v>22.723299000000001</v>
      </c>
      <c r="K26">
        <v>29.649488000000002</v>
      </c>
      <c r="L26">
        <v>133.53715500000001</v>
      </c>
    </row>
    <row r="27" spans="1:12" x14ac:dyDescent="0.25">
      <c r="A27" s="50">
        <v>42064</v>
      </c>
      <c r="B27">
        <v>50.256996000000001</v>
      </c>
      <c r="C27">
        <v>63.644829000000001</v>
      </c>
      <c r="D27">
        <v>2.68</v>
      </c>
      <c r="E27">
        <v>372.10000600000001</v>
      </c>
      <c r="F27">
        <v>1.1000000000000001</v>
      </c>
      <c r="G27">
        <v>138.589935</v>
      </c>
      <c r="H27">
        <v>141.13874799999999</v>
      </c>
      <c r="I27">
        <v>55.132210000000001</v>
      </c>
      <c r="J27">
        <v>21.224277000000001</v>
      </c>
      <c r="K27">
        <v>28.010874000000001</v>
      </c>
      <c r="L27">
        <v>119.117867</v>
      </c>
    </row>
    <row r="28" spans="1:12" x14ac:dyDescent="0.25">
      <c r="A28" s="50">
        <v>42095</v>
      </c>
      <c r="B28">
        <v>57.090896999999998</v>
      </c>
      <c r="C28">
        <v>61.606022000000003</v>
      </c>
      <c r="D28">
        <v>2.2599999999999998</v>
      </c>
      <c r="E28">
        <v>421.77999899999998</v>
      </c>
      <c r="F28">
        <v>1.1000000000000001</v>
      </c>
      <c r="G28">
        <v>132.36596700000001</v>
      </c>
      <c r="H28">
        <v>133.26667800000001</v>
      </c>
      <c r="I28">
        <v>57.278495999999997</v>
      </c>
      <c r="J28">
        <v>19.586599</v>
      </c>
      <c r="K28">
        <v>29.718119000000002</v>
      </c>
      <c r="L28">
        <v>105.103455</v>
      </c>
    </row>
    <row r="29" spans="1:12" x14ac:dyDescent="0.25">
      <c r="A29" s="50">
        <v>42125</v>
      </c>
      <c r="B29">
        <v>57.521225000000001</v>
      </c>
      <c r="C29">
        <v>62.163806999999998</v>
      </c>
      <c r="D29">
        <v>2.2799999999999998</v>
      </c>
      <c r="E29">
        <v>429.23001099999999</v>
      </c>
      <c r="F29">
        <v>1.02</v>
      </c>
      <c r="G29">
        <v>129.76185599999999</v>
      </c>
      <c r="H29">
        <v>133.20152300000001</v>
      </c>
      <c r="I29">
        <v>55.211792000000003</v>
      </c>
      <c r="J29">
        <v>19.577244</v>
      </c>
      <c r="K29">
        <v>30.058363</v>
      </c>
      <c r="L29">
        <v>95.281052000000003</v>
      </c>
    </row>
    <row r="30" spans="1:12" x14ac:dyDescent="0.25">
      <c r="A30" s="50">
        <v>42156</v>
      </c>
      <c r="B30">
        <v>52.854492</v>
      </c>
      <c r="C30">
        <v>62.145763000000002</v>
      </c>
      <c r="D30">
        <v>2.4</v>
      </c>
      <c r="E30">
        <v>434.08999599999999</v>
      </c>
      <c r="F30">
        <v>0.95</v>
      </c>
      <c r="G30">
        <v>128.92057800000001</v>
      </c>
      <c r="H30">
        <v>126.167305</v>
      </c>
      <c r="I30">
        <v>50.750038000000004</v>
      </c>
      <c r="J30">
        <v>18.568677999999998</v>
      </c>
      <c r="K30">
        <v>30.911208999999999</v>
      </c>
      <c r="L30">
        <v>93.782013000000006</v>
      </c>
    </row>
    <row r="31" spans="1:12" x14ac:dyDescent="0.25">
      <c r="A31" s="50">
        <v>42186</v>
      </c>
      <c r="B31">
        <v>52.076991999999997</v>
      </c>
      <c r="C31">
        <v>73.064453</v>
      </c>
      <c r="D31">
        <v>1.93</v>
      </c>
      <c r="E31">
        <v>536.15002400000003</v>
      </c>
      <c r="F31">
        <v>0.9</v>
      </c>
      <c r="G31">
        <v>133.98558</v>
      </c>
      <c r="H31">
        <v>135.733093</v>
      </c>
      <c r="I31">
        <v>47.023212000000001</v>
      </c>
      <c r="J31">
        <v>17.580483999999998</v>
      </c>
      <c r="K31">
        <v>30.232413999999999</v>
      </c>
      <c r="L31">
        <v>98.116112000000001</v>
      </c>
    </row>
    <row r="32" spans="1:12" x14ac:dyDescent="0.25">
      <c r="A32" s="50">
        <v>42217</v>
      </c>
      <c r="B32">
        <v>43.439124999999997</v>
      </c>
      <c r="C32">
        <v>73.537056000000007</v>
      </c>
      <c r="D32">
        <v>1.78</v>
      </c>
      <c r="E32">
        <v>512.89001499999995</v>
      </c>
      <c r="F32">
        <v>0.87</v>
      </c>
      <c r="G32">
        <v>121.44853999999999</v>
      </c>
      <c r="H32">
        <v>130.82879600000001</v>
      </c>
      <c r="I32">
        <v>40.987884999999999</v>
      </c>
      <c r="J32">
        <v>15.961722999999999</v>
      </c>
      <c r="K32">
        <v>29.488555999999999</v>
      </c>
      <c r="L32">
        <v>74.630211000000003</v>
      </c>
    </row>
    <row r="33" spans="1:12" x14ac:dyDescent="0.25">
      <c r="A33" s="50">
        <v>42248</v>
      </c>
      <c r="B33">
        <v>42.372608</v>
      </c>
      <c r="C33">
        <v>76.827049000000002</v>
      </c>
      <c r="D33">
        <v>1.72</v>
      </c>
      <c r="E33">
        <v>511.89001500000001</v>
      </c>
      <c r="F33">
        <v>0.92</v>
      </c>
      <c r="G33">
        <v>122.47590599999999</v>
      </c>
      <c r="H33">
        <v>135.42247</v>
      </c>
      <c r="I33">
        <v>32.850375999999997</v>
      </c>
      <c r="J33">
        <v>16.230198000000001</v>
      </c>
      <c r="K33">
        <v>28.730183</v>
      </c>
      <c r="L33">
        <v>50.740443999999997</v>
      </c>
    </row>
    <row r="34" spans="1:12" x14ac:dyDescent="0.25">
      <c r="A34" s="50">
        <v>42278</v>
      </c>
      <c r="B34">
        <v>51.781162000000002</v>
      </c>
      <c r="C34">
        <v>73.732703999999998</v>
      </c>
      <c r="D34">
        <v>2.12</v>
      </c>
      <c r="E34">
        <v>625.90002400000003</v>
      </c>
      <c r="F34">
        <v>1.19</v>
      </c>
      <c r="G34">
        <v>138.48805200000001</v>
      </c>
      <c r="H34">
        <v>148.11509699999999</v>
      </c>
      <c r="I34">
        <v>39.627628000000001</v>
      </c>
      <c r="J34">
        <v>17.633278000000001</v>
      </c>
      <c r="K34">
        <v>29.550288999999999</v>
      </c>
      <c r="L34">
        <v>66.816520999999995</v>
      </c>
    </row>
    <row r="35" spans="1:12" x14ac:dyDescent="0.25">
      <c r="A35" s="50">
        <v>42309</v>
      </c>
      <c r="B35">
        <v>51.819862000000001</v>
      </c>
      <c r="C35">
        <v>77.097815999999995</v>
      </c>
      <c r="D35">
        <v>2.36</v>
      </c>
      <c r="E35">
        <v>664.79998799999998</v>
      </c>
      <c r="F35">
        <v>1.33</v>
      </c>
      <c r="G35">
        <v>136.037598</v>
      </c>
      <c r="H35">
        <v>151.206299</v>
      </c>
      <c r="I35">
        <v>41.827540999999997</v>
      </c>
      <c r="J35">
        <v>17.756519000000001</v>
      </c>
      <c r="K35">
        <v>30.116309999999999</v>
      </c>
      <c r="L35">
        <v>59.958163999999996</v>
      </c>
    </row>
    <row r="36" spans="1:12" x14ac:dyDescent="0.25">
      <c r="A36" s="50">
        <v>42339</v>
      </c>
      <c r="B36">
        <v>54.190266000000001</v>
      </c>
      <c r="C36">
        <v>78.055640999999994</v>
      </c>
      <c r="D36">
        <v>2.87</v>
      </c>
      <c r="E36">
        <v>675.89001499999995</v>
      </c>
      <c r="F36">
        <v>1.28</v>
      </c>
      <c r="G36">
        <v>136.06938199999999</v>
      </c>
      <c r="H36">
        <v>151.67224100000001</v>
      </c>
      <c r="I36">
        <v>38.089641999999998</v>
      </c>
      <c r="J36">
        <v>17.441416</v>
      </c>
      <c r="K36">
        <v>30.778213999999998</v>
      </c>
      <c r="L36">
        <v>66.540237000000005</v>
      </c>
    </row>
    <row r="37" spans="1:12" x14ac:dyDescent="0.25">
      <c r="A37" s="50">
        <v>42370</v>
      </c>
      <c r="B37">
        <v>51.231667000000002</v>
      </c>
      <c r="C37">
        <v>68.253844999999998</v>
      </c>
      <c r="D37">
        <v>2.2000000000000002</v>
      </c>
      <c r="E37">
        <v>587</v>
      </c>
      <c r="F37">
        <v>1.1499999999999999</v>
      </c>
      <c r="G37">
        <v>113.050797</v>
      </c>
      <c r="H37">
        <v>141.92387400000001</v>
      </c>
      <c r="I37">
        <v>34.914577000000001</v>
      </c>
      <c r="J37">
        <v>17.756278999999999</v>
      </c>
      <c r="K37">
        <v>32.254063000000002</v>
      </c>
      <c r="L37">
        <v>64.761077999999998</v>
      </c>
    </row>
    <row r="38" spans="1:12" x14ac:dyDescent="0.25">
      <c r="A38" s="50">
        <v>42401</v>
      </c>
      <c r="B38">
        <v>54.715885</v>
      </c>
      <c r="C38">
        <v>71.647155999999995</v>
      </c>
      <c r="D38">
        <v>2.14</v>
      </c>
      <c r="E38">
        <v>552.52002000000005</v>
      </c>
      <c r="F38">
        <v>1.18</v>
      </c>
      <c r="G38">
        <v>111.215721</v>
      </c>
      <c r="H38">
        <v>140.90020799999999</v>
      </c>
      <c r="I38">
        <v>36.791283</v>
      </c>
      <c r="J38">
        <v>17.460498999999999</v>
      </c>
      <c r="K38">
        <v>33.515217</v>
      </c>
      <c r="L38">
        <v>79.321274000000003</v>
      </c>
    </row>
    <row r="39" spans="1:12" x14ac:dyDescent="0.25">
      <c r="A39" s="50">
        <v>42430</v>
      </c>
      <c r="B39">
        <v>62.219611999999998</v>
      </c>
      <c r="C39">
        <v>79.823150999999996</v>
      </c>
      <c r="D39">
        <v>2.85</v>
      </c>
      <c r="E39">
        <v>593.64001499999995</v>
      </c>
      <c r="F39">
        <v>1.33</v>
      </c>
      <c r="G39">
        <v>120.564941</v>
      </c>
      <c r="H39">
        <v>148.391998</v>
      </c>
      <c r="I39">
        <v>39.459724000000001</v>
      </c>
      <c r="J39">
        <v>20.076699999999999</v>
      </c>
      <c r="K39">
        <v>35.528851000000003</v>
      </c>
      <c r="L39">
        <v>90.428252999999998</v>
      </c>
    </row>
    <row r="40" spans="1:12" x14ac:dyDescent="0.25">
      <c r="A40" s="50">
        <v>42461</v>
      </c>
      <c r="B40">
        <v>64.712256999999994</v>
      </c>
      <c r="C40">
        <v>68.543571</v>
      </c>
      <c r="D40">
        <v>3.55</v>
      </c>
      <c r="E40">
        <v>659.59002699999996</v>
      </c>
      <c r="F40">
        <v>1.52</v>
      </c>
      <c r="G40">
        <v>128.03019699999999</v>
      </c>
      <c r="H40">
        <v>139.493011</v>
      </c>
      <c r="I40">
        <v>42.456043000000001</v>
      </c>
      <c r="J40">
        <v>17.94313</v>
      </c>
      <c r="K40">
        <v>35.211384000000002</v>
      </c>
      <c r="L40">
        <v>85.463065999999998</v>
      </c>
    </row>
    <row r="41" spans="1:12" x14ac:dyDescent="0.25">
      <c r="A41" s="50">
        <v>42491</v>
      </c>
      <c r="B41">
        <v>76.782218999999998</v>
      </c>
      <c r="C41">
        <v>64.621528999999995</v>
      </c>
      <c r="D41">
        <v>4.57</v>
      </c>
      <c r="E41">
        <v>722.78997800000002</v>
      </c>
      <c r="F41">
        <v>1.37</v>
      </c>
      <c r="G41">
        <v>119.81461299999999</v>
      </c>
      <c r="H41">
        <v>140.51004</v>
      </c>
      <c r="I41">
        <v>46.607436999999997</v>
      </c>
      <c r="J41">
        <v>20.076699999999999</v>
      </c>
      <c r="K41">
        <v>35.951042000000001</v>
      </c>
      <c r="L41">
        <v>93.089889999999997</v>
      </c>
    </row>
    <row r="42" spans="1:12" x14ac:dyDescent="0.25">
      <c r="A42" s="50">
        <v>42522</v>
      </c>
      <c r="B42">
        <v>77.574493000000004</v>
      </c>
      <c r="C42">
        <v>56.968322999999998</v>
      </c>
      <c r="D42">
        <v>5.14</v>
      </c>
      <c r="E42">
        <v>715.61999500000002</v>
      </c>
      <c r="F42">
        <v>1.59</v>
      </c>
      <c r="G42">
        <v>124.35391199999999</v>
      </c>
      <c r="H42">
        <v>148.32086200000001</v>
      </c>
      <c r="I42">
        <v>45.449368</v>
      </c>
      <c r="J42">
        <v>19.816423</v>
      </c>
      <c r="K42">
        <v>39.679295000000003</v>
      </c>
      <c r="L42">
        <v>88.199944000000002</v>
      </c>
    </row>
    <row r="43" spans="1:12" x14ac:dyDescent="0.25">
      <c r="A43" s="50">
        <v>42552</v>
      </c>
      <c r="B43">
        <v>82.643883000000002</v>
      </c>
      <c r="C43">
        <v>65.695853999999997</v>
      </c>
      <c r="D43">
        <v>6.86</v>
      </c>
      <c r="E43">
        <v>758.80999799999995</v>
      </c>
      <c r="F43">
        <v>2.21</v>
      </c>
      <c r="G43">
        <v>127.982956</v>
      </c>
      <c r="H43">
        <v>157.935654</v>
      </c>
      <c r="I43">
        <v>46.839602999999997</v>
      </c>
      <c r="J43">
        <v>21.500043999999999</v>
      </c>
      <c r="K43">
        <v>39.752758</v>
      </c>
      <c r="L43">
        <v>95.313156000000006</v>
      </c>
    </row>
    <row r="44" spans="1:12" x14ac:dyDescent="0.25">
      <c r="A44" s="50">
        <v>42583</v>
      </c>
      <c r="B44">
        <v>78.520034999999993</v>
      </c>
      <c r="C44">
        <v>65.998810000000006</v>
      </c>
      <c r="D44">
        <v>7.4</v>
      </c>
      <c r="E44">
        <v>769.15997300000004</v>
      </c>
      <c r="F44">
        <v>2.58</v>
      </c>
      <c r="G44">
        <v>123.951752</v>
      </c>
      <c r="H44">
        <v>153.090485</v>
      </c>
      <c r="I44">
        <v>46.248446999999999</v>
      </c>
      <c r="J44">
        <v>21.954819000000001</v>
      </c>
      <c r="K44">
        <v>37.959994999999999</v>
      </c>
      <c r="L44">
        <v>86.915488999999994</v>
      </c>
    </row>
    <row r="45" spans="1:12" x14ac:dyDescent="0.25">
      <c r="A45" s="50">
        <v>42614</v>
      </c>
      <c r="B45">
        <v>83.939948999999999</v>
      </c>
      <c r="C45">
        <v>64.635497999999998</v>
      </c>
      <c r="D45">
        <v>6.91</v>
      </c>
      <c r="E45">
        <v>837.30999799999995</v>
      </c>
      <c r="F45">
        <v>3.43</v>
      </c>
      <c r="G45">
        <v>127.18987300000001</v>
      </c>
      <c r="H45">
        <v>144.429565</v>
      </c>
      <c r="I45">
        <v>47.627814999999998</v>
      </c>
      <c r="J45">
        <v>23.020802</v>
      </c>
      <c r="K45">
        <v>37.709282000000002</v>
      </c>
      <c r="L45">
        <v>95.273551999999995</v>
      </c>
    </row>
    <row r="46" spans="1:12" x14ac:dyDescent="0.25">
      <c r="A46" s="50">
        <v>42644</v>
      </c>
      <c r="B46">
        <v>82.359511999999995</v>
      </c>
      <c r="C46">
        <v>70.877243000000007</v>
      </c>
      <c r="D46">
        <v>7.23</v>
      </c>
      <c r="E46">
        <v>789.82000700000003</v>
      </c>
      <c r="F46">
        <v>3.8</v>
      </c>
      <c r="G46">
        <v>137.510651</v>
      </c>
      <c r="H46">
        <v>140.03540000000001</v>
      </c>
      <c r="I46">
        <v>46.357384000000003</v>
      </c>
      <c r="J46">
        <v>22.105808</v>
      </c>
      <c r="K46">
        <v>34.162140000000001</v>
      </c>
      <c r="L46">
        <v>92.466804999999994</v>
      </c>
    </row>
    <row r="47" spans="1:12" x14ac:dyDescent="0.25">
      <c r="A47" s="50">
        <v>42675</v>
      </c>
      <c r="B47">
        <v>86.529228000000003</v>
      </c>
      <c r="C47">
        <v>80.740395000000007</v>
      </c>
      <c r="D47">
        <v>8.91</v>
      </c>
      <c r="E47">
        <v>750.57000700000003</v>
      </c>
      <c r="F47">
        <v>5.2</v>
      </c>
      <c r="G47">
        <v>145.35983300000001</v>
      </c>
      <c r="H47">
        <v>142.15673799999999</v>
      </c>
      <c r="I47">
        <v>55.482532999999997</v>
      </c>
      <c r="J47">
        <v>23.390692000000001</v>
      </c>
      <c r="K47">
        <v>36.307499</v>
      </c>
      <c r="L47">
        <v>99.742867000000004</v>
      </c>
    </row>
    <row r="48" spans="1:12" x14ac:dyDescent="0.25">
      <c r="A48" s="50">
        <v>42705</v>
      </c>
      <c r="B48">
        <v>89.397773999999998</v>
      </c>
      <c r="C48">
        <v>87.408760000000001</v>
      </c>
      <c r="D48">
        <v>11.34</v>
      </c>
      <c r="E48">
        <v>768.65997300000004</v>
      </c>
      <c r="F48">
        <v>5.04</v>
      </c>
      <c r="G48">
        <v>151.45721399999999</v>
      </c>
      <c r="H48">
        <v>152.09356700000001</v>
      </c>
      <c r="I48">
        <v>55.917538</v>
      </c>
      <c r="J48">
        <v>23.760861999999999</v>
      </c>
      <c r="K48">
        <v>37.952281999999997</v>
      </c>
      <c r="L48">
        <v>90.390418999999994</v>
      </c>
    </row>
    <row r="49" spans="1:12" x14ac:dyDescent="0.25">
      <c r="A49" s="50">
        <v>42736</v>
      </c>
      <c r="B49">
        <v>91.626007000000001</v>
      </c>
      <c r="C49">
        <v>92.422966000000002</v>
      </c>
      <c r="D49">
        <v>10.37</v>
      </c>
      <c r="E49">
        <v>823.47997999999995</v>
      </c>
      <c r="F49">
        <v>5.14</v>
      </c>
      <c r="G49">
        <v>158.98727400000001</v>
      </c>
      <c r="H49">
        <v>155.741287</v>
      </c>
      <c r="I49">
        <v>59.648345999999997</v>
      </c>
      <c r="J49">
        <v>25.934290000000001</v>
      </c>
      <c r="K49">
        <v>39.625262999999997</v>
      </c>
      <c r="L49">
        <v>99.785583000000003</v>
      </c>
    </row>
    <row r="50" spans="1:12" x14ac:dyDescent="0.25">
      <c r="A50" s="50">
        <v>42767</v>
      </c>
      <c r="B50">
        <v>100.398926</v>
      </c>
      <c r="C50">
        <v>96.363395999999995</v>
      </c>
      <c r="D50">
        <v>14.46</v>
      </c>
      <c r="E50">
        <v>845.03997800000002</v>
      </c>
      <c r="F50">
        <v>6.75</v>
      </c>
      <c r="G50">
        <v>175.341309</v>
      </c>
      <c r="H50">
        <v>168.308899</v>
      </c>
      <c r="I50">
        <v>57.129950999999998</v>
      </c>
      <c r="J50">
        <v>27.030795999999999</v>
      </c>
      <c r="K50">
        <v>39.734005000000003</v>
      </c>
      <c r="L50">
        <v>94.591201999999996</v>
      </c>
    </row>
    <row r="51" spans="1:12" x14ac:dyDescent="0.25">
      <c r="A51" s="50">
        <v>42795</v>
      </c>
      <c r="B51">
        <v>104.483711</v>
      </c>
      <c r="C51">
        <v>91.128754000000001</v>
      </c>
      <c r="D51">
        <v>14.55</v>
      </c>
      <c r="E51">
        <v>886.53997800000002</v>
      </c>
      <c r="F51">
        <v>6.71</v>
      </c>
      <c r="G51">
        <v>173.54278600000001</v>
      </c>
      <c r="H51">
        <v>159.72311400000001</v>
      </c>
      <c r="I51">
        <v>68.998146000000006</v>
      </c>
      <c r="J51">
        <v>26.583099000000001</v>
      </c>
      <c r="K51">
        <v>39.505814000000001</v>
      </c>
      <c r="L51">
        <v>113.324951</v>
      </c>
    </row>
    <row r="52" spans="1:12" x14ac:dyDescent="0.25">
      <c r="A52" s="50">
        <v>42826</v>
      </c>
      <c r="B52">
        <v>108.053467</v>
      </c>
      <c r="C52">
        <v>84.083115000000006</v>
      </c>
      <c r="D52">
        <v>13.3</v>
      </c>
      <c r="E52">
        <v>924.98999000000003</v>
      </c>
      <c r="F52">
        <v>6.14</v>
      </c>
      <c r="G52">
        <v>181.36331200000001</v>
      </c>
      <c r="H52">
        <v>169.086105</v>
      </c>
      <c r="I52">
        <v>72.801536999999996</v>
      </c>
      <c r="J52">
        <v>28.404533000000001</v>
      </c>
      <c r="K52">
        <v>37.680275000000002</v>
      </c>
      <c r="L52">
        <v>121.630775</v>
      </c>
    </row>
    <row r="53" spans="1:12" x14ac:dyDescent="0.25">
      <c r="A53" s="50">
        <v>42856</v>
      </c>
      <c r="B53">
        <v>112.70657300000001</v>
      </c>
      <c r="C53">
        <v>86.019927999999993</v>
      </c>
      <c r="D53">
        <v>11.19</v>
      </c>
      <c r="E53">
        <v>994.61999500000002</v>
      </c>
      <c r="F53">
        <v>5.24</v>
      </c>
      <c r="G53">
        <v>184.110794</v>
      </c>
      <c r="H53">
        <v>171.857834</v>
      </c>
      <c r="I53">
        <v>74.929001</v>
      </c>
      <c r="J53">
        <v>28.650673000000001</v>
      </c>
      <c r="K53">
        <v>37.072006000000002</v>
      </c>
      <c r="L53">
        <v>127.256973</v>
      </c>
    </row>
    <row r="54" spans="1:12" x14ac:dyDescent="0.25">
      <c r="A54" s="50">
        <v>42887</v>
      </c>
      <c r="B54">
        <v>104.70996100000001</v>
      </c>
      <c r="C54">
        <v>89.019463000000002</v>
      </c>
      <c r="D54">
        <v>12.48</v>
      </c>
      <c r="E54">
        <v>968</v>
      </c>
      <c r="F54">
        <v>5.35</v>
      </c>
      <c r="G54">
        <v>195.526443</v>
      </c>
      <c r="H54">
        <v>158.94860800000001</v>
      </c>
      <c r="I54">
        <v>72.622589000000005</v>
      </c>
      <c r="J54">
        <v>29.741904999999999</v>
      </c>
      <c r="K54">
        <v>36.302276999999997</v>
      </c>
      <c r="L54">
        <v>133.170151</v>
      </c>
    </row>
    <row r="55" spans="1:12" x14ac:dyDescent="0.25">
      <c r="A55" s="50">
        <v>42917</v>
      </c>
      <c r="B55">
        <v>115.220871</v>
      </c>
      <c r="C55">
        <v>84.526832999999996</v>
      </c>
      <c r="D55">
        <v>13.61</v>
      </c>
      <c r="E55">
        <v>987.78002900000001</v>
      </c>
      <c r="F55">
        <v>6.46</v>
      </c>
      <c r="G55">
        <v>239.73370399999999</v>
      </c>
      <c r="H55">
        <v>157.53733800000001</v>
      </c>
      <c r="I55">
        <v>76.102760000000004</v>
      </c>
      <c r="J55">
        <v>28.841234</v>
      </c>
      <c r="K55">
        <v>37.52422</v>
      </c>
      <c r="L55">
        <v>128.42401100000001</v>
      </c>
    </row>
    <row r="56" spans="1:12" x14ac:dyDescent="0.25">
      <c r="A56" s="50">
        <v>42948</v>
      </c>
      <c r="B56">
        <v>115.678566</v>
      </c>
      <c r="C56">
        <v>74.044037000000003</v>
      </c>
      <c r="D56">
        <v>13.02</v>
      </c>
      <c r="E56">
        <v>980.59997599999997</v>
      </c>
      <c r="F56">
        <v>5.98</v>
      </c>
      <c r="G56">
        <v>236.96519499999999</v>
      </c>
      <c r="H56">
        <v>155.77821399999999</v>
      </c>
      <c r="I56">
        <v>85.907050999999996</v>
      </c>
      <c r="J56">
        <v>28.465132000000001</v>
      </c>
      <c r="K56">
        <v>36.511822000000002</v>
      </c>
      <c r="L56">
        <v>138.00567599999999</v>
      </c>
    </row>
    <row r="57" spans="1:12" x14ac:dyDescent="0.25">
      <c r="A57" s="50">
        <v>42979</v>
      </c>
      <c r="B57">
        <v>135.62828099999999</v>
      </c>
      <c r="C57">
        <v>75.925399999999996</v>
      </c>
      <c r="D57">
        <v>12.75</v>
      </c>
      <c r="E57">
        <v>961.34997599999997</v>
      </c>
      <c r="F57">
        <v>7.12</v>
      </c>
      <c r="G57">
        <v>252.850739</v>
      </c>
      <c r="H57">
        <v>163.80392499999999</v>
      </c>
      <c r="I57">
        <v>88.985832000000002</v>
      </c>
      <c r="J57">
        <v>29.773703000000001</v>
      </c>
      <c r="K57">
        <v>38.178539000000001</v>
      </c>
      <c r="L57">
        <v>148.43524199999999</v>
      </c>
    </row>
    <row r="58" spans="1:12" x14ac:dyDescent="0.25">
      <c r="A58" s="50">
        <v>43009</v>
      </c>
      <c r="B58">
        <v>140.54345699999999</v>
      </c>
      <c r="C58">
        <v>65.731667000000002</v>
      </c>
      <c r="D58">
        <v>10.99</v>
      </c>
      <c r="E58">
        <v>1105.280029</v>
      </c>
      <c r="F58">
        <v>7.7</v>
      </c>
      <c r="G58">
        <v>256.60058600000002</v>
      </c>
      <c r="H58">
        <v>160.60342399999999</v>
      </c>
      <c r="I58">
        <v>92.69838</v>
      </c>
      <c r="J58">
        <v>31.156905999999999</v>
      </c>
      <c r="K58">
        <v>32.798264000000003</v>
      </c>
      <c r="L58">
        <v>147.00990300000001</v>
      </c>
    </row>
    <row r="59" spans="1:12" x14ac:dyDescent="0.25">
      <c r="A59" s="50">
        <v>43040</v>
      </c>
      <c r="B59">
        <v>133.98962399999999</v>
      </c>
      <c r="C59">
        <v>68.857483000000002</v>
      </c>
      <c r="D59">
        <v>10.89</v>
      </c>
      <c r="E59">
        <v>1176.75</v>
      </c>
      <c r="F59">
        <v>11.48</v>
      </c>
      <c r="G59">
        <v>275.31994600000002</v>
      </c>
      <c r="H59">
        <v>183.88433800000001</v>
      </c>
      <c r="I59">
        <v>94.235695000000007</v>
      </c>
      <c r="J59">
        <v>32.231625000000001</v>
      </c>
      <c r="K59">
        <v>35.904446</v>
      </c>
      <c r="L59">
        <v>157.565414</v>
      </c>
    </row>
    <row r="60" spans="1:12" x14ac:dyDescent="0.25">
      <c r="A60" s="50">
        <v>43070</v>
      </c>
      <c r="B60">
        <v>127.57543200000001</v>
      </c>
      <c r="C60">
        <v>73.510002</v>
      </c>
      <c r="D60">
        <v>10.28</v>
      </c>
      <c r="E60">
        <v>1169.469971</v>
      </c>
      <c r="F60">
        <v>18.700001</v>
      </c>
      <c r="G60">
        <v>294.91000400000001</v>
      </c>
      <c r="H60">
        <v>186.11999499999999</v>
      </c>
      <c r="I60">
        <v>94.495247000000006</v>
      </c>
      <c r="J60">
        <v>31.99</v>
      </c>
      <c r="K60">
        <v>38.371765000000003</v>
      </c>
      <c r="L60">
        <v>168.58999600000001</v>
      </c>
    </row>
    <row r="61" spans="1:12" x14ac:dyDescent="0.25">
      <c r="A61" s="50">
        <v>43101</v>
      </c>
      <c r="B61">
        <v>111.589996</v>
      </c>
      <c r="C61">
        <v>65.730002999999996</v>
      </c>
      <c r="D61">
        <v>13.74</v>
      </c>
      <c r="E61">
        <v>1450.8900149999999</v>
      </c>
      <c r="F61">
        <v>17.670000000000002</v>
      </c>
      <c r="G61">
        <v>354.36999500000002</v>
      </c>
      <c r="H61">
        <v>194.86999499999999</v>
      </c>
      <c r="I61">
        <v>91.330001999999993</v>
      </c>
      <c r="J61">
        <v>31.219999000000001</v>
      </c>
      <c r="K61">
        <v>36.960456999999998</v>
      </c>
      <c r="L61">
        <v>165.58999600000001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workbookViewId="0">
      <selection activeCell="T11" sqref="T11"/>
    </sheetView>
  </sheetViews>
  <sheetFormatPr defaultRowHeight="15" x14ac:dyDescent="0.25"/>
  <cols>
    <col min="1" max="1" width="14.28515625" style="14" customWidth="1"/>
    <col min="13" max="13" width="10.42578125" bestFit="1" customWidth="1"/>
    <col min="15" max="15" width="13.5703125" customWidth="1"/>
    <col min="16" max="16" width="23" bestFit="1" customWidth="1"/>
    <col min="18" max="18" width="11" bestFit="1" customWidth="1"/>
    <col min="19" max="19" width="26.140625" bestFit="1" customWidth="1"/>
    <col min="20" max="20" width="13.85546875" bestFit="1" customWidth="1"/>
    <col min="21" max="21" width="4" customWidth="1"/>
  </cols>
  <sheetData>
    <row r="1" spans="1:41" ht="15.75" thickBot="1" x14ac:dyDescent="0.3">
      <c r="A1" s="25" t="str">
        <f>Raw_data!A1</f>
        <v>Date</v>
      </c>
      <c r="B1" s="25" t="str">
        <f>Raw_data!B1</f>
        <v>ALB</v>
      </c>
      <c r="C1" s="25" t="str">
        <f>Raw_data!C1</f>
        <v>ALK</v>
      </c>
      <c r="D1" s="25" t="str">
        <f>Raw_data!D1</f>
        <v>AMD</v>
      </c>
      <c r="E1" s="25" t="str">
        <f>Raw_data!E1</f>
        <v>AMZN</v>
      </c>
      <c r="F1" s="25" t="str">
        <f>Raw_data!F1</f>
        <v>APHQF</v>
      </c>
      <c r="G1" s="25" t="str">
        <f>Raw_data!G1</f>
        <v>BA</v>
      </c>
      <c r="H1" s="25" t="str">
        <f>Raw_data!H1</f>
        <v>COST</v>
      </c>
      <c r="I1" s="25" t="str">
        <f>Raw_data!I1</f>
        <v>FMC</v>
      </c>
      <c r="J1" s="25" t="str">
        <f>Raw_data!J1</f>
        <v>GLW</v>
      </c>
      <c r="K1" s="25" t="str">
        <f>Raw_data!K1</f>
        <v>T</v>
      </c>
      <c r="L1" s="25" t="str">
        <f>Raw_data!L1</f>
        <v>WYNN</v>
      </c>
      <c r="M1" s="14"/>
      <c r="N1" s="16" t="s">
        <v>30</v>
      </c>
      <c r="O1" s="15" t="s">
        <v>1</v>
      </c>
      <c r="P1" s="15" t="s">
        <v>76</v>
      </c>
      <c r="Q1" s="18" t="s">
        <v>77</v>
      </c>
      <c r="R1" s="18" t="s">
        <v>79</v>
      </c>
      <c r="S1" s="18" t="s">
        <v>80</v>
      </c>
      <c r="T1" s="18" t="s">
        <v>81</v>
      </c>
      <c r="U1" s="51"/>
      <c r="W1" s="52" t="str">
        <f>B1</f>
        <v>ALB</v>
      </c>
      <c r="X1" s="52" t="str">
        <f t="shared" ref="X1:AO1" si="0">C1</f>
        <v>ALK</v>
      </c>
      <c r="Y1" s="52" t="str">
        <f t="shared" si="0"/>
        <v>AMD</v>
      </c>
      <c r="Z1" s="52" t="str">
        <f t="shared" si="0"/>
        <v>AMZN</v>
      </c>
      <c r="AA1" s="52" t="str">
        <f t="shared" si="0"/>
        <v>APHQF</v>
      </c>
      <c r="AB1" s="52" t="str">
        <f t="shared" si="0"/>
        <v>BA</v>
      </c>
      <c r="AC1" s="52" t="str">
        <f t="shared" si="0"/>
        <v>COST</v>
      </c>
      <c r="AD1" s="52" t="str">
        <f t="shared" si="0"/>
        <v>FMC</v>
      </c>
      <c r="AE1" s="52" t="str">
        <f t="shared" si="0"/>
        <v>GLW</v>
      </c>
      <c r="AF1" s="52" t="str">
        <f t="shared" si="0"/>
        <v>T</v>
      </c>
      <c r="AG1" s="52" t="str">
        <f t="shared" si="0"/>
        <v>WYNN</v>
      </c>
      <c r="AH1" s="14"/>
      <c r="AI1" s="14"/>
      <c r="AJ1" s="14"/>
      <c r="AK1" s="14"/>
      <c r="AL1" s="14"/>
      <c r="AM1" s="14"/>
      <c r="AN1" s="14"/>
      <c r="AO1" s="14"/>
    </row>
    <row r="2" spans="1:41" ht="15.75" thickTop="1" x14ac:dyDescent="0.25">
      <c r="A2" s="26">
        <f>Raw_data!A2</f>
        <v>41306</v>
      </c>
      <c r="B2" s="33" t="s">
        <v>75</v>
      </c>
      <c r="C2" s="33"/>
      <c r="D2" s="33"/>
      <c r="E2" s="33"/>
      <c r="F2" s="33"/>
      <c r="G2" s="33"/>
      <c r="H2" s="33"/>
      <c r="I2" s="33"/>
      <c r="J2" s="33"/>
      <c r="K2" s="33"/>
      <c r="L2" s="33"/>
      <c r="N2" s="17">
        <v>1</v>
      </c>
      <c r="O2" s="14" t="str">
        <f>B1</f>
        <v>ALB</v>
      </c>
      <c r="P2" s="20">
        <f>AVERAGE(B3:B61)</f>
        <v>1.3780082904033522E-2</v>
      </c>
      <c r="Q2" s="19">
        <f>_xlfn.STDEV.S(B3:B61)</f>
        <v>8.0962525106015315E-2</v>
      </c>
      <c r="R2" s="21" t="s">
        <v>78</v>
      </c>
      <c r="S2" s="7">
        <f>EXP(P2*12)-1</f>
        <v>0.17981895040838647</v>
      </c>
      <c r="T2" s="39">
        <f>Q2*SQRT(12)</f>
        <v>0.28046241398537863</v>
      </c>
      <c r="U2" s="51"/>
      <c r="W2" s="53" t="s">
        <v>102</v>
      </c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41" x14ac:dyDescent="0.25">
      <c r="A3" s="26">
        <f>Raw_data!A3</f>
        <v>41334</v>
      </c>
      <c r="B3" s="5">
        <f>(Raw_data!B3/Raw_data!B2)-1</f>
        <v>-3.9336458630802817E-2</v>
      </c>
      <c r="C3" s="5">
        <f>(Raw_data!C3/Raw_data!C2)-1</f>
        <v>0.24073712965769767</v>
      </c>
      <c r="D3" s="5">
        <f>(Raw_data!D3/Raw_data!D2)-1</f>
        <v>2.409638554216853E-2</v>
      </c>
      <c r="E3" s="5">
        <f>(Raw_data!E3/Raw_data!E2)-1</f>
        <v>8.400503622830735E-3</v>
      </c>
      <c r="F3" s="5">
        <f>(Raw_data!F3/Raw_data!F2)-1</f>
        <v>0</v>
      </c>
      <c r="G3" s="5">
        <f>(Raw_data!G3/Raw_data!G2)-1</f>
        <v>0.12355623527552928</v>
      </c>
      <c r="H3" s="5">
        <f>(Raw_data!H3/Raw_data!H2)-1</f>
        <v>5.0382195371245331E-2</v>
      </c>
      <c r="I3" s="5">
        <f>(Raw_data!I3/Raw_data!I2)-1</f>
        <v>-5.3601102504942433E-2</v>
      </c>
      <c r="J3" s="5">
        <f>(Raw_data!J3/Raw_data!J2)-1</f>
        <v>6.4857788863694976E-2</v>
      </c>
      <c r="K3" s="5">
        <f>(Raw_data!K3/Raw_data!K2)-1</f>
        <v>2.1721264599180667E-2</v>
      </c>
      <c r="L3" s="5">
        <f>(Raw_data!L3/Raw_data!L2)-1</f>
        <v>7.9356144924970229E-2</v>
      </c>
      <c r="N3" s="17">
        <v>2</v>
      </c>
      <c r="O3" s="14" t="str">
        <f>C1</f>
        <v>ALK</v>
      </c>
      <c r="P3" s="20">
        <f>AVERAGE(C3:C61)</f>
        <v>2.0994764989730595E-2</v>
      </c>
      <c r="Q3" s="19">
        <f>_xlfn.STDEV.S(C3:C61)</f>
        <v>9.1291920418418174E-2</v>
      </c>
      <c r="R3" s="21" t="s">
        <v>78</v>
      </c>
      <c r="S3" s="7">
        <f t="shared" ref="S3:S12" si="1">EXP(P3*12)-1</f>
        <v>0.28651521570186489</v>
      </c>
      <c r="T3" s="39">
        <f t="shared" ref="T3:T12" si="2">Q3*SQRT(12)</f>
        <v>0.31624448897046975</v>
      </c>
      <c r="U3" s="51"/>
      <c r="W3">
        <f>(B3-$P$2)^2</f>
        <v>2.8213669846219938E-3</v>
      </c>
      <c r="X3">
        <f>(C3-$P$3)^2</f>
        <v>4.8286706829869817E-2</v>
      </c>
      <c r="Y3">
        <f>(D3-$P$4)^2</f>
        <v>2.7918637217395437E-4</v>
      </c>
      <c r="Z3">
        <f>(E3-$P$5)^2</f>
        <v>5.7535848953425752E-4</v>
      </c>
      <c r="AA3">
        <f>(F3-$P$6)^2</f>
        <v>6.9015839588820113E-3</v>
      </c>
      <c r="AB3">
        <f>(G3-$P$7)^2</f>
        <v>8.6331457093365791E-3</v>
      </c>
      <c r="AC3">
        <f>(H3-$P$8)^2</f>
        <v>1.2944829283683377E-3</v>
      </c>
      <c r="AD3">
        <f>(I3-$P$9)^2</f>
        <v>4.1769019607556601E-3</v>
      </c>
      <c r="AE3">
        <f>(J3-$P$10)^2</f>
        <v>2.0701635526879448E-3</v>
      </c>
      <c r="AF3">
        <f>(K3-$P$11)^2</f>
        <v>2.506263960967016E-4</v>
      </c>
      <c r="AG3">
        <f>(L3-$P$12)^2</f>
        <v>4.2339584978920465E-3</v>
      </c>
    </row>
    <row r="4" spans="1:41" x14ac:dyDescent="0.25">
      <c r="A4" s="26">
        <f>Raw_data!A4</f>
        <v>41365</v>
      </c>
      <c r="B4" s="5">
        <f>(Raw_data!B4/Raw_data!B3)-1</f>
        <v>-1.6677234802215946E-2</v>
      </c>
      <c r="C4" s="5">
        <f>(Raw_data!C4/Raw_data!C3)-1</f>
        <v>-3.6272679420327969E-2</v>
      </c>
      <c r="D4" s="5">
        <f>(Raw_data!D4/Raw_data!D3)-1</f>
        <v>0.10588235294117654</v>
      </c>
      <c r="E4" s="5">
        <f>(Raw_data!E4/Raw_data!E3)-1</f>
        <v>-4.7581494524428392E-2</v>
      </c>
      <c r="F4" s="5">
        <f>(Raw_data!F4/Raw_data!F3)-1</f>
        <v>0</v>
      </c>
      <c r="G4" s="5">
        <f>(Raw_data!G4/Raw_data!G3)-1</f>
        <v>6.476405436976318E-2</v>
      </c>
      <c r="H4" s="5">
        <f>(Raw_data!H4/Raw_data!H3)-1</f>
        <v>2.1864182437236535E-2</v>
      </c>
      <c r="I4" s="5">
        <f>(Raw_data!I4/Raw_data!I3)-1</f>
        <v>6.6894641110729181E-2</v>
      </c>
      <c r="J4" s="5">
        <f>(Raw_data!J4/Raw_data!J3)-1</f>
        <v>8.7772040687278396E-2</v>
      </c>
      <c r="K4" s="5">
        <f>(Raw_data!K4/Raw_data!K3)-1</f>
        <v>2.0986438374556826E-2</v>
      </c>
      <c r="L4" s="5">
        <f>(Raw_data!L4/Raw_data!L3)-1</f>
        <v>9.6995722799662953E-2</v>
      </c>
      <c r="N4" s="17">
        <v>3</v>
      </c>
      <c r="O4" s="14" t="str">
        <f>D1</f>
        <v>AMD</v>
      </c>
      <c r="P4" s="20">
        <f>AVERAGE(D3:D61)</f>
        <v>4.0805256604390369E-2</v>
      </c>
      <c r="Q4" s="19">
        <f>_xlfn.STDEV.S(D3:D61)</f>
        <v>0.1583886293461452</v>
      </c>
      <c r="R4" s="21" t="s">
        <v>78</v>
      </c>
      <c r="S4" s="7">
        <f t="shared" si="1"/>
        <v>0.63176635139096171</v>
      </c>
      <c r="T4" s="39">
        <f t="shared" si="2"/>
        <v>0.54867430673743667</v>
      </c>
      <c r="U4" s="51"/>
      <c r="W4">
        <f>(B4-$P$2)^2</f>
        <v>9.276482018594173E-4</v>
      </c>
      <c r="X4">
        <f t="shared" ref="X4:X61" si="3">(C4-$P$3)^2</f>
        <v>3.2795601892591478E-3</v>
      </c>
      <c r="Y4">
        <f t="shared" ref="Y4:Y61" si="4">(D4-$P$4)^2</f>
        <v>4.2350284676273475E-3</v>
      </c>
      <c r="Z4">
        <f t="shared" ref="Z4:Z61" si="5">(E4-$P$5)^2</f>
        <v>6.3949817237180587E-3</v>
      </c>
      <c r="AA4">
        <f t="shared" ref="AA4:AA61" si="6">(F4-$P$6)^2</f>
        <v>6.9015839588820113E-3</v>
      </c>
      <c r="AB4">
        <f t="shared" ref="AB4:AB61" si="7">(G4-$P$7)^2</f>
        <v>1.1643478639780634E-3</v>
      </c>
      <c r="AC4">
        <f t="shared" ref="AC4:AC61" si="8">(H4-$P$8)^2</f>
        <v>5.5665184845766436E-5</v>
      </c>
      <c r="AD4">
        <f t="shared" ref="AD4:AD61" si="9">(I4-$P$9)^2</f>
        <v>3.1210979523522047E-3</v>
      </c>
      <c r="AE4">
        <f t="shared" ref="AE4:AE61" si="10">(J4-$P$10)^2</f>
        <v>4.6803798690893536E-3</v>
      </c>
      <c r="AF4">
        <f t="shared" ref="AF4:AF61" si="11">(K4-$P$11)^2</f>
        <v>2.2790002690742939E-4</v>
      </c>
      <c r="AG4">
        <f t="shared" ref="AG4:AG61" si="12">(L4-$P$12)^2</f>
        <v>6.8406881821703241E-3</v>
      </c>
    </row>
    <row r="5" spans="1:41" x14ac:dyDescent="0.25">
      <c r="A5" s="26">
        <f>Raw_data!A5</f>
        <v>41395</v>
      </c>
      <c r="B5" s="5">
        <f>(Raw_data!B5/Raw_data!B4)-1</f>
        <v>9.2571317267452491E-2</v>
      </c>
      <c r="C5" s="5">
        <f>(Raw_data!C5/Raw_data!C4)-1</f>
        <v>-7.8195986687490948E-2</v>
      </c>
      <c r="D5" s="5">
        <f>(Raw_data!D5/Raw_data!D4)-1</f>
        <v>0.41843971631205679</v>
      </c>
      <c r="E5" s="5">
        <f>(Raw_data!E5/Raw_data!E4)-1</f>
        <v>6.0635964387817376E-2</v>
      </c>
      <c r="F5" s="5">
        <f>(Raw_data!F5/Raw_data!F4)-1</f>
        <v>0</v>
      </c>
      <c r="G5" s="5">
        <f>(Raw_data!G5/Raw_data!G4)-1</f>
        <v>8.3251320963362963E-2</v>
      </c>
      <c r="H5" s="5">
        <f>(Raw_data!H5/Raw_data!H4)-1</f>
        <v>1.1066999130739275E-2</v>
      </c>
      <c r="I5" s="5">
        <f>(Raw_data!I5/Raw_data!I4)-1</f>
        <v>3.3113614535462021E-2</v>
      </c>
      <c r="J5" s="5">
        <f>(Raw_data!J5/Raw_data!J4)-1</f>
        <v>5.999999230048747E-2</v>
      </c>
      <c r="K5" s="5">
        <f>(Raw_data!K5/Raw_data!K4)-1</f>
        <v>-5.4749204898779991E-2</v>
      </c>
      <c r="L5" s="5">
        <f>(Raw_data!L5/Raw_data!L4)-1</f>
        <v>-1.0269580567990877E-2</v>
      </c>
      <c r="N5" s="17">
        <v>4</v>
      </c>
      <c r="O5" s="14" t="str">
        <f>E1</f>
        <v>AMZN</v>
      </c>
      <c r="P5" s="20">
        <f>AVERAGE(E3:E61)</f>
        <v>3.2387135098180864E-2</v>
      </c>
      <c r="Q5" s="19">
        <f>_xlfn.STDEV.S(E3:E61)</f>
        <v>8.1479045934114078E-2</v>
      </c>
      <c r="R5" s="21" t="s">
        <v>78</v>
      </c>
      <c r="S5" s="7">
        <f t="shared" si="1"/>
        <v>0.47498175640774543</v>
      </c>
      <c r="T5" s="39">
        <f t="shared" si="2"/>
        <v>0.28225169462024785</v>
      </c>
      <c r="U5" s="51"/>
      <c r="W5">
        <f t="shared" ref="W5:W62" si="13">(B5-$P$2)^2</f>
        <v>6.2080586125112134E-3</v>
      </c>
      <c r="X5">
        <f t="shared" si="3"/>
        <v>9.8388052182922306E-3</v>
      </c>
      <c r="Y5">
        <f t="shared" si="4"/>
        <v>0.14260778515870112</v>
      </c>
      <c r="Z5">
        <f t="shared" si="5"/>
        <v>7.9799635623502567E-4</v>
      </c>
      <c r="AA5">
        <f t="shared" si="6"/>
        <v>6.9015839588820113E-3</v>
      </c>
      <c r="AB5">
        <f t="shared" si="7"/>
        <v>2.7677919470517737E-3</v>
      </c>
      <c r="AC5">
        <f t="shared" si="8"/>
        <v>1.1130716527010497E-5</v>
      </c>
      <c r="AD5">
        <f t="shared" si="9"/>
        <v>4.8778083830559638E-4</v>
      </c>
      <c r="AE5">
        <f t="shared" si="10"/>
        <v>1.6517114825084158E-3</v>
      </c>
      <c r="AF5">
        <f t="shared" si="11"/>
        <v>3.6771229102537028E-3</v>
      </c>
      <c r="AG5">
        <f t="shared" si="12"/>
        <v>6.0303890457634143E-4</v>
      </c>
    </row>
    <row r="6" spans="1:41" x14ac:dyDescent="0.25">
      <c r="A6" s="26">
        <f>Raw_data!A6</f>
        <v>41426</v>
      </c>
      <c r="B6" s="5">
        <f>(Raw_data!B6/Raw_data!B5)-1</f>
        <v>-6.9186964963592334E-2</v>
      </c>
      <c r="C6" s="5">
        <f>(Raw_data!C6/Raw_data!C5)-1</f>
        <v>-8.4829371951417376E-2</v>
      </c>
      <c r="D6" s="5">
        <f>(Raw_data!D6/Raw_data!D5)-1</f>
        <v>2.0000000000000018E-2</v>
      </c>
      <c r="E6" s="5">
        <f>(Raw_data!E6/Raw_data!E5)-1</f>
        <v>3.1537851491626245E-2</v>
      </c>
      <c r="F6" s="5">
        <f>(Raw_data!F6/Raw_data!F5)-1</f>
        <v>-0.19999999999999996</v>
      </c>
      <c r="G6" s="5">
        <f>(Raw_data!G6/Raw_data!G5)-1</f>
        <v>3.9858834123156495E-2</v>
      </c>
      <c r="H6" s="5">
        <f>(Raw_data!H6/Raw_data!H5)-1</f>
        <v>1.1389090245388367E-2</v>
      </c>
      <c r="I6" s="5">
        <f>(Raw_data!I6/Raw_data!I5)-1</f>
        <v>-2.6311629011234183E-2</v>
      </c>
      <c r="J6" s="5">
        <f>(Raw_data!J6/Raw_data!J5)-1</f>
        <v>-6.8258649875918009E-2</v>
      </c>
      <c r="K6" s="5">
        <f>(Raw_data!K6/Raw_data!K5)-1</f>
        <v>1.1717679091988398E-2</v>
      </c>
      <c r="L6" s="5">
        <f>(Raw_data!L6/Raw_data!L5)-1</f>
        <v>-5.1442429014176838E-2</v>
      </c>
      <c r="N6" s="17">
        <v>5</v>
      </c>
      <c r="O6" s="14" t="str">
        <f>F1</f>
        <v>APHQF</v>
      </c>
      <c r="P6" s="20">
        <f>AVERAGE(F3:F61)</f>
        <v>8.3075772394134328E-2</v>
      </c>
      <c r="Q6" s="19">
        <f>_xlfn.STDEV.S(F3:F61)</f>
        <v>0.25856190877687635</v>
      </c>
      <c r="R6" s="21" t="s">
        <v>78</v>
      </c>
      <c r="S6" s="7">
        <f t="shared" si="1"/>
        <v>1.7098933198007953</v>
      </c>
      <c r="T6" s="39">
        <f t="shared" si="2"/>
        <v>0.89568472580707803</v>
      </c>
      <c r="U6" s="51"/>
      <c r="W6">
        <f t="shared" si="13"/>
        <v>6.8835310318689207E-3</v>
      </c>
      <c r="X6">
        <f t="shared" si="3"/>
        <v>1.1198747959338839E-2</v>
      </c>
      <c r="Y6">
        <f t="shared" si="4"/>
        <v>4.3285870237452833E-4</v>
      </c>
      <c r="Z6">
        <f t="shared" si="5"/>
        <v>7.2128264436241969E-7</v>
      </c>
      <c r="AA6">
        <f t="shared" si="6"/>
        <v>8.0131892916535719E-2</v>
      </c>
      <c r="AB6">
        <f t="shared" si="7"/>
        <v>8.4959017992315561E-5</v>
      </c>
      <c r="AC6">
        <f t="shared" si="8"/>
        <v>9.0852915313409299E-6</v>
      </c>
      <c r="AD6">
        <f t="shared" si="9"/>
        <v>1.394236957943011E-3</v>
      </c>
      <c r="AE6">
        <f t="shared" si="10"/>
        <v>7.6768068061102354E-3</v>
      </c>
      <c r="AF6">
        <f t="shared" si="11"/>
        <v>3.3960907600165311E-5</v>
      </c>
      <c r="AG6">
        <f t="shared" si="12"/>
        <v>4.3203933184625823E-3</v>
      </c>
    </row>
    <row r="7" spans="1:41" x14ac:dyDescent="0.25">
      <c r="A7" s="26">
        <f>Raw_data!A7</f>
        <v>41456</v>
      </c>
      <c r="B7" s="5">
        <f>(Raw_data!B7/Raw_data!B6)-1</f>
        <v>-6.784607443126589E-4</v>
      </c>
      <c r="C7" s="5">
        <f>(Raw_data!C7/Raw_data!C6)-1</f>
        <v>0.17634635885492989</v>
      </c>
      <c r="D7" s="5">
        <f>(Raw_data!D7/Raw_data!D6)-1</f>
        <v>-7.5980392156862808E-2</v>
      </c>
      <c r="E7" s="5">
        <f>(Raw_data!E7/Raw_data!E6)-1</f>
        <v>8.4734771977854839E-2</v>
      </c>
      <c r="F7" s="5">
        <f>(Raw_data!F7/Raw_data!F6)-1</f>
        <v>0</v>
      </c>
      <c r="G7" s="5">
        <f>(Raw_data!G7/Raw_data!G6)-1</f>
        <v>2.596635899646027E-2</v>
      </c>
      <c r="H7" s="5">
        <f>(Raw_data!H7/Raw_data!H6)-1</f>
        <v>6.1951635454163378E-2</v>
      </c>
      <c r="I7" s="5">
        <f>(Raw_data!I7/Raw_data!I6)-1</f>
        <v>8.5899487611439174E-2</v>
      </c>
      <c r="J7" s="5">
        <f>(Raw_data!J7/Raw_data!J6)-1</f>
        <v>6.7463264714753501E-2</v>
      </c>
      <c r="K7" s="5">
        <f>(Raw_data!K7/Raw_data!K6)-1</f>
        <v>-3.6723480884477411E-3</v>
      </c>
      <c r="L7" s="5">
        <f>(Raw_data!L7/Raw_data!L6)-1</f>
        <v>4.0322007102999713E-2</v>
      </c>
      <c r="N7" s="17">
        <v>6</v>
      </c>
      <c r="O7" s="14" t="str">
        <f>G1</f>
        <v>BA</v>
      </c>
      <c r="P7" s="20">
        <f>AVERAGE(G3:G61)</f>
        <v>3.0641512495247682E-2</v>
      </c>
      <c r="Q7" s="19">
        <f>_xlfn.STDEV.S(G3:G61)</f>
        <v>6.7379837056959296E-2</v>
      </c>
      <c r="R7" s="21" t="s">
        <v>78</v>
      </c>
      <c r="S7" s="7">
        <f t="shared" si="1"/>
        <v>0.44440597913767266</v>
      </c>
      <c r="T7" s="39">
        <f t="shared" si="2"/>
        <v>0.23341060237673142</v>
      </c>
      <c r="U7" s="51"/>
      <c r="W7">
        <f t="shared" si="13"/>
        <v>2.0904948443113171E-4</v>
      </c>
      <c r="X7">
        <f t="shared" si="3"/>
        <v>2.4134117716457824E-2</v>
      </c>
      <c r="Y7">
        <f t="shared" si="4"/>
        <v>1.3638887756586796E-2</v>
      </c>
      <c r="Z7">
        <f t="shared" si="5"/>
        <v>2.740275086886203E-3</v>
      </c>
      <c r="AA7">
        <f t="shared" si="6"/>
        <v>6.9015839588820113E-3</v>
      </c>
      <c r="AB7">
        <f t="shared" si="7"/>
        <v>2.1857060237224179E-5</v>
      </c>
      <c r="AC7">
        <f t="shared" si="8"/>
        <v>2.2608468690384288E-3</v>
      </c>
      <c r="AD7">
        <f t="shared" si="9"/>
        <v>5.6057615870254481E-3</v>
      </c>
      <c r="AE7">
        <f t="shared" si="10"/>
        <v>2.3140454092428447E-3</v>
      </c>
      <c r="AF7">
        <f t="shared" si="11"/>
        <v>9.1440036815822084E-5</v>
      </c>
      <c r="AG7">
        <f t="shared" si="12"/>
        <v>6.7780754158009522E-4</v>
      </c>
    </row>
    <row r="8" spans="1:41" x14ac:dyDescent="0.25">
      <c r="A8" s="26">
        <f>Raw_data!A8</f>
        <v>41487</v>
      </c>
      <c r="B8" s="5">
        <f>(Raw_data!B8/Raw_data!B7)-1</f>
        <v>5.8056583334740175E-3</v>
      </c>
      <c r="C8" s="5">
        <f>(Raw_data!C8/Raw_data!C7)-1</f>
        <v>-7.4382799840113867E-2</v>
      </c>
      <c r="D8" s="5">
        <f>(Raw_data!D8/Raw_data!D7)-1</f>
        <v>-0.13262599469496017</v>
      </c>
      <c r="E8" s="5">
        <f>(Raw_data!E8/Raw_data!E7)-1</f>
        <v>-6.719338003056452E-2</v>
      </c>
      <c r="F8" s="5">
        <f>(Raw_data!F8/Raw_data!F7)-1</f>
        <v>0</v>
      </c>
      <c r="G8" s="5">
        <f>(Raw_data!G8/Raw_data!G7)-1</f>
        <v>-1.1227309796325136E-2</v>
      </c>
      <c r="H8" s="5">
        <f>(Raw_data!H8/Raw_data!H7)-1</f>
        <v>-4.7266154107296288E-2</v>
      </c>
      <c r="I8" s="5">
        <f>(Raw_data!I8/Raw_data!I7)-1</f>
        <v>6.8020320791588595E-3</v>
      </c>
      <c r="J8" s="5">
        <f>(Raw_data!J8/Raw_data!J7)-1</f>
        <v>-7.5707538247590467E-2</v>
      </c>
      <c r="K8" s="5">
        <f>(Raw_data!K8/Raw_data!K7)-1</f>
        <v>-2.8628012920890455E-2</v>
      </c>
      <c r="L8" s="5">
        <f>(Raw_data!L8/Raw_data!L7)-1</f>
        <v>5.9415444695390507E-2</v>
      </c>
      <c r="N8" s="17">
        <v>7</v>
      </c>
      <c r="O8" s="14" t="str">
        <f>H1</f>
        <v>COST</v>
      </c>
      <c r="P8" s="20">
        <f>AVERAGE(H3:H61)</f>
        <v>1.4403271980344129E-2</v>
      </c>
      <c r="Q8" s="19">
        <f>_xlfn.STDEV.S(H3:H61)</f>
        <v>4.6717398022170752E-2</v>
      </c>
      <c r="R8" s="21" t="s">
        <v>78</v>
      </c>
      <c r="S8" s="7">
        <f t="shared" si="1"/>
        <v>0.18867502657837831</v>
      </c>
      <c r="T8" s="39">
        <f t="shared" si="2"/>
        <v>0.16183381394363502</v>
      </c>
      <c r="U8" s="51"/>
      <c r="W8">
        <f t="shared" si="13"/>
        <v>6.3591447231543149E-5</v>
      </c>
      <c r="X8">
        <f t="shared" si="3"/>
        <v>9.0968798728711837E-3</v>
      </c>
      <c r="Y8">
        <f t="shared" si="4"/>
        <v>3.0078398927258485E-2</v>
      </c>
      <c r="Z8">
        <f t="shared" si="5"/>
        <v>9.9162789933062885E-3</v>
      </c>
      <c r="AA8">
        <f t="shared" si="6"/>
        <v>6.9015839588820113E-3</v>
      </c>
      <c r="AB8">
        <f t="shared" si="7"/>
        <v>1.7529982800833053E-3</v>
      </c>
      <c r="AC8">
        <f t="shared" si="8"/>
        <v>3.8031181139789442E-3</v>
      </c>
      <c r="AD8">
        <f t="shared" si="9"/>
        <v>1.7857567103682213E-5</v>
      </c>
      <c r="AE8">
        <f t="shared" si="10"/>
        <v>9.0375970400691855E-3</v>
      </c>
      <c r="AF8">
        <f t="shared" si="11"/>
        <v>1.1914987600812393E-3</v>
      </c>
      <c r="AG8">
        <f t="shared" si="12"/>
        <v>2.0365521609714554E-3</v>
      </c>
    </row>
    <row r="9" spans="1:41" x14ac:dyDescent="0.25">
      <c r="A9" s="26">
        <f>Raw_data!A9</f>
        <v>41518</v>
      </c>
      <c r="B9" s="5">
        <f>(Raw_data!B9/Raw_data!B8)-1</f>
        <v>9.1388877030378346E-3</v>
      </c>
      <c r="C9" s="5">
        <f>(Raw_data!C9/Raw_data!C8)-1</f>
        <v>0.10952453791278827</v>
      </c>
      <c r="D9" s="5">
        <f>(Raw_data!D9/Raw_data!D8)-1</f>
        <v>0.1651376146788992</v>
      </c>
      <c r="E9" s="5">
        <f>(Raw_data!E9/Raw_data!E8)-1</f>
        <v>0.11267706869012839</v>
      </c>
      <c r="F9" s="5">
        <f>(Raw_data!F9/Raw_data!F8)-1</f>
        <v>0</v>
      </c>
      <c r="G9" s="5">
        <f>(Raw_data!G9/Raw_data!G8)-1</f>
        <v>0.1358238329082706</v>
      </c>
      <c r="H9" s="5">
        <f>(Raw_data!H9/Raw_data!H8)-1</f>
        <v>3.2176115172905417E-2</v>
      </c>
      <c r="I9" s="5">
        <f>(Raw_data!I9/Raw_data!I8)-1</f>
        <v>7.6715029983403182E-2</v>
      </c>
      <c r="J9" s="5">
        <f>(Raw_data!J9/Raw_data!J8)-1</f>
        <v>4.6533323461950715E-2</v>
      </c>
      <c r="K9" s="5">
        <f>(Raw_data!K9/Raw_data!K8)-1</f>
        <v>-2.9570010628787724E-4</v>
      </c>
      <c r="L9" s="5">
        <f>(Raw_data!L9/Raw_data!L8)-1</f>
        <v>0.12843828244683442</v>
      </c>
      <c r="N9" s="17">
        <v>8</v>
      </c>
      <c r="O9" s="14" t="str">
        <f>I1</f>
        <v>FMC</v>
      </c>
      <c r="P9" s="20">
        <f>AVERAGE(I3:I61)</f>
        <v>1.1027853550030791E-2</v>
      </c>
      <c r="Q9" s="19">
        <f>_xlfn.STDEV.S(I3:I61)</f>
        <v>7.868429025961339E-2</v>
      </c>
      <c r="R9" s="21" t="s">
        <v>78</v>
      </c>
      <c r="S9" s="7">
        <f t="shared" si="1"/>
        <v>0.14148979002750828</v>
      </c>
      <c r="T9" s="39">
        <f t="shared" si="2"/>
        <v>0.27257037697429465</v>
      </c>
      <c r="U9" s="51"/>
      <c r="W9">
        <f t="shared" si="13"/>
        <v>2.1540692893745405E-5</v>
      </c>
      <c r="X9">
        <f t="shared" si="3"/>
        <v>7.8375206938081539E-3</v>
      </c>
      <c r="Y9">
        <f t="shared" si="4"/>
        <v>1.5458535264367882E-2</v>
      </c>
      <c r="Z9">
        <f t="shared" si="5"/>
        <v>6.4464734361993434E-3</v>
      </c>
      <c r="AA9">
        <f t="shared" si="6"/>
        <v>6.9015839588820113E-3</v>
      </c>
      <c r="AB9">
        <f t="shared" si="7"/>
        <v>1.1063320527467817E-2</v>
      </c>
      <c r="AC9">
        <f t="shared" si="8"/>
        <v>3.1587395514737215E-4</v>
      </c>
      <c r="AD9">
        <f t="shared" si="9"/>
        <v>4.3148051477889934E-3</v>
      </c>
      <c r="AE9">
        <f t="shared" si="10"/>
        <v>7.3845804915412586E-4</v>
      </c>
      <c r="AF9">
        <f t="shared" si="11"/>
        <v>3.826387931996486E-5</v>
      </c>
      <c r="AG9">
        <f t="shared" si="12"/>
        <v>1.303045366700582E-2</v>
      </c>
    </row>
    <row r="10" spans="1:41" x14ac:dyDescent="0.25">
      <c r="A10" s="26">
        <f>Raw_data!A10</f>
        <v>41548</v>
      </c>
      <c r="B10" s="5">
        <f>(Raw_data!B10/Raw_data!B9)-1</f>
        <v>5.5589492138630181E-2</v>
      </c>
      <c r="C10" s="5">
        <f>(Raw_data!C10/Raw_data!C9)-1</f>
        <v>0.12839342591980762</v>
      </c>
      <c r="D10" s="5">
        <f>(Raw_data!D10/Raw_data!D9)-1</f>
        <v>-0.12335958005249348</v>
      </c>
      <c r="E10" s="5">
        <f>(Raw_data!E10/Raw_data!E9)-1</f>
        <v>0.16437430122308561</v>
      </c>
      <c r="F10" s="5">
        <f>(Raw_data!F10/Raw_data!F9)-1</f>
        <v>0</v>
      </c>
      <c r="G10" s="5">
        <f>(Raw_data!G10/Raw_data!G9)-1</f>
        <v>0.11063837738999949</v>
      </c>
      <c r="H10" s="5">
        <f>(Raw_data!H10/Raw_data!H9)-1</f>
        <v>2.4572257482319948E-2</v>
      </c>
      <c r="I10" s="5">
        <f>(Raw_data!I10/Raw_data!I9)-1</f>
        <v>1.6420430467308123E-2</v>
      </c>
      <c r="J10" s="5">
        <f>(Raw_data!J10/Raw_data!J9)-1</f>
        <v>0.17135012915019376</v>
      </c>
      <c r="K10" s="5">
        <f>(Raw_data!K10/Raw_data!K9)-1</f>
        <v>7.0372397857833668E-2</v>
      </c>
      <c r="L10" s="5">
        <f>(Raw_data!L10/Raw_data!L9)-1</f>
        <v>5.2148800779384219E-2</v>
      </c>
      <c r="N10" s="17">
        <v>9</v>
      </c>
      <c r="O10" s="14" t="str">
        <f>J1</f>
        <v>GLW</v>
      </c>
      <c r="P10" s="20">
        <f>AVERAGE(J3:J61)</f>
        <v>1.9358738844074293E-2</v>
      </c>
      <c r="Q10" s="19">
        <f>_xlfn.STDEV.S(J3:J61)</f>
        <v>6.1826332801953335E-2</v>
      </c>
      <c r="R10" s="21" t="s">
        <v>78</v>
      </c>
      <c r="S10" s="7">
        <f t="shared" si="1"/>
        <v>0.26150426013043249</v>
      </c>
      <c r="T10" s="39">
        <f t="shared" si="2"/>
        <v>0.21417269931729088</v>
      </c>
      <c r="U10" s="51"/>
      <c r="W10">
        <f t="shared" si="13"/>
        <v>1.7480267005459764E-3</v>
      </c>
      <c r="X10">
        <f t="shared" si="3"/>
        <v>1.1534472369573653E-2</v>
      </c>
      <c r="Y10">
        <f t="shared" si="4"/>
        <v>2.6950093594581358E-2</v>
      </c>
      <c r="Z10">
        <f t="shared" si="5"/>
        <v>1.7420612021683202E-2</v>
      </c>
      <c r="AA10">
        <f t="shared" si="6"/>
        <v>6.9015839588820113E-3</v>
      </c>
      <c r="AB10">
        <f t="shared" si="7"/>
        <v>6.3994983929891733E-3</v>
      </c>
      <c r="AC10">
        <f t="shared" si="8"/>
        <v>1.034082661393944E-4</v>
      </c>
      <c r="AD10">
        <f t="shared" si="9"/>
        <v>2.9079885808752291E-5</v>
      </c>
      <c r="AE10">
        <f t="shared" si="10"/>
        <v>2.3101382727187147E-2</v>
      </c>
      <c r="AF10">
        <f t="shared" si="11"/>
        <v>4.1579692767416783E-3</v>
      </c>
      <c r="AG10">
        <f t="shared" si="12"/>
        <v>1.4334955210407775E-3</v>
      </c>
    </row>
    <row r="11" spans="1:41" x14ac:dyDescent="0.25">
      <c r="A11" s="26">
        <f>Raw_data!A11</f>
        <v>41579</v>
      </c>
      <c r="B11" s="5">
        <f>(Raw_data!B11/Raw_data!B10)-1</f>
        <v>3.8072091135116448E-2</v>
      </c>
      <c r="C11" s="5">
        <f>(Raw_data!C11/Raw_data!C10)-1</f>
        <v>0.10019798285146053</v>
      </c>
      <c r="D11" s="5">
        <f>(Raw_data!D11/Raw_data!D10)-1</f>
        <v>8.9820359281437279E-2</v>
      </c>
      <c r="E11" s="5">
        <f>(Raw_data!E11/Raw_data!E10)-1</f>
        <v>8.128449875363164E-2</v>
      </c>
      <c r="F11" s="5">
        <f>(Raw_data!F11/Raw_data!F10)-1</f>
        <v>0</v>
      </c>
      <c r="G11" s="5">
        <f>(Raw_data!G11/Raw_data!G10)-1</f>
        <v>2.8735518188816034E-2</v>
      </c>
      <c r="H11" s="5">
        <f>(Raw_data!H11/Raw_data!H10)-1</f>
        <v>6.2966137796563126E-2</v>
      </c>
      <c r="I11" s="5">
        <f>(Raw_data!I11/Raw_data!I10)-1</f>
        <v>1.3743425521752783E-3</v>
      </c>
      <c r="J11" s="5">
        <f>(Raw_data!J11/Raw_data!J10)-1</f>
        <v>-5.8525578255907984E-4</v>
      </c>
      <c r="K11" s="5">
        <f>(Raw_data!K11/Raw_data!K10)-1</f>
        <v>-1.4301935578176161E-2</v>
      </c>
      <c r="L11" s="5">
        <f>(Raw_data!L11/Raw_data!L10)-1</f>
        <v>-2.2858432177991217E-3</v>
      </c>
      <c r="N11" s="17">
        <v>10</v>
      </c>
      <c r="O11" s="14" t="str">
        <f>K1</f>
        <v>T</v>
      </c>
      <c r="P11" s="20">
        <f>AVERAGE(K3:K61)</f>
        <v>5.8900803068827083E-3</v>
      </c>
      <c r="Q11" s="19">
        <f>_xlfn.STDEV.S(K3:K61)</f>
        <v>4.553738919509346E-2</v>
      </c>
      <c r="R11" s="21" t="s">
        <v>78</v>
      </c>
      <c r="S11" s="7">
        <f t="shared" si="1"/>
        <v>7.3238769098596501E-2</v>
      </c>
      <c r="T11" s="39">
        <f t="shared" si="2"/>
        <v>0.15774614345987978</v>
      </c>
      <c r="U11" s="51"/>
      <c r="W11">
        <f t="shared" si="13"/>
        <v>5.9010166389900066E-4</v>
      </c>
      <c r="X11">
        <f t="shared" si="3"/>
        <v>6.2731497196526547E-3</v>
      </c>
      <c r="Y11">
        <f t="shared" si="4"/>
        <v>2.4024802904414511E-3</v>
      </c>
      <c r="Z11">
        <f t="shared" si="5"/>
        <v>2.3909521724533984E-3</v>
      </c>
      <c r="AA11">
        <f t="shared" si="6"/>
        <v>6.9015839588820113E-3</v>
      </c>
      <c r="AB11">
        <f t="shared" si="7"/>
        <v>3.6328142961498608E-6</v>
      </c>
      <c r="AC11">
        <f t="shared" si="8"/>
        <v>2.3583519362840918E-3</v>
      </c>
      <c r="AD11">
        <f t="shared" si="9"/>
        <v>9.319027458571733E-5</v>
      </c>
      <c r="AE11">
        <f t="shared" si="10"/>
        <v>3.9776292166718085E-4</v>
      </c>
      <c r="AF11">
        <f t="shared" si="11"/>
        <v>4.0771750550246978E-4</v>
      </c>
      <c r="AG11">
        <f t="shared" si="12"/>
        <v>2.7466807819202999E-4</v>
      </c>
    </row>
    <row r="12" spans="1:41" x14ac:dyDescent="0.25">
      <c r="A12" s="26">
        <f>Raw_data!A12</f>
        <v>41609</v>
      </c>
      <c r="B12" s="5">
        <f>(Raw_data!B12/Raw_data!B11)-1</f>
        <v>-7.7426773942646188E-2</v>
      </c>
      <c r="C12" s="5">
        <f>(Raw_data!C12/Raw_data!C11)-1</f>
        <v>-5.3724778934310047E-2</v>
      </c>
      <c r="D12" s="5">
        <f>(Raw_data!D12/Raw_data!D11)-1</f>
        <v>6.3186813186813184E-2</v>
      </c>
      <c r="E12" s="5">
        <f>(Raw_data!E12/Raw_data!E11)-1</f>
        <v>1.3134530932555899E-2</v>
      </c>
      <c r="F12" s="5">
        <f>(Raw_data!F12/Raw_data!F11)-1</f>
        <v>0</v>
      </c>
      <c r="G12" s="5">
        <f>(Raw_data!G12/Raw_data!G11)-1</f>
        <v>2.0390852862380404E-2</v>
      </c>
      <c r="H12" s="5">
        <f>(Raw_data!H12/Raw_data!H11)-1</f>
        <v>-4.8695843209115131E-2</v>
      </c>
      <c r="I12" s="5">
        <f>(Raw_data!I12/Raw_data!I11)-1</f>
        <v>3.5684974135197667E-2</v>
      </c>
      <c r="J12" s="5">
        <f>(Raw_data!J12/Raw_data!J11)-1</f>
        <v>4.9599226184456668E-2</v>
      </c>
      <c r="K12" s="5">
        <f>(Raw_data!K12/Raw_data!K11)-1</f>
        <v>-1.4201823957662452E-3</v>
      </c>
      <c r="L12" s="5">
        <f>(Raw_data!L12/Raw_data!L11)-1</f>
        <v>0.19955969607303659</v>
      </c>
      <c r="N12" s="17">
        <v>11</v>
      </c>
      <c r="O12" s="14" t="str">
        <f>L1</f>
        <v>WYNN</v>
      </c>
      <c r="P12" s="20">
        <f>AVERAGE(L3:L61)</f>
        <v>1.4287269893262119E-2</v>
      </c>
      <c r="Q12" s="19">
        <f>_xlfn.STDEV.S(L3:L61)</f>
        <v>0.10854793819716801</v>
      </c>
      <c r="R12" s="21" t="s">
        <v>78</v>
      </c>
      <c r="S12" s="7">
        <f t="shared" si="1"/>
        <v>0.18702151230468056</v>
      </c>
      <c r="T12" s="39">
        <f t="shared" si="2"/>
        <v>0.37602108802868284</v>
      </c>
      <c r="U12" s="51"/>
      <c r="W12">
        <f t="shared" si="13"/>
        <v>8.318690735850726E-3</v>
      </c>
      <c r="X12">
        <f t="shared" si="3"/>
        <v>5.5830102442166402E-3</v>
      </c>
      <c r="Y12">
        <f t="shared" si="4"/>
        <v>5.0093407505219403E-4</v>
      </c>
      <c r="Z12">
        <f t="shared" si="5"/>
        <v>3.7066276715823972E-4</v>
      </c>
      <c r="AA12">
        <f t="shared" si="6"/>
        <v>6.9015839588820113E-3</v>
      </c>
      <c r="AB12">
        <f t="shared" si="7"/>
        <v>1.0507602290889472E-4</v>
      </c>
      <c r="AC12">
        <f t="shared" si="8"/>
        <v>3.981498337692649E-3</v>
      </c>
      <c r="AD12">
        <f t="shared" si="9"/>
        <v>6.0797359555146019E-4</v>
      </c>
      <c r="AE12">
        <f t="shared" si="10"/>
        <v>9.1448707458382671E-4</v>
      </c>
      <c r="AF12">
        <f t="shared" si="11"/>
        <v>5.3439940781740381E-5</v>
      </c>
      <c r="AG12">
        <f t="shared" si="12"/>
        <v>3.4325871902539981E-2</v>
      </c>
    </row>
    <row r="13" spans="1:41" x14ac:dyDescent="0.25">
      <c r="A13" s="26">
        <f>Raw_data!A13</f>
        <v>41640</v>
      </c>
      <c r="B13" s="5">
        <f>(Raw_data!B13/Raw_data!B12)-1</f>
        <v>1.5971280898847473E-2</v>
      </c>
      <c r="C13" s="5">
        <f>(Raw_data!C13/Raw_data!C12)-1</f>
        <v>7.7688139036028891E-2</v>
      </c>
      <c r="D13" s="5">
        <f>(Raw_data!D13/Raw_data!D12)-1</f>
        <v>-0.1136950904392765</v>
      </c>
      <c r="E13" s="5">
        <f>(Raw_data!E13/Raw_data!E12)-1</f>
        <v>-0.10055419166732438</v>
      </c>
      <c r="F13" s="5">
        <f>(Raw_data!F13/Raw_data!F12)-1</f>
        <v>0</v>
      </c>
      <c r="G13" s="5">
        <f>(Raw_data!G13/Raw_data!G12)-1</f>
        <v>-8.2277443448785847E-2</v>
      </c>
      <c r="H13" s="5">
        <f>(Raw_data!H13/Raw_data!H12)-1</f>
        <v>-5.5957021359474224E-2</v>
      </c>
      <c r="I13" s="5">
        <f>(Raw_data!I13/Raw_data!I12)-1</f>
        <v>-6.2328564823067478E-2</v>
      </c>
      <c r="J13" s="5">
        <f>(Raw_data!J13/Raw_data!J12)-1</f>
        <v>-3.423114534858529E-2</v>
      </c>
      <c r="K13" s="5">
        <f>(Raw_data!K13/Raw_data!K12)-1</f>
        <v>-5.2332052361810044E-2</v>
      </c>
      <c r="L13" s="5">
        <f>(Raw_data!L13/Raw_data!L12)-1</f>
        <v>0.11950974318605101</v>
      </c>
      <c r="T13" s="7"/>
      <c r="U13" s="51"/>
      <c r="W13">
        <f t="shared" si="13"/>
        <v>4.8013486524766779E-6</v>
      </c>
      <c r="X13">
        <f t="shared" si="3"/>
        <v>3.2141386607534893E-3</v>
      </c>
      <c r="Y13">
        <f t="shared" si="4"/>
        <v>2.3870357236613508E-2</v>
      </c>
      <c r="Z13">
        <f t="shared" si="5"/>
        <v>1.7673396362172841E-2</v>
      </c>
      <c r="AA13">
        <f t="shared" si="6"/>
        <v>6.9015839588820113E-3</v>
      </c>
      <c r="AB13">
        <f t="shared" si="7"/>
        <v>1.2750690611490586E-2</v>
      </c>
      <c r="AC13">
        <f t="shared" si="8"/>
        <v>4.9505708788652875E-3</v>
      </c>
      <c r="AD13">
        <f t="shared" si="9"/>
        <v>5.3811641165290294E-3</v>
      </c>
      <c r="AE13">
        <f t="shared" si="10"/>
        <v>2.8718756877826658E-3</v>
      </c>
      <c r="AF13">
        <f t="shared" si="11"/>
        <v>3.3898167324908596E-3</v>
      </c>
      <c r="AG13">
        <f t="shared" si="12"/>
        <v>1.1071768885851671E-2</v>
      </c>
    </row>
    <row r="14" spans="1:41" x14ac:dyDescent="0.25">
      <c r="A14" s="26">
        <f>Raw_data!A14</f>
        <v>41671</v>
      </c>
      <c r="B14" s="5">
        <f>(Raw_data!B14/Raw_data!B13)-1</f>
        <v>2.8202249003242974E-2</v>
      </c>
      <c r="C14" s="5">
        <f>(Raw_data!C14/Raw_data!C13)-1</f>
        <v>9.5738299040093011E-2</v>
      </c>
      <c r="D14" s="5">
        <f>(Raw_data!D14/Raw_data!D13)-1</f>
        <v>8.1632653061224358E-2</v>
      </c>
      <c r="E14" s="5">
        <f>(Raw_data!E14/Raw_data!E13)-1</f>
        <v>9.5068275697296478E-3</v>
      </c>
      <c r="F14" s="5">
        <f>(Raw_data!F14/Raw_data!F13)-1</f>
        <v>0</v>
      </c>
      <c r="G14" s="5">
        <f>(Raw_data!G14/Raw_data!G13)-1</f>
        <v>2.9219168658838779E-2</v>
      </c>
      <c r="H14" s="5">
        <f>(Raw_data!H14/Raw_data!H13)-1</f>
        <v>3.9515874699863174E-2</v>
      </c>
      <c r="I14" s="5">
        <f>(Raw_data!I14/Raw_data!I13)-1</f>
        <v>9.2736951434093884E-2</v>
      </c>
      <c r="J14" s="5">
        <f>(Raw_data!J14/Raw_data!J13)-1</f>
        <v>0.11969790554051074</v>
      </c>
      <c r="K14" s="5">
        <f>(Raw_data!K14/Raw_data!K13)-1</f>
        <v>-2.8935821112338167E-2</v>
      </c>
      <c r="L14" s="5">
        <f>(Raw_data!L14/Raw_data!L13)-1</f>
        <v>0.11530690693064249</v>
      </c>
      <c r="U14" s="51"/>
      <c r="W14">
        <f t="shared" si="13"/>
        <v>2.0799887499318637E-4</v>
      </c>
      <c r="X14">
        <f t="shared" si="3"/>
        <v>5.5865958823376844E-3</v>
      </c>
      <c r="Y14">
        <f t="shared" si="4"/>
        <v>1.6668763014435007E-3</v>
      </c>
      <c r="Z14">
        <f t="shared" si="5"/>
        <v>5.2350847259650143E-4</v>
      </c>
      <c r="AA14">
        <f t="shared" si="6"/>
        <v>6.9015839588820113E-3</v>
      </c>
      <c r="AB14">
        <f t="shared" si="7"/>
        <v>2.0230619889703977E-6</v>
      </c>
      <c r="AC14">
        <f t="shared" si="8"/>
        <v>6.3064281534839541E-4</v>
      </c>
      <c r="AD14">
        <f t="shared" si="9"/>
        <v>6.6763766770274041E-3</v>
      </c>
      <c r="AE14">
        <f t="shared" si="10"/>
        <v>1.006794837333526E-2</v>
      </c>
      <c r="AF14">
        <f t="shared" si="11"/>
        <v>1.2128434096612905E-3</v>
      </c>
      <c r="AG14">
        <f t="shared" si="12"/>
        <v>1.0204967067164072E-2</v>
      </c>
    </row>
    <row r="15" spans="1:41" x14ac:dyDescent="0.25">
      <c r="A15" s="26">
        <f>Raw_data!A15</f>
        <v>41699</v>
      </c>
      <c r="B15" s="5">
        <f>(Raw_data!B15/Raw_data!B14)-1</f>
        <v>6.5159127881602164E-3</v>
      </c>
      <c r="C15" s="5">
        <f>(Raw_data!C15/Raw_data!C14)-1</f>
        <v>8.0354010190454517E-2</v>
      </c>
      <c r="D15" s="5">
        <f>(Raw_data!D15/Raw_data!D14)-1</f>
        <v>8.0862533692722227E-2</v>
      </c>
      <c r="E15" s="5">
        <f>(Raw_data!E15/Raw_data!E14)-1</f>
        <v>-7.1057748063113824E-2</v>
      </c>
      <c r="F15" s="5">
        <f>(Raw_data!F15/Raw_data!F14)-1</f>
        <v>0</v>
      </c>
      <c r="G15" s="5">
        <f>(Raw_data!G15/Raw_data!G14)-1</f>
        <v>-2.1115540750012096E-2</v>
      </c>
      <c r="H15" s="5">
        <f>(Raw_data!H15/Raw_data!H14)-1</f>
        <v>-4.1250951214648057E-2</v>
      </c>
      <c r="I15" s="5">
        <f>(Raw_data!I15/Raw_data!I14)-1</f>
        <v>-8.0333918198427501E-3</v>
      </c>
      <c r="J15" s="5">
        <f>(Raw_data!J15/Raw_data!J14)-1</f>
        <v>8.606902873466038E-2</v>
      </c>
      <c r="K15" s="5">
        <f>(Raw_data!K15/Raw_data!K14)-1</f>
        <v>9.8339881813613195E-2</v>
      </c>
      <c r="L15" s="5">
        <f>(Raw_data!L15/Raw_data!L14)-1</f>
        <v>-7.8700909882357672E-2</v>
      </c>
      <c r="U15" s="51"/>
      <c r="W15">
        <f t="shared" si="13"/>
        <v>5.2768167472346802E-5</v>
      </c>
      <c r="X15">
        <f t="shared" si="3"/>
        <v>3.523519990799666E-3</v>
      </c>
      <c r="Y15">
        <f t="shared" si="4"/>
        <v>1.6045854477313964E-3</v>
      </c>
      <c r="Z15">
        <f t="shared" si="5"/>
        <v>1.070084385225391E-2</v>
      </c>
      <c r="AA15">
        <f t="shared" si="6"/>
        <v>6.9015839588820113E-3</v>
      </c>
      <c r="AB15">
        <f t="shared" si="7"/>
        <v>2.6787925606326563E-3</v>
      </c>
      <c r="AC15">
        <f t="shared" si="8"/>
        <v>3.0973925594380059E-3</v>
      </c>
      <c r="AD15">
        <f t="shared" si="9"/>
        <v>3.6333107505052541E-4</v>
      </c>
      <c r="AE15">
        <f t="shared" si="10"/>
        <v>4.4502627772860315E-3</v>
      </c>
      <c r="AF15">
        <f t="shared" si="11"/>
        <v>8.5469657986338675E-3</v>
      </c>
      <c r="AG15">
        <f t="shared" si="12"/>
        <v>8.646801577982987E-3</v>
      </c>
    </row>
    <row r="16" spans="1:41" x14ac:dyDescent="0.25">
      <c r="A16" s="26">
        <f>Raw_data!A16</f>
        <v>41730</v>
      </c>
      <c r="B16" s="5">
        <f>(Raw_data!B16/Raw_data!B15)-1</f>
        <v>1.3587618026779325E-2</v>
      </c>
      <c r="C16" s="5">
        <f>(Raw_data!C16/Raw_data!C15)-1</f>
        <v>8.2519235627369625E-3</v>
      </c>
      <c r="D16" s="5">
        <f>(Raw_data!D16/Raw_data!D15)-1</f>
        <v>1.9950124688279391E-2</v>
      </c>
      <c r="E16" s="5">
        <f>(Raw_data!E16/Raw_data!E15)-1</f>
        <v>-9.5846807025698144E-2</v>
      </c>
      <c r="F16" s="5">
        <f>(Raw_data!F16/Raw_data!F15)-1</f>
        <v>0</v>
      </c>
      <c r="G16" s="5">
        <f>(Raw_data!G16/Raw_data!G15)-1</f>
        <v>2.8129811152443729E-2</v>
      </c>
      <c r="H16" s="5">
        <f>(Raw_data!H16/Raw_data!H15)-1</f>
        <v>3.5816612955909433E-2</v>
      </c>
      <c r="I16" s="5">
        <f>(Raw_data!I16/Raw_data!I15)-1</f>
        <v>7.7222403429590969E-3</v>
      </c>
      <c r="J16" s="5">
        <f>(Raw_data!J16/Raw_data!J15)-1</f>
        <v>4.3227496084057293E-3</v>
      </c>
      <c r="K16" s="5">
        <f>(Raw_data!K16/Raw_data!K15)-1</f>
        <v>1.7964154966978896E-2</v>
      </c>
      <c r="L16" s="5">
        <f>(Raw_data!L16/Raw_data!L15)-1</f>
        <v>-8.2196594965980752E-2</v>
      </c>
      <c r="U16" s="51"/>
      <c r="W16">
        <f t="shared" si="13"/>
        <v>3.7042728976473474E-8</v>
      </c>
      <c r="X16">
        <f t="shared" si="3"/>
        <v>1.6238000763350513E-4</v>
      </c>
      <c r="Y16">
        <f t="shared" si="4"/>
        <v>4.3493652723839072E-4</v>
      </c>
      <c r="Z16">
        <f t="shared" si="5"/>
        <v>1.6443943912630352E-2</v>
      </c>
      <c r="AA16">
        <f t="shared" si="6"/>
        <v>6.9015839588820113E-3</v>
      </c>
      <c r="AB16">
        <f t="shared" si="7"/>
        <v>6.3086436354431829E-6</v>
      </c>
      <c r="AC16">
        <f t="shared" si="8"/>
        <v>4.5853117173582411E-4</v>
      </c>
      <c r="AD16">
        <f t="shared" si="9"/>
        <v>1.0927078674766809E-5</v>
      </c>
      <c r="AE16">
        <f t="shared" si="10"/>
        <v>2.2608097229514094E-4</v>
      </c>
      <c r="AF16">
        <f t="shared" si="11"/>
        <v>1.4578327889757685E-4</v>
      </c>
      <c r="AG16">
        <f t="shared" si="12"/>
        <v>9.3091361781766427E-3</v>
      </c>
    </row>
    <row r="17" spans="1:33" x14ac:dyDescent="0.25">
      <c r="A17" s="26">
        <f>Raw_data!A17</f>
        <v>41760</v>
      </c>
      <c r="B17" s="5">
        <f>(Raw_data!B17/Raw_data!B16)-1</f>
        <v>3.2070403379872436E-2</v>
      </c>
      <c r="C17" s="5">
        <f>(Raw_data!C17/Raw_data!C16)-1</f>
        <v>4.655611753248623E-2</v>
      </c>
      <c r="D17" s="5">
        <f>(Raw_data!D17/Raw_data!D16)-1</f>
        <v>-2.2004889975550057E-2</v>
      </c>
      <c r="E17" s="5">
        <f>(Raw_data!E17/Raw_data!E16)-1</f>
        <v>2.7685472862172933E-2</v>
      </c>
      <c r="F17" s="5">
        <f>(Raw_data!F17/Raw_data!F16)-1</f>
        <v>0</v>
      </c>
      <c r="G17" s="5">
        <f>(Raw_data!G17/Raw_data!G16)-1</f>
        <v>4.8286982292634395E-2</v>
      </c>
      <c r="H17" s="5">
        <f>(Raw_data!H17/Raw_data!H16)-1</f>
        <v>2.9391653026444864E-3</v>
      </c>
      <c r="I17" s="5">
        <f>(Raw_data!I17/Raw_data!I16)-1</f>
        <v>-5.7146503329462695E-3</v>
      </c>
      <c r="J17" s="5">
        <f>(Raw_data!J17/Raw_data!J16)-1</f>
        <v>1.8651446394048143E-2</v>
      </c>
      <c r="K17" s="5">
        <f>(Raw_data!K17/Raw_data!K16)-1</f>
        <v>6.6044256241715171E-3</v>
      </c>
      <c r="L17" s="5">
        <f>(Raw_data!L17/Raw_data!L16)-1</f>
        <v>5.4342735898360361E-2</v>
      </c>
      <c r="U17" s="51"/>
      <c r="W17">
        <f t="shared" si="13"/>
        <v>3.3453582310889231E-4</v>
      </c>
      <c r="X17">
        <f t="shared" si="3"/>
        <v>6.5338274381503993E-4</v>
      </c>
      <c r="Y17">
        <f t="shared" si="4"/>
        <v>3.9451145133936024E-3</v>
      </c>
      <c r="Z17">
        <f t="shared" si="5"/>
        <v>2.2105627781503095E-5</v>
      </c>
      <c r="AA17">
        <f t="shared" si="6"/>
        <v>6.9015839588820113E-3</v>
      </c>
      <c r="AB17">
        <f t="shared" si="7"/>
        <v>3.1136260437048669E-4</v>
      </c>
      <c r="AC17">
        <f t="shared" si="8"/>
        <v>1.3142574191767753E-4</v>
      </c>
      <c r="AD17">
        <f t="shared" si="9"/>
        <v>2.8031143627150188E-4</v>
      </c>
      <c r="AE17">
        <f t="shared" si="10"/>
        <v>5.0026260986399393E-7</v>
      </c>
      <c r="AF17">
        <f t="shared" si="11"/>
        <v>5.1028923233244902E-7</v>
      </c>
      <c r="AG17">
        <f t="shared" si="12"/>
        <v>1.6044403568855807E-3</v>
      </c>
    </row>
    <row r="18" spans="1:33" x14ac:dyDescent="0.25">
      <c r="A18" s="26">
        <f>Raw_data!A18</f>
        <v>41791</v>
      </c>
      <c r="B18" s="5">
        <f>(Raw_data!B18/Raw_data!B17)-1</f>
        <v>3.3386059842700266E-2</v>
      </c>
      <c r="C18" s="5">
        <f>(Raw_data!C18/Raw_data!C17)-1</f>
        <v>-3.2107672312896351E-2</v>
      </c>
      <c r="D18" s="5">
        <f>(Raw_data!D18/Raw_data!D17)-1</f>
        <v>4.7500000000000098E-2</v>
      </c>
      <c r="E18" s="5">
        <f>(Raw_data!E18/Raw_data!E17)-1</f>
        <v>3.9129775938433253E-2</v>
      </c>
      <c r="F18" s="5">
        <f>(Raw_data!F18/Raw_data!F17)-1</f>
        <v>0</v>
      </c>
      <c r="G18" s="5">
        <f>(Raw_data!G18/Raw_data!G17)-1</f>
        <v>-5.4019123708830552E-2</v>
      </c>
      <c r="H18" s="5">
        <f>(Raw_data!H18/Raw_data!H17)-1</f>
        <v>-4.3730814750362335E-3</v>
      </c>
      <c r="I18" s="5">
        <f>(Raw_data!I18/Raw_data!I17)-1</f>
        <v>-7.0140969542067944E-2</v>
      </c>
      <c r="J18" s="5">
        <f>(Raw_data!J18/Raw_data!J17)-1</f>
        <v>3.534567633286545E-2</v>
      </c>
      <c r="K18" s="5">
        <f>(Raw_data!K18/Raw_data!K17)-1</f>
        <v>-3.1009373615988878E-3</v>
      </c>
      <c r="L18" s="5">
        <f>(Raw_data!L18/Raw_data!L17)-1</f>
        <v>-2.8507565142926072E-2</v>
      </c>
      <c r="U18" s="51"/>
      <c r="W18">
        <f t="shared" si="13"/>
        <v>3.8439433171953225E-4</v>
      </c>
      <c r="X18">
        <f t="shared" si="3"/>
        <v>2.8198688474794257E-3</v>
      </c>
      <c r="Y18">
        <f t="shared" si="4"/>
        <v>4.4819589133060077E-5</v>
      </c>
      <c r="Z18">
        <f t="shared" si="5"/>
        <v>4.5463205500639449E-5</v>
      </c>
      <c r="AA18">
        <f t="shared" si="6"/>
        <v>6.9015839588820113E-3</v>
      </c>
      <c r="AB18">
        <f t="shared" si="7"/>
        <v>7.1674233224792829E-3</v>
      </c>
      <c r="AC18">
        <f t="shared" si="8"/>
        <v>3.5255144908137402E-4</v>
      </c>
      <c r="AD18">
        <f t="shared" si="9"/>
        <v>6.5883778421564204E-3</v>
      </c>
      <c r="AE18">
        <f t="shared" si="10"/>
        <v>2.5558217027051608E-4</v>
      </c>
      <c r="AF18">
        <f t="shared" si="11"/>
        <v>8.0838398714948252E-5</v>
      </c>
      <c r="AG18">
        <f t="shared" si="12"/>
        <v>1.8313979057745606E-3</v>
      </c>
    </row>
    <row r="19" spans="1:33" x14ac:dyDescent="0.25">
      <c r="A19" s="26">
        <f>Raw_data!A19</f>
        <v>41821</v>
      </c>
      <c r="B19" s="5">
        <f>(Raw_data!B19/Raw_data!B18)-1</f>
        <v>-0.13881858632083111</v>
      </c>
      <c r="C19" s="5">
        <f>(Raw_data!C19/Raw_data!C18)-1</f>
        <v>-7.4802838430408802E-2</v>
      </c>
      <c r="D19" s="5">
        <f>(Raw_data!D19/Raw_data!D18)-1</f>
        <v>-6.6825775656324637E-2</v>
      </c>
      <c r="E19" s="5">
        <f>(Raw_data!E19/Raw_data!E18)-1</f>
        <v>-3.6301524220400005E-2</v>
      </c>
      <c r="F19" s="5">
        <f>(Raw_data!F19/Raw_data!F18)-1</f>
        <v>0</v>
      </c>
      <c r="G19" s="5">
        <f>(Raw_data!G19/Raw_data!G18)-1</f>
        <v>-5.3053504328264167E-2</v>
      </c>
      <c r="H19" s="5">
        <f>(Raw_data!H19/Raw_data!H18)-1</f>
        <v>2.066685072509622E-2</v>
      </c>
      <c r="I19" s="5">
        <f>(Raw_data!I19/Raw_data!I18)-1</f>
        <v>-8.1909828342159652E-2</v>
      </c>
      <c r="J19" s="5">
        <f>(Raw_data!J19/Raw_data!J18)-1</f>
        <v>-0.10478379621507039</v>
      </c>
      <c r="K19" s="5">
        <f>(Raw_data!K19/Raw_data!K18)-1</f>
        <v>6.5044735947665799E-3</v>
      </c>
      <c r="L19" s="5">
        <f>(Raw_data!L19/Raw_data!L18)-1</f>
        <v>2.7172778120275742E-2</v>
      </c>
      <c r="U19" s="51"/>
      <c r="W19">
        <f t="shared" si="13"/>
        <v>2.3286353849199644E-2</v>
      </c>
      <c r="X19">
        <f t="shared" si="3"/>
        <v>9.1771808210423054E-3</v>
      </c>
      <c r="Y19">
        <f t="shared" si="4"/>
        <v>1.1584439105507074E-2</v>
      </c>
      <c r="Z19">
        <f t="shared" si="5"/>
        <v>4.7181319189840663E-3</v>
      </c>
      <c r="AA19">
        <f t="shared" si="6"/>
        <v>6.9015839588820113E-3</v>
      </c>
      <c r="AB19">
        <f t="shared" si="7"/>
        <v>7.0048558410879319E-3</v>
      </c>
      <c r="AC19">
        <f t="shared" si="8"/>
        <v>3.9232418691710174E-5</v>
      </c>
      <c r="AD19">
        <f t="shared" si="9"/>
        <v>8.6374127154939823E-3</v>
      </c>
      <c r="AE19">
        <f t="shared" si="10"/>
        <v>1.5411369010910968E-2</v>
      </c>
      <c r="AF19">
        <f t="shared" si="11"/>
        <v>3.7747911219675397E-7</v>
      </c>
      <c r="AG19">
        <f t="shared" si="12"/>
        <v>1.6603632226843578E-4</v>
      </c>
    </row>
    <row r="20" spans="1:33" x14ac:dyDescent="0.25">
      <c r="A20" s="26">
        <f>Raw_data!A20</f>
        <v>41852</v>
      </c>
      <c r="B20" s="5">
        <f>(Raw_data!B20/Raw_data!B19)-1</f>
        <v>3.6517759742352052E-2</v>
      </c>
      <c r="C20" s="5">
        <f>(Raw_data!C20/Raw_data!C19)-1</f>
        <v>5.3900315863208315E-2</v>
      </c>
      <c r="D20" s="5">
        <f>(Raw_data!D20/Raw_data!D19)-1</f>
        <v>6.6496163682864484E-2</v>
      </c>
      <c r="E20" s="5">
        <f>(Raw_data!E20/Raw_data!E19)-1</f>
        <v>8.3229559514027995E-2</v>
      </c>
      <c r="F20" s="5">
        <f>(Raw_data!F20/Raw_data!F19)-1</f>
        <v>0</v>
      </c>
      <c r="G20" s="5">
        <f>(Raw_data!G20/Raw_data!G19)-1</f>
        <v>5.2456921219165675E-2</v>
      </c>
      <c r="H20" s="5">
        <f>(Raw_data!H20/Raw_data!H19)-1</f>
        <v>3.3240126633945044E-2</v>
      </c>
      <c r="I20" s="5">
        <f>(Raw_data!I20/Raw_data!I19)-1</f>
        <v>1.4106167481150456E-2</v>
      </c>
      <c r="J20" s="5">
        <f>(Raw_data!J20/Raw_data!J19)-1</f>
        <v>6.1577602245866725E-2</v>
      </c>
      <c r="K20" s="5">
        <f>(Raw_data!K20/Raw_data!K19)-1</f>
        <v>-4.9948199380042135E-3</v>
      </c>
      <c r="L20" s="5">
        <f>(Raw_data!L20/Raw_data!L19)-1</f>
        <v>-9.5309637486981846E-2</v>
      </c>
      <c r="U20" s="51"/>
      <c r="W20">
        <f t="shared" si="13"/>
        <v>5.1700194800380697E-4</v>
      </c>
      <c r="X20">
        <f t="shared" si="3"/>
        <v>1.0827752782870304E-3</v>
      </c>
      <c r="Y20">
        <f t="shared" si="4"/>
        <v>6.6002270651479135E-4</v>
      </c>
      <c r="Z20">
        <f t="shared" si="5"/>
        <v>2.5849521204811287E-3</v>
      </c>
      <c r="AA20">
        <f t="shared" si="6"/>
        <v>6.9015839588820113E-3</v>
      </c>
      <c r="AB20">
        <f t="shared" si="7"/>
        <v>4.7591205779159729E-4</v>
      </c>
      <c r="AC20">
        <f t="shared" si="8"/>
        <v>3.5482709324088652E-4</v>
      </c>
      <c r="AD20">
        <f t="shared" si="9"/>
        <v>9.4760166585254049E-6</v>
      </c>
      <c r="AE20">
        <f t="shared" si="10"/>
        <v>1.7824324269392082E-3</v>
      </c>
      <c r="AF20">
        <f t="shared" si="11"/>
        <v>1.1848105334113939E-4</v>
      </c>
      <c r="AG20">
        <f t="shared" si="12"/>
        <v>1.2011482107313775E-2</v>
      </c>
    </row>
    <row r="21" spans="1:33" x14ac:dyDescent="0.25">
      <c r="A21" s="26">
        <f>Raw_data!A21</f>
        <v>41883</v>
      </c>
      <c r="B21" s="5">
        <f>(Raw_data!B21/Raw_data!B20)-1</f>
        <v>-7.3608052043788841E-2</v>
      </c>
      <c r="C21" s="5">
        <f>(Raw_data!C21/Raw_data!C20)-1</f>
        <v>-5.7817260541536908E-2</v>
      </c>
      <c r="D21" s="5">
        <f>(Raw_data!D21/Raw_data!D20)-1</f>
        <v>-0.18225419664268583</v>
      </c>
      <c r="E21" s="5">
        <f>(Raw_data!E21/Raw_data!E20)-1</f>
        <v>-4.8961793768711237E-2</v>
      </c>
      <c r="F21" s="5">
        <f>(Raw_data!F21/Raw_data!F20)-1</f>
        <v>0</v>
      </c>
      <c r="G21" s="5">
        <f>(Raw_data!G21/Raw_data!G20)-1</f>
        <v>1.0657710197207182E-2</v>
      </c>
      <c r="H21" s="5">
        <f>(Raw_data!H21/Raw_data!H20)-1</f>
        <v>3.5018287418593141E-2</v>
      </c>
      <c r="I21" s="5">
        <f>(Raw_data!I21/Raw_data!I20)-1</f>
        <v>-0.13531921059977225</v>
      </c>
      <c r="J21" s="5">
        <f>(Raw_data!J21/Raw_data!J20)-1</f>
        <v>-6.8374619737328279E-2</v>
      </c>
      <c r="K21" s="5">
        <f>(Raw_data!K21/Raw_data!K20)-1</f>
        <v>8.0091969081887981E-3</v>
      </c>
      <c r="L21" s="5">
        <f>(Raw_data!L21/Raw_data!L20)-1</f>
        <v>-2.3818661537612029E-2</v>
      </c>
      <c r="U21" s="51"/>
      <c r="W21">
        <f t="shared" si="13"/>
        <v>7.6366861296588134E-3</v>
      </c>
      <c r="X21">
        <f t="shared" si="3"/>
        <v>6.2113353683411615E-3</v>
      </c>
      <c r="Y21">
        <f t="shared" si="4"/>
        <v>4.975551968288458E-2</v>
      </c>
      <c r="Z21">
        <f t="shared" si="5"/>
        <v>6.6176482277906712E-3</v>
      </c>
      <c r="AA21">
        <f t="shared" si="6"/>
        <v>6.9015839588820113E-3</v>
      </c>
      <c r="AB21">
        <f t="shared" si="7"/>
        <v>3.9935235428716878E-4</v>
      </c>
      <c r="AC21">
        <f t="shared" si="8"/>
        <v>4.2497886151924517E-4</v>
      </c>
      <c r="AD21">
        <f t="shared" si="9"/>
        <v>2.1417463185266571E-2</v>
      </c>
      <c r="AE21">
        <f t="shared" si="10"/>
        <v>7.6971422079729649E-3</v>
      </c>
      <c r="AF21">
        <f t="shared" si="11"/>
        <v>4.4906551699310734E-6</v>
      </c>
      <c r="AG21">
        <f t="shared" si="12"/>
        <v>1.4520620102144825E-3</v>
      </c>
    </row>
    <row r="22" spans="1:33" x14ac:dyDescent="0.25">
      <c r="A22" s="26">
        <f>Raw_data!A22</f>
        <v>41913</v>
      </c>
      <c r="B22" s="5">
        <f>(Raw_data!B22/Raw_data!B21)-1</f>
        <v>-4.5976910468902288E-3</v>
      </c>
      <c r="C22" s="5">
        <f>(Raw_data!C22/Raw_data!C21)-1</f>
        <v>0.222553971278725</v>
      </c>
      <c r="D22" s="5">
        <f>(Raw_data!D22/Raw_data!D21)-1</f>
        <v>-0.17888563049853379</v>
      </c>
      <c r="E22" s="5">
        <f>(Raw_data!E22/Raw_data!E21)-1</f>
        <v>-5.2660993966871406E-2</v>
      </c>
      <c r="F22" s="5">
        <f>(Raw_data!F22/Raw_data!F21)-1</f>
        <v>0</v>
      </c>
      <c r="G22" s="5">
        <f>(Raw_data!G22/Raw_data!G21)-1</f>
        <v>-1.9390635962420188E-2</v>
      </c>
      <c r="H22" s="5">
        <f>(Raw_data!H22/Raw_data!H21)-1</f>
        <v>6.4235270806423328E-2</v>
      </c>
      <c r="I22" s="5">
        <f>(Raw_data!I22/Raw_data!I21)-1</f>
        <v>5.3879789648996201E-3</v>
      </c>
      <c r="J22" s="5">
        <f>(Raw_data!J22/Raw_data!J21)-1</f>
        <v>5.635973585373244E-2</v>
      </c>
      <c r="K22" s="5">
        <f>(Raw_data!K22/Raw_data!K21)-1</f>
        <v>-1.1350954459243057E-2</v>
      </c>
      <c r="L22" s="5">
        <f>(Raw_data!L22/Raw_data!L21)-1</f>
        <v>1.5661688765371551E-2</v>
      </c>
      <c r="U22" s="51"/>
      <c r="W22">
        <f t="shared" si="13"/>
        <v>3.377425753912515E-4</v>
      </c>
      <c r="X22">
        <f t="shared" si="3"/>
        <v>4.0626113639849401E-2</v>
      </c>
      <c r="Y22">
        <f t="shared" si="4"/>
        <v>4.8264085876069771E-2</v>
      </c>
      <c r="Z22">
        <f t="shared" si="5"/>
        <v>7.2331842574657884E-3</v>
      </c>
      <c r="AA22">
        <f t="shared" si="6"/>
        <v>6.9015839588820113E-3</v>
      </c>
      <c r="AB22">
        <f t="shared" si="7"/>
        <v>2.5032158792901178E-3</v>
      </c>
      <c r="AC22">
        <f t="shared" si="8"/>
        <v>2.4832281070023589E-3</v>
      </c>
      <c r="AD22">
        <f t="shared" si="9"/>
        <v>3.1808185336008494E-5</v>
      </c>
      <c r="AE22">
        <f t="shared" si="10"/>
        <v>1.3690737797087309E-3</v>
      </c>
      <c r="AF22">
        <f t="shared" si="11"/>
        <v>2.9725327980675734E-4</v>
      </c>
      <c r="AG22">
        <f t="shared" si="12"/>
        <v>1.8890272360105633E-6</v>
      </c>
    </row>
    <row r="23" spans="1:33" x14ac:dyDescent="0.25">
      <c r="A23" s="26">
        <f>Raw_data!A23</f>
        <v>41944</v>
      </c>
      <c r="B23" s="5">
        <f>(Raw_data!B23/Raw_data!B22)-1</f>
        <v>1.1305132344260338E-2</v>
      </c>
      <c r="C23" s="5">
        <f>(Raw_data!C23/Raw_data!C22)-1</f>
        <v>0.1089611561774535</v>
      </c>
      <c r="D23" s="5">
        <f>(Raw_data!D23/Raw_data!D22)-1</f>
        <v>-3.5714285714284477E-3</v>
      </c>
      <c r="E23" s="5">
        <f>(Raw_data!E23/Raw_data!E22)-1</f>
        <v>0.10862314207296619</v>
      </c>
      <c r="F23" s="5">
        <f>(Raw_data!F23/Raw_data!F22)-1</f>
        <v>0</v>
      </c>
      <c r="G23" s="5">
        <f>(Raw_data!G23/Raw_data!G22)-1</f>
        <v>7.5654391480473704E-2</v>
      </c>
      <c r="H23" s="5">
        <f>(Raw_data!H23/Raw_data!H22)-1</f>
        <v>6.5607248794735895E-2</v>
      </c>
      <c r="I23" s="5">
        <f>(Raw_data!I23/Raw_data!I22)-1</f>
        <v>-5.1438370800655497E-2</v>
      </c>
      <c r="J23" s="5">
        <f>(Raw_data!J23/Raw_data!J22)-1</f>
        <v>2.8879071160480496E-2</v>
      </c>
      <c r="K23" s="5">
        <f>(Raw_data!K23/Raw_data!K22)-1</f>
        <v>2.8895921142680914E-2</v>
      </c>
      <c r="L23" s="5">
        <f>(Raw_data!L23/Raw_data!L22)-1</f>
        <v>-5.9996824934362758E-2</v>
      </c>
      <c r="U23" s="51"/>
      <c r="W23">
        <f t="shared" si="13"/>
        <v>6.1253802733215995E-6</v>
      </c>
      <c r="X23">
        <f t="shared" si="3"/>
        <v>7.738085978591493E-3</v>
      </c>
      <c r="Y23">
        <f t="shared" si="4"/>
        <v>1.9692901871937374E-3</v>
      </c>
      <c r="Z23">
        <f t="shared" si="5"/>
        <v>5.8119287594595179E-3</v>
      </c>
      <c r="AA23">
        <f t="shared" si="6"/>
        <v>6.9015839588820113E-3</v>
      </c>
      <c r="AB23">
        <f t="shared" si="7"/>
        <v>2.026159274538602E-3</v>
      </c>
      <c r="AC23">
        <f t="shared" si="8"/>
        <v>2.6218472416087695E-3</v>
      </c>
      <c r="AD23">
        <f t="shared" si="9"/>
        <v>3.9020291846302724E-3</v>
      </c>
      <c r="AE23">
        <f t="shared" si="10"/>
        <v>9.0636727414808297E-5</v>
      </c>
      <c r="AF23">
        <f t="shared" si="11"/>
        <v>5.2926871256208025E-4</v>
      </c>
      <c r="AG23">
        <f t="shared" si="12"/>
        <v>5.5181267443595652E-3</v>
      </c>
    </row>
    <row r="24" spans="1:33" x14ac:dyDescent="0.25">
      <c r="A24" s="26">
        <f>Raw_data!A24</f>
        <v>41974</v>
      </c>
      <c r="B24" s="5">
        <f>(Raw_data!B24/Raw_data!B23)-1</f>
        <v>1.8462170943016165E-2</v>
      </c>
      <c r="C24" s="5">
        <f>(Raw_data!C24/Raw_data!C23)-1</f>
        <v>1.4621744596697406E-2</v>
      </c>
      <c r="D24" s="5">
        <f>(Raw_data!D24/Raw_data!D23)-1</f>
        <v>-4.3010752688172116E-2</v>
      </c>
      <c r="E24" s="5">
        <f>(Raw_data!E24/Raw_data!E23)-1</f>
        <v>-8.3540065399536401E-2</v>
      </c>
      <c r="F24" s="5">
        <f>(Raw_data!F24/Raw_data!F23)-1</f>
        <v>1.625</v>
      </c>
      <c r="G24" s="5">
        <f>(Raw_data!G24/Raw_data!G23)-1</f>
        <v>-2.6954293633339232E-2</v>
      </c>
      <c r="H24" s="5">
        <f>(Raw_data!H24/Raw_data!H23)-1</f>
        <v>-1.3339461905181871E-5</v>
      </c>
      <c r="I24" s="5">
        <f>(Raw_data!I24/Raw_data!I23)-1</f>
        <v>4.8345377030975634E-2</v>
      </c>
      <c r="J24" s="5">
        <f>(Raw_data!J24/Raw_data!J23)-1</f>
        <v>9.6133269429962143E-2</v>
      </c>
      <c r="K24" s="5">
        <f>(Raw_data!K24/Raw_data!K23)-1</f>
        <v>-5.0593453080916673E-2</v>
      </c>
      <c r="L24" s="5">
        <f>(Raw_data!L24/Raw_data!L23)-1</f>
        <v>-0.15530727211583029</v>
      </c>
      <c r="U24" s="51"/>
      <c r="W24">
        <f t="shared" si="13"/>
        <v>2.1921948404784329E-5</v>
      </c>
      <c r="X24">
        <f t="shared" si="3"/>
        <v>4.0615388930016905E-5</v>
      </c>
      <c r="Y24">
        <f t="shared" si="4"/>
        <v>7.0251234137309205E-3</v>
      </c>
      <c r="Z24">
        <f t="shared" si="5"/>
        <v>1.3439115815237938E-2</v>
      </c>
      <c r="AA24">
        <f t="shared" si="6"/>
        <v>2.377530323677945</v>
      </c>
      <c r="AB24">
        <f t="shared" si="7"/>
        <v>3.3172768836017704E-3</v>
      </c>
      <c r="AC24">
        <f t="shared" si="8"/>
        <v>2.0783868547679377E-4</v>
      </c>
      <c r="AD24">
        <f t="shared" si="9"/>
        <v>1.3925975587508698E-3</v>
      </c>
      <c r="AE24">
        <f t="shared" si="10"/>
        <v>5.8943285466834285E-3</v>
      </c>
      <c r="AF24">
        <f t="shared" si="11"/>
        <v>3.1903895439706472E-3</v>
      </c>
      <c r="AG24">
        <f t="shared" si="12"/>
        <v>2.8762308679273811E-2</v>
      </c>
    </row>
    <row r="25" spans="1:33" x14ac:dyDescent="0.25">
      <c r="A25" s="26">
        <f>Raw_data!A25</f>
        <v>42005</v>
      </c>
      <c r="B25" s="5">
        <f>(Raw_data!B25/Raw_data!B24)-1</f>
        <v>-0.1936472324045968</v>
      </c>
      <c r="C25" s="5">
        <f>(Raw_data!C25/Raw_data!C24)-1</f>
        <v>0.13570936472496609</v>
      </c>
      <c r="D25" s="5">
        <f>(Raw_data!D25/Raw_data!D24)-1</f>
        <v>-3.7453183520599231E-2</v>
      </c>
      <c r="E25" s="5">
        <f>(Raw_data!E25/Raw_data!E24)-1</f>
        <v>0.14235537988035341</v>
      </c>
      <c r="F25" s="5">
        <f>(Raw_data!F25/Raw_data!F24)-1</f>
        <v>-0.19047619047619058</v>
      </c>
      <c r="G25" s="5">
        <f>(Raw_data!G25/Raw_data!G24)-1</f>
        <v>0.11840269405102144</v>
      </c>
      <c r="H25" s="5">
        <f>(Raw_data!H25/Raw_data!H24)-1</f>
        <v>8.7479021142091717E-3</v>
      </c>
      <c r="I25" s="5">
        <f>(Raw_data!I25/Raw_data!I24)-1</f>
        <v>1.0875707488467334E-2</v>
      </c>
      <c r="J25" s="5">
        <f>(Raw_data!J25/Raw_data!J24)-1</f>
        <v>3.6633061127639754E-2</v>
      </c>
      <c r="K25" s="5">
        <f>(Raw_data!K25/Raw_data!K24)-1</f>
        <v>-1.9946740042141586E-2</v>
      </c>
      <c r="L25" s="5">
        <f>(Raw_data!L25/Raw_data!L24)-1</f>
        <v>-5.4450807606316598E-3</v>
      </c>
      <c r="U25" s="51"/>
      <c r="W25">
        <f t="shared" si="13"/>
        <v>4.3026091136145944E-2</v>
      </c>
      <c r="X25">
        <f t="shared" si="3"/>
        <v>1.315943939241529E-2</v>
      </c>
      <c r="Y25">
        <f t="shared" si="4"/>
        <v>6.1243834507965821E-3</v>
      </c>
      <c r="Z25">
        <f t="shared" si="5"/>
        <v>1.2093014860471818E-2</v>
      </c>
      <c r="AA25">
        <f t="shared" si="6"/>
        <v>7.4830676390207615E-2</v>
      </c>
      <c r="AB25">
        <f t="shared" si="7"/>
        <v>7.7020249880654836E-3</v>
      </c>
      <c r="AC25">
        <f t="shared" si="8"/>
        <v>3.1983208322787327E-5</v>
      </c>
      <c r="AD25">
        <f t="shared" si="9"/>
        <v>2.3148424049271032E-8</v>
      </c>
      <c r="AE25">
        <f t="shared" si="10"/>
        <v>2.9840221035648627E-4</v>
      </c>
      <c r="AF25">
        <f t="shared" si="11"/>
        <v>6.6754128574775587E-4</v>
      </c>
      <c r="AG25">
        <f t="shared" si="12"/>
        <v>3.8936566232822224E-4</v>
      </c>
    </row>
    <row r="26" spans="1:33" x14ac:dyDescent="0.25">
      <c r="A26" s="26">
        <f>Raw_data!A26</f>
        <v>42036</v>
      </c>
      <c r="B26" s="5">
        <f>(Raw_data!B26/Raw_data!B25)-1</f>
        <v>0.1721924390866294</v>
      </c>
      <c r="C26" s="5">
        <f>(Raw_data!C26/Raw_data!C25)-1</f>
        <v>-6.2177606980396205E-2</v>
      </c>
      <c r="D26" s="5">
        <f>(Raw_data!D26/Raw_data!D25)-1</f>
        <v>0.21011673151750965</v>
      </c>
      <c r="E26" s="5">
        <f>(Raw_data!E26/Raw_data!E25)-1</f>
        <v>7.229290912558306E-2</v>
      </c>
      <c r="F26" s="5">
        <f>(Raw_data!F26/Raw_data!F25)-1</f>
        <v>2.3529411764705799E-2</v>
      </c>
      <c r="G26" s="5">
        <f>(Raw_data!G26/Raw_data!G25)-1</f>
        <v>3.7696994091962033E-2</v>
      </c>
      <c r="H26" s="5">
        <f>(Raw_data!H26/Raw_data!H25)-1</f>
        <v>2.7764123430044751E-2</v>
      </c>
      <c r="I26" s="5">
        <f>(Raw_data!I26/Raw_data!I25)-1</f>
        <v>0.10278251519843828</v>
      </c>
      <c r="J26" s="5">
        <f>(Raw_data!J26/Raw_data!J25)-1</f>
        <v>2.6503990609936245E-2</v>
      </c>
      <c r="K26" s="5">
        <f>(Raw_data!K26/Raw_data!K25)-1</f>
        <v>6.4711212654833705E-2</v>
      </c>
      <c r="L26" s="5">
        <f>(Raw_data!L26/Raw_data!L25)-1</f>
        <v>-3.6836863036473821E-2</v>
      </c>
      <c r="U26" s="51"/>
      <c r="W26">
        <f t="shared" si="13"/>
        <v>2.5094474591321626E-2</v>
      </c>
      <c r="X26">
        <f t="shared" si="3"/>
        <v>6.9176434591371357E-3</v>
      </c>
      <c r="Y26">
        <f t="shared" si="4"/>
        <v>2.8666375537255814E-2</v>
      </c>
      <c r="Z26">
        <f t="shared" si="5"/>
        <v>1.5924708007260878E-3</v>
      </c>
      <c r="AA26">
        <f t="shared" si="6"/>
        <v>3.5457690642099562E-3</v>
      </c>
      <c r="AB26">
        <f t="shared" si="7"/>
        <v>4.9779820561574877E-5</v>
      </c>
      <c r="AC26">
        <f t="shared" si="8"/>
        <v>1.7851235146096721E-4</v>
      </c>
      <c r="AD26">
        <f t="shared" si="9"/>
        <v>8.4189179342137408E-3</v>
      </c>
      <c r="AE26">
        <f t="shared" si="10"/>
        <v>5.1054622797553346E-5</v>
      </c>
      <c r="AF26">
        <f t="shared" si="11"/>
        <v>3.4599256106951676E-3</v>
      </c>
      <c r="AG26">
        <f t="shared" si="12"/>
        <v>2.6136769678173112E-3</v>
      </c>
    </row>
    <row r="27" spans="1:33" x14ac:dyDescent="0.25">
      <c r="A27" s="26">
        <f>Raw_data!A27</f>
        <v>42064</v>
      </c>
      <c r="B27" s="5">
        <f>(Raw_data!B27/Raw_data!B26)-1</f>
        <v>-6.5936137734369016E-2</v>
      </c>
      <c r="C27" s="5">
        <f>(Raw_data!C27/Raw_data!C26)-1</f>
        <v>4.3063281128786768E-2</v>
      </c>
      <c r="D27" s="5">
        <f>(Raw_data!D27/Raw_data!D26)-1</f>
        <v>-0.13826366559485526</v>
      </c>
      <c r="E27" s="5">
        <f>(Raw_data!E27/Raw_data!E26)-1</f>
        <v>-2.1201593842575805E-2</v>
      </c>
      <c r="F27" s="5">
        <f>(Raw_data!F27/Raw_data!F26)-1</f>
        <v>0.26436781609195403</v>
      </c>
      <c r="G27" s="5">
        <f>(Raw_data!G27/Raw_data!G26)-1</f>
        <v>1.0489240987072712E-3</v>
      </c>
      <c r="H27" s="5">
        <f>(Raw_data!H27/Raw_data!H26)-1</f>
        <v>6.7603412630556248E-2</v>
      </c>
      <c r="I27" s="5">
        <f>(Raw_data!I27/Raw_data!I26)-1</f>
        <v>-9.7145435033096472E-2</v>
      </c>
      <c r="J27" s="5">
        <f>(Raw_data!J27/Raw_data!J26)-1</f>
        <v>-6.5968502196798062E-2</v>
      </c>
      <c r="K27" s="5">
        <f>(Raw_data!K27/Raw_data!K26)-1</f>
        <v>-5.5266181999500286E-2</v>
      </c>
      <c r="L27" s="5">
        <f>(Raw_data!L27/Raw_data!L26)-1</f>
        <v>-0.10797959564137793</v>
      </c>
      <c r="U27" s="51"/>
      <c r="W27">
        <f t="shared" si="13"/>
        <v>6.3546758328704754E-3</v>
      </c>
      <c r="X27">
        <f t="shared" si="3"/>
        <v>4.8701940457978276E-4</v>
      </c>
      <c r="Y27">
        <f t="shared" si="4"/>
        <v>3.2065678897599488E-2</v>
      </c>
      <c r="Z27">
        <f t="shared" si="5"/>
        <v>2.8717518694858914E-3</v>
      </c>
      <c r="AA27">
        <f t="shared" si="6"/>
        <v>3.2866805108132169E-2</v>
      </c>
      <c r="AB27">
        <f t="shared" si="7"/>
        <v>8.7572128800705818E-4</v>
      </c>
      <c r="AC27">
        <f t="shared" si="8"/>
        <v>2.830254965202352E-3</v>
      </c>
      <c r="AD27">
        <f t="shared" si="9"/>
        <v>1.170146036288853E-2</v>
      </c>
      <c r="AE27">
        <f t="shared" si="10"/>
        <v>7.280738063647132E-3</v>
      </c>
      <c r="AF27">
        <f t="shared" si="11"/>
        <v>3.740088419287121E-3</v>
      </c>
      <c r="AG27">
        <f t="shared" si="12"/>
        <v>1.4949186407665753E-2</v>
      </c>
    </row>
    <row r="28" spans="1:33" x14ac:dyDescent="0.25">
      <c r="A28" s="26">
        <f>Raw_data!A28</f>
        <v>42095</v>
      </c>
      <c r="B28" s="5">
        <f>(Raw_data!B28/Raw_data!B27)-1</f>
        <v>0.13597909831299893</v>
      </c>
      <c r="C28" s="5">
        <f>(Raw_data!C28/Raw_data!C27)-1</f>
        <v>-3.2034134304925188E-2</v>
      </c>
      <c r="D28" s="5">
        <f>(Raw_data!D28/Raw_data!D27)-1</f>
        <v>-0.15671641791044788</v>
      </c>
      <c r="E28" s="5">
        <f>(Raw_data!E28/Raw_data!E27)-1</f>
        <v>0.13351247567569224</v>
      </c>
      <c r="F28" s="5">
        <f>(Raw_data!F28/Raw_data!F27)-1</f>
        <v>0</v>
      </c>
      <c r="G28" s="5">
        <f>(Raw_data!G28/Raw_data!G27)-1</f>
        <v>-4.4909235291870075E-2</v>
      </c>
      <c r="H28" s="5">
        <f>(Raw_data!H28/Raw_data!H27)-1</f>
        <v>-5.5775399112935165E-2</v>
      </c>
      <c r="I28" s="5">
        <f>(Raw_data!I28/Raw_data!I27)-1</f>
        <v>3.8929801653153406E-2</v>
      </c>
      <c r="J28" s="5">
        <f>(Raw_data!J28/Raw_data!J27)-1</f>
        <v>-7.7160602455386362E-2</v>
      </c>
      <c r="K28" s="5">
        <f>(Raw_data!K28/Raw_data!K27)-1</f>
        <v>6.094936559280506E-2</v>
      </c>
      <c r="L28" s="5">
        <f>(Raw_data!L28/Raw_data!L27)-1</f>
        <v>-0.11765163659285471</v>
      </c>
      <c r="U28" s="51"/>
      <c r="W28">
        <f t="shared" si="13"/>
        <v>1.4932599366920563E-2</v>
      </c>
      <c r="X28">
        <f t="shared" si="3"/>
        <v>2.8120641604027444E-3</v>
      </c>
      <c r="Y28">
        <f t="shared" si="4"/>
        <v>3.9014811903145707E-2</v>
      </c>
      <c r="Z28">
        <f t="shared" si="5"/>
        <v>1.0226334506917669E-2</v>
      </c>
      <c r="AA28">
        <f t="shared" si="6"/>
        <v>6.9015839588820113E-3</v>
      </c>
      <c r="AB28">
        <f t="shared" si="7"/>
        <v>5.7079154911926794E-3</v>
      </c>
      <c r="AC28">
        <f t="shared" si="8"/>
        <v>4.9250458764186758E-3</v>
      </c>
      <c r="AD28">
        <f t="shared" si="9"/>
        <v>7.7851870794934787E-4</v>
      </c>
      <c r="AE28">
        <f t="shared" si="10"/>
        <v>9.3159832448817727E-3</v>
      </c>
      <c r="AF28">
        <f t="shared" si="11"/>
        <v>3.031524896196586E-3</v>
      </c>
      <c r="AG28">
        <f t="shared" si="12"/>
        <v>1.7407875044752285E-2</v>
      </c>
    </row>
    <row r="29" spans="1:33" x14ac:dyDescent="0.25">
      <c r="A29" s="26">
        <f>Raw_data!A29</f>
        <v>42125</v>
      </c>
      <c r="B29" s="5">
        <f>(Raw_data!B29/Raw_data!B28)-1</f>
        <v>7.5375939530255565E-3</v>
      </c>
      <c r="C29" s="5">
        <f>(Raw_data!C29/Raw_data!C28)-1</f>
        <v>9.0540661755436069E-3</v>
      </c>
      <c r="D29" s="5">
        <f>(Raw_data!D29/Raw_data!D28)-1</f>
        <v>8.8495575221239076E-3</v>
      </c>
      <c r="E29" s="5">
        <f>(Raw_data!E29/Raw_data!E28)-1</f>
        <v>1.7663265251228744E-2</v>
      </c>
      <c r="F29" s="5">
        <f>(Raw_data!F29/Raw_data!F28)-1</f>
        <v>-7.2727272727272751E-2</v>
      </c>
      <c r="G29" s="5">
        <f>(Raw_data!G29/Raw_data!G28)-1</f>
        <v>-1.9673569113124234E-2</v>
      </c>
      <c r="H29" s="5">
        <f>(Raw_data!H29/Raw_data!H28)-1</f>
        <v>-4.8890691189884539E-4</v>
      </c>
      <c r="I29" s="5">
        <f>(Raw_data!I29/Raw_data!I28)-1</f>
        <v>-3.6081673652883506E-2</v>
      </c>
      <c r="J29" s="5">
        <f>(Raw_data!J29/Raw_data!J28)-1</f>
        <v>-4.776224805541629E-4</v>
      </c>
      <c r="K29" s="5">
        <f>(Raw_data!K29/Raw_data!K28)-1</f>
        <v>1.1449042249275454E-2</v>
      </c>
      <c r="L29" s="5">
        <f>(Raw_data!L29/Raw_data!L28)-1</f>
        <v>-9.3454615740272251E-2</v>
      </c>
      <c r="P29">
        <v>1.7</v>
      </c>
      <c r="U29" s="51"/>
      <c r="W29">
        <f t="shared" si="13"/>
        <v>3.8968668303456537E-5</v>
      </c>
      <c r="X29">
        <f t="shared" si="3"/>
        <v>1.4258028817112654E-4</v>
      </c>
      <c r="Y29">
        <f t="shared" si="4"/>
        <v>1.0211667038363655E-3</v>
      </c>
      <c r="Z29">
        <f t="shared" si="5"/>
        <v>2.1679234326998584E-4</v>
      </c>
      <c r="AA29">
        <f t="shared" si="6"/>
        <v>2.4274588869103209E-2</v>
      </c>
      <c r="AB29">
        <f t="shared" si="7"/>
        <v>2.5316074372571263E-3</v>
      </c>
      <c r="AC29">
        <f t="shared" si="8"/>
        <v>2.2177699215856719E-4</v>
      </c>
      <c r="AD29">
        <f t="shared" si="9"/>
        <v>2.2193075532821217E-3</v>
      </c>
      <c r="AE29">
        <f t="shared" si="10"/>
        <v>3.9348123060121558E-4</v>
      </c>
      <c r="AF29">
        <f t="shared" si="11"/>
        <v>3.0902057876970926E-5</v>
      </c>
      <c r="AG29">
        <f t="shared" si="12"/>
        <v>1.1608313919869601E-2</v>
      </c>
    </row>
    <row r="30" spans="1:33" x14ac:dyDescent="0.25">
      <c r="A30" s="26">
        <f>Raw_data!A30</f>
        <v>42156</v>
      </c>
      <c r="B30" s="5">
        <f>(Raw_data!B30/Raw_data!B29)-1</f>
        <v>-8.1130626129745975E-2</v>
      </c>
      <c r="C30" s="5">
        <f>(Raw_data!C30/Raw_data!C29)-1</f>
        <v>-2.9026536293053073E-4</v>
      </c>
      <c r="D30" s="5">
        <f>(Raw_data!D30/Raw_data!D29)-1</f>
        <v>5.2631578947368363E-2</v>
      </c>
      <c r="E30" s="5">
        <f>(Raw_data!E30/Raw_data!E29)-1</f>
        <v>1.1322565700095044E-2</v>
      </c>
      <c r="F30" s="5">
        <f>(Raw_data!F30/Raw_data!F29)-1</f>
        <v>-6.8627450980392246E-2</v>
      </c>
      <c r="G30" s="5">
        <f>(Raw_data!G30/Raw_data!G29)-1</f>
        <v>-6.4832457390251452E-3</v>
      </c>
      <c r="H30" s="5">
        <f>(Raw_data!H30/Raw_data!H29)-1</f>
        <v>-5.280884063164959E-2</v>
      </c>
      <c r="I30" s="5">
        <f>(Raw_data!I30/Raw_data!I29)-1</f>
        <v>-8.0811613577041586E-2</v>
      </c>
      <c r="J30" s="5">
        <f>(Raw_data!J30/Raw_data!J29)-1</f>
        <v>-5.1517261571649264E-2</v>
      </c>
      <c r="K30" s="5">
        <f>(Raw_data!K30/Raw_data!K29)-1</f>
        <v>2.8373002215722698E-2</v>
      </c>
      <c r="L30" s="5">
        <f>(Raw_data!L30/Raw_data!L29)-1</f>
        <v>-1.5732813277502422E-2</v>
      </c>
      <c r="U30" s="51"/>
      <c r="W30">
        <f t="shared" si="13"/>
        <v>9.008042689294754E-3</v>
      </c>
      <c r="X30">
        <f t="shared" si="3"/>
        <v>4.5305251711370544E-4</v>
      </c>
      <c r="Y30">
        <f t="shared" si="4"/>
        <v>1.3986190016002049E-4</v>
      </c>
      <c r="Z30">
        <f t="shared" si="5"/>
        <v>4.437160839267736E-4</v>
      </c>
      <c r="AA30">
        <f t="shared" si="6"/>
        <v>2.3013867982221506E-2</v>
      </c>
      <c r="AB30">
        <f t="shared" si="7"/>
        <v>1.3782476739532083E-3</v>
      </c>
      <c r="AC30">
        <f t="shared" si="8"/>
        <v>4.5174680817673257E-3</v>
      </c>
      <c r="AD30">
        <f t="shared" si="9"/>
        <v>8.4344877221846064E-3</v>
      </c>
      <c r="AE30">
        <f t="shared" si="10"/>
        <v>5.0234074349296467E-3</v>
      </c>
      <c r="AF30">
        <f t="shared" si="11"/>
        <v>5.0548177755899712E-4</v>
      </c>
      <c r="AG30">
        <f t="shared" si="12"/>
        <v>9.0120539357962037E-4</v>
      </c>
    </row>
    <row r="31" spans="1:33" x14ac:dyDescent="0.25">
      <c r="A31" s="26">
        <f>Raw_data!A31</f>
        <v>42186</v>
      </c>
      <c r="B31" s="5">
        <f>(Raw_data!B31/Raw_data!B30)-1</f>
        <v>-1.4710197195727526E-2</v>
      </c>
      <c r="C31" s="5">
        <f>(Raw_data!C31/Raw_data!C30)-1</f>
        <v>0.17569484181890238</v>
      </c>
      <c r="D31" s="5">
        <f>(Raw_data!D31/Raw_data!D30)-1</f>
        <v>-0.1958333333333333</v>
      </c>
      <c r="E31" s="5">
        <f>(Raw_data!E31/Raw_data!E30)-1</f>
        <v>0.23511260093632758</v>
      </c>
      <c r="F31" s="5">
        <f>(Raw_data!F31/Raw_data!F30)-1</f>
        <v>-5.2631578947368363E-2</v>
      </c>
      <c r="G31" s="5">
        <f>(Raw_data!G31/Raw_data!G30)-1</f>
        <v>3.9287769870221867E-2</v>
      </c>
      <c r="H31" s="5">
        <f>(Raw_data!H31/Raw_data!H30)-1</f>
        <v>7.5818279545560641E-2</v>
      </c>
      <c r="I31" s="5">
        <f>(Raw_data!I31/Raw_data!I30)-1</f>
        <v>-7.3434940088123679E-2</v>
      </c>
      <c r="J31" s="5">
        <f>(Raw_data!J31/Raw_data!J30)-1</f>
        <v>-5.3218328197623954E-2</v>
      </c>
      <c r="K31" s="5">
        <f>(Raw_data!K31/Raw_data!K30)-1</f>
        <v>-2.1959509898173191E-2</v>
      </c>
      <c r="L31" s="5">
        <f>(Raw_data!L31/Raw_data!L30)-1</f>
        <v>4.6214608338594587E-2</v>
      </c>
      <c r="U31" s="51"/>
      <c r="W31">
        <f t="shared" si="13"/>
        <v>8.116960601628403E-4</v>
      </c>
      <c r="X31">
        <f t="shared" si="3"/>
        <v>2.3932113770951651E-2</v>
      </c>
      <c r="Y31">
        <f t="shared" si="4"/>
        <v>5.5997822247714144E-2</v>
      </c>
      <c r="Z31">
        <f t="shared" si="5"/>
        <v>4.109761449929359E-2</v>
      </c>
      <c r="AA31">
        <f t="shared" si="6"/>
        <v>1.8416485208126051E-2</v>
      </c>
      <c r="AB31">
        <f t="shared" si="7"/>
        <v>7.4757766594295478E-5</v>
      </c>
      <c r="AC31">
        <f t="shared" si="8"/>
        <v>3.7718031542356015E-3</v>
      </c>
      <c r="AD31">
        <f t="shared" si="9"/>
        <v>7.1339635091614666E-3</v>
      </c>
      <c r="AE31">
        <f t="shared" si="10"/>
        <v>5.2674306603751626E-3</v>
      </c>
      <c r="AF31">
        <f t="shared" si="11"/>
        <v>7.7559967458954555E-4</v>
      </c>
      <c r="AG31">
        <f t="shared" si="12"/>
        <v>1.0193549402028044E-3</v>
      </c>
    </row>
    <row r="32" spans="1:33" x14ac:dyDescent="0.25">
      <c r="A32" s="26">
        <f>Raw_data!A32</f>
        <v>42217</v>
      </c>
      <c r="B32" s="5">
        <f>(Raw_data!B32/Raw_data!B31)-1</f>
        <v>-0.16586724133375441</v>
      </c>
      <c r="C32" s="5">
        <f>(Raw_data!C32/Raw_data!C31)-1</f>
        <v>6.4683027189706976E-3</v>
      </c>
      <c r="D32" s="5">
        <f>(Raw_data!D32/Raw_data!D31)-1</f>
        <v>-7.7720207253885953E-2</v>
      </c>
      <c r="E32" s="5">
        <f>(Raw_data!E32/Raw_data!E31)-1</f>
        <v>-4.3383396360717308E-2</v>
      </c>
      <c r="F32" s="5">
        <f>(Raw_data!F32/Raw_data!F31)-1</f>
        <v>-3.3333333333333326E-2</v>
      </c>
      <c r="G32" s="5">
        <f>(Raw_data!G32/Raw_data!G31)-1</f>
        <v>-9.3570069256706634E-2</v>
      </c>
      <c r="H32" s="5">
        <f>(Raw_data!H32/Raw_data!H31)-1</f>
        <v>-3.6131918101947269E-2</v>
      </c>
      <c r="I32" s="5">
        <f>(Raw_data!I32/Raw_data!I31)-1</f>
        <v>-0.12834782532507572</v>
      </c>
      <c r="J32" s="5">
        <f>(Raw_data!J32/Raw_data!J31)-1</f>
        <v>-9.2077157830239398E-2</v>
      </c>
      <c r="K32" s="5">
        <f>(Raw_data!K32/Raw_data!K31)-1</f>
        <v>-2.460465115355992E-2</v>
      </c>
      <c r="L32" s="5">
        <f>(Raw_data!L32/Raw_data!L31)-1</f>
        <v>-0.23936844338063457</v>
      </c>
      <c r="U32" s="51"/>
      <c r="W32">
        <f t="shared" si="13"/>
        <v>3.2273161105796908E-2</v>
      </c>
      <c r="X32">
        <f t="shared" si="3"/>
        <v>2.1101810610381079E-4</v>
      </c>
      <c r="Y32">
        <f t="shared" si="4"/>
        <v>1.4048285582819568E-2</v>
      </c>
      <c r="Z32">
        <f t="shared" si="5"/>
        <v>5.7411734375638771E-3</v>
      </c>
      <c r="AA32">
        <f t="shared" si="6"/>
        <v>1.3551079896268742E-2</v>
      </c>
      <c r="AB32">
        <f t="shared" si="7"/>
        <v>1.5428517041322431E-2</v>
      </c>
      <c r="AC32">
        <f t="shared" si="8"/>
        <v>2.5538054366533226E-3</v>
      </c>
      <c r="AD32">
        <f t="shared" si="9"/>
        <v>1.9425579861896813E-2</v>
      </c>
      <c r="AE32">
        <f t="shared" si="10"/>
        <v>1.2417959067608317E-2</v>
      </c>
      <c r="AF32">
        <f t="shared" si="11"/>
        <v>9.2992864684450949E-4</v>
      </c>
      <c r="AG32">
        <f t="shared" si="12"/>
        <v>6.4341220876489288E-2</v>
      </c>
    </row>
    <row r="33" spans="1:33" x14ac:dyDescent="0.25">
      <c r="A33" s="26">
        <f>Raw_data!A33</f>
        <v>42248</v>
      </c>
      <c r="B33" s="5">
        <f>(Raw_data!B33/Raw_data!B32)-1</f>
        <v>-2.4551990860773532E-2</v>
      </c>
      <c r="C33" s="5">
        <f>(Raw_data!C33/Raw_data!C32)-1</f>
        <v>4.4739253635609266E-2</v>
      </c>
      <c r="D33" s="5">
        <f>(Raw_data!D33/Raw_data!D32)-1</f>
        <v>-3.3707865168539408E-2</v>
      </c>
      <c r="E33" s="5">
        <f>(Raw_data!E33/Raw_data!E32)-1</f>
        <v>-1.949735753775439E-3</v>
      </c>
      <c r="F33" s="5">
        <f>(Raw_data!F33/Raw_data!F32)-1</f>
        <v>5.7471264367816133E-2</v>
      </c>
      <c r="G33" s="5">
        <f>(Raw_data!G33/Raw_data!G32)-1</f>
        <v>8.4592700743870708E-3</v>
      </c>
      <c r="H33" s="5">
        <f>(Raw_data!H33/Raw_data!H32)-1</f>
        <v>3.5112101773068227E-2</v>
      </c>
      <c r="I33" s="5">
        <f>(Raw_data!I33/Raw_data!I32)-1</f>
        <v>-0.19853449379005528</v>
      </c>
      <c r="J33" s="5">
        <f>(Raw_data!J33/Raw_data!J32)-1</f>
        <v>1.6819926019265186E-2</v>
      </c>
      <c r="K33" s="5">
        <f>(Raw_data!K33/Raw_data!K32)-1</f>
        <v>-2.5717535982433315E-2</v>
      </c>
      <c r="L33" s="5">
        <f>(Raw_data!L33/Raw_data!L32)-1</f>
        <v>-0.32010852816696456</v>
      </c>
      <c r="U33" s="51"/>
      <c r="W33">
        <f t="shared" si="13"/>
        <v>1.4693478791106091E-3</v>
      </c>
      <c r="X33">
        <f t="shared" si="3"/>
        <v>5.6380074105426108E-4</v>
      </c>
      <c r="Y33">
        <f t="shared" si="4"/>
        <v>5.5522053163474614E-3</v>
      </c>
      <c r="Z33">
        <f t="shared" si="5"/>
        <v>1.1790206999039263E-3</v>
      </c>
      <c r="AA33">
        <f t="shared" si="6"/>
        <v>6.5559083126979286E-4</v>
      </c>
      <c r="AB33">
        <f t="shared" si="7"/>
        <v>4.9205187881782805E-4</v>
      </c>
      <c r="AC33">
        <f t="shared" si="8"/>
        <v>4.2885563138401729E-4</v>
      </c>
      <c r="AD33">
        <f t="shared" si="9"/>
        <v>4.3916377422686885E-2</v>
      </c>
      <c r="AE33">
        <f t="shared" si="10"/>
        <v>6.4455705594152014E-6</v>
      </c>
      <c r="AF33">
        <f t="shared" si="11"/>
        <v>9.9904140749263555E-4</v>
      </c>
      <c r="AG33">
        <f t="shared" si="12"/>
        <v>0.1118205497603359</v>
      </c>
    </row>
    <row r="34" spans="1:33" x14ac:dyDescent="0.25">
      <c r="A34" s="26">
        <f>Raw_data!A34</f>
        <v>42278</v>
      </c>
      <c r="B34" s="5">
        <f>(Raw_data!B34/Raw_data!B33)-1</f>
        <v>0.22204330684578122</v>
      </c>
      <c r="C34" s="5">
        <f>(Raw_data!C34/Raw_data!C33)-1</f>
        <v>-4.0276765023214756E-2</v>
      </c>
      <c r="D34" s="5">
        <f>(Raw_data!D34/Raw_data!D33)-1</f>
        <v>0.23255813953488391</v>
      </c>
      <c r="E34" s="5">
        <f>(Raw_data!E34/Raw_data!E33)-1</f>
        <v>0.22272364308571246</v>
      </c>
      <c r="F34" s="5">
        <f>(Raw_data!F34/Raw_data!F33)-1</f>
        <v>0.29347826086956519</v>
      </c>
      <c r="G34" s="5">
        <f>(Raw_data!G34/Raw_data!G33)-1</f>
        <v>0.13073711004023947</v>
      </c>
      <c r="H34" s="5">
        <f>(Raw_data!H34/Raw_data!H33)-1</f>
        <v>9.3726151945094482E-2</v>
      </c>
      <c r="I34" s="5">
        <f>(Raw_data!I34/Raw_data!I33)-1</f>
        <v>0.20630667971654271</v>
      </c>
      <c r="J34" s="5">
        <f>(Raw_data!J34/Raw_data!J33)-1</f>
        <v>8.6448729707425676E-2</v>
      </c>
      <c r="K34" s="5">
        <f>(Raw_data!K34/Raw_data!K33)-1</f>
        <v>2.8545101853336474E-2</v>
      </c>
      <c r="L34" s="5">
        <f>(Raw_data!L34/Raw_data!L33)-1</f>
        <v>0.31682964776579414</v>
      </c>
      <c r="U34" s="51"/>
      <c r="W34">
        <f t="shared" si="13"/>
        <v>4.3373570446610554E-2</v>
      </c>
      <c r="X34">
        <f t="shared" si="3"/>
        <v>3.754200390127263E-3</v>
      </c>
      <c r="Y34">
        <f t="shared" si="4"/>
        <v>3.6769168112155554E-2</v>
      </c>
      <c r="Z34">
        <f t="shared" si="5"/>
        <v>3.6227986272887681E-2</v>
      </c>
      <c r="AA34">
        <f t="shared" si="6"/>
        <v>4.4269207156653813E-2</v>
      </c>
      <c r="AB34">
        <f t="shared" si="7"/>
        <v>1.0019128647888965E-2</v>
      </c>
      <c r="AC34">
        <f t="shared" si="8"/>
        <v>6.2921192859021922E-3</v>
      </c>
      <c r="AD34">
        <f t="shared" si="9"/>
        <v>3.8133819948970776E-2</v>
      </c>
      <c r="AE34">
        <f t="shared" si="10"/>
        <v>4.5010668740445717E-3</v>
      </c>
      <c r="AF34">
        <f t="shared" si="11"/>
        <v>5.1325000127028437E-4</v>
      </c>
      <c r="AG34">
        <f t="shared" si="12"/>
        <v>9.1531890408765956E-2</v>
      </c>
    </row>
    <row r="35" spans="1:33" x14ac:dyDescent="0.25">
      <c r="A35" s="26">
        <f>Raw_data!A35</f>
        <v>42309</v>
      </c>
      <c r="B35" s="5">
        <f>(Raw_data!B35/Raw_data!B34)-1</f>
        <v>7.4737604382080214E-4</v>
      </c>
      <c r="C35" s="5">
        <f>(Raw_data!C35/Raw_data!C34)-1</f>
        <v>4.5639340719146881E-2</v>
      </c>
      <c r="D35" s="5">
        <f>(Raw_data!D35/Raw_data!D34)-1</f>
        <v>0.1132075471698113</v>
      </c>
      <c r="E35" s="5">
        <f>(Raw_data!E35/Raw_data!E34)-1</f>
        <v>6.2150443374962894E-2</v>
      </c>
      <c r="F35" s="5">
        <f>(Raw_data!F35/Raw_data!F34)-1</f>
        <v>0.11764705882352944</v>
      </c>
      <c r="G35" s="5">
        <f>(Raw_data!G35/Raw_data!G34)-1</f>
        <v>-1.7694335104085468E-2</v>
      </c>
      <c r="H35" s="5">
        <f>(Raw_data!H35/Raw_data!H34)-1</f>
        <v>2.087026955800475E-2</v>
      </c>
      <c r="I35" s="5">
        <f>(Raw_data!I35/Raw_data!I34)-1</f>
        <v>5.5514627320111032E-2</v>
      </c>
      <c r="J35" s="5">
        <f>(Raw_data!J35/Raw_data!J34)-1</f>
        <v>6.9891145594143111E-3</v>
      </c>
      <c r="K35" s="5">
        <f>(Raw_data!K35/Raw_data!K34)-1</f>
        <v>1.9154499639580491E-2</v>
      </c>
      <c r="L35" s="5">
        <f>(Raw_data!L35/Raw_data!L34)-1</f>
        <v>-0.10264462886357106</v>
      </c>
      <c r="W35">
        <f t="shared" si="13"/>
        <v>1.6985144810423571E-4</v>
      </c>
      <c r="X35">
        <f t="shared" si="3"/>
        <v>6.073551128829343E-4</v>
      </c>
      <c r="Y35">
        <f t="shared" si="4"/>
        <v>5.2420916791196398E-3</v>
      </c>
      <c r="Z35">
        <f t="shared" si="5"/>
        <v>8.8585451957876168E-4</v>
      </c>
      <c r="AA35">
        <f t="shared" si="6"/>
        <v>1.1951738453832785E-3</v>
      </c>
      <c r="AB35">
        <f t="shared" si="7"/>
        <v>2.3363541631459604E-3</v>
      </c>
      <c r="AC35">
        <f t="shared" si="8"/>
        <v>4.1822057669468343E-5</v>
      </c>
      <c r="AD35">
        <f t="shared" si="9"/>
        <v>1.9790730404702995E-3</v>
      </c>
      <c r="AE35">
        <f t="shared" si="10"/>
        <v>1.5300760494364998E-4</v>
      </c>
      <c r="AF35">
        <f t="shared" si="11"/>
        <v>1.7594482023364666E-4</v>
      </c>
      <c r="AG35">
        <f t="shared" si="12"/>
        <v>1.3673068946878286E-2</v>
      </c>
    </row>
    <row r="36" spans="1:33" x14ac:dyDescent="0.25">
      <c r="A36" s="26">
        <f>Raw_data!A36</f>
        <v>42339</v>
      </c>
      <c r="B36" s="5">
        <f>(Raw_data!B36/Raw_data!B35)-1</f>
        <v>4.5743155394740276E-2</v>
      </c>
      <c r="C36" s="5">
        <f>(Raw_data!C36/Raw_data!C35)-1</f>
        <v>1.2423503669676039E-2</v>
      </c>
      <c r="D36" s="5">
        <f>(Raw_data!D36/Raw_data!D35)-1</f>
        <v>0.21610169491525433</v>
      </c>
      <c r="E36" s="5">
        <f>(Raw_data!E36/Raw_data!E35)-1</f>
        <v>1.6681749699429815E-2</v>
      </c>
      <c r="F36" s="5">
        <f>(Raw_data!F36/Raw_data!F35)-1</f>
        <v>-3.7593984962406068E-2</v>
      </c>
      <c r="G36" s="5">
        <f>(Raw_data!G36/Raw_data!G35)-1</f>
        <v>2.3364129084368912E-4</v>
      </c>
      <c r="H36" s="5">
        <f>(Raw_data!H36/Raw_data!H35)-1</f>
        <v>3.0814986087319696E-3</v>
      </c>
      <c r="I36" s="5">
        <f>(Raw_data!I36/Raw_data!I35)-1</f>
        <v>-8.9364540937273862E-2</v>
      </c>
      <c r="J36" s="5">
        <f>(Raw_data!J36/Raw_data!J35)-1</f>
        <v>-1.7745764245796214E-2</v>
      </c>
      <c r="K36" s="5">
        <f>(Raw_data!K36/Raw_data!K35)-1</f>
        <v>2.1978256964415577E-2</v>
      </c>
      <c r="L36" s="5">
        <f>(Raw_data!L36/Raw_data!L35)-1</f>
        <v>0.10977776104018133</v>
      </c>
      <c r="W36">
        <f t="shared" si="13"/>
        <v>1.0216380030461749E-3</v>
      </c>
      <c r="X36">
        <f t="shared" si="3"/>
        <v>7.3466520616663364E-5</v>
      </c>
      <c r="Y36">
        <f t="shared" si="4"/>
        <v>3.0728841284474527E-2</v>
      </c>
      <c r="Z36">
        <f t="shared" si="5"/>
        <v>2.466591305233026E-4</v>
      </c>
      <c r="AA36">
        <f t="shared" si="6"/>
        <v>1.4561190340486335E-2</v>
      </c>
      <c r="AB36">
        <f t="shared" si="7"/>
        <v>9.2463863118362152E-4</v>
      </c>
      <c r="AC36">
        <f t="shared" si="8"/>
        <v>1.2818255227814616E-4</v>
      </c>
      <c r="AD36">
        <f t="shared" si="9"/>
        <v>1.0078632870894597E-2</v>
      </c>
      <c r="AE36">
        <f t="shared" si="10"/>
        <v>1.3767441495462103E-3</v>
      </c>
      <c r="AF36">
        <f t="shared" si="11"/>
        <v>2.5882942816398541E-4</v>
      </c>
      <c r="AG36">
        <f t="shared" si="12"/>
        <v>9.1184338994798556E-3</v>
      </c>
    </row>
    <row r="37" spans="1:33" x14ac:dyDescent="0.25">
      <c r="A37" s="26">
        <f>Raw_data!A37</f>
        <v>42370</v>
      </c>
      <c r="B37" s="5">
        <f>(Raw_data!B37/Raw_data!B36)-1</f>
        <v>-5.459650262650495E-2</v>
      </c>
      <c r="C37" s="5">
        <f>(Raw_data!C37/Raw_data!C36)-1</f>
        <v>-0.12557447321456239</v>
      </c>
      <c r="D37" s="5">
        <f>(Raw_data!D37/Raw_data!D36)-1</f>
        <v>-0.23344947735191635</v>
      </c>
      <c r="E37" s="5">
        <f>(Raw_data!E37/Raw_data!E36)-1</f>
        <v>-0.13151550256294287</v>
      </c>
      <c r="F37" s="5">
        <f>(Raw_data!F37/Raw_data!F36)-1</f>
        <v>-0.10156250000000011</v>
      </c>
      <c r="G37" s="5">
        <f>(Raw_data!G37/Raw_data!G36)-1</f>
        <v>-0.1691679984259794</v>
      </c>
      <c r="H37" s="5">
        <f>(Raw_data!H37/Raw_data!H36)-1</f>
        <v>-6.4272584988046666E-2</v>
      </c>
      <c r="I37" s="5">
        <f>(Raw_data!I37/Raw_data!I36)-1</f>
        <v>-8.3357701287924857E-2</v>
      </c>
      <c r="J37" s="5">
        <f>(Raw_data!J37/Raw_data!J36)-1</f>
        <v>1.8052605361858154E-2</v>
      </c>
      <c r="K37" s="5">
        <f>(Raw_data!K37/Raw_data!K36)-1</f>
        <v>4.7951092938661288E-2</v>
      </c>
      <c r="L37" s="5">
        <f>(Raw_data!L37/Raw_data!L36)-1</f>
        <v>-2.6738092321492712E-2</v>
      </c>
      <c r="W37">
        <f t="shared" si="13"/>
        <v>4.6753574488150439E-3</v>
      </c>
      <c r="X37">
        <f t="shared" si="3"/>
        <v>2.1482541587786778E-2</v>
      </c>
      <c r="Y37">
        <f t="shared" si="4"/>
        <v>7.5215659097444584E-2</v>
      </c>
      <c r="Z37">
        <f t="shared" si="5"/>
        <v>2.6864074632273614E-2</v>
      </c>
      <c r="AA37">
        <f t="shared" si="6"/>
        <v>3.409129163269059E-2</v>
      </c>
      <c r="AB37">
        <f t="shared" si="7"/>
        <v>3.9923840654579969E-2</v>
      </c>
      <c r="AC37">
        <f t="shared" si="8"/>
        <v>6.189890469710687E-3</v>
      </c>
      <c r="AD37">
        <f t="shared" si="9"/>
        <v>8.9086329620687316E-3</v>
      </c>
      <c r="AE37">
        <f t="shared" si="10"/>
        <v>1.7059846733660585E-6</v>
      </c>
      <c r="AF37">
        <f t="shared" si="11"/>
        <v>1.7691287836106376E-3</v>
      </c>
      <c r="AG37">
        <f t="shared" si="12"/>
        <v>1.6830803448518337E-3</v>
      </c>
    </row>
    <row r="38" spans="1:33" x14ac:dyDescent="0.25">
      <c r="A38" s="26">
        <f>Raw_data!A38</f>
        <v>42401</v>
      </c>
      <c r="B38" s="5">
        <f>(Raw_data!B38/Raw_data!B37)-1</f>
        <v>6.8009069468694117E-2</v>
      </c>
      <c r="C38" s="5">
        <f>(Raw_data!C38/Raw_data!C37)-1</f>
        <v>4.9716041638386832E-2</v>
      </c>
      <c r="D38" s="5">
        <f>(Raw_data!D38/Raw_data!D37)-1</f>
        <v>-2.7272727272727337E-2</v>
      </c>
      <c r="E38" s="5">
        <f>(Raw_data!E38/Raw_data!E37)-1</f>
        <v>-5.8739318568994836E-2</v>
      </c>
      <c r="F38" s="5">
        <f>(Raw_data!F38/Raw_data!F37)-1</f>
        <v>2.6086956521739202E-2</v>
      </c>
      <c r="G38" s="5">
        <f>(Raw_data!G38/Raw_data!G37)-1</f>
        <v>-1.6232313691693867E-2</v>
      </c>
      <c r="H38" s="5">
        <f>(Raw_data!H38/Raw_data!H37)-1</f>
        <v>-7.2127822553661458E-3</v>
      </c>
      <c r="I38" s="5">
        <f>(Raw_data!I38/Raw_data!I37)-1</f>
        <v>5.3751360069463239E-2</v>
      </c>
      <c r="J38" s="5">
        <f>(Raw_data!J38/Raw_data!J37)-1</f>
        <v>-1.6657769344579521E-2</v>
      </c>
      <c r="K38" s="5">
        <f>(Raw_data!K38/Raw_data!K37)-1</f>
        <v>3.9100624315144383E-2</v>
      </c>
      <c r="L38" s="5">
        <f>(Raw_data!L38/Raw_data!L37)-1</f>
        <v>0.22482942609448231</v>
      </c>
      <c r="W38">
        <f t="shared" si="13"/>
        <v>2.9407829838301396E-3</v>
      </c>
      <c r="X38">
        <f t="shared" si="3"/>
        <v>8.2491173232864608E-4</v>
      </c>
      <c r="Y38">
        <f t="shared" si="4"/>
        <v>4.6346118887730988E-3</v>
      </c>
      <c r="Z38">
        <f t="shared" si="5"/>
        <v>8.3040305579559198E-3</v>
      </c>
      <c r="AA38">
        <f t="shared" si="6"/>
        <v>3.2477251345377546E-3</v>
      </c>
      <c r="AB38">
        <f t="shared" si="7"/>
        <v>2.1971555814036077E-3</v>
      </c>
      <c r="AC38">
        <f t="shared" si="8"/>
        <v>4.6725380072116807E-4</v>
      </c>
      <c r="AD38">
        <f t="shared" si="9"/>
        <v>1.8252980093159869E-3</v>
      </c>
      <c r="AE38">
        <f t="shared" si="10"/>
        <v>1.2971888621033675E-3</v>
      </c>
      <c r="AF38">
        <f t="shared" si="11"/>
        <v>1.1029402333246857E-3</v>
      </c>
      <c r="AG38">
        <f t="shared" si="12"/>
        <v>4.4327999537859E-2</v>
      </c>
    </row>
    <row r="39" spans="1:33" x14ac:dyDescent="0.25">
      <c r="A39" s="26">
        <f>Raw_data!A39</f>
        <v>42430</v>
      </c>
      <c r="B39" s="5">
        <f>(Raw_data!B39/Raw_data!B38)-1</f>
        <v>0.13713982694422278</v>
      </c>
      <c r="C39" s="5">
        <f>(Raw_data!C39/Raw_data!C38)-1</f>
        <v>0.1141147179659161</v>
      </c>
      <c r="D39" s="5">
        <f>(Raw_data!D39/Raw_data!D38)-1</f>
        <v>0.33177570093457942</v>
      </c>
      <c r="E39" s="5">
        <f>(Raw_data!E39/Raw_data!E38)-1</f>
        <v>7.4422633590724763E-2</v>
      </c>
      <c r="F39" s="5">
        <f>(Raw_data!F39/Raw_data!F38)-1</f>
        <v>0.12711864406779672</v>
      </c>
      <c r="G39" s="5">
        <f>(Raw_data!G39/Raw_data!G38)-1</f>
        <v>8.4063834824215311E-2</v>
      </c>
      <c r="H39" s="5">
        <f>(Raw_data!H39/Raw_data!H38)-1</f>
        <v>5.3170893828630827E-2</v>
      </c>
      <c r="I39" s="5">
        <f>(Raw_data!I39/Raw_data!I38)-1</f>
        <v>7.2529164041384542E-2</v>
      </c>
      <c r="J39" s="5">
        <f>(Raw_data!J39/Raw_data!J38)-1</f>
        <v>0.1498354084840301</v>
      </c>
      <c r="K39" s="5">
        <f>(Raw_data!K39/Raw_data!K38)-1</f>
        <v>6.0081186405566367E-2</v>
      </c>
      <c r="L39" s="5">
        <f>(Raw_data!L39/Raw_data!L38)-1</f>
        <v>0.14002522198521405</v>
      </c>
      <c r="W39">
        <f t="shared" si="13"/>
        <v>1.5217626449661006E-2</v>
      </c>
      <c r="X39">
        <f t="shared" si="3"/>
        <v>8.6713256422869985E-3</v>
      </c>
      <c r="Y39">
        <f t="shared" si="4"/>
        <v>8.466379947370764E-2</v>
      </c>
      <c r="Z39">
        <f t="shared" si="5"/>
        <v>1.7669831335166604E-3</v>
      </c>
      <c r="AA39">
        <f t="shared" si="6"/>
        <v>1.9397745452626926E-3</v>
      </c>
      <c r="AB39">
        <f t="shared" si="7"/>
        <v>2.8539445230201131E-3</v>
      </c>
      <c r="AC39">
        <f t="shared" si="8"/>
        <v>1.5029285037717562E-3</v>
      </c>
      <c r="AD39">
        <f t="shared" si="9"/>
        <v>3.782411192153899E-3</v>
      </c>
      <c r="AE39">
        <f t="shared" si="10"/>
        <v>1.7024161320334165E-2</v>
      </c>
      <c r="AF39">
        <f t="shared" si="11"/>
        <v>2.9366759801987895E-3</v>
      </c>
      <c r="AG39">
        <f t="shared" si="12"/>
        <v>1.5810032596278001E-2</v>
      </c>
    </row>
    <row r="40" spans="1:33" x14ac:dyDescent="0.25">
      <c r="A40" s="26">
        <f>Raw_data!A40</f>
        <v>42461</v>
      </c>
      <c r="B40" s="5">
        <f>(Raw_data!B40/Raw_data!B39)-1</f>
        <v>4.0062046674286478E-2</v>
      </c>
      <c r="C40" s="5">
        <f>(Raw_data!C40/Raw_data!C39)-1</f>
        <v>-0.14130712529752176</v>
      </c>
      <c r="D40" s="5">
        <f>(Raw_data!D40/Raw_data!D39)-1</f>
        <v>0.24561403508771917</v>
      </c>
      <c r="E40" s="5">
        <f>(Raw_data!E40/Raw_data!E39)-1</f>
        <v>0.11109428329220705</v>
      </c>
      <c r="F40" s="5">
        <f>(Raw_data!F40/Raw_data!F39)-1</f>
        <v>0.14285714285714279</v>
      </c>
      <c r="G40" s="5">
        <f>(Raw_data!G40/Raw_data!G39)-1</f>
        <v>6.1918961997418309E-2</v>
      </c>
      <c r="H40" s="5">
        <f>(Raw_data!H40/Raw_data!H39)-1</f>
        <v>-5.9969453339390966E-2</v>
      </c>
      <c r="I40" s="5">
        <f>(Raw_data!I40/Raw_data!I39)-1</f>
        <v>7.5933602576642389E-2</v>
      </c>
      <c r="J40" s="5">
        <f>(Raw_data!J40/Raw_data!J39)-1</f>
        <v>-0.10627095090328587</v>
      </c>
      <c r="K40" s="5">
        <f>(Raw_data!K40/Raw_data!K39)-1</f>
        <v>-8.9354704997355316E-3</v>
      </c>
      <c r="L40" s="5">
        <f>(Raw_data!L40/Raw_data!L39)-1</f>
        <v>-5.4907474547805313E-2</v>
      </c>
      <c r="W40">
        <f t="shared" si="13"/>
        <v>6.9074161962088903E-4</v>
      </c>
      <c r="X40">
        <f t="shared" si="3"/>
        <v>2.6341903590815303E-2</v>
      </c>
      <c r="Y40">
        <f t="shared" si="4"/>
        <v>4.1946635743833241E-2</v>
      </c>
      <c r="Z40">
        <f t="shared" si="5"/>
        <v>6.1948151768363999E-3</v>
      </c>
      <c r="AA40">
        <f t="shared" si="6"/>
        <v>3.573812254435461E-3</v>
      </c>
      <c r="AB40">
        <f t="shared" si="7"/>
        <v>9.7827884736083337E-4</v>
      </c>
      <c r="AC40">
        <f t="shared" si="8"/>
        <v>5.5313022714847662E-3</v>
      </c>
      <c r="AD40">
        <f t="shared" si="9"/>
        <v>4.2127562567054926E-3</v>
      </c>
      <c r="AE40">
        <f t="shared" si="10"/>
        <v>1.5782818946017973E-2</v>
      </c>
      <c r="AF40">
        <f t="shared" si="11"/>
        <v>2.1979695671961878E-4</v>
      </c>
      <c r="AG40">
        <f t="shared" si="12"/>
        <v>4.787912658264633E-3</v>
      </c>
    </row>
    <row r="41" spans="1:33" x14ac:dyDescent="0.25">
      <c r="A41" s="26">
        <f>Raw_data!A41</f>
        <v>42491</v>
      </c>
      <c r="B41" s="5">
        <f>(Raw_data!B41/Raw_data!B40)-1</f>
        <v>0.18651740117795623</v>
      </c>
      <c r="C41" s="5">
        <f>(Raw_data!C41/Raw_data!C40)-1</f>
        <v>-5.7219691690705843E-2</v>
      </c>
      <c r="D41" s="5">
        <f>(Raw_data!D41/Raw_data!D40)-1</f>
        <v>0.28732394366197189</v>
      </c>
      <c r="E41" s="5">
        <f>(Raw_data!E41/Raw_data!E40)-1</f>
        <v>9.5817020289786781E-2</v>
      </c>
      <c r="F41" s="5">
        <f>(Raw_data!F41/Raw_data!F40)-1</f>
        <v>-9.8684210526315708E-2</v>
      </c>
      <c r="G41" s="5">
        <f>(Raw_data!G41/Raw_data!G40)-1</f>
        <v>-6.4169111604194362E-2</v>
      </c>
      <c r="H41" s="5">
        <f>(Raw_data!H41/Raw_data!H40)-1</f>
        <v>7.2908957424397958E-3</v>
      </c>
      <c r="I41" s="5">
        <f>(Raw_data!I41/Raw_data!I40)-1</f>
        <v>9.7780991977985288E-2</v>
      </c>
      <c r="J41" s="5">
        <f>(Raw_data!J41/Raw_data!J40)-1</f>
        <v>0.11890734782615953</v>
      </c>
      <c r="K41" s="5">
        <f>(Raw_data!K41/Raw_data!K40)-1</f>
        <v>2.1006217761846635E-2</v>
      </c>
      <c r="L41" s="5">
        <f>(Raw_data!L41/Raw_data!L40)-1</f>
        <v>8.9241169980959878E-2</v>
      </c>
      <c r="W41">
        <f t="shared" si="13"/>
        <v>2.9838181124466477E-2</v>
      </c>
      <c r="X41">
        <f t="shared" si="3"/>
        <v>6.1175012338158695E-3</v>
      </c>
      <c r="Y41">
        <f t="shared" si="4"/>
        <v>6.0771463068593802E-2</v>
      </c>
      <c r="Z41">
        <f t="shared" si="5"/>
        <v>4.0233503354203072E-3</v>
      </c>
      <c r="AA41">
        <f t="shared" si="6"/>
        <v>3.3036691391242289E-2</v>
      </c>
      <c r="AB41">
        <f t="shared" si="7"/>
        <v>8.9890544421257004E-3</v>
      </c>
      <c r="AC41">
        <f t="shared" si="8"/>
        <v>5.0585895749506203E-5</v>
      </c>
      <c r="AD41">
        <f t="shared" si="9"/>
        <v>7.5261070270998352E-3</v>
      </c>
      <c r="AE41">
        <f t="shared" si="10"/>
        <v>9.9099255502681002E-3</v>
      </c>
      <c r="AF41">
        <f t="shared" si="11"/>
        <v>2.2849761155736327E-4</v>
      </c>
      <c r="AG41">
        <f t="shared" si="12"/>
        <v>5.6180871383565778E-3</v>
      </c>
    </row>
    <row r="42" spans="1:33" x14ac:dyDescent="0.25">
      <c r="A42" s="26">
        <f>Raw_data!A42</f>
        <v>42522</v>
      </c>
      <c r="B42" s="5">
        <f>(Raw_data!B42/Raw_data!B41)-1</f>
        <v>1.0318456672891996E-2</v>
      </c>
      <c r="C42" s="5">
        <f>(Raw_data!C42/Raw_data!C41)-1</f>
        <v>-0.11843121198819051</v>
      </c>
      <c r="D42" s="5">
        <f>(Raw_data!D42/Raw_data!D41)-1</f>
        <v>0.12472647702406991</v>
      </c>
      <c r="E42" s="5">
        <f>(Raw_data!E42/Raw_data!E41)-1</f>
        <v>-9.9198705270371335E-3</v>
      </c>
      <c r="F42" s="5">
        <f>(Raw_data!F42/Raw_data!F41)-1</f>
        <v>0.16058394160583944</v>
      </c>
      <c r="G42" s="5">
        <f>(Raw_data!G42/Raw_data!G41)-1</f>
        <v>3.7886021465511899E-2</v>
      </c>
      <c r="H42" s="5">
        <f>(Raw_data!H42/Raw_data!H41)-1</f>
        <v>5.5589066802628428E-2</v>
      </c>
      <c r="I42" s="5">
        <f>(Raw_data!I42/Raw_data!I41)-1</f>
        <v>-2.4847300657189098E-2</v>
      </c>
      <c r="J42" s="5">
        <f>(Raw_data!J42/Raw_data!J41)-1</f>
        <v>-1.2964132551664287E-2</v>
      </c>
      <c r="K42" s="5">
        <f>(Raw_data!K42/Raw_data!K41)-1</f>
        <v>0.1037036144877248</v>
      </c>
      <c r="L42" s="5">
        <f>(Raw_data!L42/Raw_data!L41)-1</f>
        <v>-5.2529291848985915E-2</v>
      </c>
      <c r="W42">
        <f t="shared" si="13"/>
        <v>1.198285616412709E-5</v>
      </c>
      <c r="X42">
        <f t="shared" si="3"/>
        <v>1.9439603056247787E-2</v>
      </c>
      <c r="Y42">
        <f t="shared" si="4"/>
        <v>7.0427712367284396E-3</v>
      </c>
      <c r="Z42">
        <f t="shared" si="5"/>
        <v>1.7898827249722272E-3</v>
      </c>
      <c r="AA42">
        <f t="shared" si="6"/>
        <v>6.0075162945503122E-3</v>
      </c>
      <c r="AB42">
        <f t="shared" si="7"/>
        <v>5.2482910220238696E-5</v>
      </c>
      <c r="AC42">
        <f t="shared" si="8"/>
        <v>1.6962696951433004E-3</v>
      </c>
      <c r="AD42">
        <f t="shared" si="9"/>
        <v>1.2870266893918068E-3</v>
      </c>
      <c r="AE42">
        <f t="shared" si="10"/>
        <v>1.0447680152654555E-3</v>
      </c>
      <c r="AF42">
        <f t="shared" si="11"/>
        <v>9.5674874689467664E-3</v>
      </c>
      <c r="AG42">
        <f t="shared" si="12"/>
        <v>4.4644529230556439E-3</v>
      </c>
    </row>
    <row r="43" spans="1:33" x14ac:dyDescent="0.25">
      <c r="A43" s="26">
        <f>Raw_data!A43</f>
        <v>42552</v>
      </c>
      <c r="B43" s="5">
        <f>(Raw_data!B43/Raw_data!B42)-1</f>
        <v>6.5348670728663238E-2</v>
      </c>
      <c r="C43" s="5">
        <f>(Raw_data!C43/Raw_data!C42)-1</f>
        <v>0.15319971767468044</v>
      </c>
      <c r="D43" s="5">
        <f>(Raw_data!D43/Raw_data!D42)-1</f>
        <v>0.33463035019455267</v>
      </c>
      <c r="E43" s="5">
        <f>(Raw_data!E43/Raw_data!E42)-1</f>
        <v>6.0353264723968403E-2</v>
      </c>
      <c r="F43" s="5">
        <f>(Raw_data!F43/Raw_data!F42)-1</f>
        <v>0.38993710691823891</v>
      </c>
      <c r="G43" s="5">
        <f>(Raw_data!G43/Raw_data!G42)-1</f>
        <v>2.9183191277488696E-2</v>
      </c>
      <c r="H43" s="5">
        <f>(Raw_data!H43/Raw_data!H42)-1</f>
        <v>6.4824272663679627E-2</v>
      </c>
      <c r="I43" s="5">
        <f>(Raw_data!I43/Raw_data!I42)-1</f>
        <v>3.0588654170064622E-2</v>
      </c>
      <c r="J43" s="5">
        <f>(Raw_data!J43/Raw_data!J42)-1</f>
        <v>8.4960893295424667E-2</v>
      </c>
      <c r="K43" s="5">
        <f>(Raw_data!K43/Raw_data!K42)-1</f>
        <v>1.8514189831244643E-3</v>
      </c>
      <c r="L43" s="5">
        <f>(Raw_data!L43/Raw_data!L42)-1</f>
        <v>8.0648713337051703E-2</v>
      </c>
      <c r="W43">
        <f t="shared" si="13"/>
        <v>2.6593192502265485E-3</v>
      </c>
      <c r="X43">
        <f t="shared" si="3"/>
        <v>1.7478149514429824E-2</v>
      </c>
      <c r="Y43">
        <f t="shared" si="4"/>
        <v>8.6333185623267625E-2</v>
      </c>
      <c r="Z43">
        <f t="shared" si="5"/>
        <v>7.8210440624635149E-4</v>
      </c>
      <c r="AA43">
        <f t="shared" si="6"/>
        <v>9.416387862591441E-2</v>
      </c>
      <c r="AB43">
        <f t="shared" si="7"/>
        <v>2.1267007741660531E-6</v>
      </c>
      <c r="AC43">
        <f t="shared" si="8"/>
        <v>2.5422773099089187E-3</v>
      </c>
      <c r="AD43">
        <f t="shared" si="9"/>
        <v>3.8262492089671601E-4</v>
      </c>
      <c r="AE43">
        <f t="shared" si="10"/>
        <v>4.3036426686588287E-3</v>
      </c>
      <c r="AF43">
        <f t="shared" si="11"/>
        <v>1.6310785288020691E-5</v>
      </c>
      <c r="AG43">
        <f t="shared" si="12"/>
        <v>4.4038411759432829E-3</v>
      </c>
    </row>
    <row r="44" spans="1:33" x14ac:dyDescent="0.25">
      <c r="A44" s="26">
        <f>Raw_data!A44</f>
        <v>42583</v>
      </c>
      <c r="B44" s="5">
        <f>(Raw_data!B44/Raw_data!B43)-1</f>
        <v>-4.9899010674510635E-2</v>
      </c>
      <c r="C44" s="5">
        <f>(Raw_data!C44/Raw_data!C43)-1</f>
        <v>4.6114934437111454E-3</v>
      </c>
      <c r="D44" s="5">
        <f>(Raw_data!D44/Raw_data!D43)-1</f>
        <v>7.871720116618075E-2</v>
      </c>
      <c r="E44" s="5">
        <f>(Raw_data!E44/Raw_data!E43)-1</f>
        <v>1.363974516318911E-2</v>
      </c>
      <c r="F44" s="5">
        <f>(Raw_data!F44/Raw_data!F43)-1</f>
        <v>0.16742081447963808</v>
      </c>
      <c r="G44" s="5">
        <f>(Raw_data!G44/Raw_data!G43)-1</f>
        <v>-3.1497975402287159E-2</v>
      </c>
      <c r="H44" s="5">
        <f>(Raw_data!H44/Raw_data!H43)-1</f>
        <v>-3.0678120343871185E-2</v>
      </c>
      <c r="I44" s="5">
        <f>(Raw_data!I44/Raw_data!I43)-1</f>
        <v>-1.26208584645775E-2</v>
      </c>
      <c r="J44" s="5">
        <f>(Raw_data!J44/Raw_data!J43)-1</f>
        <v>2.1152282293003699E-2</v>
      </c>
      <c r="K44" s="5">
        <f>(Raw_data!K44/Raw_data!K43)-1</f>
        <v>-4.5097826923103046E-2</v>
      </c>
      <c r="L44" s="5">
        <f>(Raw_data!L44/Raw_data!L43)-1</f>
        <v>-8.8106063763118025E-2</v>
      </c>
      <c r="W44">
        <f t="shared" si="13"/>
        <v>4.0550269589849841E-3</v>
      </c>
      <c r="X44">
        <f t="shared" si="3"/>
        <v>2.6841158655061052E-4</v>
      </c>
      <c r="Y44">
        <f t="shared" si="4"/>
        <v>1.4373155404562672E-3</v>
      </c>
      <c r="Z44">
        <f t="shared" si="5"/>
        <v>3.5146462937463011E-4</v>
      </c>
      <c r="AA44">
        <f t="shared" si="6"/>
        <v>7.1140861244053987E-3</v>
      </c>
      <c r="AB44">
        <f t="shared" si="7"/>
        <v>3.8613159561678794E-3</v>
      </c>
      <c r="AC44">
        <f t="shared" si="8"/>
        <v>2.0323319338898193E-3</v>
      </c>
      <c r="AD44">
        <f t="shared" si="9"/>
        <v>5.592615799498784E-4</v>
      </c>
      <c r="AE44">
        <f t="shared" si="10"/>
        <v>3.2167981031975876E-6</v>
      </c>
      <c r="AF44">
        <f t="shared" si="11"/>
        <v>2.5997666836936333E-3</v>
      </c>
      <c r="AG44">
        <f t="shared" si="12"/>
        <v>1.0484394777266792E-2</v>
      </c>
    </row>
    <row r="45" spans="1:33" x14ac:dyDescent="0.25">
      <c r="A45" s="26">
        <f>Raw_data!A45</f>
        <v>42614</v>
      </c>
      <c r="B45" s="5">
        <f>(Raw_data!B45/Raw_data!B44)-1</f>
        <v>6.9025873460194065E-2</v>
      </c>
      <c r="C45" s="5">
        <f>(Raw_data!C45/Raw_data!C44)-1</f>
        <v>-2.0656614869268175E-2</v>
      </c>
      <c r="D45" s="5">
        <f>(Raw_data!D45/Raw_data!D44)-1</f>
        <v>-6.6216216216216206E-2</v>
      </c>
      <c r="E45" s="5">
        <f>(Raw_data!E45/Raw_data!E44)-1</f>
        <v>8.8603187103185155E-2</v>
      </c>
      <c r="F45" s="5">
        <f>(Raw_data!F45/Raw_data!F44)-1</f>
        <v>0.32945736434108519</v>
      </c>
      <c r="G45" s="5">
        <f>(Raw_data!G45/Raw_data!G44)-1</f>
        <v>2.6124043813434916E-2</v>
      </c>
      <c r="H45" s="5">
        <f>(Raw_data!H45/Raw_data!H44)-1</f>
        <v>-5.6573862183531554E-2</v>
      </c>
      <c r="I45" s="5">
        <f>(Raw_data!I45/Raw_data!I44)-1</f>
        <v>2.982517445396593E-2</v>
      </c>
      <c r="J45" s="5">
        <f>(Raw_data!J45/Raw_data!J44)-1</f>
        <v>4.8553486138965596E-2</v>
      </c>
      <c r="K45" s="5">
        <f>(Raw_data!K45/Raw_data!K44)-1</f>
        <v>-6.6046636729008013E-3</v>
      </c>
      <c r="L45" s="5">
        <f>(Raw_data!L45/Raw_data!L44)-1</f>
        <v>9.6163101607815937E-2</v>
      </c>
      <c r="W45">
        <f t="shared" si="13"/>
        <v>3.0520973741751576E-3</v>
      </c>
      <c r="X45">
        <f t="shared" si="3"/>
        <v>1.7348374441586085E-3</v>
      </c>
      <c r="Y45">
        <f t="shared" si="4"/>
        <v>1.1453595644691832E-2</v>
      </c>
      <c r="Z45">
        <f t="shared" si="5"/>
        <v>3.1602445030293469E-3</v>
      </c>
      <c r="AA45">
        <f t="shared" si="6"/>
        <v>6.0703888850313803E-2</v>
      </c>
      <c r="AB45">
        <f t="shared" si="7"/>
        <v>2.040752329115917E-5</v>
      </c>
      <c r="AC45">
        <f t="shared" si="8"/>
        <v>5.0377535741168095E-3</v>
      </c>
      <c r="AD45">
        <f t="shared" si="9"/>
        <v>3.5333927316551705E-4</v>
      </c>
      <c r="AE45">
        <f t="shared" si="10"/>
        <v>8.52333269612563E-4</v>
      </c>
      <c r="AF45">
        <f t="shared" si="11"/>
        <v>1.5611862712033628E-4</v>
      </c>
      <c r="AG45">
        <f t="shared" si="12"/>
        <v>6.7036518189499362E-3</v>
      </c>
    </row>
    <row r="46" spans="1:33" x14ac:dyDescent="0.25">
      <c r="A46" s="26">
        <f>Raw_data!A46</f>
        <v>42644</v>
      </c>
      <c r="B46" s="5">
        <f>(Raw_data!B46/Raw_data!B45)-1</f>
        <v>-1.8828186326393936E-2</v>
      </c>
      <c r="C46" s="5">
        <f>(Raw_data!C46/Raw_data!C45)-1</f>
        <v>9.6568374858038597E-2</v>
      </c>
      <c r="D46" s="5">
        <f>(Raw_data!D46/Raw_data!D45)-1</f>
        <v>4.6309696092619479E-2</v>
      </c>
      <c r="E46" s="5">
        <f>(Raw_data!E46/Raw_data!E45)-1</f>
        <v>-5.6717334217236903E-2</v>
      </c>
      <c r="F46" s="5">
        <f>(Raw_data!F46/Raw_data!F45)-1</f>
        <v>0.10787172011661794</v>
      </c>
      <c r="G46" s="5">
        <f>(Raw_data!G46/Raw_data!G45)-1</f>
        <v>8.1144652137517204E-2</v>
      </c>
      <c r="H46" s="5">
        <f>(Raw_data!H46/Raw_data!H45)-1</f>
        <v>-3.0424276359206526E-2</v>
      </c>
      <c r="I46" s="5">
        <f>(Raw_data!I46/Raw_data!I45)-1</f>
        <v>-2.6674139890733861E-2</v>
      </c>
      <c r="J46" s="5">
        <f>(Raw_data!J46/Raw_data!J45)-1</f>
        <v>-3.9746399799624688E-2</v>
      </c>
      <c r="K46" s="5">
        <f>(Raw_data!K46/Raw_data!K45)-1</f>
        <v>-9.4065487643068879E-2</v>
      </c>
      <c r="L46" s="5">
        <f>(Raw_data!L46/Raw_data!L45)-1</f>
        <v>-2.945987570611408E-2</v>
      </c>
      <c r="W46">
        <f t="shared" si="13"/>
        <v>1.063299222204042E-3</v>
      </c>
      <c r="X46">
        <f t="shared" si="3"/>
        <v>5.7113705085272198E-3</v>
      </c>
      <c r="Y46">
        <f t="shared" si="4"/>
        <v>3.0298854079575943E-5</v>
      </c>
      <c r="Z46">
        <f t="shared" si="5"/>
        <v>7.939606451982226E-3</v>
      </c>
      <c r="AA46">
        <f t="shared" si="6"/>
        <v>6.148390234561403E-4</v>
      </c>
      <c r="AB46">
        <f t="shared" si="7"/>
        <v>2.5505671137265747E-3</v>
      </c>
      <c r="AC46">
        <f t="shared" si="8"/>
        <v>2.0095090901347504E-3</v>
      </c>
      <c r="AD46">
        <f t="shared" si="9"/>
        <v>1.4214403094074607E-3</v>
      </c>
      <c r="AE46">
        <f t="shared" si="10"/>
        <v>3.4934174140908792E-3</v>
      </c>
      <c r="AF46">
        <f t="shared" si="11"/>
        <v>9.9911155641973885E-3</v>
      </c>
      <c r="AG46">
        <f t="shared" si="12"/>
        <v>1.9138127480930207E-3</v>
      </c>
    </row>
    <row r="47" spans="1:33" x14ac:dyDescent="0.25">
      <c r="A47" s="26">
        <f>Raw_data!A47</f>
        <v>42675</v>
      </c>
      <c r="B47" s="5">
        <f>(Raw_data!B47/Raw_data!B46)-1</f>
        <v>5.0628226160446488E-2</v>
      </c>
      <c r="C47" s="5">
        <f>(Raw_data!C47/Raw_data!C46)-1</f>
        <v>0.13915823447026576</v>
      </c>
      <c r="D47" s="5">
        <f>(Raw_data!D47/Raw_data!D46)-1</f>
        <v>0.23236514522821561</v>
      </c>
      <c r="E47" s="5">
        <f>(Raw_data!E47/Raw_data!E46)-1</f>
        <v>-4.9694866744493638E-2</v>
      </c>
      <c r="F47" s="5">
        <f>(Raw_data!F47/Raw_data!F46)-1</f>
        <v>0.36842105263157898</v>
      </c>
      <c r="G47" s="5">
        <f>(Raw_data!G47/Raw_data!G46)-1</f>
        <v>5.7080538437709993E-2</v>
      </c>
      <c r="H47" s="5">
        <f>(Raw_data!H47/Raw_data!H46)-1</f>
        <v>1.5148583858081377E-2</v>
      </c>
      <c r="I47" s="5">
        <f>(Raw_data!I47/Raw_data!I46)-1</f>
        <v>0.1968434845244933</v>
      </c>
      <c r="J47" s="5">
        <f>(Raw_data!J47/Raw_data!J46)-1</f>
        <v>5.8124272136987676E-2</v>
      </c>
      <c r="K47" s="5">
        <f>(Raw_data!K47/Raw_data!K46)-1</f>
        <v>6.2799315265378519E-2</v>
      </c>
      <c r="L47" s="5">
        <f>(Raw_data!L47/Raw_data!L46)-1</f>
        <v>7.868836822035763E-2</v>
      </c>
      <c r="W47">
        <f t="shared" si="13"/>
        <v>1.3577856614451324E-3</v>
      </c>
      <c r="X47">
        <f t="shared" si="3"/>
        <v>1.3962605519677365E-2</v>
      </c>
      <c r="Y47">
        <f t="shared" si="4"/>
        <v>3.6695190929572324E-2</v>
      </c>
      <c r="Z47">
        <f t="shared" si="5"/>
        <v>6.7374550265008205E-3</v>
      </c>
      <c r="AA47">
        <f t="shared" si="6"/>
        <v>8.1421928953785819E-2</v>
      </c>
      <c r="AB47">
        <f t="shared" si="7"/>
        <v>6.9902209278619506E-4</v>
      </c>
      <c r="AC47">
        <f t="shared" si="8"/>
        <v>5.5548979509622205E-7</v>
      </c>
      <c r="AD47">
        <f t="shared" si="9"/>
        <v>3.4527448714437622E-2</v>
      </c>
      <c r="AE47">
        <f t="shared" si="10"/>
        <v>1.5027665714839756E-3</v>
      </c>
      <c r="AF47">
        <f t="shared" si="11"/>
        <v>3.2386610235612821E-3</v>
      </c>
      <c r="AG47">
        <f t="shared" si="12"/>
        <v>4.1475014657362235E-3</v>
      </c>
    </row>
    <row r="48" spans="1:33" x14ac:dyDescent="0.25">
      <c r="A48" s="26">
        <f>Raw_data!A48</f>
        <v>42705</v>
      </c>
      <c r="B48" s="5">
        <f>(Raw_data!B48/Raw_data!B47)-1</f>
        <v>3.3151179853355472E-2</v>
      </c>
      <c r="C48" s="5">
        <f>(Raw_data!C48/Raw_data!C47)-1</f>
        <v>8.259019540342849E-2</v>
      </c>
      <c r="D48" s="5">
        <f>(Raw_data!D48/Raw_data!D47)-1</f>
        <v>0.27272727272727271</v>
      </c>
      <c r="E48" s="5">
        <f>(Raw_data!E48/Raw_data!E47)-1</f>
        <v>2.4101637197448067E-2</v>
      </c>
      <c r="F48" s="5">
        <f>(Raw_data!F48/Raw_data!F47)-1</f>
        <v>-3.0769230769230771E-2</v>
      </c>
      <c r="G48" s="5">
        <f>(Raw_data!G48/Raw_data!G47)-1</f>
        <v>4.1946807960353105E-2</v>
      </c>
      <c r="H48" s="5">
        <f>(Raw_data!H48/Raw_data!H47)-1</f>
        <v>6.9900513614768123E-2</v>
      </c>
      <c r="I48" s="5">
        <f>(Raw_data!I48/Raw_data!I47)-1</f>
        <v>7.8403954628387673E-3</v>
      </c>
      <c r="J48" s="5">
        <f>(Raw_data!J48/Raw_data!J47)-1</f>
        <v>1.5825525811720142E-2</v>
      </c>
      <c r="K48" s="5">
        <f>(Raw_data!K48/Raw_data!K47)-1</f>
        <v>4.5301467886840641E-2</v>
      </c>
      <c r="L48" s="5">
        <f>(Raw_data!L48/Raw_data!L47)-1</f>
        <v>-9.376558225461884E-2</v>
      </c>
      <c r="W48">
        <f t="shared" si="13"/>
        <v>3.7523939702003022E-4</v>
      </c>
      <c r="X48">
        <f t="shared" si="3"/>
        <v>3.7939970478486997E-3</v>
      </c>
      <c r="Y48">
        <f t="shared" si="4"/>
        <v>5.3787821562502489E-2</v>
      </c>
      <c r="Z48">
        <f t="shared" si="5"/>
        <v>6.8649475463047581E-5</v>
      </c>
      <c r="AA48">
        <f t="shared" si="6"/>
        <v>1.2960684745266609E-2</v>
      </c>
      <c r="AB48">
        <f t="shared" si="7"/>
        <v>1.2780970555333323E-4</v>
      </c>
      <c r="AC48">
        <f t="shared" si="8"/>
        <v>3.0799438290296443E-3</v>
      </c>
      <c r="AD48">
        <f t="shared" si="9"/>
        <v>1.0159889057605832E-5</v>
      </c>
      <c r="AE48">
        <f t="shared" si="10"/>
        <v>1.2483594331997214E-5</v>
      </c>
      <c r="AF48">
        <f t="shared" si="11"/>
        <v>1.5532574709776626E-3</v>
      </c>
      <c r="AG48">
        <f t="shared" si="12"/>
        <v>1.1675418857291824E-2</v>
      </c>
    </row>
    <row r="49" spans="1:33" x14ac:dyDescent="0.25">
      <c r="A49" s="26">
        <f>Raw_data!A49</f>
        <v>42736</v>
      </c>
      <c r="B49" s="5">
        <f>(Raw_data!B49/Raw_data!B48)-1</f>
        <v>2.4924927101652505E-2</v>
      </c>
      <c r="C49" s="5">
        <f>(Raw_data!C49/Raw_data!C48)-1</f>
        <v>5.7365028402187601E-2</v>
      </c>
      <c r="D49" s="5">
        <f>(Raw_data!D49/Raw_data!D48)-1</f>
        <v>-8.5537918871252283E-2</v>
      </c>
      <c r="E49" s="5">
        <f>(Raw_data!E49/Raw_data!E48)-1</f>
        <v>7.1318930249539392E-2</v>
      </c>
      <c r="F49" s="5">
        <f>(Raw_data!F49/Raw_data!F48)-1</f>
        <v>1.9841269841269771E-2</v>
      </c>
      <c r="G49" s="5">
        <f>(Raw_data!G49/Raw_data!G48)-1</f>
        <v>4.9717407320063467E-2</v>
      </c>
      <c r="H49" s="5">
        <f>(Raw_data!H49/Raw_data!H48)-1</f>
        <v>2.3983394379855527E-2</v>
      </c>
      <c r="I49" s="5">
        <f>(Raw_data!I49/Raw_data!I48)-1</f>
        <v>6.6719818744523263E-2</v>
      </c>
      <c r="J49" s="5">
        <f>(Raw_data!J49/Raw_data!J48)-1</f>
        <v>9.1470923908400392E-2</v>
      </c>
      <c r="K49" s="5">
        <f>(Raw_data!K49/Raw_data!K48)-1</f>
        <v>4.4081170138860148E-2</v>
      </c>
      <c r="L49" s="5">
        <f>(Raw_data!L49/Raw_data!L48)-1</f>
        <v>0.10393982132110713</v>
      </c>
      <c r="W49">
        <f t="shared" si="13"/>
        <v>1.2420755218920152E-4</v>
      </c>
      <c r="X49">
        <f t="shared" si="3"/>
        <v>1.3227960606915087E-3</v>
      </c>
      <c r="Y49">
        <f t="shared" si="4"/>
        <v>1.5962597989269033E-2</v>
      </c>
      <c r="Z49">
        <f t="shared" si="5"/>
        <v>1.5156846737073434E-3</v>
      </c>
      <c r="AA49">
        <f t="shared" si="6"/>
        <v>3.9986023131082342E-3</v>
      </c>
      <c r="AB49">
        <f t="shared" si="7"/>
        <v>3.6388976336743361E-4</v>
      </c>
      <c r="AC49">
        <f t="shared" si="8"/>
        <v>9.1778745189620027E-5</v>
      </c>
      <c r="AD49">
        <f t="shared" si="9"/>
        <v>3.1015949872245613E-3</v>
      </c>
      <c r="AE49">
        <f t="shared" si="10"/>
        <v>5.2001672347516152E-3</v>
      </c>
      <c r="AF49">
        <f t="shared" si="11"/>
        <v>1.4585593425541709E-3</v>
      </c>
      <c r="AG49">
        <f t="shared" si="12"/>
        <v>8.0375799775223942E-3</v>
      </c>
    </row>
    <row r="50" spans="1:33" x14ac:dyDescent="0.25">
      <c r="A50" s="26">
        <f>Raw_data!A50</f>
        <v>42767</v>
      </c>
      <c r="B50" s="5">
        <f>(Raw_data!B50/Raw_data!B49)-1</f>
        <v>9.5747040466360289E-2</v>
      </c>
      <c r="C50" s="5">
        <f>(Raw_data!C50/Raw_data!C49)-1</f>
        <v>4.26347494625956E-2</v>
      </c>
      <c r="D50" s="5">
        <f>(Raw_data!D50/Raw_data!D49)-1</f>
        <v>0.39440694310511115</v>
      </c>
      <c r="E50" s="5">
        <f>(Raw_data!E50/Raw_data!E49)-1</f>
        <v>2.6181569101412894E-2</v>
      </c>
      <c r="F50" s="5">
        <f>(Raw_data!F50/Raw_data!F49)-1</f>
        <v>0.3132295719844358</v>
      </c>
      <c r="G50" s="5">
        <f>(Raw_data!G50/Raw_data!G49)-1</f>
        <v>0.10286379902331033</v>
      </c>
      <c r="H50" s="5">
        <f>(Raw_data!H50/Raw_data!H49)-1</f>
        <v>8.0695442050636279E-2</v>
      </c>
      <c r="I50" s="5">
        <f>(Raw_data!I50/Raw_data!I49)-1</f>
        <v>-4.2220701308297803E-2</v>
      </c>
      <c r="J50" s="5">
        <f>(Raw_data!J50/Raw_data!J49)-1</f>
        <v>4.2280162672662325E-2</v>
      </c>
      <c r="K50" s="5">
        <f>(Raw_data!K50/Raw_data!K49)-1</f>
        <v>2.7442593882596178E-3</v>
      </c>
      <c r="L50" s="5">
        <f>(Raw_data!L50/Raw_data!L49)-1</f>
        <v>-5.2055425682084877E-2</v>
      </c>
      <c r="W50">
        <f t="shared" si="13"/>
        <v>6.7185821320242759E-3</v>
      </c>
      <c r="X50">
        <f t="shared" si="3"/>
        <v>4.6828892798583854E-4</v>
      </c>
      <c r="Y50">
        <f t="shared" si="4"/>
        <v>0.12503415269615401</v>
      </c>
      <c r="Z50">
        <f t="shared" si="5"/>
        <v>3.8509049340242849E-5</v>
      </c>
      <c r="AA50">
        <f t="shared" si="6"/>
        <v>5.2970771465852655E-2</v>
      </c>
      <c r="AB50">
        <f t="shared" si="7"/>
        <v>5.2160586713415795E-3</v>
      </c>
      <c r="AC50">
        <f t="shared" si="8"/>
        <v>4.3946518126285377E-3</v>
      </c>
      <c r="AD50">
        <f t="shared" si="9"/>
        <v>2.8354085945004296E-3</v>
      </c>
      <c r="AE50">
        <f t="shared" si="10"/>
        <v>5.2539167032976321E-4</v>
      </c>
      <c r="AF50">
        <f t="shared" si="11"/>
        <v>9.8961892520466255E-6</v>
      </c>
      <c r="AG50">
        <f t="shared" si="12"/>
        <v>4.4013532562031665E-3</v>
      </c>
    </row>
    <row r="51" spans="1:33" x14ac:dyDescent="0.25">
      <c r="A51" s="26">
        <f>Raw_data!A51</f>
        <v>42795</v>
      </c>
      <c r="B51" s="5">
        <f>(Raw_data!B51/Raw_data!B50)-1</f>
        <v>4.0685544783616523E-2</v>
      </c>
      <c r="C51" s="5">
        <f>(Raw_data!C51/Raw_data!C50)-1</f>
        <v>-5.4321892101021341E-2</v>
      </c>
      <c r="D51" s="5">
        <f>(Raw_data!D51/Raw_data!D50)-1</f>
        <v>6.2240663900414717E-3</v>
      </c>
      <c r="E51" s="5">
        <f>(Raw_data!E51/Raw_data!E50)-1</f>
        <v>4.9110102575525616E-2</v>
      </c>
      <c r="F51" s="5">
        <f>(Raw_data!F51/Raw_data!F50)-1</f>
        <v>-5.9259259259258901E-3</v>
      </c>
      <c r="G51" s="5">
        <f>(Raw_data!G51/Raw_data!G50)-1</f>
        <v>-1.025726915270142E-2</v>
      </c>
      <c r="H51" s="5">
        <f>(Raw_data!H51/Raw_data!H50)-1</f>
        <v>-5.1012067995287569E-2</v>
      </c>
      <c r="I51" s="5">
        <f>(Raw_data!I51/Raw_data!I50)-1</f>
        <v>0.20774033221208277</v>
      </c>
      <c r="J51" s="5">
        <f>(Raw_data!J51/Raw_data!J50)-1</f>
        <v>-1.6562479329132573E-2</v>
      </c>
      <c r="K51" s="5">
        <f>(Raw_data!K51/Raw_data!K50)-1</f>
        <v>-5.7429649993753218E-3</v>
      </c>
      <c r="L51" s="5">
        <f>(Raw_data!L51/Raw_data!L50)-1</f>
        <v>0.19804959239232423</v>
      </c>
      <c r="W51">
        <f t="shared" si="13"/>
        <v>7.2390387895369414E-4</v>
      </c>
      <c r="X51">
        <f t="shared" si="3"/>
        <v>5.6725988353259153E-3</v>
      </c>
      <c r="Y51">
        <f t="shared" si="4"/>
        <v>1.19585871664098E-3</v>
      </c>
      <c r="Z51">
        <f t="shared" si="5"/>
        <v>2.7965764124833031E-4</v>
      </c>
      <c r="AA51">
        <f t="shared" si="6"/>
        <v>7.9213023038550105E-3</v>
      </c>
      <c r="AB51">
        <f t="shared" si="7"/>
        <v>1.6727103402866185E-3</v>
      </c>
      <c r="AC51">
        <f t="shared" si="8"/>
        <v>4.2791667041274795E-3</v>
      </c>
      <c r="AD51">
        <f t="shared" si="9"/>
        <v>3.8695799261368249E-2</v>
      </c>
      <c r="AE51">
        <f t="shared" si="10"/>
        <v>1.2903339150471275E-3</v>
      </c>
      <c r="AF51">
        <f t="shared" si="11"/>
        <v>1.3532774309745201E-4</v>
      </c>
      <c r="AG51">
        <f t="shared" si="12"/>
        <v>3.3768591170249308E-2</v>
      </c>
    </row>
    <row r="52" spans="1:33" x14ac:dyDescent="0.25">
      <c r="A52" s="26">
        <f>Raw_data!A52</f>
        <v>42826</v>
      </c>
      <c r="B52" s="5">
        <f>(Raw_data!B52/Raw_data!B51)-1</f>
        <v>3.4165670091867328E-2</v>
      </c>
      <c r="C52" s="5">
        <f>(Raw_data!C52/Raw_data!C51)-1</f>
        <v>-7.7315212715406978E-2</v>
      </c>
      <c r="D52" s="5">
        <f>(Raw_data!D52/Raw_data!D51)-1</f>
        <v>-8.5910652920962227E-2</v>
      </c>
      <c r="E52" s="5">
        <f>(Raw_data!E52/Raw_data!E51)-1</f>
        <v>4.3370872102961089E-2</v>
      </c>
      <c r="F52" s="5">
        <f>(Raw_data!F52/Raw_data!F51)-1</f>
        <v>-8.4947839046199736E-2</v>
      </c>
      <c r="G52" s="5">
        <f>(Raw_data!G52/Raw_data!G51)-1</f>
        <v>4.506396480231678E-2</v>
      </c>
      <c r="H52" s="5">
        <f>(Raw_data!H52/Raw_data!H51)-1</f>
        <v>5.8620138097232433E-2</v>
      </c>
      <c r="I52" s="5">
        <f>(Raw_data!I52/Raw_data!I51)-1</f>
        <v>5.5123089829109073E-2</v>
      </c>
      <c r="J52" s="5">
        <f>(Raw_data!J52/Raw_data!J51)-1</f>
        <v>6.8518497410704482E-2</v>
      </c>
      <c r="K52" s="5">
        <f>(Raw_data!K52/Raw_data!K51)-1</f>
        <v>-4.620937566303529E-2</v>
      </c>
      <c r="L52" s="5">
        <f>(Raw_data!L52/Raw_data!L51)-1</f>
        <v>7.329210316623036E-2</v>
      </c>
      <c r="W52">
        <f t="shared" si="13"/>
        <v>4.155721649927739E-4</v>
      </c>
      <c r="X52">
        <f t="shared" si="3"/>
        <v>9.6648517163846481E-3</v>
      </c>
      <c r="Y52">
        <f t="shared" si="4"/>
        <v>1.6056921726837349E-2</v>
      </c>
      <c r="Z52">
        <f t="shared" si="5"/>
        <v>1.2064247859017848E-4</v>
      </c>
      <c r="AA52">
        <f t="shared" si="6"/>
        <v>2.8231934001452359E-2</v>
      </c>
      <c r="AB52">
        <f t="shared" si="7"/>
        <v>2.0800713054968276E-4</v>
      </c>
      <c r="AC52">
        <f t="shared" si="8"/>
        <v>1.9551312491988249E-3</v>
      </c>
      <c r="AD52">
        <f t="shared" si="9"/>
        <v>1.9443898625077416E-3</v>
      </c>
      <c r="AE52">
        <f t="shared" si="10"/>
        <v>2.4166818623293698E-3</v>
      </c>
      <c r="AF52">
        <f t="shared" si="11"/>
        <v>2.7143533123614237E-3</v>
      </c>
      <c r="AG52">
        <f t="shared" si="12"/>
        <v>3.4815703495707797E-3</v>
      </c>
    </row>
    <row r="53" spans="1:33" x14ac:dyDescent="0.25">
      <c r="A53" s="26">
        <f>Raw_data!A53</f>
        <v>42856</v>
      </c>
      <c r="B53" s="5">
        <f>(Raw_data!B53/Raw_data!B52)-1</f>
        <v>4.3062995840753571E-2</v>
      </c>
      <c r="C53" s="5">
        <f>(Raw_data!C53/Raw_data!C52)-1</f>
        <v>2.3034505798221083E-2</v>
      </c>
      <c r="D53" s="5">
        <f>(Raw_data!D53/Raw_data!D52)-1</f>
        <v>-0.15864661654135348</v>
      </c>
      <c r="E53" s="5">
        <f>(Raw_data!E53/Raw_data!E52)-1</f>
        <v>7.5276495694834411E-2</v>
      </c>
      <c r="F53" s="5">
        <f>(Raw_data!F53/Raw_data!F52)-1</f>
        <v>-0.14657980456026054</v>
      </c>
      <c r="G53" s="5">
        <f>(Raw_data!G53/Raw_data!G52)-1</f>
        <v>1.5149050652537577E-2</v>
      </c>
      <c r="H53" s="5">
        <f>(Raw_data!H53/Raw_data!H52)-1</f>
        <v>1.6392411428484799E-2</v>
      </c>
      <c r="I53" s="5">
        <f>(Raw_data!I53/Raw_data!I52)-1</f>
        <v>2.9222789623246648E-2</v>
      </c>
      <c r="J53" s="5">
        <f>(Raw_data!J53/Raw_data!J52)-1</f>
        <v>8.6655182818884402E-3</v>
      </c>
      <c r="K53" s="5">
        <f>(Raw_data!K53/Raw_data!K52)-1</f>
        <v>-1.6142902354083111E-2</v>
      </c>
      <c r="L53" s="5">
        <f>(Raw_data!L53/Raw_data!L52)-1</f>
        <v>4.6256368916501645E-2</v>
      </c>
      <c r="W53">
        <f t="shared" si="13"/>
        <v>8.5748899005952644E-4</v>
      </c>
      <c r="X53">
        <f t="shared" si="3"/>
        <v>4.1605425658214301E-6</v>
      </c>
      <c r="Y53">
        <f t="shared" si="4"/>
        <v>3.9781049701345904E-2</v>
      </c>
      <c r="Z53">
        <f t="shared" si="5"/>
        <v>1.839497252389778E-3</v>
      </c>
      <c r="AA53">
        <f t="shared" si="6"/>
        <v>5.2741684026255981E-2</v>
      </c>
      <c r="AB53">
        <f t="shared" si="7"/>
        <v>2.4001637394782861E-4</v>
      </c>
      <c r="AC53">
        <f t="shared" si="8"/>
        <v>3.9566757441493673E-6</v>
      </c>
      <c r="AD53">
        <f t="shared" si="9"/>
        <v>3.3105569870841173E-4</v>
      </c>
      <c r="AE53">
        <f t="shared" si="10"/>
        <v>1.1434496599155434E-4</v>
      </c>
      <c r="AF53">
        <f t="shared" si="11"/>
        <v>4.8545232493842045E-4</v>
      </c>
      <c r="AG53">
        <f t="shared" si="12"/>
        <v>1.0220232923576942E-3</v>
      </c>
    </row>
    <row r="54" spans="1:33" x14ac:dyDescent="0.25">
      <c r="A54" s="26">
        <f>Raw_data!A54</f>
        <v>42887</v>
      </c>
      <c r="B54" s="5">
        <f>(Raw_data!B54/Raw_data!B53)-1</f>
        <v>-7.0950715536351128E-2</v>
      </c>
      <c r="C54" s="5">
        <f>(Raw_data!C54/Raw_data!C53)-1</f>
        <v>3.4870233790477156E-2</v>
      </c>
      <c r="D54" s="5">
        <f>(Raw_data!D54/Raw_data!D53)-1</f>
        <v>0.11528150134048265</v>
      </c>
      <c r="E54" s="5">
        <f>(Raw_data!E54/Raw_data!E53)-1</f>
        <v>-2.6763985375138133E-2</v>
      </c>
      <c r="F54" s="5">
        <f>(Raw_data!F54/Raw_data!F53)-1</f>
        <v>2.0992366412213581E-2</v>
      </c>
      <c r="G54" s="5">
        <f>(Raw_data!G54/Raw_data!G53)-1</f>
        <v>6.2004235341030611E-2</v>
      </c>
      <c r="H54" s="5">
        <f>(Raw_data!H54/Raw_data!H53)-1</f>
        <v>-7.5115726176323117E-2</v>
      </c>
      <c r="I54" s="5">
        <f>(Raw_data!I54/Raw_data!I53)-1</f>
        <v>-3.078129921951045E-2</v>
      </c>
      <c r="J54" s="5">
        <f>(Raw_data!J54/Raw_data!J53)-1</f>
        <v>3.8087482273103879E-2</v>
      </c>
      <c r="K54" s="5">
        <f>(Raw_data!K54/Raw_data!K53)-1</f>
        <v>-2.0763079289532027E-2</v>
      </c>
      <c r="L54" s="5">
        <f>(Raw_data!L54/Raw_data!L53)-1</f>
        <v>4.6466436067122308E-2</v>
      </c>
      <c r="W54">
        <f t="shared" si="13"/>
        <v>7.1793082043450909E-3</v>
      </c>
      <c r="X54">
        <f t="shared" si="3"/>
        <v>1.9252863444049122E-4</v>
      </c>
      <c r="Y54">
        <f t="shared" si="4"/>
        <v>5.5467110299903134E-3</v>
      </c>
      <c r="Z54">
        <f t="shared" si="5"/>
        <v>3.4988550532490978E-3</v>
      </c>
      <c r="AA54">
        <f t="shared" si="6"/>
        <v>3.854349298315993E-3</v>
      </c>
      <c r="AB54">
        <f t="shared" si="7"/>
        <v>9.8362038430139425E-4</v>
      </c>
      <c r="AC54">
        <f t="shared" si="8"/>
        <v>8.0136510309733941E-3</v>
      </c>
      <c r="AD54">
        <f t="shared" si="9"/>
        <v>1.7480052553068379E-3</v>
      </c>
      <c r="AE54">
        <f t="shared" si="10"/>
        <v>3.5076583043041888E-4</v>
      </c>
      <c r="AF54">
        <f t="shared" si="11"/>
        <v>7.1039091647195495E-4</v>
      </c>
      <c r="AG54">
        <f t="shared" si="12"/>
        <v>1.0354987356449076E-3</v>
      </c>
    </row>
    <row r="55" spans="1:33" x14ac:dyDescent="0.25">
      <c r="A55" s="26">
        <f>Raw_data!A55</f>
        <v>42917</v>
      </c>
      <c r="B55" s="5">
        <f>(Raw_data!B55/Raw_data!B54)-1</f>
        <v>0.10038118532008622</v>
      </c>
      <c r="C55" s="5">
        <f>(Raw_data!C55/Raw_data!C54)-1</f>
        <v>-5.0467952160079932E-2</v>
      </c>
      <c r="D55" s="5">
        <f>(Raw_data!D55/Raw_data!D54)-1</f>
        <v>9.0544871794871806E-2</v>
      </c>
      <c r="E55" s="5">
        <f>(Raw_data!E55/Raw_data!E54)-1</f>
        <v>2.0433914256198449E-2</v>
      </c>
      <c r="F55" s="5">
        <f>(Raw_data!F55/Raw_data!F54)-1</f>
        <v>0.20747663551401874</v>
      </c>
      <c r="G55" s="5">
        <f>(Raw_data!G55/Raw_data!G54)-1</f>
        <v>0.22609351615934625</v>
      </c>
      <c r="H55" s="5">
        <f>(Raw_data!H55/Raw_data!H54)-1</f>
        <v>-8.8787817506398303E-3</v>
      </c>
      <c r="I55" s="5">
        <f>(Raw_data!I55/Raw_data!I54)-1</f>
        <v>4.7921329271254587E-2</v>
      </c>
      <c r="J55" s="5">
        <f>(Raw_data!J55/Raw_data!J54)-1</f>
        <v>-3.028289546348828E-2</v>
      </c>
      <c r="K55" s="5">
        <f>(Raw_data!K55/Raw_data!K54)-1</f>
        <v>3.3660230183357509E-2</v>
      </c>
      <c r="L55" s="5">
        <f>(Raw_data!L55/Raw_data!L54)-1</f>
        <v>-3.5639668231659538E-2</v>
      </c>
      <c r="W55">
        <f t="shared" si="13"/>
        <v>7.4997509396756475E-3</v>
      </c>
      <c r="X55">
        <f t="shared" si="3"/>
        <v>5.1069199424338243E-3</v>
      </c>
      <c r="Y55">
        <f t="shared" si="4"/>
        <v>2.4740293192971716E-3</v>
      </c>
      <c r="Z55">
        <f t="shared" si="5"/>
        <v>1.4287948849720278E-4</v>
      </c>
      <c r="AA55">
        <f t="shared" si="6"/>
        <v>1.5475574744972216E-2</v>
      </c>
      <c r="AB55">
        <f t="shared" si="7"/>
        <v>3.8201485736310797E-2</v>
      </c>
      <c r="AC55">
        <f t="shared" si="8"/>
        <v>5.42054025932424E-4</v>
      </c>
      <c r="AD55">
        <f t="shared" si="9"/>
        <v>1.3611285507925299E-3</v>
      </c>
      <c r="AE55">
        <f t="shared" si="10"/>
        <v>2.4642918567257736E-3</v>
      </c>
      <c r="AF55">
        <f t="shared" si="11"/>
        <v>7.7118122416187332E-4</v>
      </c>
      <c r="AG55">
        <f t="shared" si="12"/>
        <v>2.4926991505297559E-3</v>
      </c>
    </row>
    <row r="56" spans="1:33" x14ac:dyDescent="0.25">
      <c r="A56" s="26">
        <f>Raw_data!A56</f>
        <v>42948</v>
      </c>
      <c r="B56" s="5">
        <f>(Raw_data!B56/Raw_data!B55)-1</f>
        <v>3.9723272010327992E-3</v>
      </c>
      <c r="C56" s="5">
        <f>(Raw_data!C56/Raw_data!C55)-1</f>
        <v>-0.1240173756421229</v>
      </c>
      <c r="D56" s="5">
        <f>(Raw_data!D56/Raw_data!D55)-1</f>
        <v>-4.3350477590007319E-2</v>
      </c>
      <c r="E56" s="5">
        <f>(Raw_data!E56/Raw_data!E55)-1</f>
        <v>-7.2688784842804832E-3</v>
      </c>
      <c r="F56" s="5">
        <f>(Raw_data!F56/Raw_data!F55)-1</f>
        <v>-7.4303405572755388E-2</v>
      </c>
      <c r="G56" s="5">
        <f>(Raw_data!G56/Raw_data!G55)-1</f>
        <v>-1.1548267739608264E-2</v>
      </c>
      <c r="H56" s="5">
        <f>(Raw_data!H56/Raw_data!H55)-1</f>
        <v>-1.1166394090015741E-2</v>
      </c>
      <c r="I56" s="5">
        <f>(Raw_data!I56/Raw_data!I55)-1</f>
        <v>0.12882963771616152</v>
      </c>
      <c r="J56" s="5">
        <f>(Raw_data!J56/Raw_data!J55)-1</f>
        <v>-1.3040426772307989E-2</v>
      </c>
      <c r="K56" s="5">
        <f>(Raw_data!K56/Raw_data!K55)-1</f>
        <v>-2.6979854611234977E-2</v>
      </c>
      <c r="L56" s="5">
        <f>(Raw_data!L56/Raw_data!L55)-1</f>
        <v>7.460960707729325E-2</v>
      </c>
      <c r="W56">
        <f t="shared" si="13"/>
        <v>9.6192071929743212E-5</v>
      </c>
      <c r="X56">
        <f t="shared" si="3"/>
        <v>2.1028520930632455E-2</v>
      </c>
      <c r="Y56">
        <f t="shared" si="4"/>
        <v>7.0821875977981168E-3</v>
      </c>
      <c r="Z56">
        <f t="shared" si="5"/>
        <v>1.5725994132523588E-3</v>
      </c>
      <c r="AA56">
        <f t="shared" si="6"/>
        <v>2.4768205657533945E-2</v>
      </c>
      <c r="AB56">
        <f t="shared" si="7"/>
        <v>1.7799775562654418E-3</v>
      </c>
      <c r="AC56">
        <f t="shared" si="8"/>
        <v>6.5380782294971267E-4</v>
      </c>
      <c r="AD56">
        <f t="shared" si="9"/>
        <v>1.3877260352723648E-2</v>
      </c>
      <c r="AE56">
        <f t="shared" si="10"/>
        <v>1.0497059326377682E-3</v>
      </c>
      <c r="AF56">
        <f t="shared" si="11"/>
        <v>1.0804326215212922E-3</v>
      </c>
      <c r="AG56">
        <f t="shared" si="12"/>
        <v>3.6387843633439443E-3</v>
      </c>
    </row>
    <row r="57" spans="1:33" x14ac:dyDescent="0.25">
      <c r="A57" s="26">
        <f>Raw_data!A57</f>
        <v>42979</v>
      </c>
      <c r="B57" s="5">
        <f>(Raw_data!B57/Raw_data!B56)-1</f>
        <v>0.17245818036852212</v>
      </c>
      <c r="C57" s="5">
        <f>(Raw_data!C57/Raw_data!C56)-1</f>
        <v>2.5408703742071603E-2</v>
      </c>
      <c r="D57" s="5">
        <f>(Raw_data!D57/Raw_data!D56)-1</f>
        <v>-2.0737327188940058E-2</v>
      </c>
      <c r="E57" s="5">
        <f>(Raw_data!E57/Raw_data!E56)-1</f>
        <v>-1.9630838742749512E-2</v>
      </c>
      <c r="F57" s="5">
        <f>(Raw_data!F57/Raw_data!F56)-1</f>
        <v>0.1906354515050166</v>
      </c>
      <c r="G57" s="5">
        <f>(Raw_data!G57/Raw_data!G56)-1</f>
        <v>6.7037456703293641E-2</v>
      </c>
      <c r="H57" s="5">
        <f>(Raw_data!H57/Raw_data!H56)-1</f>
        <v>5.1520111791755419E-2</v>
      </c>
      <c r="I57" s="5">
        <f>(Raw_data!I57/Raw_data!I56)-1</f>
        <v>3.5838513418415596E-2</v>
      </c>
      <c r="J57" s="5">
        <f>(Raw_data!J57/Raw_data!J56)-1</f>
        <v>4.5971014643459318E-2</v>
      </c>
      <c r="K57" s="5">
        <f>(Raw_data!K57/Raw_data!K56)-1</f>
        <v>4.5648694277705459E-2</v>
      </c>
      <c r="L57" s="5">
        <f>(Raw_data!L57/Raw_data!L56)-1</f>
        <v>7.5573456848253118E-2</v>
      </c>
      <c r="W57">
        <f t="shared" si="13"/>
        <v>2.5178738614949746E-2</v>
      </c>
      <c r="X57">
        <f t="shared" si="3"/>
        <v>1.9482855309417696E-5</v>
      </c>
      <c r="Y57">
        <f t="shared" si="4"/>
        <v>3.7874896199590969E-3</v>
      </c>
      <c r="Z57">
        <f t="shared" si="5"/>
        <v>2.7058696025157171E-3</v>
      </c>
      <c r="AA57">
        <f t="shared" si="6"/>
        <v>1.1569084570435963E-2</v>
      </c>
      <c r="AB57">
        <f t="shared" si="7"/>
        <v>1.3246647547951939E-3</v>
      </c>
      <c r="AC57">
        <f t="shared" si="8"/>
        <v>1.3776597975859661E-3</v>
      </c>
      <c r="AD57">
        <f t="shared" si="9"/>
        <v>6.155688431046804E-4</v>
      </c>
      <c r="AE57">
        <f t="shared" si="10"/>
        <v>7.0821322322253384E-4</v>
      </c>
      <c r="AF57">
        <f t="shared" si="11"/>
        <v>1.5807473848809023E-3</v>
      </c>
      <c r="AG57">
        <f t="shared" si="12"/>
        <v>3.7559967114821086E-3</v>
      </c>
    </row>
    <row r="58" spans="1:33" x14ac:dyDescent="0.25">
      <c r="A58" s="26">
        <f>Raw_data!A58</f>
        <v>43009</v>
      </c>
      <c r="B58" s="5">
        <f>(Raw_data!B58/Raw_data!B57)-1</f>
        <v>3.6240052323600613E-2</v>
      </c>
      <c r="C58" s="5">
        <f>(Raw_data!C58/Raw_data!C57)-1</f>
        <v>-0.13425985243409977</v>
      </c>
      <c r="D58" s="5">
        <f>(Raw_data!D58/Raw_data!D57)-1</f>
        <v>-0.13803921568627453</v>
      </c>
      <c r="E58" s="5">
        <f>(Raw_data!E58/Raw_data!E57)-1</f>
        <v>0.14971660331117542</v>
      </c>
      <c r="F58" s="5">
        <f>(Raw_data!F58/Raw_data!F57)-1</f>
        <v>8.1460674157303403E-2</v>
      </c>
      <c r="G58" s="5">
        <f>(Raw_data!G58/Raw_data!G57)-1</f>
        <v>1.4830278981308398E-2</v>
      </c>
      <c r="H58" s="5">
        <f>(Raw_data!H58/Raw_data!H57)-1</f>
        <v>-1.9538609956995856E-2</v>
      </c>
      <c r="I58" s="5">
        <f>(Raw_data!I58/Raw_data!I57)-1</f>
        <v>4.1720664026605903E-2</v>
      </c>
      <c r="J58" s="5">
        <f>(Raw_data!J58/Raw_data!J57)-1</f>
        <v>4.6457204197946078E-2</v>
      </c>
      <c r="K58" s="5">
        <f>(Raw_data!K58/Raw_data!K57)-1</f>
        <v>-0.14092406731436202</v>
      </c>
      <c r="L58" s="5">
        <f>(Raw_data!L58/Raw_data!L57)-1</f>
        <v>-9.6024298596150137E-3</v>
      </c>
      <c r="W58">
        <f t="shared" si="13"/>
        <v>5.0445022632788898E-4</v>
      </c>
      <c r="X58">
        <f t="shared" si="3"/>
        <v>2.4103996231419934E-2</v>
      </c>
      <c r="Y58">
        <f t="shared" si="4"/>
        <v>3.1985345268926407E-2</v>
      </c>
      <c r="Z58">
        <f t="shared" si="5"/>
        <v>1.37662041111441E-2</v>
      </c>
      <c r="AA58">
        <f t="shared" si="6"/>
        <v>2.6085423146143637E-6</v>
      </c>
      <c r="AB58">
        <f t="shared" si="7"/>
        <v>2.4999510523231682E-4</v>
      </c>
      <c r="AC58">
        <f t="shared" si="8"/>
        <v>1.1520513494483263E-3</v>
      </c>
      <c r="AD58">
        <f t="shared" si="9"/>
        <v>9.420486149509591E-4</v>
      </c>
      <c r="AE58">
        <f t="shared" si="10"/>
        <v>7.3432682453498943E-4</v>
      </c>
      <c r="AF58">
        <f t="shared" si="11"/>
        <v>2.1554393941752639E-2</v>
      </c>
      <c r="AG58">
        <f t="shared" si="12"/>
        <v>5.7071775428261769E-4</v>
      </c>
    </row>
    <row r="59" spans="1:33" x14ac:dyDescent="0.25">
      <c r="A59" s="26">
        <f>Raw_data!A59</f>
        <v>43040</v>
      </c>
      <c r="B59" s="5">
        <f>(Raw_data!B59/Raw_data!B58)-1</f>
        <v>-4.6632074803738433E-2</v>
      </c>
      <c r="C59" s="5">
        <f>(Raw_data!C59/Raw_data!C58)-1</f>
        <v>4.7554187238245449E-2</v>
      </c>
      <c r="D59" s="5">
        <f>(Raw_data!D59/Raw_data!D58)-1</f>
        <v>-9.099181073703333E-3</v>
      </c>
      <c r="E59" s="5">
        <f>(Raw_data!E59/Raw_data!E58)-1</f>
        <v>6.4662320068030521E-2</v>
      </c>
      <c r="F59" s="5">
        <f>(Raw_data!F59/Raw_data!F58)-1</f>
        <v>0.49090909090909096</v>
      </c>
      <c r="G59" s="5">
        <f>(Raw_data!G59/Raw_data!G58)-1</f>
        <v>7.2951353275553243E-2</v>
      </c>
      <c r="H59" s="5">
        <f>(Raw_data!H59/Raw_data!H58)-1</f>
        <v>0.14495901407432021</v>
      </c>
      <c r="I59" s="5">
        <f>(Raw_data!I59/Raw_data!I58)-1</f>
        <v>1.6584054651224811E-2</v>
      </c>
      <c r="J59" s="5">
        <f>(Raw_data!J59/Raw_data!J58)-1</f>
        <v>3.4493765202488369E-2</v>
      </c>
      <c r="K59" s="5">
        <f>(Raw_data!K59/Raw_data!K58)-1</f>
        <v>9.4705683203232915E-2</v>
      </c>
      <c r="L59" s="5">
        <f>(Raw_data!L59/Raw_data!L58)-1</f>
        <v>7.1801360211767529E-2</v>
      </c>
      <c r="W59">
        <f t="shared" si="13"/>
        <v>3.6496287989087103E-3</v>
      </c>
      <c r="X59">
        <f t="shared" si="3"/>
        <v>7.0540291017490576E-4</v>
      </c>
      <c r="Y59">
        <f t="shared" si="4"/>
        <v>2.4904528999667385E-3</v>
      </c>
      <c r="Z59">
        <f t="shared" si="5"/>
        <v>1.0416875648380092E-3</v>
      </c>
      <c r="AA59">
        <f t="shared" si="6"/>
        <v>0.16632801569092207</v>
      </c>
      <c r="AB59">
        <f t="shared" si="7"/>
        <v>1.7901226268548071E-3</v>
      </c>
      <c r="AC59">
        <f t="shared" si="8"/>
        <v>1.7044801793708798E-2</v>
      </c>
      <c r="AD59">
        <f t="shared" si="9"/>
        <v>3.0871370676909648E-5</v>
      </c>
      <c r="AE59">
        <f t="shared" si="10"/>
        <v>2.2906902286988883E-4</v>
      </c>
      <c r="AF59">
        <f t="shared" si="11"/>
        <v>7.8882113178421719E-3</v>
      </c>
      <c r="AG59">
        <f t="shared" si="12"/>
        <v>3.3078705851651972E-3</v>
      </c>
    </row>
    <row r="60" spans="1:33" x14ac:dyDescent="0.25">
      <c r="A60" s="26">
        <f>Raw_data!A60</f>
        <v>43070</v>
      </c>
      <c r="B60" s="5">
        <f>(Raw_data!B60/Raw_data!B59)-1</f>
        <v>-4.7870811250280032E-2</v>
      </c>
      <c r="C60" s="5">
        <f>(Raw_data!C60/Raw_data!C59)-1</f>
        <v>6.7567369547910872E-2</v>
      </c>
      <c r="D60" s="5">
        <f>(Raw_data!D60/Raw_data!D59)-1</f>
        <v>-5.6014692378328901E-2</v>
      </c>
      <c r="E60" s="5">
        <f>(Raw_data!E60/Raw_data!E59)-1</f>
        <v>-6.1865553431059706E-3</v>
      </c>
      <c r="F60" s="5">
        <f>(Raw_data!F60/Raw_data!F59)-1</f>
        <v>0.62891994773519166</v>
      </c>
      <c r="G60" s="5">
        <f>(Raw_data!G60/Raw_data!G59)-1</f>
        <v>7.1153791378413267E-2</v>
      </c>
      <c r="H60" s="5">
        <f>(Raw_data!H60/Raw_data!H59)-1</f>
        <v>1.2157952244959302E-2</v>
      </c>
      <c r="I60" s="5">
        <f>(Raw_data!I60/Raw_data!I59)-1</f>
        <v>2.7542854117008631E-3</v>
      </c>
      <c r="J60" s="5">
        <f>(Raw_data!J60/Raw_data!J59)-1</f>
        <v>-7.4965193346597792E-3</v>
      </c>
      <c r="K60" s="5">
        <f>(Raw_data!K60/Raw_data!K59)-1</f>
        <v>6.8719038305172564E-2</v>
      </c>
      <c r="L60" s="5">
        <f>(Raw_data!L60/Raw_data!L59)-1</f>
        <v>6.9968286314406658E-2</v>
      </c>
      <c r="W60">
        <f t="shared" si="13"/>
        <v>3.8008327500263731E-3</v>
      </c>
      <c r="X60">
        <f t="shared" si="3"/>
        <v>2.1690074953326344E-3</v>
      </c>
      <c r="Y60">
        <f t="shared" si="4"/>
        <v>9.3741025210163625E-3</v>
      </c>
      <c r="Z60">
        <f t="shared" si="5"/>
        <v>1.4879295942602233E-3</v>
      </c>
      <c r="AA60">
        <f t="shared" si="6"/>
        <v>0.29794586375375892</v>
      </c>
      <c r="AB60">
        <f t="shared" si="7"/>
        <v>1.6412447403073838E-3</v>
      </c>
      <c r="AC60">
        <f t="shared" si="8"/>
        <v>5.0414607141085883E-6</v>
      </c>
      <c r="AD60">
        <f t="shared" si="9"/>
        <v>6.8451929739588146E-5</v>
      </c>
      <c r="AE60">
        <f t="shared" si="10"/>
        <v>7.2120489184646325E-4</v>
      </c>
      <c r="AF60">
        <f t="shared" si="11"/>
        <v>3.9474779631508711E-3</v>
      </c>
      <c r="AG60">
        <f t="shared" si="12"/>
        <v>3.1003755896917675E-3</v>
      </c>
    </row>
    <row r="61" spans="1:33" ht="15.75" thickBot="1" x14ac:dyDescent="0.3">
      <c r="A61" s="26">
        <f>Raw_data!A61</f>
        <v>43101</v>
      </c>
      <c r="B61" s="5">
        <f>(Raw_data!B61/Raw_data!B60)-1</f>
        <v>-0.12530183711233689</v>
      </c>
      <c r="C61" s="5">
        <f>(Raw_data!C61/Raw_data!C60)-1</f>
        <v>-0.10583592420525312</v>
      </c>
      <c r="D61" s="5">
        <f>(Raw_data!D61/Raw_data!D60)-1</f>
        <v>0.33657587548638146</v>
      </c>
      <c r="E61" s="5">
        <f>(Raw_data!E61/Raw_data!E60)-1</f>
        <v>0.240638965495934</v>
      </c>
      <c r="F61" s="5">
        <f>(Raw_data!F61/Raw_data!F60)-1</f>
        <v>-5.5080264434210435E-2</v>
      </c>
      <c r="G61" s="5">
        <f>(Raw_data!G61/Raw_data!G60)-1</f>
        <v>0.20162080022215867</v>
      </c>
      <c r="H61" s="5">
        <f>(Raw_data!H61/Raw_data!H60)-1</f>
        <v>4.7012681254370303E-2</v>
      </c>
      <c r="I61" s="5">
        <f>(Raw_data!I61/Raw_data!I60)-1</f>
        <v>-3.3496340826539295E-2</v>
      </c>
      <c r="J61" s="5">
        <f>(Raw_data!J61/Raw_data!J60)-1</f>
        <v>-2.4070053141606707E-2</v>
      </c>
      <c r="K61" s="5">
        <f>(Raw_data!K61/Raw_data!K60)-1</f>
        <v>-3.6779856230225616E-2</v>
      </c>
      <c r="L61" s="5">
        <f>(Raw_data!L61/Raw_data!L60)-1</f>
        <v>-1.7794650164177028E-2</v>
      </c>
      <c r="W61" s="34">
        <f t="shared" si="13"/>
        <v>1.9343780475440053E-2</v>
      </c>
      <c r="X61" s="34">
        <f t="shared" si="3"/>
        <v>1.6086023721674562E-2</v>
      </c>
      <c r="Y61" s="34">
        <f t="shared" si="4"/>
        <v>8.7480258993836019E-2</v>
      </c>
      <c r="Z61" s="34">
        <f t="shared" si="5"/>
        <v>4.3368824864014534E-2</v>
      </c>
      <c r="AA61" s="34">
        <f t="shared" si="6"/>
        <v>1.9087090512114956E-2</v>
      </c>
      <c r="AB61" s="34">
        <f t="shared" si="7"/>
        <v>2.9233916831601814E-2</v>
      </c>
      <c r="AC61" s="34">
        <f t="shared" si="8"/>
        <v>1.0633735732009444E-3</v>
      </c>
      <c r="AD61" s="34">
        <f t="shared" si="9"/>
        <v>1.9824038848825949E-3</v>
      </c>
      <c r="AE61" s="34">
        <f t="shared" si="10"/>
        <v>1.8860599733355507E-3</v>
      </c>
      <c r="AF61" s="34">
        <f t="shared" si="11"/>
        <v>1.8207234840808518E-3</v>
      </c>
      <c r="AG61" s="34">
        <f t="shared" si="12"/>
        <v>1.0292495945719165E-3</v>
      </c>
    </row>
    <row r="62" spans="1:33" x14ac:dyDescent="0.25">
      <c r="A62" s="2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V62" s="37" t="s">
        <v>103</v>
      </c>
      <c r="W62" s="54">
        <f>SUM(W3:W61)/(COUNT(W3:W61)-1)</f>
        <v>6.5549304715421582E-3</v>
      </c>
      <c r="X62" s="54">
        <f t="shared" ref="X62:AG62" si="14">SUM(X3:X61)/(COUNT(X3:X61)-1)</f>
        <v>8.3342147336827998E-3</v>
      </c>
      <c r="Y62" s="54">
        <f t="shared" si="14"/>
        <v>2.5086957906150564E-2</v>
      </c>
      <c r="Z62" s="54">
        <f t="shared" si="14"/>
        <v>6.6388349263334706E-3</v>
      </c>
      <c r="AA62" s="54">
        <f t="shared" si="14"/>
        <v>6.6854260670341739E-2</v>
      </c>
      <c r="AB62" s="54">
        <f t="shared" si="14"/>
        <v>4.5400424418223836E-3</v>
      </c>
      <c r="AC62" s="54">
        <f t="shared" si="14"/>
        <v>2.1825152779619242E-3</v>
      </c>
      <c r="AD62" s="54">
        <f t="shared" si="14"/>
        <v>6.1912175336590897E-3</v>
      </c>
      <c r="AE62" s="54">
        <f t="shared" si="14"/>
        <v>3.8224954277378911E-3</v>
      </c>
      <c r="AF62" s="54">
        <f t="shared" si="14"/>
        <v>2.0736538147054142E-3</v>
      </c>
      <c r="AG62" s="54">
        <f t="shared" si="14"/>
        <v>1.1782654886856214E-2</v>
      </c>
    </row>
    <row r="63" spans="1:33" x14ac:dyDescent="0.25">
      <c r="V63" s="37" t="s">
        <v>104</v>
      </c>
      <c r="W63" s="55">
        <f>SQRT(W62)</f>
        <v>8.0962525106015301E-2</v>
      </c>
      <c r="X63" s="55">
        <f t="shared" ref="X63:AG63" si="15">SQRT(X62)</f>
        <v>9.1291920418418188E-2</v>
      </c>
      <c r="Y63" s="55">
        <f t="shared" si="15"/>
        <v>0.1583886293461452</v>
      </c>
      <c r="Z63" s="55">
        <f t="shared" si="15"/>
        <v>8.1479045934114064E-2</v>
      </c>
      <c r="AA63" s="55">
        <f t="shared" si="15"/>
        <v>0.25856190877687635</v>
      </c>
      <c r="AB63" s="55">
        <f t="shared" si="15"/>
        <v>6.7379837056959282E-2</v>
      </c>
      <c r="AC63" s="55">
        <f t="shared" si="15"/>
        <v>4.6717398022170759E-2</v>
      </c>
      <c r="AD63" s="55">
        <f t="shared" si="15"/>
        <v>7.868429025961339E-2</v>
      </c>
      <c r="AE63" s="55">
        <f t="shared" si="15"/>
        <v>6.1826332801953335E-2</v>
      </c>
      <c r="AF63" s="55">
        <f t="shared" si="15"/>
        <v>4.5537389195093453E-2</v>
      </c>
      <c r="AG63" s="55">
        <f t="shared" si="15"/>
        <v>0.10854793819716804</v>
      </c>
    </row>
  </sheetData>
  <mergeCells count="2">
    <mergeCell ref="B2:L2"/>
    <mergeCell ref="W2:A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2" sqref="D12"/>
    </sheetView>
  </sheetViews>
  <sheetFormatPr defaultRowHeight="15" x14ac:dyDescent="0.25"/>
  <cols>
    <col min="2" max="2" width="26.42578125" bestFit="1" customWidth="1"/>
    <col min="3" max="3" width="32.28515625" bestFit="1" customWidth="1"/>
    <col min="4" max="4" width="10.7109375" bestFit="1" customWidth="1"/>
    <col min="5" max="5" width="36.140625" bestFit="1" customWidth="1"/>
  </cols>
  <sheetData>
    <row r="1" spans="1:9" ht="15.75" thickBot="1" x14ac:dyDescent="0.3">
      <c r="A1" s="36" t="s">
        <v>30</v>
      </c>
      <c r="B1" s="1" t="s">
        <v>85</v>
      </c>
      <c r="C1" s="1" t="s">
        <v>29</v>
      </c>
      <c r="D1" s="1" t="s">
        <v>86</v>
      </c>
      <c r="E1" s="1" t="s">
        <v>85</v>
      </c>
      <c r="F1" s="1"/>
      <c r="G1" s="1"/>
      <c r="H1" s="1"/>
      <c r="I1" s="34"/>
    </row>
    <row r="2" spans="1:9" x14ac:dyDescent="0.25">
      <c r="A2" s="17">
        <v>1</v>
      </c>
      <c r="B2" t="str">
        <f>Summary!E2</f>
        <v>Semiconductors</v>
      </c>
      <c r="C2" t="str">
        <f>Summary!D2</f>
        <v>Tecnology</v>
      </c>
      <c r="D2" t="s">
        <v>87</v>
      </c>
      <c r="E2" t="s">
        <v>88</v>
      </c>
    </row>
    <row r="3" spans="1:9" x14ac:dyDescent="0.25">
      <c r="A3" s="17">
        <f>A2+1</f>
        <v>2</v>
      </c>
      <c r="B3" t="str">
        <f>Summary!E3</f>
        <v>Airlines/Air Freight</v>
      </c>
      <c r="C3" t="str">
        <f>Summary!D3</f>
        <v>Transportation</v>
      </c>
      <c r="D3" t="s">
        <v>89</v>
      </c>
      <c r="E3" t="s">
        <v>90</v>
      </c>
    </row>
    <row r="4" spans="1:9" x14ac:dyDescent="0.25">
      <c r="A4" s="17">
        <f t="shared" ref="A4:A15" si="0">A3+1</f>
        <v>3</v>
      </c>
      <c r="B4" t="str">
        <f>Summary!E4</f>
        <v>Specialty Chemicals</v>
      </c>
      <c r="C4" t="str">
        <f>Summary!D4</f>
        <v>Basic Industies</v>
      </c>
      <c r="D4" t="s">
        <v>91</v>
      </c>
      <c r="E4" t="s">
        <v>92</v>
      </c>
    </row>
    <row r="5" spans="1:9" x14ac:dyDescent="0.25">
      <c r="A5" s="17">
        <f t="shared" si="0"/>
        <v>4</v>
      </c>
      <c r="B5" t="str">
        <f>Summary!E5</f>
        <v>Retail - Specialty</v>
      </c>
      <c r="C5" t="str">
        <f>Summary!D5</f>
        <v>Consumer Services</v>
      </c>
      <c r="D5" t="s">
        <v>93</v>
      </c>
      <c r="E5" t="s">
        <v>94</v>
      </c>
    </row>
    <row r="6" spans="1:9" x14ac:dyDescent="0.25">
      <c r="A6" s="17">
        <f t="shared" si="0"/>
        <v>5</v>
      </c>
      <c r="B6" t="str">
        <f>Summary!E6</f>
        <v>Pharmaceuticals</v>
      </c>
      <c r="C6" t="str">
        <f>Summary!D6</f>
        <v>WEEED 420</v>
      </c>
    </row>
    <row r="7" spans="1:9" x14ac:dyDescent="0.25">
      <c r="A7" s="17">
        <f t="shared" si="0"/>
        <v>6</v>
      </c>
      <c r="B7" t="str">
        <f>Summary!E7</f>
        <v>Services</v>
      </c>
      <c r="C7" t="str">
        <f>Summary!D7</f>
        <v>Public Utilities - Telephone</v>
      </c>
      <c r="D7" t="s">
        <v>95</v>
      </c>
      <c r="E7" t="s">
        <v>96</v>
      </c>
    </row>
    <row r="8" spans="1:9" x14ac:dyDescent="0.25">
      <c r="A8" s="17">
        <f t="shared" si="0"/>
        <v>7</v>
      </c>
      <c r="B8" t="str">
        <f>Summary!E8</f>
        <v>Electrical Equipment</v>
      </c>
      <c r="C8" t="str">
        <f>Summary!D8</f>
        <v>Flat Glass Manufacturing </v>
      </c>
    </row>
    <row r="9" spans="1:9" x14ac:dyDescent="0.25">
      <c r="A9" s="17">
        <f t="shared" si="0"/>
        <v>8</v>
      </c>
      <c r="B9" t="str">
        <f>Summary!E9</f>
        <v>Retail - General </v>
      </c>
      <c r="C9" t="str">
        <f>Summary!D9</f>
        <v>General Merchandise Store</v>
      </c>
    </row>
    <row r="10" spans="1:9" x14ac:dyDescent="0.25">
      <c r="A10" s="17">
        <f t="shared" si="0"/>
        <v>9</v>
      </c>
      <c r="B10" t="str">
        <f>Summary!E10</f>
        <v>Agricultural Chemicals</v>
      </c>
      <c r="C10" t="str">
        <f>Summary!D10</f>
        <v>Alkalies &amp; Chlorine Manufacturing </v>
      </c>
      <c r="D10" t="s">
        <v>97</v>
      </c>
      <c r="E10" t="s">
        <v>98</v>
      </c>
    </row>
    <row r="11" spans="1:9" x14ac:dyDescent="0.25">
      <c r="A11" s="17">
        <f t="shared" si="0"/>
        <v>10</v>
      </c>
      <c r="B11" s="8" t="str">
        <f>Summary!E11</f>
        <v>Entertainment</v>
      </c>
      <c r="C11" s="8" t="str">
        <f>Summary!D11</f>
        <v>Video Tape and Disc Rental</v>
      </c>
      <c r="D11" s="8"/>
      <c r="E11" s="8"/>
    </row>
    <row r="12" spans="1:9" x14ac:dyDescent="0.25">
      <c r="A12" s="17">
        <f t="shared" si="0"/>
        <v>11</v>
      </c>
      <c r="B12" t="str">
        <f>Summary!E12</f>
        <v>Hotels, Restaurants &amp; Travel</v>
      </c>
      <c r="C12" t="str">
        <f>Summary!D12</f>
        <v>Hotels and motels </v>
      </c>
    </row>
    <row r="13" spans="1:9" x14ac:dyDescent="0.25">
      <c r="A13" s="17">
        <f t="shared" si="0"/>
        <v>12</v>
      </c>
      <c r="B13" t="str">
        <f>Summary!E13</f>
        <v>Aerospace</v>
      </c>
      <c r="C13" t="str">
        <f>Summary!D13</f>
        <v>Aircraft Manufacturing 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Raw_data</vt:lpstr>
      <vt:lpstr>Growth</vt:lpstr>
      <vt:lpstr>Industy_Sector</vt:lpstr>
    </vt:vector>
  </TitlesOfParts>
  <Company>CSC-SCC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 Hussam (NHQ-AC)</dc:creator>
  <cp:lastModifiedBy>Hammad Hussam (NHQ-AC)</cp:lastModifiedBy>
  <dcterms:created xsi:type="dcterms:W3CDTF">2018-02-01T16:09:46Z</dcterms:created>
  <dcterms:modified xsi:type="dcterms:W3CDTF">2018-02-01T20:55:47Z</dcterms:modified>
</cp:coreProperties>
</file>