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Owner\Desktop\Classes\FALL-WIN (17-18)\Winter 2018\BUSI4502\"/>
    </mc:Choice>
  </mc:AlternateContent>
  <xr:revisionPtr revIDLastSave="0" documentId="13_ncr:1_{9142C7A8-4743-436E-B709-C8D6DA974951}" xr6:coauthVersionLast="31" xr6:coauthVersionMax="31" xr10:uidLastSave="{00000000-0000-0000-0000-000000000000}"/>
  <bookViews>
    <workbookView xWindow="0" yWindow="0" windowWidth="9270" windowHeight="5865" activeTab="2" xr2:uid="{00000000-000D-0000-FFFF-FFFF00000000}"/>
  </bookViews>
  <sheets>
    <sheet name="Sheet1" sheetId="1" r:id="rId1"/>
    <sheet name="Correlations" sheetId="15" r:id="rId2"/>
    <sheet name="Annual Return" sheetId="5" r:id="rId3"/>
    <sheet name="S&amp;P500" sheetId="6" r:id="rId4"/>
    <sheet name="Sheet2" sheetId="16" r:id="rId5"/>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11" i="5" l="1"/>
  <c r="AK11" i="5"/>
  <c r="AL11" i="5"/>
  <c r="AM11" i="5"/>
  <c r="AN11" i="5"/>
  <c r="AJ12" i="5"/>
  <c r="AK12" i="5"/>
  <c r="AL12" i="5"/>
  <c r="AM12" i="5"/>
  <c r="AN12" i="5"/>
  <c r="AJ13" i="5"/>
  <c r="AK13" i="5"/>
  <c r="AL13" i="5"/>
  <c r="AM13" i="5"/>
  <c r="AN13" i="5"/>
  <c r="AJ14" i="5"/>
  <c r="AK14" i="5"/>
  <c r="AL14" i="5"/>
  <c r="AM14" i="5"/>
  <c r="AN14" i="5"/>
  <c r="AJ15" i="5"/>
  <c r="AK15" i="5"/>
  <c r="AL15" i="5"/>
  <c r="AM15" i="5"/>
  <c r="AN15" i="5"/>
  <c r="AN10" i="5"/>
  <c r="AM10" i="5"/>
  <c r="AL10" i="5"/>
  <c r="AK10" i="5"/>
  <c r="AJ10" i="5"/>
  <c r="AI11" i="5"/>
  <c r="AI12" i="5"/>
  <c r="AI13" i="5"/>
  <c r="AI14" i="5"/>
  <c r="AI15" i="5"/>
  <c r="AN9" i="5"/>
  <c r="AM9" i="5"/>
  <c r="AL9" i="5"/>
  <c r="AK9" i="5"/>
  <c r="AJ9" i="5"/>
  <c r="AI10" i="5"/>
  <c r="AI9" i="5"/>
  <c r="X36" i="5" l="1"/>
  <c r="AC36" i="5"/>
  <c r="Z36" i="5"/>
  <c r="AA36" i="5"/>
  <c r="AB36" i="5"/>
  <c r="Y36" i="5"/>
  <c r="X38" i="5"/>
  <c r="X39" i="5"/>
  <c r="X37" i="5"/>
  <c r="Q36" i="5"/>
  <c r="B95" i="15"/>
  <c r="B92" i="15"/>
  <c r="E31" i="16"/>
  <c r="E29" i="16"/>
  <c r="E24" i="16"/>
  <c r="E22" i="16"/>
  <c r="E15" i="16"/>
  <c r="E8" i="16"/>
  <c r="E7" i="16"/>
  <c r="T31" i="5" l="1"/>
  <c r="V31" i="5" s="1"/>
  <c r="X31" i="5" s="1"/>
  <c r="Z31" i="5" s="1"/>
  <c r="AD16" i="6" l="1"/>
  <c r="AE16" i="6"/>
  <c r="AF16" i="6"/>
  <c r="AG16" i="6"/>
  <c r="AD17" i="6"/>
  <c r="AE17" i="6"/>
  <c r="AF17" i="6"/>
  <c r="AG17" i="6"/>
  <c r="AD18" i="6"/>
  <c r="AE18" i="6"/>
  <c r="AF18" i="6"/>
  <c r="AG18" i="6"/>
  <c r="AD19" i="6"/>
  <c r="AE19" i="6"/>
  <c r="AF19" i="6"/>
  <c r="AG19" i="6"/>
  <c r="AD20" i="6"/>
  <c r="AE20" i="6"/>
  <c r="AF20" i="6"/>
  <c r="AG20" i="6"/>
  <c r="AD21" i="6"/>
  <c r="AE21" i="6"/>
  <c r="AF21" i="6"/>
  <c r="AG21" i="6"/>
  <c r="AC17" i="6"/>
  <c r="AC18" i="6"/>
  <c r="AC19" i="6"/>
  <c r="AC20" i="6"/>
  <c r="AC21" i="6"/>
  <c r="AC16" i="6"/>
  <c r="AB17" i="6"/>
  <c r="AB18" i="6"/>
  <c r="AB19" i="6"/>
  <c r="AB20" i="6"/>
  <c r="AB21" i="6"/>
  <c r="AD15" i="6"/>
  <c r="AE15" i="6"/>
  <c r="AF15" i="6"/>
  <c r="AG15" i="6"/>
  <c r="AC15" i="6"/>
  <c r="AB16" i="6"/>
  <c r="T16" i="6"/>
  <c r="T17" i="6"/>
  <c r="T18" i="6"/>
  <c r="T19" i="6"/>
  <c r="T15" i="6"/>
  <c r="W14" i="6"/>
  <c r="U14" i="6"/>
  <c r="X15" i="6"/>
  <c r="Y15" i="6"/>
  <c r="W16" i="6"/>
  <c r="X16" i="6"/>
  <c r="V17" i="6"/>
  <c r="W17" i="6"/>
  <c r="Z17" i="6"/>
  <c r="V18" i="6"/>
  <c r="Y18" i="6"/>
  <c r="Z18" i="6"/>
  <c r="X19" i="6"/>
  <c r="Y19" i="6"/>
  <c r="U18" i="6"/>
  <c r="V9" i="6"/>
  <c r="V15" i="6" s="1"/>
  <c r="W9" i="6"/>
  <c r="W15" i="6" s="1"/>
  <c r="X9" i="6"/>
  <c r="Y9" i="6"/>
  <c r="Z9" i="6"/>
  <c r="Z15" i="6" s="1"/>
  <c r="V10" i="6"/>
  <c r="V16" i="6" s="1"/>
  <c r="W10" i="6"/>
  <c r="X10" i="6"/>
  <c r="Y10" i="6"/>
  <c r="Y16" i="6" s="1"/>
  <c r="Z10" i="6"/>
  <c r="Z16" i="6" s="1"/>
  <c r="V11" i="6"/>
  <c r="W11" i="6"/>
  <c r="X11" i="6"/>
  <c r="X17" i="6" s="1"/>
  <c r="Y11" i="6"/>
  <c r="Y17" i="6" s="1"/>
  <c r="Z11" i="6"/>
  <c r="V12" i="6"/>
  <c r="W12" i="6"/>
  <c r="W18" i="6" s="1"/>
  <c r="X12" i="6"/>
  <c r="X18" i="6" s="1"/>
  <c r="Y12" i="6"/>
  <c r="Z12" i="6"/>
  <c r="V13" i="6"/>
  <c r="V19" i="6" s="1"/>
  <c r="W13" i="6"/>
  <c r="W19" i="6" s="1"/>
  <c r="X13" i="6"/>
  <c r="Y13" i="6"/>
  <c r="Z13" i="6"/>
  <c r="Z19" i="6" s="1"/>
  <c r="U9" i="6"/>
  <c r="U15" i="6" s="1"/>
  <c r="U10" i="6"/>
  <c r="U16" i="6" s="1"/>
  <c r="U11" i="6"/>
  <c r="U17" i="6" s="1"/>
  <c r="U12" i="6"/>
  <c r="U13" i="6"/>
  <c r="U19" i="6" s="1"/>
  <c r="V8" i="6"/>
  <c r="V14" i="6" s="1"/>
  <c r="W8" i="6"/>
  <c r="X8" i="6"/>
  <c r="X14" i="6" s="1"/>
  <c r="Y8" i="6"/>
  <c r="Y14" i="6" s="1"/>
  <c r="Z8" i="6"/>
  <c r="Z14" i="6" s="1"/>
  <c r="U8" i="6"/>
  <c r="G9" i="6"/>
  <c r="K26" i="6"/>
  <c r="L26" i="6"/>
  <c r="M26" i="6"/>
  <c r="N26" i="6"/>
  <c r="K27" i="6"/>
  <c r="L27" i="6"/>
  <c r="M27" i="6"/>
  <c r="N27" i="6"/>
  <c r="K28" i="6"/>
  <c r="L28" i="6"/>
  <c r="M28" i="6"/>
  <c r="N28" i="6"/>
  <c r="K29" i="6"/>
  <c r="L29" i="6"/>
  <c r="M29" i="6"/>
  <c r="N29" i="6"/>
  <c r="K30" i="6"/>
  <c r="L30" i="6"/>
  <c r="M30" i="6"/>
  <c r="N30" i="6"/>
  <c r="K31" i="6"/>
  <c r="L31" i="6"/>
  <c r="M31" i="6"/>
  <c r="N31" i="6"/>
  <c r="J27" i="6"/>
  <c r="J28" i="6"/>
  <c r="J29" i="6"/>
  <c r="J30" i="6"/>
  <c r="J31" i="6"/>
  <c r="J26" i="6"/>
  <c r="H27" i="6"/>
  <c r="H28" i="6"/>
  <c r="H29" i="6"/>
  <c r="H30" i="6"/>
  <c r="H31" i="6"/>
  <c r="H26" i="6"/>
  <c r="G7" i="6"/>
  <c r="G6" i="6"/>
  <c r="G5" i="6"/>
  <c r="G4" i="6"/>
  <c r="AC12" i="5" l="1"/>
  <c r="AB12" i="5"/>
  <c r="AA12" i="5"/>
  <c r="Y12" i="5"/>
  <c r="W12" i="5"/>
  <c r="U12" i="5"/>
  <c r="Z12" i="5" l="1"/>
  <c r="X12" i="5"/>
  <c r="V12" i="5"/>
  <c r="P12" i="5" a="1"/>
  <c r="P12" i="5" s="1"/>
  <c r="P13" i="5" a="1"/>
  <c r="P13" i="5" s="1"/>
  <c r="P14" i="5" a="1"/>
  <c r="P14" i="5" s="1"/>
  <c r="Y31" i="5" s="1"/>
  <c r="V41" i="5" s="1"/>
  <c r="P15" i="5" a="1"/>
  <c r="P15" i="5" s="1"/>
  <c r="O12" i="5" a="1"/>
  <c r="O12" i="5" s="1"/>
  <c r="O13" i="5" a="1"/>
  <c r="O13" i="5" s="1"/>
  <c r="O14" i="5" a="1"/>
  <c r="O14" i="5" s="1"/>
  <c r="W31" i="5" s="1"/>
  <c r="U41" i="5" s="1"/>
  <c r="O15" i="5" a="1"/>
  <c r="O15" i="5" s="1"/>
  <c r="N12" i="5" a="1"/>
  <c r="N12" i="5" s="1"/>
  <c r="N13" i="5" a="1"/>
  <c r="N13" i="5" s="1"/>
  <c r="N14" i="5" a="1"/>
  <c r="N14" i="5" s="1"/>
  <c r="U31" i="5" s="1"/>
  <c r="T41" i="5" s="1"/>
  <c r="N15" i="5" a="1"/>
  <c r="N15" i="5" s="1"/>
  <c r="M12" i="5" a="1"/>
  <c r="M12" i="5" s="1"/>
  <c r="M13" i="5" a="1"/>
  <c r="M13" i="5" s="1"/>
  <c r="M14" i="5" a="1"/>
  <c r="M14" i="5" s="1"/>
  <c r="S31" i="5" s="1"/>
  <c r="S41" i="5" s="1"/>
  <c r="M15" i="5" a="1"/>
  <c r="M15" i="5" s="1"/>
  <c r="X30" i="5" l="1"/>
  <c r="AB40" i="5" s="1"/>
  <c r="W30" i="5"/>
  <c r="U40" i="5" s="1"/>
  <c r="S29" i="5"/>
  <c r="S39" i="5" s="1"/>
  <c r="T29" i="5"/>
  <c r="Z39" i="5" s="1"/>
  <c r="V29" i="5"/>
  <c r="AA39" i="5" s="1"/>
  <c r="U29" i="5"/>
  <c r="T39" i="5" s="1"/>
  <c r="X29" i="5"/>
  <c r="AB39" i="5" s="1"/>
  <c r="W29" i="5"/>
  <c r="U39" i="5" s="1"/>
  <c r="Z29" i="5"/>
  <c r="AC39" i="5" s="1"/>
  <c r="Y29" i="5"/>
  <c r="V39" i="5" s="1"/>
  <c r="S30" i="5"/>
  <c r="S40" i="5" s="1"/>
  <c r="T30" i="5"/>
  <c r="Z40" i="5" s="1"/>
  <c r="V30" i="5"/>
  <c r="AA40" i="5" s="1"/>
  <c r="U30" i="5"/>
  <c r="T40" i="5" s="1"/>
  <c r="T32" i="5"/>
  <c r="Z42" i="5" s="1"/>
  <c r="S32" i="5"/>
  <c r="S42" i="5" s="1"/>
  <c r="U32" i="5"/>
  <c r="T42" i="5" s="1"/>
  <c r="V32" i="5"/>
  <c r="AA42" i="5" s="1"/>
  <c r="W32" i="5"/>
  <c r="U42" i="5" s="1"/>
  <c r="X32" i="5"/>
  <c r="AB42" i="5" s="1"/>
  <c r="Z32" i="5"/>
  <c r="AC42" i="5" s="1"/>
  <c r="Y32" i="5"/>
  <c r="V42" i="5" s="1"/>
  <c r="Y30" i="5"/>
  <c r="V40" i="5" s="1"/>
  <c r="Z30" i="5"/>
  <c r="AC40" i="5" s="1"/>
  <c r="T12" i="5"/>
  <c r="L12" i="5" a="1"/>
  <c r="L12" i="5" s="1"/>
  <c r="L13" i="5" a="1"/>
  <c r="L13" i="5" s="1"/>
  <c r="L14" i="5" a="1"/>
  <c r="L14" i="5" s="1"/>
  <c r="Q31" i="5" s="1"/>
  <c r="R41" i="5" s="1"/>
  <c r="L15" i="5" a="1"/>
  <c r="L15" i="5" s="1"/>
  <c r="Q29" i="5" l="1"/>
  <c r="R39" i="5" s="1"/>
  <c r="R29" i="5"/>
  <c r="Y39" i="5" s="1"/>
  <c r="R30" i="5"/>
  <c r="Y40" i="5" s="1"/>
  <c r="Q30" i="5"/>
  <c r="R40" i="5" s="1"/>
  <c r="R32" i="5"/>
  <c r="Y42" i="5" s="1"/>
  <c r="Q32" i="5"/>
  <c r="R42" i="5" s="1"/>
  <c r="T26" i="5"/>
  <c r="V26" i="5" s="1"/>
  <c r="X26" i="5" s="1"/>
  <c r="Z26" i="5" s="1"/>
  <c r="S26" i="5"/>
  <c r="U26" i="5" s="1"/>
  <c r="W26" i="5" s="1"/>
  <c r="Y26" i="5" s="1"/>
  <c r="W10" i="5"/>
  <c r="Y10" i="5" s="1"/>
  <c r="AA10" i="5" s="1"/>
  <c r="AC10" i="5" s="1"/>
  <c r="V10" i="5"/>
  <c r="X10" i="5" s="1"/>
  <c r="Z10" i="5" s="1"/>
  <c r="AB10" i="5" s="1"/>
  <c r="V9" i="5"/>
  <c r="S25" i="5" s="1"/>
  <c r="S36" i="5" s="1"/>
  <c r="X9" i="5"/>
  <c r="U25" i="5" s="1"/>
  <c r="T36" i="5" s="1"/>
  <c r="Z9" i="5"/>
  <c r="W25" i="5" s="1"/>
  <c r="U36" i="5" s="1"/>
  <c r="AB9" i="5"/>
  <c r="Y25" i="5" s="1"/>
  <c r="V36" i="5" s="1"/>
  <c r="T9" i="5"/>
  <c r="Q25" i="5" s="1"/>
  <c r="R36" i="5" s="1"/>
  <c r="S9" i="5"/>
  <c r="P25" i="5" s="1"/>
  <c r="L37" i="15"/>
  <c r="D91" i="15" s="1"/>
  <c r="L38" i="15"/>
  <c r="D92" i="15" s="1"/>
  <c r="L39" i="15"/>
  <c r="D93" i="15" s="1"/>
  <c r="L40" i="15"/>
  <c r="D94" i="15" s="1"/>
  <c r="L41" i="15"/>
  <c r="D95" i="15" s="1"/>
  <c r="L42" i="15"/>
  <c r="D96" i="15" s="1"/>
  <c r="L43" i="15"/>
  <c r="D97" i="15" s="1"/>
  <c r="L44" i="15"/>
  <c r="D98" i="15" s="1"/>
  <c r="L45" i="15"/>
  <c r="D99" i="15" s="1"/>
  <c r="L46" i="15"/>
  <c r="D100" i="15" s="1"/>
  <c r="L47" i="15"/>
  <c r="D101" i="15" s="1"/>
  <c r="L48" i="15"/>
  <c r="D102" i="15" s="1"/>
  <c r="L49" i="15"/>
  <c r="D103" i="15" s="1"/>
  <c r="L50" i="15"/>
  <c r="D105" i="15" s="1"/>
  <c r="L51" i="15"/>
  <c r="D106" i="15" s="1"/>
  <c r="L52" i="15"/>
  <c r="D107" i="15" s="1"/>
  <c r="L53" i="15"/>
  <c r="D108" i="15" s="1"/>
  <c r="L54" i="15"/>
  <c r="D110" i="15" s="1"/>
  <c r="L55" i="15"/>
  <c r="D109" i="15" s="1"/>
  <c r="L56" i="15"/>
  <c r="D104" i="15" s="1"/>
  <c r="L57" i="15"/>
  <c r="D111" i="15" s="1"/>
  <c r="L36" i="15"/>
  <c r="D90" i="15" s="1"/>
  <c r="J62" i="15"/>
  <c r="E91" i="15" s="1"/>
  <c r="J63" i="15"/>
  <c r="E92" i="15" s="1"/>
  <c r="J64" i="15"/>
  <c r="E93" i="15" s="1"/>
  <c r="J65" i="15"/>
  <c r="E94" i="15" s="1"/>
  <c r="J66" i="15"/>
  <c r="E95" i="15" s="1"/>
  <c r="J67" i="15"/>
  <c r="E96" i="15" s="1"/>
  <c r="J68" i="15"/>
  <c r="E97" i="15" s="1"/>
  <c r="J69" i="15"/>
  <c r="E98" i="15" s="1"/>
  <c r="J70" i="15"/>
  <c r="E99" i="15" s="1"/>
  <c r="J71" i="15"/>
  <c r="E100" i="15" s="1"/>
  <c r="J72" i="15"/>
  <c r="E101" i="15" s="1"/>
  <c r="J73" i="15"/>
  <c r="E102" i="15" s="1"/>
  <c r="J74" i="15"/>
  <c r="E103" i="15" s="1"/>
  <c r="J75" i="15"/>
  <c r="E104" i="15" s="1"/>
  <c r="J76" i="15"/>
  <c r="E105" i="15" s="1"/>
  <c r="J77" i="15"/>
  <c r="E106" i="15" s="1"/>
  <c r="J78" i="15"/>
  <c r="E107" i="15" s="1"/>
  <c r="J79" i="15"/>
  <c r="E108" i="15" s="1"/>
  <c r="J80" i="15"/>
  <c r="E109" i="15" s="1"/>
  <c r="J81" i="15"/>
  <c r="E110" i="15" s="1"/>
  <c r="J82" i="15"/>
  <c r="E111" i="15" s="1"/>
  <c r="J83" i="15"/>
  <c r="E112" i="15" s="1"/>
  <c r="J61" i="15"/>
  <c r="E90" i="15" s="1"/>
  <c r="C60" i="15"/>
  <c r="D60" i="15" s="1"/>
  <c r="E60" i="15" s="1"/>
  <c r="F60" i="15" s="1"/>
  <c r="G60" i="15" s="1"/>
  <c r="H60" i="15" s="1"/>
  <c r="L3" i="15"/>
  <c r="B91" i="15" s="1"/>
  <c r="C35" i="15"/>
  <c r="D35" i="15" s="1"/>
  <c r="E35" i="15" s="1"/>
  <c r="F35" i="15" s="1"/>
  <c r="G35" i="15" s="1"/>
  <c r="H35" i="15" s="1"/>
  <c r="I35" i="15" s="1"/>
  <c r="J35" i="15" s="1"/>
  <c r="K35" i="15" s="1"/>
  <c r="L15" i="15"/>
  <c r="C91" i="15" s="1"/>
  <c r="L16" i="15"/>
  <c r="C92" i="15" s="1"/>
  <c r="L17" i="15"/>
  <c r="C93" i="15" s="1"/>
  <c r="L18" i="15"/>
  <c r="C94" i="15" s="1"/>
  <c r="L19" i="15"/>
  <c r="C96" i="15" s="1"/>
  <c r="L20" i="15"/>
  <c r="C97" i="15" s="1"/>
  <c r="L21" i="15"/>
  <c r="C98" i="15" s="1"/>
  <c r="L22" i="15"/>
  <c r="C99" i="15" s="1"/>
  <c r="L23" i="15"/>
  <c r="C101" i="15" s="1"/>
  <c r="L24" i="15"/>
  <c r="C108" i="15" s="1"/>
  <c r="L25" i="15"/>
  <c r="C100" i="15" s="1"/>
  <c r="L26" i="15"/>
  <c r="C110" i="15" s="1"/>
  <c r="L27" i="15"/>
  <c r="C107" i="15" s="1"/>
  <c r="L28" i="15"/>
  <c r="C103" i="15" s="1"/>
  <c r="L29" i="15"/>
  <c r="C105" i="15" s="1"/>
  <c r="L30" i="15"/>
  <c r="C106" i="15" s="1"/>
  <c r="L31" i="15"/>
  <c r="C102" i="15" s="1"/>
  <c r="L32" i="15"/>
  <c r="C95" i="15" s="1"/>
  <c r="L14" i="15"/>
  <c r="C90" i="15" s="1"/>
  <c r="C13" i="15"/>
  <c r="D13" i="15" s="1"/>
  <c r="E13" i="15" s="1"/>
  <c r="F13" i="15" s="1"/>
  <c r="G13" i="15" s="1"/>
  <c r="H13" i="15" s="1"/>
  <c r="I13" i="15" s="1"/>
  <c r="J13" i="15" s="1"/>
  <c r="K13" i="15" s="1"/>
  <c r="L9" i="15"/>
  <c r="B93" i="15" s="1"/>
  <c r="L4" i="15"/>
  <c r="B97" i="15" s="1"/>
  <c r="L5" i="15"/>
  <c r="B90" i="15" s="1"/>
  <c r="L6" i="15"/>
  <c r="B101" i="15" s="1"/>
  <c r="L7" i="15"/>
  <c r="B98" i="15" s="1"/>
  <c r="L8" i="15"/>
  <c r="B94" i="15" s="1"/>
  <c r="C2" i="15"/>
  <c r="D2" i="15" s="1"/>
  <c r="E2" i="15" s="1"/>
  <c r="F2" i="15" s="1"/>
  <c r="G2" i="15" s="1"/>
  <c r="H2" i="15" s="1"/>
  <c r="I2" i="15" s="1"/>
  <c r="J2" i="15" s="1"/>
  <c r="K2" i="15" s="1"/>
  <c r="C19" i="5" l="1"/>
  <c r="C20" i="5"/>
  <c r="B19" i="5"/>
  <c r="B20" i="5"/>
  <c r="B21" i="5"/>
  <c r="B22" i="5"/>
  <c r="B2" i="5" a="1"/>
  <c r="E2" i="5" s="1"/>
  <c r="E3" i="5" s="1"/>
  <c r="A18" i="5"/>
  <c r="K10" i="5" s="1"/>
  <c r="S11" i="5" s="1"/>
  <c r="P27" i="5" s="1"/>
  <c r="Q37" i="5" s="1"/>
  <c r="B18" i="5"/>
  <c r="C18" i="5"/>
  <c r="A19" i="5"/>
  <c r="K11" i="5" s="1"/>
  <c r="S12" i="5" s="1"/>
  <c r="P28" i="5" s="1"/>
  <c r="Q38" i="5" s="1"/>
  <c r="A20" i="5"/>
  <c r="K12" i="5" s="1"/>
  <c r="S13" i="5" s="1"/>
  <c r="P29" i="5" s="1"/>
  <c r="Q39" i="5" s="1"/>
  <c r="A21" i="5"/>
  <c r="K13" i="5" s="1"/>
  <c r="S14" i="5" s="1"/>
  <c r="P30" i="5" s="1"/>
  <c r="Q40" i="5" s="1"/>
  <c r="X40" i="5" s="1"/>
  <c r="A22" i="5"/>
  <c r="K14" i="5" s="1"/>
  <c r="S15" i="5" s="1"/>
  <c r="P31" i="5" s="1"/>
  <c r="Q41" i="5" s="1"/>
  <c r="X41" i="5" s="1"/>
  <c r="A23" i="5"/>
  <c r="K15" i="5" s="1"/>
  <c r="S16" i="5" s="1"/>
  <c r="P32" i="5" s="1"/>
  <c r="Q42" i="5" s="1"/>
  <c r="X42" i="5" s="1"/>
  <c r="B23" i="5"/>
  <c r="B17" i="5"/>
  <c r="C17" i="5"/>
  <c r="A17" i="5"/>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AI1" i="5" s="1"/>
  <c r="AJ1" i="5" s="1"/>
  <c r="AK1" i="5" s="1"/>
  <c r="AL1" i="5" s="1"/>
  <c r="AM1" i="5" s="1"/>
  <c r="A3" i="5"/>
  <c r="A4" i="5"/>
  <c r="A5" i="5"/>
  <c r="A6" i="5"/>
  <c r="A7" i="5"/>
  <c r="A2" i="5"/>
  <c r="AJ2" i="5" l="1"/>
  <c r="AJ3" i="5" s="1"/>
  <c r="AF2" i="5"/>
  <c r="AF3" i="5" s="1"/>
  <c r="AB2" i="5"/>
  <c r="AB3" i="5" s="1"/>
  <c r="X2" i="5"/>
  <c r="X3" i="5" s="1"/>
  <c r="T2" i="5"/>
  <c r="T3" i="5" s="1"/>
  <c r="P2" i="5"/>
  <c r="P3" i="5" s="1"/>
  <c r="L2" i="5"/>
  <c r="L3" i="5" s="1"/>
  <c r="H2" i="5"/>
  <c r="H3" i="5" s="1"/>
  <c r="D2" i="5"/>
  <c r="D3" i="5" s="1"/>
  <c r="AM2" i="5"/>
  <c r="AM3" i="5" s="1"/>
  <c r="AI2" i="5"/>
  <c r="AI3" i="5" s="1"/>
  <c r="AE2" i="5"/>
  <c r="AE3" i="5" s="1"/>
  <c r="AA2" i="5"/>
  <c r="AA3" i="5" s="1"/>
  <c r="W2" i="5"/>
  <c r="W3" i="5" s="1"/>
  <c r="S2" i="5"/>
  <c r="S3" i="5" s="1"/>
  <c r="O2" i="5"/>
  <c r="O3" i="5" s="1"/>
  <c r="K2" i="5"/>
  <c r="K3" i="5" s="1"/>
  <c r="G2" i="5"/>
  <c r="G3" i="5" s="1"/>
  <c r="C2" i="5"/>
  <c r="C3" i="5" s="1"/>
  <c r="AL2" i="5"/>
  <c r="AL3" i="5" s="1"/>
  <c r="AH2" i="5"/>
  <c r="AH3" i="5" s="1"/>
  <c r="AD2" i="5"/>
  <c r="AD3" i="5" s="1"/>
  <c r="Z2" i="5"/>
  <c r="Z3" i="5" s="1"/>
  <c r="V2" i="5"/>
  <c r="V3" i="5" s="1"/>
  <c r="R2" i="5"/>
  <c r="R3" i="5" s="1"/>
  <c r="N2" i="5"/>
  <c r="N3" i="5" s="1"/>
  <c r="J2" i="5"/>
  <c r="J3" i="5" s="1"/>
  <c r="F2" i="5"/>
  <c r="F3" i="5" s="1"/>
  <c r="B2" i="5"/>
  <c r="B3" i="5" s="1"/>
  <c r="AK2" i="5"/>
  <c r="AK3" i="5" s="1"/>
  <c r="AG2" i="5"/>
  <c r="AG3" i="5" s="1"/>
  <c r="AC2" i="5"/>
  <c r="AC3" i="5" s="1"/>
  <c r="Y2" i="5"/>
  <c r="Y3" i="5" s="1"/>
  <c r="U2" i="5"/>
  <c r="U3" i="5" s="1"/>
  <c r="Q2" i="5"/>
  <c r="Q3" i="5" s="1"/>
  <c r="M2" i="5"/>
  <c r="I2" i="5"/>
  <c r="I3" i="5" s="1"/>
  <c r="N11" i="5" l="1" a="1"/>
  <c r="N11" i="5" s="1"/>
  <c r="L11" i="5" a="1"/>
  <c r="L11" i="5" s="1"/>
  <c r="M10" i="5" a="1"/>
  <c r="M10" i="5" s="1"/>
  <c r="M3" i="5"/>
  <c r="M11" i="5" s="1" a="1"/>
  <c r="M11" i="5" s="1"/>
  <c r="O11" i="5" a="1"/>
  <c r="O11" i="5" s="1"/>
  <c r="O10" i="5" a="1"/>
  <c r="O10" i="5" s="1"/>
  <c r="N10" i="5" a="1"/>
  <c r="N10" i="5" s="1"/>
  <c r="P10" i="5" a="1"/>
  <c r="P10" i="5" s="1"/>
  <c r="L10" i="5" a="1"/>
  <c r="L10" i="5" s="1"/>
  <c r="S28" i="5" l="1"/>
  <c r="S38" i="5" s="1"/>
  <c r="T28" i="5"/>
  <c r="Z38" i="5" s="1"/>
  <c r="S27" i="5"/>
  <c r="S37" i="5" s="1"/>
  <c r="T27" i="5"/>
  <c r="Z37" i="5" s="1"/>
  <c r="Y27" i="5"/>
  <c r="V37" i="5" s="1"/>
  <c r="Z27" i="5"/>
  <c r="AC37" i="5" s="1"/>
  <c r="U27" i="5"/>
  <c r="T37" i="5" s="1"/>
  <c r="V27" i="5"/>
  <c r="AA37" i="5" s="1"/>
  <c r="W27" i="5"/>
  <c r="U37" i="5" s="1"/>
  <c r="X27" i="5"/>
  <c r="AB37" i="5" s="1"/>
  <c r="Q28" i="5"/>
  <c r="R38" i="5" s="1"/>
  <c r="R28" i="5"/>
  <c r="Y38" i="5" s="1"/>
  <c r="Q27" i="5"/>
  <c r="R37" i="5" s="1"/>
  <c r="R27" i="5"/>
  <c r="Y37" i="5" s="1"/>
  <c r="W28" i="5"/>
  <c r="U38" i="5" s="1"/>
  <c r="X28" i="5"/>
  <c r="AB38" i="5" s="1"/>
  <c r="U28" i="5"/>
  <c r="T38" i="5" s="1"/>
  <c r="V28" i="5"/>
  <c r="AA38" i="5" s="1"/>
  <c r="P11" i="5" a="1"/>
  <c r="P11" i="5" s="1"/>
  <c r="Y28" i="5" l="1"/>
  <c r="V38" i="5" s="1"/>
  <c r="Z28" i="5"/>
  <c r="AC38" i="5" s="1"/>
</calcChain>
</file>

<file path=xl/sharedStrings.xml><?xml version="1.0" encoding="utf-8"?>
<sst xmlns="http://schemas.openxmlformats.org/spreadsheetml/2006/main" count="299" uniqueCount="188">
  <si>
    <t xml:space="preserve">Portfolio </t>
  </si>
  <si>
    <t>Domestic (US)</t>
  </si>
  <si>
    <t>International</t>
  </si>
  <si>
    <t>A</t>
  </si>
  <si>
    <t>B</t>
  </si>
  <si>
    <t>C</t>
  </si>
  <si>
    <t>D</t>
  </si>
  <si>
    <t>F</t>
  </si>
  <si>
    <t>G</t>
  </si>
  <si>
    <t>Z</t>
  </si>
  <si>
    <t>Budget</t>
  </si>
  <si>
    <t>USD</t>
  </si>
  <si>
    <t>Compute</t>
  </si>
  <si>
    <t>Annual Return</t>
  </si>
  <si>
    <t>Standard diviation</t>
  </si>
  <si>
    <t>Period Range:</t>
  </si>
  <si>
    <t>(1980-1990)</t>
  </si>
  <si>
    <t>(1991-2000)</t>
  </si>
  <si>
    <t>(2001-Present)</t>
  </si>
  <si>
    <t>Check the indexes correlation over time</t>
  </si>
  <si>
    <t>QUESTION 1:</t>
  </si>
  <si>
    <t>QUESTION 2:</t>
  </si>
  <si>
    <t>Find interlisted stocks (as much as you can)</t>
  </si>
  <si>
    <t>Divide them according to their region of interlisting</t>
  </si>
  <si>
    <t>S&amp;P 500</t>
  </si>
  <si>
    <t>DAX</t>
  </si>
  <si>
    <t>CAC 40</t>
  </si>
  <si>
    <t>Nikkei 225</t>
  </si>
  <si>
    <t>EURONEXT 100</t>
  </si>
  <si>
    <t>BEL 20</t>
  </si>
  <si>
    <t>MICEX Index</t>
  </si>
  <si>
    <t>HANG SENG INDEX</t>
  </si>
  <si>
    <t>SSE Composite Index</t>
  </si>
  <si>
    <t>S&amp;P/ASX 200</t>
  </si>
  <si>
    <t>S&amp;P BSE SENSEX</t>
  </si>
  <si>
    <t>Jakarta Composite Index</t>
  </si>
  <si>
    <t>S&amp;P/NZX 50 INDEX GROSS</t>
  </si>
  <si>
    <t>KOSPI Composite Index</t>
  </si>
  <si>
    <t>TSEC weighted index</t>
  </si>
  <si>
    <t>IPC MEXICO</t>
  </si>
  <si>
    <t>IPSA SANTIAGO DE CHILE</t>
  </si>
  <si>
    <t>Dow Jones Indus. Av</t>
  </si>
  <si>
    <t>TSX</t>
  </si>
  <si>
    <t>ESTX 50 PR.EUR </t>
  </si>
  <si>
    <t>ALL ORDINARIES </t>
  </si>
  <si>
    <t>IBOVESPA </t>
  </si>
  <si>
    <t>MERVAL </t>
  </si>
  <si>
    <t>NIFTY 50</t>
  </si>
  <si>
    <t>Portfolio</t>
  </si>
  <si>
    <t>Year</t>
  </si>
  <si>
    <t>S&amp;P 500 (includes dividends)</t>
  </si>
  <si>
    <t>International Companies</t>
  </si>
  <si>
    <t>Interlisted companies</t>
  </si>
  <si>
    <t>(2001-2010)</t>
  </si>
  <si>
    <t>(2011-2017)</t>
  </si>
  <si>
    <t>Aggregate</t>
  </si>
  <si>
    <t>Mix of International indices - Using Global/ Country weighted (ex. US)</t>
  </si>
  <si>
    <t>Mix of International indices - Using Global/ Country weighted (in. US)</t>
  </si>
  <si>
    <t>North America</t>
  </si>
  <si>
    <t>https://www.msci.com/factor-investing#factor_indexes</t>
  </si>
  <si>
    <t>One of the oldest alternative weighting schemes is one that allocates countries by their Gross Domestic Product (GDP). Within developed markets, the largest overweights are to Japan, Germany, and Italy. Meanwhile the largest underweights are to the USA, UK, and Switzerland. When emerging markets are added to the developed markets universe, the largest overweight becomes China, with India, Russia, Brazil, and Mexico all appearing in the top 10 overweights. Overall, GDP weighting seems to be an active bet on country factors, allocating more to emerging markets and less to developed markets. Proponents of GDP-weighting highlight several advantages. First, it weights countries based on their economic size, not on the size of their markets, which can sometimes reflect a narrower view of the economy particularly in emerging markets. Second, GDP weighting is not dependent on stock prices which means countries which experience a temporary bubble will not be as heavily weighted as they would be in a market-cap-weighting scheme. Third, GDP weighting has historically provided increased exposure to emerging markets thus benefiting from a significant emerging market risk premium. The main risk however to GDP-weighting is if growth comes not in the form of market growth but is confined to the closed part of the economy.</t>
  </si>
  <si>
    <t>Region</t>
  </si>
  <si>
    <t>Beta (MSCI Global)</t>
  </si>
  <si>
    <t>ETC….</t>
  </si>
  <si>
    <t>Beta (using weighted indices)</t>
  </si>
  <si>
    <t>20% tsx, 10% mexico, 70% sp500</t>
  </si>
  <si>
    <t>This on is going to be our benchmark</t>
  </si>
  <si>
    <t>ALL</t>
  </si>
  <si>
    <t>Average</t>
  </si>
  <si>
    <t>2018*</t>
  </si>
  <si>
    <t xml:space="preserve">Agreggate </t>
  </si>
  <si>
    <t>S&amp;P Global 1200</t>
  </si>
  <si>
    <t>Combined</t>
  </si>
  <si>
    <t>Period 1</t>
  </si>
  <si>
    <t>Period 2</t>
  </si>
  <si>
    <t>Period 3</t>
  </si>
  <si>
    <t>Period 4</t>
  </si>
  <si>
    <r>
      <rPr>
        <sz val="11"/>
        <color rgb="FFFF0000"/>
        <rFont val="Calibri"/>
        <family val="2"/>
        <scheme val="minor"/>
      </rPr>
      <t>Part 1 : question 1</t>
    </r>
    <r>
      <rPr>
        <sz val="11"/>
        <color theme="1"/>
        <rFont val="Calibri"/>
        <family val="2"/>
        <scheme val="minor"/>
      </rPr>
      <t xml:space="preserve"> 
[ ]Build 7 portfolios of with different asset allocations. Going from 100% domestic to 0% domestic 
[ ]Compare the return &amp; standard diviation for each portflio within different periods (1980-1990) (1991-2000) (2001- now)
[</t>
    </r>
    <r>
      <rPr>
        <b/>
        <i/>
        <sz val="11"/>
        <color theme="9"/>
        <rFont val="Calibri"/>
        <family val="2"/>
        <scheme val="minor"/>
      </rPr>
      <t>Completed</t>
    </r>
    <r>
      <rPr>
        <sz val="11"/>
        <color theme="1"/>
        <rFont val="Calibri"/>
        <family val="2"/>
        <scheme val="minor"/>
      </rPr>
      <t xml:space="preserve">]Compute indices correlations across time
[ ]Link the findings together (By doing a factor analysis)
</t>
    </r>
    <r>
      <rPr>
        <sz val="11"/>
        <color rgb="FFFF0000"/>
        <rFont val="Calibri"/>
        <family val="2"/>
        <scheme val="minor"/>
      </rPr>
      <t xml:space="preserve">Part 2: question 2 </t>
    </r>
    <r>
      <rPr>
        <sz val="11"/>
        <color theme="1"/>
        <rFont val="Calibri"/>
        <family val="2"/>
        <scheme val="minor"/>
      </rPr>
      <t xml:space="preserve">
[ ]1)Divide interlisted stocks into sub-groups depending on their region interlisting 
[ ]2) calculate the return for both stocks separately, and if there is a gap between the listing between the two of them, calculate the standard diviation of before and after the interlisting... otherwise estimate a buttom up beta of each market and compare it to the current ones (using a regression)
[ ]3) compute the correlation of these stocks to the opposite industry index (Chinese telecom to US telecom index) and vise versa.
[ ]4) do step 3 again but now for the market index 
[ ]5)Analyze the output of this and compare it to market correlations before and after the internet revaluation
</t>
    </r>
  </si>
  <si>
    <t xml:space="preserve">Stuff I don't know if I should Do:                                                                                                                                                                                                                                                                                                                                                                                                                                                                                                  1) Should we consider exchange rate effect on return ?  Prof said: Focus on the methodolgy not the results         </t>
  </si>
  <si>
    <t xml:space="preserve">Whatever we could use </t>
  </si>
  <si>
    <t>50% S&amp;P 500</t>
  </si>
  <si>
    <t>50% Portfolio C</t>
  </si>
  <si>
    <t xml:space="preserve">Using market cap ex. US </t>
  </si>
  <si>
    <t>Using GDP asset Allocations excluding US</t>
  </si>
  <si>
    <t>Sharpe Ratio</t>
  </si>
  <si>
    <t>Info Ratio</t>
  </si>
  <si>
    <t>http://databank.worldbank.org/data/reports.aspx?source=2&amp;series=NY.GDP.MKTP.KD.ZG&amp;country=#</t>
  </si>
  <si>
    <t>http://topforeignstocks.com/downloads/</t>
  </si>
  <si>
    <t>https://us.spindices.com/indexology/djia-and-sp-500/the-changing-djia</t>
  </si>
  <si>
    <t>https://web.archive.org/web/20170202183745/http://www.djindexes.com/mdsidx/downloads/brochure_info/Dow_Jones_Industrial_Average_Historical_Components.pdf</t>
  </si>
  <si>
    <t>Risk-Free</t>
  </si>
  <si>
    <t>1980-1990</t>
  </si>
  <si>
    <t>1991-2000</t>
  </si>
  <si>
    <t>2001-2010</t>
  </si>
  <si>
    <t>2011-2017</t>
  </si>
  <si>
    <t>Geo_mean</t>
  </si>
  <si>
    <t>Port F</t>
  </si>
  <si>
    <t>Port G</t>
  </si>
  <si>
    <t>Port Z</t>
  </si>
  <si>
    <t>Port C</t>
  </si>
  <si>
    <t>Port B</t>
  </si>
  <si>
    <t>Port A</t>
  </si>
  <si>
    <t>Variance</t>
  </si>
  <si>
    <t>STD DIV</t>
  </si>
  <si>
    <t>1980-2017</t>
  </si>
  <si>
    <t>TE_A</t>
  </si>
  <si>
    <t>TE_F</t>
  </si>
  <si>
    <t>TE_C</t>
  </si>
  <si>
    <t>TE_G</t>
  </si>
  <si>
    <t>TE_Z</t>
  </si>
  <si>
    <t>TE_B</t>
  </si>
  <si>
    <t>P1</t>
  </si>
  <si>
    <t>P2</t>
  </si>
  <si>
    <t>P3</t>
  </si>
  <si>
    <t>P4</t>
  </si>
  <si>
    <t>-</t>
  </si>
  <si>
    <t>KYO</t>
  </si>
  <si>
    <t>SNE</t>
  </si>
  <si>
    <t>HMC</t>
  </si>
  <si>
    <t>BCE</t>
  </si>
  <si>
    <t>BP</t>
  </si>
  <si>
    <t>SLB</t>
  </si>
  <si>
    <t>UN</t>
  </si>
  <si>
    <t>UL</t>
  </si>
  <si>
    <t>NVO</t>
  </si>
  <si>
    <t>HTHTIY</t>
  </si>
  <si>
    <t>TTDKY</t>
  </si>
  <si>
    <t>BT</t>
  </si>
  <si>
    <t>TRP</t>
  </si>
  <si>
    <t>NHYDY</t>
  </si>
  <si>
    <t>BHP</t>
  </si>
  <si>
    <t>ABX</t>
  </si>
  <si>
    <t>PHG</t>
  </si>
  <si>
    <t>SAN</t>
  </si>
  <si>
    <t>TEF</t>
  </si>
  <si>
    <t>GSK</t>
  </si>
  <si>
    <t>NABZY</t>
  </si>
  <si>
    <t>BBVA</t>
  </si>
  <si>
    <t>VOD</t>
  </si>
  <si>
    <t>WBK</t>
  </si>
  <si>
    <t>REPYY</t>
  </si>
  <si>
    <t>AWCMY</t>
  </si>
  <si>
    <t>LUXTY</t>
  </si>
  <si>
    <t>RIO</t>
  </si>
  <si>
    <t>IPO on NYSE</t>
  </si>
  <si>
    <t>Second Listing</t>
  </si>
  <si>
    <t>Ticker</t>
  </si>
  <si>
    <t>Company</t>
  </si>
  <si>
    <t>Kyocera Corp</t>
  </si>
  <si>
    <t>Sony Corp</t>
  </si>
  <si>
    <t>Honda Motor Co Ltd</t>
  </si>
  <si>
    <t>BCE Inc.</t>
  </si>
  <si>
    <t>BP plc</t>
  </si>
  <si>
    <t>Schlumberger Limited.</t>
  </si>
  <si>
    <t>Unilever NV</t>
  </si>
  <si>
    <t>UNILEVER N.V. Common Stock</t>
  </si>
  <si>
    <t>Novo Nordisk A/S </t>
  </si>
  <si>
    <t>Hitachi Ltd.</t>
  </si>
  <si>
    <t>TDK Corp</t>
  </si>
  <si>
    <t>BT Group plc</t>
  </si>
  <si>
    <t>TC PIPELINES LP Common Stock</t>
  </si>
  <si>
    <t>Norsk Hydro ASA</t>
  </si>
  <si>
    <t>BHP Billiton plc</t>
  </si>
  <si>
    <t>Barrick Gold Corp</t>
  </si>
  <si>
    <t>Koninklijke Philips NV</t>
  </si>
  <si>
    <t>Banco Santander, S.A. </t>
  </si>
  <si>
    <t>Telefonica S.A</t>
  </si>
  <si>
    <t>GlaxoSmithKline plc</t>
  </si>
  <si>
    <t>National Australia Bank Ltd.</t>
  </si>
  <si>
    <t>Banco Bilbao Vizcaya Argentaria SA</t>
  </si>
  <si>
    <t>Vodafone Group Plc</t>
  </si>
  <si>
    <t>Westpac Banking Corp</t>
  </si>
  <si>
    <t>Repsol</t>
  </si>
  <si>
    <t>Alumina Ltd</t>
  </si>
  <si>
    <t>Luxottica Group</t>
  </si>
  <si>
    <t>Rio Tinto plc</t>
  </si>
  <si>
    <t>Japan</t>
  </si>
  <si>
    <t>Canada</t>
  </si>
  <si>
    <t>UK</t>
  </si>
  <si>
    <t>Netherlands</t>
  </si>
  <si>
    <t>Denmark</t>
  </si>
  <si>
    <t>Spain</t>
  </si>
  <si>
    <t>Australia</t>
  </si>
  <si>
    <t>Argentaria</t>
  </si>
  <si>
    <t>Norweg</t>
  </si>
  <si>
    <t>B-S&amp;P 500</t>
  </si>
  <si>
    <t>B - Portfolio G</t>
  </si>
  <si>
    <t>Benchmark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</si>
</sst>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0.0%"/>
    <numFmt numFmtId="165" formatCode="_-* #,##0.000_-;\-* #,##0.000_-;_-* &quot;-&quot;??_-;_-@_-"/>
  </numFmts>
  <fonts count="1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Geneva"/>
      <family val="2"/>
    </font>
    <font>
      <sz val="12"/>
      <name val="Calibri"/>
      <family val="2"/>
      <scheme val="minor"/>
    </font>
    <font>
      <i/>
      <sz val="12"/>
      <name val="Calibri"/>
      <family val="2"/>
      <scheme val="minor"/>
    </font>
    <font>
      <i/>
      <sz val="11"/>
      <color theme="1"/>
      <name val="Calibri"/>
      <family val="2"/>
      <scheme val="minor"/>
    </font>
    <font>
      <b/>
      <i/>
      <sz val="11"/>
      <color theme="1"/>
      <name val="Calibri"/>
      <family val="2"/>
      <scheme val="minor"/>
    </font>
    <font>
      <sz val="8"/>
      <color theme="1"/>
      <name val="Calibri"/>
      <family val="2"/>
      <scheme val="minor"/>
    </font>
    <font>
      <b/>
      <i/>
      <sz val="11"/>
      <color theme="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rgb="FFFF000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style="thin">
        <color indexed="64"/>
      </left>
      <right/>
      <top/>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s>
  <cellStyleXfs count="6">
    <xf numFmtId="0" fontId="0" fillId="0" borderId="0"/>
    <xf numFmtId="9" fontId="1" fillId="0" borderId="0" applyFont="0" applyFill="0" applyBorder="0" applyAlignment="0" applyProtection="0"/>
    <xf numFmtId="43" fontId="1"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cellStyleXfs>
  <cellXfs count="103">
    <xf numFmtId="0" fontId="0" fillId="0" borderId="0" xfId="0"/>
    <xf numFmtId="0" fontId="0" fillId="0" borderId="4" xfId="0" applyBorder="1"/>
    <xf numFmtId="9" fontId="0" fillId="0" borderId="0" xfId="1" applyFont="1" applyBorder="1"/>
    <xf numFmtId="9" fontId="0" fillId="0" borderId="5" xfId="1" applyFont="1" applyBorder="1"/>
    <xf numFmtId="0" fontId="0" fillId="0" borderId="6" xfId="0" applyBorder="1"/>
    <xf numFmtId="0" fontId="3" fillId="0" borderId="1" xfId="0" applyFont="1" applyBorder="1"/>
    <xf numFmtId="0" fontId="3" fillId="0" borderId="2" xfId="0" applyFont="1" applyBorder="1"/>
    <xf numFmtId="0" fontId="3" fillId="0" borderId="3" xfId="0" applyFont="1" applyBorder="1"/>
    <xf numFmtId="0" fontId="0" fillId="0" borderId="0" xfId="0" applyBorder="1"/>
    <xf numFmtId="0" fontId="0" fillId="0" borderId="5" xfId="0" applyBorder="1"/>
    <xf numFmtId="3" fontId="0" fillId="0" borderId="0" xfId="0" applyNumberFormat="1" applyBorder="1"/>
    <xf numFmtId="0" fontId="0" fillId="0" borderId="7" xfId="0" applyBorder="1"/>
    <xf numFmtId="0" fontId="0" fillId="0" borderId="8" xfId="0" applyBorder="1"/>
    <xf numFmtId="0" fontId="3" fillId="0" borderId="9" xfId="0" applyFont="1" applyBorder="1"/>
    <xf numFmtId="0" fontId="3" fillId="0" borderId="11" xfId="0" applyFont="1" applyBorder="1"/>
    <xf numFmtId="0" fontId="0" fillId="0" borderId="10" xfId="0" applyBorder="1"/>
    <xf numFmtId="0" fontId="3" fillId="0" borderId="12" xfId="0" applyFont="1" applyBorder="1"/>
    <xf numFmtId="0" fontId="3" fillId="0" borderId="13" xfId="0" applyFont="1" applyBorder="1"/>
    <xf numFmtId="0" fontId="3" fillId="0" borderId="14" xfId="0" applyFont="1" applyBorder="1"/>
    <xf numFmtId="0" fontId="0" fillId="0" borderId="15" xfId="0" applyBorder="1"/>
    <xf numFmtId="0" fontId="0" fillId="0" borderId="16" xfId="0" applyBorder="1"/>
    <xf numFmtId="0" fontId="5" fillId="0" borderId="17" xfId="3" applyFont="1" applyBorder="1" applyAlignment="1">
      <alignment horizontal="center"/>
    </xf>
    <xf numFmtId="10" fontId="5" fillId="0" borderId="17" xfId="3" applyNumberFormat="1" applyFont="1" applyBorder="1" applyAlignment="1">
      <alignment horizontal="center"/>
    </xf>
    <xf numFmtId="0" fontId="5" fillId="0" borderId="0" xfId="3" applyFont="1" applyBorder="1" applyAlignment="1">
      <alignment horizontal="center"/>
    </xf>
    <xf numFmtId="0" fontId="5" fillId="0" borderId="18" xfId="3" applyFont="1" applyBorder="1" applyAlignment="1">
      <alignment horizontal="center"/>
    </xf>
    <xf numFmtId="0" fontId="6" fillId="0" borderId="20" xfId="3" applyFont="1" applyBorder="1" applyAlignment="1">
      <alignment horizontal="center" wrapText="1"/>
    </xf>
    <xf numFmtId="0" fontId="0" fillId="2" borderId="15" xfId="0" applyFill="1" applyBorder="1"/>
    <xf numFmtId="0" fontId="0" fillId="3" borderId="15" xfId="0" applyFill="1" applyBorder="1"/>
    <xf numFmtId="0" fontId="0" fillId="4" borderId="15" xfId="0" applyFill="1" applyBorder="1"/>
    <xf numFmtId="0" fontId="0" fillId="5" borderId="16" xfId="0" applyFill="1" applyBorder="1"/>
    <xf numFmtId="164" fontId="0" fillId="0" borderId="0" xfId="1" applyNumberFormat="1" applyFont="1" applyBorder="1"/>
    <xf numFmtId="164" fontId="0" fillId="0" borderId="10" xfId="1" applyNumberFormat="1" applyFont="1" applyBorder="1"/>
    <xf numFmtId="0" fontId="0" fillId="0" borderId="11" xfId="0" applyBorder="1"/>
    <xf numFmtId="0" fontId="7" fillId="0" borderId="23" xfId="0" applyFont="1" applyBorder="1"/>
    <xf numFmtId="0" fontId="7" fillId="0" borderId="19" xfId="0" applyFont="1" applyBorder="1"/>
    <xf numFmtId="10" fontId="0" fillId="0" borderId="0" xfId="1" applyNumberFormat="1" applyFont="1" applyBorder="1"/>
    <xf numFmtId="9" fontId="0" fillId="0" borderId="22" xfId="1" applyFont="1" applyBorder="1" applyAlignment="1"/>
    <xf numFmtId="9" fontId="0" fillId="0" borderId="5" xfId="1" applyFont="1" applyBorder="1" applyAlignment="1"/>
    <xf numFmtId="0" fontId="0" fillId="0" borderId="21" xfId="0" applyBorder="1" applyAlignment="1"/>
    <xf numFmtId="0" fontId="0" fillId="0" borderId="8" xfId="0" applyBorder="1" applyAlignment="1"/>
    <xf numFmtId="0" fontId="0" fillId="0" borderId="17" xfId="0" applyBorder="1"/>
    <xf numFmtId="0" fontId="0" fillId="0" borderId="0" xfId="0" applyAlignment="1"/>
    <xf numFmtId="0" fontId="8" fillId="0" borderId="9" xfId="0" applyFont="1" applyBorder="1"/>
    <xf numFmtId="0" fontId="8" fillId="0" borderId="25" xfId="0" applyFont="1" applyBorder="1"/>
    <xf numFmtId="0" fontId="3" fillId="0" borderId="22" xfId="0" applyFont="1" applyBorder="1"/>
    <xf numFmtId="0" fontId="0" fillId="0" borderId="26" xfId="0" applyBorder="1"/>
    <xf numFmtId="0" fontId="0" fillId="0" borderId="22" xfId="0" applyBorder="1"/>
    <xf numFmtId="0" fontId="0" fillId="0" borderId="29" xfId="0" applyBorder="1"/>
    <xf numFmtId="0" fontId="8" fillId="0" borderId="31" xfId="0" applyFont="1" applyBorder="1"/>
    <xf numFmtId="10" fontId="0" fillId="0" borderId="32" xfId="1" applyNumberFormat="1" applyFont="1" applyBorder="1"/>
    <xf numFmtId="0" fontId="0" fillId="0" borderId="34" xfId="0" applyBorder="1"/>
    <xf numFmtId="43" fontId="0" fillId="0" borderId="0" xfId="2" applyFont="1" applyBorder="1"/>
    <xf numFmtId="43" fontId="0" fillId="0" borderId="26" xfId="2" applyFont="1" applyBorder="1"/>
    <xf numFmtId="43" fontId="0" fillId="0" borderId="5" xfId="2" applyFont="1" applyBorder="1"/>
    <xf numFmtId="43" fontId="0" fillId="0" borderId="22" xfId="2" applyFont="1" applyBorder="1"/>
    <xf numFmtId="43" fontId="0" fillId="0" borderId="7" xfId="2" applyFont="1" applyBorder="1"/>
    <xf numFmtId="43" fontId="0" fillId="0" borderId="21" xfId="2" applyFont="1" applyBorder="1"/>
    <xf numFmtId="43" fontId="0" fillId="0" borderId="8" xfId="2" applyFont="1" applyBorder="1"/>
    <xf numFmtId="10" fontId="0" fillId="0" borderId="7" xfId="1" applyNumberFormat="1" applyFont="1" applyBorder="1"/>
    <xf numFmtId="164" fontId="0" fillId="0" borderId="9" xfId="1" applyNumberFormat="1" applyFont="1" applyBorder="1"/>
    <xf numFmtId="164" fontId="0" fillId="0" borderId="11" xfId="1" applyNumberFormat="1" applyFont="1" applyBorder="1"/>
    <xf numFmtId="0" fontId="0" fillId="0" borderId="1" xfId="0" applyBorder="1"/>
    <xf numFmtId="10" fontId="0" fillId="0" borderId="2" xfId="1" applyNumberFormat="1" applyFont="1" applyBorder="1"/>
    <xf numFmtId="10" fontId="0" fillId="0" borderId="35" xfId="1" applyNumberFormat="1" applyFont="1" applyBorder="1"/>
    <xf numFmtId="10" fontId="0" fillId="0" borderId="33" xfId="1" applyNumberFormat="1" applyFont="1" applyBorder="1"/>
    <xf numFmtId="43" fontId="0" fillId="0" borderId="32" xfId="2" applyFont="1" applyBorder="1"/>
    <xf numFmtId="9" fontId="0" fillId="0" borderId="5" xfId="1" applyFont="1" applyBorder="1" applyAlignment="1">
      <alignment horizontal="center"/>
    </xf>
    <xf numFmtId="9" fontId="0" fillId="0" borderId="22" xfId="1" applyFont="1" applyBorder="1" applyAlignment="1">
      <alignment horizontal="center"/>
    </xf>
    <xf numFmtId="15" fontId="0" fillId="0" borderId="0" xfId="0" applyNumberFormat="1"/>
    <xf numFmtId="10" fontId="0" fillId="0" borderId="0" xfId="0" applyNumberFormat="1"/>
    <xf numFmtId="10" fontId="0" fillId="0" borderId="0" xfId="1" applyNumberFormat="1" applyFont="1"/>
    <xf numFmtId="165" fontId="0" fillId="0" borderId="0" xfId="2" applyNumberFormat="1" applyFont="1" applyBorder="1"/>
    <xf numFmtId="165" fontId="0" fillId="0" borderId="22" xfId="2" applyNumberFormat="1" applyFont="1" applyBorder="1"/>
    <xf numFmtId="165" fontId="0" fillId="0" borderId="5" xfId="2" applyNumberFormat="1" applyFont="1" applyBorder="1"/>
    <xf numFmtId="165" fontId="0" fillId="0" borderId="7" xfId="2" applyNumberFormat="1" applyFont="1" applyBorder="1"/>
    <xf numFmtId="165" fontId="0" fillId="0" borderId="21" xfId="2" applyNumberFormat="1" applyFont="1" applyBorder="1"/>
    <xf numFmtId="165" fontId="0" fillId="0" borderId="8" xfId="2" applyNumberFormat="1" applyFont="1" applyBorder="1"/>
    <xf numFmtId="0" fontId="3" fillId="0" borderId="0" xfId="0" applyFont="1"/>
    <xf numFmtId="165" fontId="0" fillId="0" borderId="0" xfId="0" applyNumberFormat="1"/>
    <xf numFmtId="164" fontId="0" fillId="0" borderId="0" xfId="1" applyNumberFormat="1" applyFont="1"/>
    <xf numFmtId="0" fontId="0" fillId="0" borderId="0" xfId="0" applyAlignment="1">
      <alignment horizontal="left" vertical="top" wrapText="1"/>
    </xf>
    <xf numFmtId="0" fontId="0" fillId="0" borderId="0" xfId="0" applyBorder="1" applyAlignment="1">
      <alignment horizontal="center"/>
    </xf>
    <xf numFmtId="0" fontId="0" fillId="0" borderId="5" xfId="0" applyBorder="1" applyAlignment="1">
      <alignment horizontal="center"/>
    </xf>
    <xf numFmtId="9" fontId="0" fillId="0" borderId="0" xfId="1" applyFont="1" applyBorder="1" applyAlignment="1">
      <alignment horizontal="center"/>
    </xf>
    <xf numFmtId="9" fontId="0" fillId="0" borderId="5" xfId="1" applyFont="1" applyBorder="1" applyAlignment="1">
      <alignment horizontal="center"/>
    </xf>
    <xf numFmtId="0" fontId="9" fillId="0" borderId="0" xfId="0" applyFont="1" applyAlignment="1">
      <alignment horizontal="lef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left" vertical="top" wrapText="1"/>
    </xf>
    <xf numFmtId="0" fontId="0" fillId="0" borderId="0" xfId="0" applyBorder="1" applyAlignment="1">
      <alignment horizontal="left" vertical="top" wrapText="1"/>
    </xf>
    <xf numFmtId="0" fontId="3" fillId="0" borderId="0" xfId="0" applyFont="1" applyAlignment="1">
      <alignment horizontal="center" vertical="center"/>
    </xf>
    <xf numFmtId="165" fontId="0" fillId="0" borderId="0" xfId="0" applyNumberFormat="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4"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43" fontId="0" fillId="0" borderId="0" xfId="0" applyNumberFormat="1"/>
  </cellXfs>
  <cellStyles count="6">
    <cellStyle name="Comma" xfId="2" builtinId="3"/>
    <cellStyle name="Currency 2" xfId="4" xr:uid="{00000000-0005-0000-0000-000001000000}"/>
    <cellStyle name="Normal" xfId="0" builtinId="0"/>
    <cellStyle name="Normal 2" xfId="3" xr:uid="{00000000-0005-0000-0000-000003000000}"/>
    <cellStyle name="Percent" xfId="1" builtinId="5"/>
    <cellStyle name="Percent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Correlation Between (1981 - 1990)</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567147856517936E-2"/>
          <c:y val="0.17171296296296298"/>
          <c:w val="0.90787729658792649"/>
          <c:h val="0.57657277717884448"/>
        </c:manualLayout>
      </c:layout>
      <c:lineChart>
        <c:grouping val="standard"/>
        <c:varyColors val="0"/>
        <c:ser>
          <c:idx val="0"/>
          <c:order val="0"/>
          <c:tx>
            <c:strRef>
              <c:f>Correlations!$B$2</c:f>
              <c:strCache>
                <c:ptCount val="1"/>
                <c:pt idx="0">
                  <c:v>1981</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Correlations!$B$3:$B$9</c:f>
              <c:numCache>
                <c:formatCode>General</c:formatCode>
                <c:ptCount val="7"/>
                <c:pt idx="0">
                  <c:v>-1.9155494864667638E-2</c:v>
                </c:pt>
                <c:pt idx="1">
                  <c:v>2.6103447723181773E-2</c:v>
                </c:pt>
              </c:numCache>
            </c:numRef>
          </c:val>
          <c:smooth val="0"/>
          <c:extLst>
            <c:ext xmlns:c16="http://schemas.microsoft.com/office/drawing/2014/chart" uri="{C3380CC4-5D6E-409C-BE32-E72D297353CC}">
              <c16:uniqueId val="{00000000-DFDD-4871-A0FD-D035EDCD4AA2}"/>
            </c:ext>
          </c:extLst>
        </c:ser>
        <c:ser>
          <c:idx val="1"/>
          <c:order val="1"/>
          <c:tx>
            <c:strRef>
              <c:f>Correlations!$C$2</c:f>
              <c:strCache>
                <c:ptCount val="1"/>
                <c:pt idx="0">
                  <c:v>1982</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Correlations!$C$3:$C$9</c:f>
              <c:numCache>
                <c:formatCode>General</c:formatCode>
                <c:ptCount val="7"/>
                <c:pt idx="0">
                  <c:v>2.6159202679797808E-2</c:v>
                </c:pt>
                <c:pt idx="1">
                  <c:v>7.877492907461027E-2</c:v>
                </c:pt>
              </c:numCache>
            </c:numRef>
          </c:val>
          <c:smooth val="0"/>
          <c:extLst>
            <c:ext xmlns:c16="http://schemas.microsoft.com/office/drawing/2014/chart" uri="{C3380CC4-5D6E-409C-BE32-E72D297353CC}">
              <c16:uniqueId val="{00000001-DFDD-4871-A0FD-D035EDCD4AA2}"/>
            </c:ext>
          </c:extLst>
        </c:ser>
        <c:ser>
          <c:idx val="2"/>
          <c:order val="2"/>
          <c:tx>
            <c:strRef>
              <c:f>Correlations!$D$2</c:f>
              <c:strCache>
                <c:ptCount val="1"/>
                <c:pt idx="0">
                  <c:v>1983</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Correlations!$D$3:$D$9</c:f>
              <c:numCache>
                <c:formatCode>General</c:formatCode>
                <c:ptCount val="7"/>
                <c:pt idx="0">
                  <c:v>8.2079024442114124E-2</c:v>
                </c:pt>
                <c:pt idx="1">
                  <c:v>4.5869971735845921E-2</c:v>
                </c:pt>
              </c:numCache>
            </c:numRef>
          </c:val>
          <c:smooth val="0"/>
          <c:extLst>
            <c:ext xmlns:c16="http://schemas.microsoft.com/office/drawing/2014/chart" uri="{C3380CC4-5D6E-409C-BE32-E72D297353CC}">
              <c16:uniqueId val="{00000002-DFDD-4871-A0FD-D035EDCD4AA2}"/>
            </c:ext>
          </c:extLst>
        </c:ser>
        <c:ser>
          <c:idx val="3"/>
          <c:order val="3"/>
          <c:tx>
            <c:strRef>
              <c:f>Correlations!$E$2</c:f>
              <c:strCache>
                <c:ptCount val="1"/>
                <c:pt idx="0">
                  <c:v>1984</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Correlations!$E$3:$E$9</c:f>
              <c:numCache>
                <c:formatCode>General</c:formatCode>
                <c:ptCount val="7"/>
                <c:pt idx="0">
                  <c:v>0.11192664646870522</c:v>
                </c:pt>
                <c:pt idx="1">
                  <c:v>5.948635801295217E-2</c:v>
                </c:pt>
              </c:numCache>
            </c:numRef>
          </c:val>
          <c:smooth val="0"/>
          <c:extLst>
            <c:ext xmlns:c16="http://schemas.microsoft.com/office/drawing/2014/chart" uri="{C3380CC4-5D6E-409C-BE32-E72D297353CC}">
              <c16:uniqueId val="{00000003-DFDD-4871-A0FD-D035EDCD4AA2}"/>
            </c:ext>
          </c:extLst>
        </c:ser>
        <c:ser>
          <c:idx val="4"/>
          <c:order val="4"/>
          <c:tx>
            <c:strRef>
              <c:f>Correlations!$F$2</c:f>
              <c:strCache>
                <c:ptCount val="1"/>
                <c:pt idx="0">
                  <c:v>1985</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Correlations!$F$3:$F$9</c:f>
              <c:numCache>
                <c:formatCode>General</c:formatCode>
                <c:ptCount val="7"/>
                <c:pt idx="0">
                  <c:v>0.1257858263884967</c:v>
                </c:pt>
                <c:pt idx="1">
                  <c:v>7.8844894320766079E-2</c:v>
                </c:pt>
                <c:pt idx="2">
                  <c:v>0.93083205293794957</c:v>
                </c:pt>
              </c:numCache>
            </c:numRef>
          </c:val>
          <c:smooth val="0"/>
          <c:extLst>
            <c:ext xmlns:c16="http://schemas.microsoft.com/office/drawing/2014/chart" uri="{C3380CC4-5D6E-409C-BE32-E72D297353CC}">
              <c16:uniqueId val="{00000004-DFDD-4871-A0FD-D035EDCD4AA2}"/>
            </c:ext>
          </c:extLst>
        </c:ser>
        <c:ser>
          <c:idx val="5"/>
          <c:order val="5"/>
          <c:tx>
            <c:strRef>
              <c:f>Correlations!$G$2</c:f>
              <c:strCache>
                <c:ptCount val="1"/>
                <c:pt idx="0">
                  <c:v>1986</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Correlations!$G$3:$G$9</c:f>
              <c:numCache>
                <c:formatCode>General</c:formatCode>
                <c:ptCount val="7"/>
                <c:pt idx="0">
                  <c:v>-1.1347927605756097E-2</c:v>
                </c:pt>
                <c:pt idx="1">
                  <c:v>1.6281170522846528E-2</c:v>
                </c:pt>
                <c:pt idx="2">
                  <c:v>0.96446670531653789</c:v>
                </c:pt>
                <c:pt idx="3">
                  <c:v>-5.362552504235512E-2</c:v>
                </c:pt>
              </c:numCache>
            </c:numRef>
          </c:val>
          <c:smooth val="0"/>
          <c:extLst>
            <c:ext xmlns:c16="http://schemas.microsoft.com/office/drawing/2014/chart" uri="{C3380CC4-5D6E-409C-BE32-E72D297353CC}">
              <c16:uniqueId val="{00000005-DFDD-4871-A0FD-D035EDCD4AA2}"/>
            </c:ext>
          </c:extLst>
        </c:ser>
        <c:ser>
          <c:idx val="6"/>
          <c:order val="6"/>
          <c:tx>
            <c:strRef>
              <c:f>Correlations!$H$2</c:f>
              <c:strCache>
                <c:ptCount val="1"/>
                <c:pt idx="0">
                  <c:v>1987</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Correlations!$H$3:$H$9</c:f>
              <c:numCache>
                <c:formatCode>General</c:formatCode>
                <c:ptCount val="7"/>
                <c:pt idx="0">
                  <c:v>2.6919866531115489E-2</c:v>
                </c:pt>
                <c:pt idx="1">
                  <c:v>4.0843598735873253E-2</c:v>
                </c:pt>
                <c:pt idx="2">
                  <c:v>0.99074762867058475</c:v>
                </c:pt>
                <c:pt idx="3">
                  <c:v>-5.1745769531699369E-2</c:v>
                </c:pt>
                <c:pt idx="4">
                  <c:v>-1.1491853167294752E-2</c:v>
                </c:pt>
                <c:pt idx="5">
                  <c:v>-1.8401738848482289E-2</c:v>
                </c:pt>
              </c:numCache>
            </c:numRef>
          </c:val>
          <c:smooth val="0"/>
          <c:extLst>
            <c:ext xmlns:c16="http://schemas.microsoft.com/office/drawing/2014/chart" uri="{C3380CC4-5D6E-409C-BE32-E72D297353CC}">
              <c16:uniqueId val="{00000006-DFDD-4871-A0FD-D035EDCD4AA2}"/>
            </c:ext>
          </c:extLst>
        </c:ser>
        <c:ser>
          <c:idx val="7"/>
          <c:order val="7"/>
          <c:tx>
            <c:strRef>
              <c:f>Correlations!$I$2</c:f>
              <c:strCache>
                <c:ptCount val="1"/>
                <c:pt idx="0">
                  <c:v>1988</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Correlations!$I$3:$I$9</c:f>
              <c:numCache>
                <c:formatCode>General</c:formatCode>
                <c:ptCount val="7"/>
                <c:pt idx="0">
                  <c:v>-7.4786904768044588E-2</c:v>
                </c:pt>
                <c:pt idx="1">
                  <c:v>-2.7370885065853865E-2</c:v>
                </c:pt>
                <c:pt idx="2">
                  <c:v>0.9820817268006351</c:v>
                </c:pt>
                <c:pt idx="3">
                  <c:v>-6.1747715881239843E-3</c:v>
                </c:pt>
                <c:pt idx="4">
                  <c:v>-4.8861075021099154E-2</c:v>
                </c:pt>
                <c:pt idx="5">
                  <c:v>1.758940885509121E-2</c:v>
                </c:pt>
              </c:numCache>
            </c:numRef>
          </c:val>
          <c:smooth val="0"/>
          <c:extLst>
            <c:ext xmlns:c16="http://schemas.microsoft.com/office/drawing/2014/chart" uri="{C3380CC4-5D6E-409C-BE32-E72D297353CC}">
              <c16:uniqueId val="{00000007-DFDD-4871-A0FD-D035EDCD4AA2}"/>
            </c:ext>
          </c:extLst>
        </c:ser>
        <c:ser>
          <c:idx val="8"/>
          <c:order val="8"/>
          <c:tx>
            <c:strRef>
              <c:f>Correlations!$J$2</c:f>
              <c:strCache>
                <c:ptCount val="1"/>
                <c:pt idx="0">
                  <c:v>1989</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Correlations!$J$3:$J$9</c:f>
              <c:numCache>
                <c:formatCode>General</c:formatCode>
                <c:ptCount val="7"/>
                <c:pt idx="0">
                  <c:v>-3.4049679420095789E-3</c:v>
                </c:pt>
                <c:pt idx="1">
                  <c:v>-4.0192732948782662E-3</c:v>
                </c:pt>
                <c:pt idx="2">
                  <c:v>0.99948180621749871</c:v>
                </c:pt>
                <c:pt idx="3">
                  <c:v>-1.9496355211193965E-2</c:v>
                </c:pt>
                <c:pt idx="4">
                  <c:v>2.3181107007571493E-3</c:v>
                </c:pt>
                <c:pt idx="5">
                  <c:v>-1.2726510818893691E-2</c:v>
                </c:pt>
                <c:pt idx="6">
                  <c:v>-8.4560351254926239E-2</c:v>
                </c:pt>
              </c:numCache>
            </c:numRef>
          </c:val>
          <c:smooth val="0"/>
          <c:extLst>
            <c:ext xmlns:c16="http://schemas.microsoft.com/office/drawing/2014/chart" uri="{C3380CC4-5D6E-409C-BE32-E72D297353CC}">
              <c16:uniqueId val="{00000008-DFDD-4871-A0FD-D035EDCD4AA2}"/>
            </c:ext>
          </c:extLst>
        </c:ser>
        <c:ser>
          <c:idx val="9"/>
          <c:order val="9"/>
          <c:tx>
            <c:strRef>
              <c:f>Correlations!$K$2</c:f>
              <c:strCache>
                <c:ptCount val="1"/>
                <c:pt idx="0">
                  <c:v>1990</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cat>
            <c:strRef>
              <c:f>Correlations!$A$3:$A$9</c:f>
              <c:strCache>
                <c:ptCount val="7"/>
                <c:pt idx="0">
                  <c:v>TSX</c:v>
                </c:pt>
                <c:pt idx="1">
                  <c:v>Nikkei 225</c:v>
                </c:pt>
                <c:pt idx="2">
                  <c:v>Dow Jones Indus. Av</c:v>
                </c:pt>
                <c:pt idx="3">
                  <c:v>ALL ORDINARIES </c:v>
                </c:pt>
                <c:pt idx="4">
                  <c:v>HANG SENG INDEX</c:v>
                </c:pt>
                <c:pt idx="5">
                  <c:v>ESTX 50 PR.EUR </c:v>
                </c:pt>
                <c:pt idx="6">
                  <c:v>DAX</c:v>
                </c:pt>
              </c:strCache>
            </c:strRef>
          </c:cat>
          <c:val>
            <c:numRef>
              <c:f>Correlations!$K$3:$K$9</c:f>
              <c:numCache>
                <c:formatCode>General</c:formatCode>
                <c:ptCount val="7"/>
                <c:pt idx="0">
                  <c:v>0.99211216149405901</c:v>
                </c:pt>
                <c:pt idx="1">
                  <c:v>2.1816076460779092E-2</c:v>
                </c:pt>
                <c:pt idx="2">
                  <c:v>0.97306247939680957</c:v>
                </c:pt>
                <c:pt idx="3">
                  <c:v>1.8889196278436795E-2</c:v>
                </c:pt>
                <c:pt idx="4">
                  <c:v>0.97748744372043461</c:v>
                </c:pt>
                <c:pt idx="5">
                  <c:v>0.98262507046130498</c:v>
                </c:pt>
                <c:pt idx="6">
                  <c:v>3.8555603051779276E-2</c:v>
                </c:pt>
              </c:numCache>
            </c:numRef>
          </c:val>
          <c:smooth val="0"/>
          <c:extLst>
            <c:ext xmlns:c16="http://schemas.microsoft.com/office/drawing/2014/chart" uri="{C3380CC4-5D6E-409C-BE32-E72D297353CC}">
              <c16:uniqueId val="{00000009-DFDD-4871-A0FD-D035EDCD4AA2}"/>
            </c:ext>
          </c:extLst>
        </c:ser>
        <c:dLbls>
          <c:showLegendKey val="0"/>
          <c:showVal val="0"/>
          <c:showCatName val="0"/>
          <c:showSerName val="0"/>
          <c:showPercent val="0"/>
          <c:showBubbleSize val="0"/>
        </c:dLbls>
        <c:smooth val="0"/>
        <c:axId val="462021256"/>
        <c:axId val="462020600"/>
      </c:lineChart>
      <c:catAx>
        <c:axId val="462021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020600"/>
        <c:crosses val="autoZero"/>
        <c:auto val="1"/>
        <c:lblAlgn val="ctr"/>
        <c:lblOffset val="100"/>
        <c:noMultiLvlLbl val="0"/>
      </c:catAx>
      <c:valAx>
        <c:axId val="462020600"/>
        <c:scaling>
          <c:orientation val="minMax"/>
          <c:max val="1.2"/>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021256"/>
        <c:crosses val="autoZero"/>
        <c:crossBetween val="between"/>
      </c:valAx>
      <c:spPr>
        <a:noFill/>
        <a:ln>
          <a:noFill/>
        </a:ln>
        <a:effectLst/>
      </c:spPr>
    </c:plotArea>
    <c:legend>
      <c:legendPos val="b"/>
      <c:layout>
        <c:manualLayout>
          <c:xMode val="edge"/>
          <c:yMode val="edge"/>
          <c:x val="9.6027449693788278E-2"/>
          <c:y val="0.7545334527946338"/>
          <c:w val="0.80794510061242342"/>
          <c:h val="0.218255653134662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CA"/>
              <a:t>Correleation Between (1991-2000)</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Correlations!$B$13</c:f>
              <c:strCache>
                <c:ptCount val="1"/>
                <c:pt idx="0">
                  <c:v>1991</c:v>
                </c:pt>
              </c:strCache>
            </c:strRef>
          </c:tx>
          <c:spPr>
            <a:ln w="22225" cap="rnd">
              <a:solidFill>
                <a:schemeClr val="accent1"/>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Correlations!$B$14:$B$32</c:f>
              <c:numCache>
                <c:formatCode>General</c:formatCode>
                <c:ptCount val="19"/>
                <c:pt idx="0">
                  <c:v>0.96574928673189453</c:v>
                </c:pt>
                <c:pt idx="1">
                  <c:v>0.69296638255787535</c:v>
                </c:pt>
                <c:pt idx="2">
                  <c:v>0.35329427166350075</c:v>
                </c:pt>
                <c:pt idx="3">
                  <c:v>0.3605249792832611</c:v>
                </c:pt>
                <c:pt idx="4">
                  <c:v>0.36540911975364898</c:v>
                </c:pt>
                <c:pt idx="5">
                  <c:v>0.20011956260697261</c:v>
                </c:pt>
                <c:pt idx="6">
                  <c:v>0.26803104192793625</c:v>
                </c:pt>
                <c:pt idx="7">
                  <c:v>0.16072075594453208</c:v>
                </c:pt>
                <c:pt idx="8">
                  <c:v>-5.2249989827127953E-2</c:v>
                </c:pt>
                <c:pt idx="9">
                  <c:v>0.20303614966391345</c:v>
                </c:pt>
                <c:pt idx="10">
                  <c:v>0.16212826569524449</c:v>
                </c:pt>
              </c:numCache>
            </c:numRef>
          </c:val>
          <c:smooth val="0"/>
          <c:extLst>
            <c:ext xmlns:c16="http://schemas.microsoft.com/office/drawing/2014/chart" uri="{C3380CC4-5D6E-409C-BE32-E72D297353CC}">
              <c16:uniqueId val="{00000000-1095-4FFF-8CA6-6D41A4D535C4}"/>
            </c:ext>
          </c:extLst>
        </c:ser>
        <c:ser>
          <c:idx val="1"/>
          <c:order val="1"/>
          <c:tx>
            <c:strRef>
              <c:f>Correlations!$C$13</c:f>
              <c:strCache>
                <c:ptCount val="1"/>
                <c:pt idx="0">
                  <c:v>1992</c:v>
                </c:pt>
              </c:strCache>
            </c:strRef>
          </c:tx>
          <c:spPr>
            <a:ln w="22225" cap="rnd">
              <a:solidFill>
                <a:schemeClr val="accent2"/>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Correlations!$C$14:$C$32</c:f>
              <c:numCache>
                <c:formatCode>General</c:formatCode>
                <c:ptCount val="19"/>
                <c:pt idx="0">
                  <c:v>0.91802221894298852</c:v>
                </c:pt>
                <c:pt idx="1">
                  <c:v>0.55371923312193516</c:v>
                </c:pt>
                <c:pt idx="2">
                  <c:v>0.24728053371316766</c:v>
                </c:pt>
                <c:pt idx="3">
                  <c:v>0.26596814329245255</c:v>
                </c:pt>
                <c:pt idx="4">
                  <c:v>0.14859647736017592</c:v>
                </c:pt>
                <c:pt idx="5">
                  <c:v>0.16636849421576705</c:v>
                </c:pt>
                <c:pt idx="6">
                  <c:v>0.20600835884128729</c:v>
                </c:pt>
                <c:pt idx="7">
                  <c:v>-5.7721026836560401E-3</c:v>
                </c:pt>
                <c:pt idx="8">
                  <c:v>-5.3145539282258063E-2</c:v>
                </c:pt>
                <c:pt idx="9">
                  <c:v>0.21422653985547732</c:v>
                </c:pt>
                <c:pt idx="10">
                  <c:v>0.32149495342377571</c:v>
                </c:pt>
                <c:pt idx="11">
                  <c:v>4.7322370212782329E-2</c:v>
                </c:pt>
              </c:numCache>
            </c:numRef>
          </c:val>
          <c:smooth val="0"/>
          <c:extLst>
            <c:ext xmlns:c16="http://schemas.microsoft.com/office/drawing/2014/chart" uri="{C3380CC4-5D6E-409C-BE32-E72D297353CC}">
              <c16:uniqueId val="{00000001-1095-4FFF-8CA6-6D41A4D535C4}"/>
            </c:ext>
          </c:extLst>
        </c:ser>
        <c:ser>
          <c:idx val="2"/>
          <c:order val="2"/>
          <c:tx>
            <c:strRef>
              <c:f>Correlations!$D$13</c:f>
              <c:strCache>
                <c:ptCount val="1"/>
                <c:pt idx="0">
                  <c:v>1993</c:v>
                </c:pt>
              </c:strCache>
            </c:strRef>
          </c:tx>
          <c:spPr>
            <a:ln w="22225" cap="rnd">
              <a:solidFill>
                <a:schemeClr val="accent3"/>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Correlations!$D$14:$D$32</c:f>
              <c:numCache>
                <c:formatCode>General</c:formatCode>
                <c:ptCount val="19"/>
                <c:pt idx="0">
                  <c:v>0.88617074977268406</c:v>
                </c:pt>
                <c:pt idx="1">
                  <c:v>0.28060391185018901</c:v>
                </c:pt>
                <c:pt idx="2">
                  <c:v>0.1950711799907717</c:v>
                </c:pt>
                <c:pt idx="3">
                  <c:v>0.16980835740153644</c:v>
                </c:pt>
                <c:pt idx="4">
                  <c:v>0.17027685723540115</c:v>
                </c:pt>
                <c:pt idx="5">
                  <c:v>0.10036838329918528</c:v>
                </c:pt>
                <c:pt idx="6">
                  <c:v>0.13303581897905892</c:v>
                </c:pt>
                <c:pt idx="7">
                  <c:v>4.7891537228499884E-2</c:v>
                </c:pt>
                <c:pt idx="8">
                  <c:v>-3.9554457735708592E-2</c:v>
                </c:pt>
                <c:pt idx="9">
                  <c:v>4.8266387915767789E-2</c:v>
                </c:pt>
                <c:pt idx="10">
                  <c:v>0.2497101949587984</c:v>
                </c:pt>
                <c:pt idx="11">
                  <c:v>6.7559459769049687E-2</c:v>
                </c:pt>
              </c:numCache>
            </c:numRef>
          </c:val>
          <c:smooth val="0"/>
          <c:extLst>
            <c:ext xmlns:c16="http://schemas.microsoft.com/office/drawing/2014/chart" uri="{C3380CC4-5D6E-409C-BE32-E72D297353CC}">
              <c16:uniqueId val="{00000002-1095-4FFF-8CA6-6D41A4D535C4}"/>
            </c:ext>
          </c:extLst>
        </c:ser>
        <c:ser>
          <c:idx val="3"/>
          <c:order val="3"/>
          <c:tx>
            <c:strRef>
              <c:f>Correlations!$E$13</c:f>
              <c:strCache>
                <c:ptCount val="1"/>
                <c:pt idx="0">
                  <c:v>1994</c:v>
                </c:pt>
              </c:strCache>
            </c:strRef>
          </c:tx>
          <c:spPr>
            <a:ln w="22225" cap="rnd">
              <a:solidFill>
                <a:schemeClr val="accent4"/>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Correlations!$E$14:$E$32</c:f>
              <c:numCache>
                <c:formatCode>General</c:formatCode>
                <c:ptCount val="19"/>
                <c:pt idx="0">
                  <c:v>0.93161687895753309</c:v>
                </c:pt>
                <c:pt idx="1">
                  <c:v>0.67428099985251644</c:v>
                </c:pt>
                <c:pt idx="2">
                  <c:v>0.26375851345887291</c:v>
                </c:pt>
                <c:pt idx="3">
                  <c:v>0.28041833884217793</c:v>
                </c:pt>
                <c:pt idx="4">
                  <c:v>0.24554393259229121</c:v>
                </c:pt>
                <c:pt idx="5">
                  <c:v>0.15849723083561618</c:v>
                </c:pt>
                <c:pt idx="6">
                  <c:v>6.312336122583305E-2</c:v>
                </c:pt>
                <c:pt idx="7">
                  <c:v>2.7089813710571332E-2</c:v>
                </c:pt>
                <c:pt idx="8">
                  <c:v>5.8722621885133025E-2</c:v>
                </c:pt>
                <c:pt idx="9">
                  <c:v>0.11770671331999732</c:v>
                </c:pt>
                <c:pt idx="10">
                  <c:v>0.11063715703426182</c:v>
                </c:pt>
                <c:pt idx="11">
                  <c:v>0.11217429809781372</c:v>
                </c:pt>
              </c:numCache>
            </c:numRef>
          </c:val>
          <c:smooth val="0"/>
          <c:extLst>
            <c:ext xmlns:c16="http://schemas.microsoft.com/office/drawing/2014/chart" uri="{C3380CC4-5D6E-409C-BE32-E72D297353CC}">
              <c16:uniqueId val="{00000003-1095-4FFF-8CA6-6D41A4D535C4}"/>
            </c:ext>
          </c:extLst>
        </c:ser>
        <c:ser>
          <c:idx val="4"/>
          <c:order val="4"/>
          <c:tx>
            <c:strRef>
              <c:f>Correlations!$F$13</c:f>
              <c:strCache>
                <c:ptCount val="1"/>
                <c:pt idx="0">
                  <c:v>1995</c:v>
                </c:pt>
              </c:strCache>
            </c:strRef>
          </c:tx>
          <c:spPr>
            <a:ln w="22225" cap="rnd">
              <a:solidFill>
                <a:schemeClr val="accent5"/>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Correlations!$F$14:$F$32</c:f>
              <c:numCache>
                <c:formatCode>General</c:formatCode>
                <c:ptCount val="19"/>
                <c:pt idx="0">
                  <c:v>0.90236497584735975</c:v>
                </c:pt>
                <c:pt idx="1">
                  <c:v>0.42109790975067762</c:v>
                </c:pt>
                <c:pt idx="2">
                  <c:v>0.2202197028125982</c:v>
                </c:pt>
                <c:pt idx="3">
                  <c:v>0.23854019223200115</c:v>
                </c:pt>
                <c:pt idx="4">
                  <c:v>0.23570864876217698</c:v>
                </c:pt>
                <c:pt idx="5">
                  <c:v>0.21486024280106311</c:v>
                </c:pt>
                <c:pt idx="6">
                  <c:v>2.4964997975589025E-2</c:v>
                </c:pt>
                <c:pt idx="7">
                  <c:v>0.1252820448916262</c:v>
                </c:pt>
                <c:pt idx="8">
                  <c:v>-0.19656550132246556</c:v>
                </c:pt>
                <c:pt idx="9">
                  <c:v>0.16000571674357447</c:v>
                </c:pt>
                <c:pt idx="10">
                  <c:v>0.33842541695277295</c:v>
                </c:pt>
                <c:pt idx="11">
                  <c:v>0.1594348848960751</c:v>
                </c:pt>
              </c:numCache>
            </c:numRef>
          </c:val>
          <c:smooth val="0"/>
          <c:extLst>
            <c:ext xmlns:c16="http://schemas.microsoft.com/office/drawing/2014/chart" uri="{C3380CC4-5D6E-409C-BE32-E72D297353CC}">
              <c16:uniqueId val="{00000004-1095-4FFF-8CA6-6D41A4D535C4}"/>
            </c:ext>
          </c:extLst>
        </c:ser>
        <c:ser>
          <c:idx val="5"/>
          <c:order val="5"/>
          <c:tx>
            <c:strRef>
              <c:f>Correlations!$G$13</c:f>
              <c:strCache>
                <c:ptCount val="1"/>
                <c:pt idx="0">
                  <c:v>1996</c:v>
                </c:pt>
              </c:strCache>
            </c:strRef>
          </c:tx>
          <c:spPr>
            <a:ln w="22225" cap="rnd">
              <a:solidFill>
                <a:schemeClr val="accent6"/>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Correlations!$G$14:$G$32</c:f>
              <c:numCache>
                <c:formatCode>General</c:formatCode>
                <c:ptCount val="19"/>
                <c:pt idx="0">
                  <c:v>0.93749770690909906</c:v>
                </c:pt>
                <c:pt idx="1">
                  <c:v>0.62495210200428419</c:v>
                </c:pt>
                <c:pt idx="2">
                  <c:v>0.30475109350476542</c:v>
                </c:pt>
                <c:pt idx="3">
                  <c:v>0.25618181978180282</c:v>
                </c:pt>
                <c:pt idx="4">
                  <c:v>0.31712111765684436</c:v>
                </c:pt>
                <c:pt idx="5">
                  <c:v>0.28768999223522729</c:v>
                </c:pt>
                <c:pt idx="6">
                  <c:v>5.6495297661540822E-2</c:v>
                </c:pt>
                <c:pt idx="7">
                  <c:v>9.4649605623111255E-2</c:v>
                </c:pt>
                <c:pt idx="8">
                  <c:v>3.4305855814283588E-2</c:v>
                </c:pt>
                <c:pt idx="9">
                  <c:v>0.21840226708132718</c:v>
                </c:pt>
                <c:pt idx="10">
                  <c:v>0.39607305771158935</c:v>
                </c:pt>
                <c:pt idx="11">
                  <c:v>0.20377625599004148</c:v>
                </c:pt>
                <c:pt idx="12">
                  <c:v>0.13756997038839858</c:v>
                </c:pt>
              </c:numCache>
            </c:numRef>
          </c:val>
          <c:smooth val="0"/>
          <c:extLst>
            <c:ext xmlns:c16="http://schemas.microsoft.com/office/drawing/2014/chart" uri="{C3380CC4-5D6E-409C-BE32-E72D297353CC}">
              <c16:uniqueId val="{00000005-1095-4FFF-8CA6-6D41A4D535C4}"/>
            </c:ext>
          </c:extLst>
        </c:ser>
        <c:ser>
          <c:idx val="6"/>
          <c:order val="6"/>
          <c:tx>
            <c:strRef>
              <c:f>Correlations!$H$13</c:f>
              <c:strCache>
                <c:ptCount val="1"/>
                <c:pt idx="0">
                  <c:v>1997</c:v>
                </c:pt>
              </c:strCache>
            </c:strRef>
          </c:tx>
          <c:spPr>
            <a:ln w="22225" cap="rnd">
              <a:solidFill>
                <a:schemeClr val="accent1">
                  <a:lumMod val="60000"/>
                </a:schemeClr>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Correlations!$H$14:$H$32</c:f>
              <c:numCache>
                <c:formatCode>General</c:formatCode>
                <c:ptCount val="19"/>
                <c:pt idx="0">
                  <c:v>0.97406767696055307</c:v>
                </c:pt>
                <c:pt idx="1">
                  <c:v>0.77208414215075671</c:v>
                </c:pt>
                <c:pt idx="2">
                  <c:v>0.35828922559104021</c:v>
                </c:pt>
                <c:pt idx="3">
                  <c:v>0.38907108675998664</c:v>
                </c:pt>
                <c:pt idx="4">
                  <c:v>0.35179547960066559</c:v>
                </c:pt>
                <c:pt idx="5">
                  <c:v>0.43421333977005</c:v>
                </c:pt>
                <c:pt idx="6">
                  <c:v>6.8528020604515918E-2</c:v>
                </c:pt>
                <c:pt idx="7">
                  <c:v>7.3078562528014562E-2</c:v>
                </c:pt>
                <c:pt idx="8">
                  <c:v>-9.5095072617730717E-2</c:v>
                </c:pt>
                <c:pt idx="9">
                  <c:v>0.42963616412021532</c:v>
                </c:pt>
                <c:pt idx="10">
                  <c:v>0.64987846139481653</c:v>
                </c:pt>
                <c:pt idx="11">
                  <c:v>0.42855877177146368</c:v>
                </c:pt>
                <c:pt idx="12">
                  <c:v>0.65389147968353978</c:v>
                </c:pt>
                <c:pt idx="13">
                  <c:v>0.56471033747941601</c:v>
                </c:pt>
                <c:pt idx="14">
                  <c:v>-0.12759682025291139</c:v>
                </c:pt>
                <c:pt idx="15">
                  <c:v>0.14094435713811007</c:v>
                </c:pt>
                <c:pt idx="16">
                  <c:v>-9.3738535635367271E-2</c:v>
                </c:pt>
                <c:pt idx="17">
                  <c:v>0.18021191193573022</c:v>
                </c:pt>
              </c:numCache>
            </c:numRef>
          </c:val>
          <c:smooth val="0"/>
          <c:extLst>
            <c:ext xmlns:c16="http://schemas.microsoft.com/office/drawing/2014/chart" uri="{C3380CC4-5D6E-409C-BE32-E72D297353CC}">
              <c16:uniqueId val="{00000006-1095-4FFF-8CA6-6D41A4D535C4}"/>
            </c:ext>
          </c:extLst>
        </c:ser>
        <c:ser>
          <c:idx val="7"/>
          <c:order val="7"/>
          <c:tx>
            <c:strRef>
              <c:f>Correlations!$I$13</c:f>
              <c:strCache>
                <c:ptCount val="1"/>
                <c:pt idx="0">
                  <c:v>1998</c:v>
                </c:pt>
              </c:strCache>
            </c:strRef>
          </c:tx>
          <c:spPr>
            <a:ln w="22225" cap="rnd">
              <a:solidFill>
                <a:schemeClr val="accent2">
                  <a:lumMod val="60000"/>
                </a:schemeClr>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Correlations!$I$14:$I$32</c:f>
              <c:numCache>
                <c:formatCode>General</c:formatCode>
                <c:ptCount val="19"/>
                <c:pt idx="0">
                  <c:v>0.96301269880476403</c:v>
                </c:pt>
                <c:pt idx="1">
                  <c:v>0.74977186332047063</c:v>
                </c:pt>
                <c:pt idx="2">
                  <c:v>0.41939644838744927</c:v>
                </c:pt>
                <c:pt idx="3">
                  <c:v>0.4940797311341053</c:v>
                </c:pt>
                <c:pt idx="4">
                  <c:v>0.45338344849616974</c:v>
                </c:pt>
                <c:pt idx="5">
                  <c:v>0.40319131182178347</c:v>
                </c:pt>
                <c:pt idx="6">
                  <c:v>0.2075859789903178</c:v>
                </c:pt>
                <c:pt idx="7">
                  <c:v>0.28136057841260992</c:v>
                </c:pt>
                <c:pt idx="8">
                  <c:v>-8.9117479931174082E-2</c:v>
                </c:pt>
                <c:pt idx="9">
                  <c:v>0.19582570202252494</c:v>
                </c:pt>
                <c:pt idx="10">
                  <c:v>0.60964621150008491</c:v>
                </c:pt>
                <c:pt idx="11">
                  <c:v>0.18457672727191005</c:v>
                </c:pt>
                <c:pt idx="12">
                  <c:v>0.67635037575962076</c:v>
                </c:pt>
                <c:pt idx="13">
                  <c:v>0.58943088658358456</c:v>
                </c:pt>
                <c:pt idx="14">
                  <c:v>8.0396086120091262E-2</c:v>
                </c:pt>
                <c:pt idx="15">
                  <c:v>0.14609771135157834</c:v>
                </c:pt>
                <c:pt idx="16">
                  <c:v>0.12176884168629809</c:v>
                </c:pt>
                <c:pt idx="17">
                  <c:v>7.112362562497028E-2</c:v>
                </c:pt>
              </c:numCache>
            </c:numRef>
          </c:val>
          <c:smooth val="0"/>
          <c:extLst>
            <c:ext xmlns:c16="http://schemas.microsoft.com/office/drawing/2014/chart" uri="{C3380CC4-5D6E-409C-BE32-E72D297353CC}">
              <c16:uniqueId val="{00000007-1095-4FFF-8CA6-6D41A4D535C4}"/>
            </c:ext>
          </c:extLst>
        </c:ser>
        <c:ser>
          <c:idx val="8"/>
          <c:order val="8"/>
          <c:tx>
            <c:strRef>
              <c:f>Correlations!$J$13</c:f>
              <c:strCache>
                <c:ptCount val="1"/>
                <c:pt idx="0">
                  <c:v>1999</c:v>
                </c:pt>
              </c:strCache>
            </c:strRef>
          </c:tx>
          <c:spPr>
            <a:ln w="22225" cap="rnd">
              <a:solidFill>
                <a:schemeClr val="accent3">
                  <a:lumMod val="60000"/>
                </a:schemeClr>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Correlations!$J$14:$J$32</c:f>
              <c:numCache>
                <c:formatCode>General</c:formatCode>
                <c:ptCount val="19"/>
                <c:pt idx="0">
                  <c:v>0.89384945525994008</c:v>
                </c:pt>
                <c:pt idx="1">
                  <c:v>0.67794724672491913</c:v>
                </c:pt>
                <c:pt idx="2">
                  <c:v>0.44345540362714503</c:v>
                </c:pt>
                <c:pt idx="3">
                  <c:v>0.40207377615034706</c:v>
                </c:pt>
                <c:pt idx="4">
                  <c:v>0.43761231057753652</c:v>
                </c:pt>
                <c:pt idx="5">
                  <c:v>0.35650065714294943</c:v>
                </c:pt>
                <c:pt idx="6">
                  <c:v>6.495793249712728E-2</c:v>
                </c:pt>
                <c:pt idx="7">
                  <c:v>1.77541776941069E-2</c:v>
                </c:pt>
                <c:pt idx="8">
                  <c:v>-5.8859348270627054E-3</c:v>
                </c:pt>
                <c:pt idx="9">
                  <c:v>0.17695538863210417</c:v>
                </c:pt>
                <c:pt idx="10">
                  <c:v>0.51840940706888039</c:v>
                </c:pt>
                <c:pt idx="11">
                  <c:v>0.17693037272571091</c:v>
                </c:pt>
                <c:pt idx="12">
                  <c:v>0.27792603186663545</c:v>
                </c:pt>
                <c:pt idx="13">
                  <c:v>0.40103201260647842</c:v>
                </c:pt>
                <c:pt idx="14">
                  <c:v>-4.1819072538738693E-3</c:v>
                </c:pt>
                <c:pt idx="15">
                  <c:v>2.8519691816906695E-2</c:v>
                </c:pt>
                <c:pt idx="16">
                  <c:v>2.7548911333302159E-2</c:v>
                </c:pt>
                <c:pt idx="17">
                  <c:v>-5.4336973804567625E-2</c:v>
                </c:pt>
              </c:numCache>
            </c:numRef>
          </c:val>
          <c:smooth val="0"/>
          <c:extLst>
            <c:ext xmlns:c16="http://schemas.microsoft.com/office/drawing/2014/chart" uri="{C3380CC4-5D6E-409C-BE32-E72D297353CC}">
              <c16:uniqueId val="{00000008-1095-4FFF-8CA6-6D41A4D535C4}"/>
            </c:ext>
          </c:extLst>
        </c:ser>
        <c:ser>
          <c:idx val="9"/>
          <c:order val="9"/>
          <c:tx>
            <c:strRef>
              <c:f>Correlations!$K$13</c:f>
              <c:strCache>
                <c:ptCount val="1"/>
                <c:pt idx="0">
                  <c:v>2000</c:v>
                </c:pt>
              </c:strCache>
            </c:strRef>
          </c:tx>
          <c:spPr>
            <a:ln w="22225" cap="rnd">
              <a:solidFill>
                <a:schemeClr val="accent4">
                  <a:lumMod val="60000"/>
                </a:schemeClr>
              </a:solidFill>
              <a:round/>
            </a:ln>
            <a:effectLst/>
          </c:spPr>
          <c:marker>
            <c:symbol val="none"/>
          </c:marker>
          <c:cat>
            <c:strRef>
              <c:f>Correlations!$A$14:$A$32</c:f>
              <c:strCache>
                <c:ptCount val="19"/>
                <c:pt idx="0">
                  <c:v>Dow Jones Indus. Av</c:v>
                </c:pt>
                <c:pt idx="1">
                  <c:v>TSX</c:v>
                </c:pt>
                <c:pt idx="2">
                  <c:v>CAC 40</c:v>
                </c:pt>
                <c:pt idx="3">
                  <c:v>DAX</c:v>
                </c:pt>
                <c:pt idx="4">
                  <c:v>ESTX 50 PR.EUR </c:v>
                </c:pt>
                <c:pt idx="5">
                  <c:v>BEL 20</c:v>
                </c:pt>
                <c:pt idx="6">
                  <c:v>Nikkei 225</c:v>
                </c:pt>
                <c:pt idx="7">
                  <c:v>HANG SENG INDEX</c:v>
                </c:pt>
                <c:pt idx="8">
                  <c:v>SSE Composite Index</c:v>
                </c:pt>
                <c:pt idx="9">
                  <c:v>ALL ORDINARIES </c:v>
                </c:pt>
                <c:pt idx="10">
                  <c:v>IPC MEXICO</c:v>
                </c:pt>
                <c:pt idx="11">
                  <c:v>S&amp;P/ASX 200</c:v>
                </c:pt>
                <c:pt idx="12">
                  <c:v>MERVAL </c:v>
                </c:pt>
                <c:pt idx="13">
                  <c:v>IBOVESPA </c:v>
                </c:pt>
                <c:pt idx="14">
                  <c:v>Jakarta Composite Index</c:v>
                </c:pt>
                <c:pt idx="15">
                  <c:v>KOSPI Composite Index</c:v>
                </c:pt>
                <c:pt idx="16">
                  <c:v>TSEC weighted index</c:v>
                </c:pt>
                <c:pt idx="17">
                  <c:v>S&amp;P BSE SENSEX</c:v>
                </c:pt>
                <c:pt idx="18">
                  <c:v>EURONEXT 100</c:v>
                </c:pt>
              </c:strCache>
            </c:strRef>
          </c:cat>
          <c:val>
            <c:numRef>
              <c:f>Correlations!$K$14:$K$32</c:f>
              <c:numCache>
                <c:formatCode>General</c:formatCode>
                <c:ptCount val="19"/>
                <c:pt idx="0">
                  <c:v>0.87323404810160588</c:v>
                </c:pt>
                <c:pt idx="1">
                  <c:v>0.6701526110216055</c:v>
                </c:pt>
                <c:pt idx="2">
                  <c:v>0.39889338325844609</c:v>
                </c:pt>
                <c:pt idx="3">
                  <c:v>0.44611304466638141</c:v>
                </c:pt>
                <c:pt idx="4">
                  <c:v>0.42137090734839333</c:v>
                </c:pt>
                <c:pt idx="5">
                  <c:v>0.2567844340248675</c:v>
                </c:pt>
                <c:pt idx="6">
                  <c:v>2.184578133100553E-2</c:v>
                </c:pt>
                <c:pt idx="7">
                  <c:v>-1.2224101002388864E-3</c:v>
                </c:pt>
                <c:pt idx="8">
                  <c:v>-9.1675607507104268E-2</c:v>
                </c:pt>
                <c:pt idx="9">
                  <c:v>0.22012027021315889</c:v>
                </c:pt>
                <c:pt idx="10">
                  <c:v>0.66104554084948453</c:v>
                </c:pt>
                <c:pt idx="11">
                  <c:v>0.22892443492151976</c:v>
                </c:pt>
                <c:pt idx="12">
                  <c:v>0.53643873935555331</c:v>
                </c:pt>
                <c:pt idx="13">
                  <c:v>0.59159304138475555</c:v>
                </c:pt>
                <c:pt idx="14">
                  <c:v>-8.3903898437246993E-2</c:v>
                </c:pt>
                <c:pt idx="15">
                  <c:v>5.029022531351468E-2</c:v>
                </c:pt>
                <c:pt idx="16">
                  <c:v>8.3349090618322311E-2</c:v>
                </c:pt>
                <c:pt idx="17">
                  <c:v>6.4612553429211586E-2</c:v>
                </c:pt>
                <c:pt idx="18">
                  <c:v>0.39129448945743689</c:v>
                </c:pt>
              </c:numCache>
            </c:numRef>
          </c:val>
          <c:smooth val="0"/>
          <c:extLst>
            <c:ext xmlns:c16="http://schemas.microsoft.com/office/drawing/2014/chart" uri="{C3380CC4-5D6E-409C-BE32-E72D297353CC}">
              <c16:uniqueId val="{00000009-1095-4FFF-8CA6-6D41A4D535C4}"/>
            </c:ext>
          </c:extLst>
        </c:ser>
        <c:dLbls>
          <c:showLegendKey val="0"/>
          <c:showVal val="0"/>
          <c:showCatName val="0"/>
          <c:showSerName val="0"/>
          <c:showPercent val="0"/>
          <c:showBubbleSize val="0"/>
        </c:dLbls>
        <c:smooth val="0"/>
        <c:axId val="500961168"/>
        <c:axId val="500963464"/>
      </c:lineChart>
      <c:catAx>
        <c:axId val="500961168"/>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00963464"/>
        <c:crosses val="autoZero"/>
        <c:auto val="1"/>
        <c:lblAlgn val="ctr"/>
        <c:lblOffset val="100"/>
        <c:noMultiLvlLbl val="0"/>
      </c:catAx>
      <c:valAx>
        <c:axId val="500963464"/>
        <c:scaling>
          <c:orientation val="minMax"/>
          <c:min val="-1"/>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00961168"/>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Correlation between</a:t>
            </a:r>
            <a:r>
              <a:rPr lang="en-CA" baseline="0"/>
              <a:t> (2001 - 2010)</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Correlations!$B$35</c:f>
              <c:strCache>
                <c:ptCount val="1"/>
                <c:pt idx="0">
                  <c:v>2001</c:v>
                </c:pt>
              </c:strCache>
            </c:strRef>
          </c:tx>
          <c:spPr>
            <a:ln w="28575" cap="rnd">
              <a:solidFill>
                <a:schemeClr val="accent1"/>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Correlations!$B$36:$B$57</c:f>
              <c:numCache>
                <c:formatCode>General</c:formatCode>
                <c:ptCount val="22"/>
                <c:pt idx="0">
                  <c:v>0.94042524343479283</c:v>
                </c:pt>
                <c:pt idx="1">
                  <c:v>0.78220532443112301</c:v>
                </c:pt>
                <c:pt idx="2">
                  <c:v>0.53119807042336997</c:v>
                </c:pt>
                <c:pt idx="3">
                  <c:v>0.66659045308406906</c:v>
                </c:pt>
                <c:pt idx="4">
                  <c:v>0.55610540129278507</c:v>
                </c:pt>
                <c:pt idx="5">
                  <c:v>0.52599691465688736</c:v>
                </c:pt>
                <c:pt idx="6">
                  <c:v>0.43461942497534994</c:v>
                </c:pt>
                <c:pt idx="7">
                  <c:v>0.23617217664665896</c:v>
                </c:pt>
                <c:pt idx="8">
                  <c:v>0.29567951281727833</c:v>
                </c:pt>
                <c:pt idx="9">
                  <c:v>2.6004928104398022E-2</c:v>
                </c:pt>
                <c:pt idx="10">
                  <c:v>0.30038901330721196</c:v>
                </c:pt>
                <c:pt idx="11">
                  <c:v>0.30355340558876298</c:v>
                </c:pt>
                <c:pt idx="12">
                  <c:v>0.21199903838359446</c:v>
                </c:pt>
                <c:pt idx="13">
                  <c:v>6.4461119693133589E-2</c:v>
                </c:pt>
                <c:pt idx="14">
                  <c:v>0.2469442663914084</c:v>
                </c:pt>
                <c:pt idx="15">
                  <c:v>6.8311238443974923E-2</c:v>
                </c:pt>
                <c:pt idx="16">
                  <c:v>0.52663468146214765</c:v>
                </c:pt>
                <c:pt idx="17">
                  <c:v>0.60532121833182895</c:v>
                </c:pt>
                <c:pt idx="18">
                  <c:v>0.31217000409802359</c:v>
                </c:pt>
              </c:numCache>
            </c:numRef>
          </c:val>
          <c:smooth val="0"/>
          <c:extLst>
            <c:ext xmlns:c16="http://schemas.microsoft.com/office/drawing/2014/chart" uri="{C3380CC4-5D6E-409C-BE32-E72D297353CC}">
              <c16:uniqueId val="{00000000-6CAD-4FD2-9D04-F08CCC33491C}"/>
            </c:ext>
          </c:extLst>
        </c:ser>
        <c:ser>
          <c:idx val="1"/>
          <c:order val="1"/>
          <c:tx>
            <c:strRef>
              <c:f>Correlations!$C$35</c:f>
              <c:strCache>
                <c:ptCount val="1"/>
                <c:pt idx="0">
                  <c:v>2002</c:v>
                </c:pt>
              </c:strCache>
            </c:strRef>
          </c:tx>
          <c:spPr>
            <a:ln w="28575" cap="rnd">
              <a:solidFill>
                <a:schemeClr val="accent2"/>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Correlations!$C$36:$C$57</c:f>
              <c:numCache>
                <c:formatCode>General</c:formatCode>
                <c:ptCount val="22"/>
                <c:pt idx="0">
                  <c:v>0.97467760741745169</c:v>
                </c:pt>
                <c:pt idx="1">
                  <c:v>0.77129579410514759</c:v>
                </c:pt>
                <c:pt idx="2">
                  <c:v>0.55211135528400201</c:v>
                </c:pt>
                <c:pt idx="3">
                  <c:v>0.67501363150081817</c:v>
                </c:pt>
                <c:pt idx="4">
                  <c:v>0.58412158295957095</c:v>
                </c:pt>
                <c:pt idx="5">
                  <c:v>0.5460054669547163</c:v>
                </c:pt>
                <c:pt idx="6">
                  <c:v>0.53762046631754157</c:v>
                </c:pt>
                <c:pt idx="7">
                  <c:v>0.13979635560382964</c:v>
                </c:pt>
                <c:pt idx="8">
                  <c:v>0.12270757117527542</c:v>
                </c:pt>
                <c:pt idx="9">
                  <c:v>-1.7332164663784341E-2</c:v>
                </c:pt>
                <c:pt idx="10">
                  <c:v>0.22327592394030626</c:v>
                </c:pt>
                <c:pt idx="11">
                  <c:v>0.22657572283844071</c:v>
                </c:pt>
                <c:pt idx="12">
                  <c:v>-1.7543028211264695E-2</c:v>
                </c:pt>
                <c:pt idx="13">
                  <c:v>3.4779332256546738E-2</c:v>
                </c:pt>
                <c:pt idx="14">
                  <c:v>0.10343019328676985</c:v>
                </c:pt>
                <c:pt idx="15">
                  <c:v>0.16433860288903421</c:v>
                </c:pt>
                <c:pt idx="16">
                  <c:v>0.41840178251762611</c:v>
                </c:pt>
                <c:pt idx="17">
                  <c:v>0.66390607597147278</c:v>
                </c:pt>
                <c:pt idx="18">
                  <c:v>5.852621965866598E-2</c:v>
                </c:pt>
                <c:pt idx="19">
                  <c:v>0.51186194152631048</c:v>
                </c:pt>
              </c:numCache>
            </c:numRef>
          </c:val>
          <c:smooth val="0"/>
          <c:extLst>
            <c:ext xmlns:c16="http://schemas.microsoft.com/office/drawing/2014/chart" uri="{C3380CC4-5D6E-409C-BE32-E72D297353CC}">
              <c16:uniqueId val="{00000001-6CAD-4FD2-9D04-F08CCC33491C}"/>
            </c:ext>
          </c:extLst>
        </c:ser>
        <c:ser>
          <c:idx val="2"/>
          <c:order val="2"/>
          <c:tx>
            <c:strRef>
              <c:f>Correlations!$D$35</c:f>
              <c:strCache>
                <c:ptCount val="1"/>
                <c:pt idx="0">
                  <c:v>2003</c:v>
                </c:pt>
              </c:strCache>
            </c:strRef>
          </c:tx>
          <c:spPr>
            <a:ln w="28575" cap="rnd">
              <a:solidFill>
                <a:schemeClr val="accent3"/>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Correlations!$D$36:$D$57</c:f>
              <c:numCache>
                <c:formatCode>General</c:formatCode>
                <c:ptCount val="22"/>
                <c:pt idx="0">
                  <c:v>0.97977695022715583</c:v>
                </c:pt>
                <c:pt idx="1">
                  <c:v>0.6993796483181558</c:v>
                </c:pt>
                <c:pt idx="2">
                  <c:v>0.57137505927737176</c:v>
                </c:pt>
                <c:pt idx="3">
                  <c:v>0.69428623924548583</c:v>
                </c:pt>
                <c:pt idx="4">
                  <c:v>0.62079573055388215</c:v>
                </c:pt>
                <c:pt idx="5">
                  <c:v>0.57368190835517996</c:v>
                </c:pt>
                <c:pt idx="6">
                  <c:v>0.5178955821397121</c:v>
                </c:pt>
                <c:pt idx="7">
                  <c:v>9.189510528902782E-2</c:v>
                </c:pt>
                <c:pt idx="8">
                  <c:v>0.11576544841261704</c:v>
                </c:pt>
                <c:pt idx="9">
                  <c:v>5.2221307954159912E-2</c:v>
                </c:pt>
                <c:pt idx="10">
                  <c:v>0.16245884213542011</c:v>
                </c:pt>
                <c:pt idx="11">
                  <c:v>0.16407682667341089</c:v>
                </c:pt>
                <c:pt idx="12">
                  <c:v>0.10490804225493872</c:v>
                </c:pt>
                <c:pt idx="13">
                  <c:v>5.9911450407861902E-2</c:v>
                </c:pt>
                <c:pt idx="14">
                  <c:v>0.11306104709434708</c:v>
                </c:pt>
                <c:pt idx="15">
                  <c:v>0.1214187802587811</c:v>
                </c:pt>
                <c:pt idx="16">
                  <c:v>0.53335110584108891</c:v>
                </c:pt>
                <c:pt idx="17">
                  <c:v>0.5394230507393275</c:v>
                </c:pt>
                <c:pt idx="18">
                  <c:v>0.19053542756131919</c:v>
                </c:pt>
                <c:pt idx="19">
                  <c:v>0.32839287642354498</c:v>
                </c:pt>
                <c:pt idx="20">
                  <c:v>0.24877238315327663</c:v>
                </c:pt>
              </c:numCache>
            </c:numRef>
          </c:val>
          <c:smooth val="0"/>
          <c:extLst>
            <c:ext xmlns:c16="http://schemas.microsoft.com/office/drawing/2014/chart" uri="{C3380CC4-5D6E-409C-BE32-E72D297353CC}">
              <c16:uniqueId val="{00000002-6CAD-4FD2-9D04-F08CCC33491C}"/>
            </c:ext>
          </c:extLst>
        </c:ser>
        <c:ser>
          <c:idx val="3"/>
          <c:order val="3"/>
          <c:tx>
            <c:strRef>
              <c:f>Correlations!$E$35</c:f>
              <c:strCache>
                <c:ptCount val="1"/>
                <c:pt idx="0">
                  <c:v>2004</c:v>
                </c:pt>
              </c:strCache>
            </c:strRef>
          </c:tx>
          <c:spPr>
            <a:ln w="28575" cap="rnd">
              <a:solidFill>
                <a:schemeClr val="accent4"/>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Correlations!$E$36:$E$57</c:f>
              <c:numCache>
                <c:formatCode>General</c:formatCode>
                <c:ptCount val="22"/>
                <c:pt idx="0">
                  <c:v>0.96462958268118693</c:v>
                </c:pt>
                <c:pt idx="1">
                  <c:v>0.62486846493200032</c:v>
                </c:pt>
                <c:pt idx="2">
                  <c:v>0.43017069834307659</c:v>
                </c:pt>
                <c:pt idx="3">
                  <c:v>0.46592661971161431</c:v>
                </c:pt>
                <c:pt idx="4">
                  <c:v>0.45214710472175307</c:v>
                </c:pt>
                <c:pt idx="5">
                  <c:v>0.44022860799837438</c:v>
                </c:pt>
                <c:pt idx="6">
                  <c:v>0.39389531664708094</c:v>
                </c:pt>
                <c:pt idx="7">
                  <c:v>0.15728681237370287</c:v>
                </c:pt>
                <c:pt idx="8">
                  <c:v>0.1434577410839302</c:v>
                </c:pt>
                <c:pt idx="9">
                  <c:v>3.1146227683414407E-2</c:v>
                </c:pt>
                <c:pt idx="10">
                  <c:v>0.24679284626646478</c:v>
                </c:pt>
                <c:pt idx="11">
                  <c:v>0.2527026686520874</c:v>
                </c:pt>
                <c:pt idx="12">
                  <c:v>0.16651401541511687</c:v>
                </c:pt>
                <c:pt idx="13">
                  <c:v>0.11582522469954117</c:v>
                </c:pt>
                <c:pt idx="14">
                  <c:v>0.18894412489521631</c:v>
                </c:pt>
                <c:pt idx="15">
                  <c:v>0.1979218528694997</c:v>
                </c:pt>
                <c:pt idx="16">
                  <c:v>0.54868385000787723</c:v>
                </c:pt>
                <c:pt idx="17">
                  <c:v>0.61301137163610142</c:v>
                </c:pt>
                <c:pt idx="18">
                  <c:v>0.16349251148128865</c:v>
                </c:pt>
                <c:pt idx="19">
                  <c:v>0.32403618288132663</c:v>
                </c:pt>
                <c:pt idx="20">
                  <c:v>0.20818145198074992</c:v>
                </c:pt>
              </c:numCache>
            </c:numRef>
          </c:val>
          <c:smooth val="0"/>
          <c:extLst>
            <c:ext xmlns:c16="http://schemas.microsoft.com/office/drawing/2014/chart" uri="{C3380CC4-5D6E-409C-BE32-E72D297353CC}">
              <c16:uniqueId val="{00000003-6CAD-4FD2-9D04-F08CCC33491C}"/>
            </c:ext>
          </c:extLst>
        </c:ser>
        <c:ser>
          <c:idx val="4"/>
          <c:order val="4"/>
          <c:tx>
            <c:strRef>
              <c:f>Correlations!$F$35</c:f>
              <c:strCache>
                <c:ptCount val="1"/>
                <c:pt idx="0">
                  <c:v>2005</c:v>
                </c:pt>
              </c:strCache>
            </c:strRef>
          </c:tx>
          <c:spPr>
            <a:ln w="28575" cap="rnd">
              <a:solidFill>
                <a:schemeClr val="accent5"/>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Correlations!$F$36:$F$57</c:f>
              <c:numCache>
                <c:formatCode>General</c:formatCode>
                <c:ptCount val="22"/>
                <c:pt idx="0">
                  <c:v>0.95770309862604497</c:v>
                </c:pt>
                <c:pt idx="1">
                  <c:v>0.56913019836100776</c:v>
                </c:pt>
                <c:pt idx="2">
                  <c:v>0.34863339824247297</c:v>
                </c:pt>
                <c:pt idx="3">
                  <c:v>0.37221407528505934</c:v>
                </c:pt>
                <c:pt idx="4">
                  <c:v>0.39146054484040338</c:v>
                </c:pt>
                <c:pt idx="5">
                  <c:v>0.34469378263238137</c:v>
                </c:pt>
                <c:pt idx="6">
                  <c:v>0.23539775888668632</c:v>
                </c:pt>
                <c:pt idx="7">
                  <c:v>5.4695327836928459E-2</c:v>
                </c:pt>
                <c:pt idx="8">
                  <c:v>6.8765366356343824E-2</c:v>
                </c:pt>
                <c:pt idx="9">
                  <c:v>-8.4784773727714369E-2</c:v>
                </c:pt>
                <c:pt idx="10">
                  <c:v>0.1480141701540176</c:v>
                </c:pt>
                <c:pt idx="11">
                  <c:v>0.13794502830467018</c:v>
                </c:pt>
                <c:pt idx="12">
                  <c:v>1.3260640474741941E-2</c:v>
                </c:pt>
                <c:pt idx="13">
                  <c:v>-4.9397708267068338E-2</c:v>
                </c:pt>
                <c:pt idx="14">
                  <c:v>9.2526804706434818E-2</c:v>
                </c:pt>
                <c:pt idx="15">
                  <c:v>3.2660594375559425E-2</c:v>
                </c:pt>
                <c:pt idx="16">
                  <c:v>0.44860764718141372</c:v>
                </c:pt>
                <c:pt idx="17">
                  <c:v>0.50528358471671475</c:v>
                </c:pt>
                <c:pt idx="18">
                  <c:v>0.4116469444818141</c:v>
                </c:pt>
                <c:pt idx="19">
                  <c:v>0.21825294849540539</c:v>
                </c:pt>
                <c:pt idx="20">
                  <c:v>0.26479902155771468</c:v>
                </c:pt>
              </c:numCache>
            </c:numRef>
          </c:val>
          <c:smooth val="0"/>
          <c:extLst>
            <c:ext xmlns:c16="http://schemas.microsoft.com/office/drawing/2014/chart" uri="{C3380CC4-5D6E-409C-BE32-E72D297353CC}">
              <c16:uniqueId val="{00000004-6CAD-4FD2-9D04-F08CCC33491C}"/>
            </c:ext>
          </c:extLst>
        </c:ser>
        <c:ser>
          <c:idx val="5"/>
          <c:order val="5"/>
          <c:tx>
            <c:strRef>
              <c:f>Correlations!$G$35</c:f>
              <c:strCache>
                <c:ptCount val="1"/>
                <c:pt idx="0">
                  <c:v>2006</c:v>
                </c:pt>
              </c:strCache>
            </c:strRef>
          </c:tx>
          <c:spPr>
            <a:ln w="28575" cap="rnd">
              <a:solidFill>
                <a:schemeClr val="accent6"/>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Correlations!$G$36:$G$57</c:f>
              <c:numCache>
                <c:formatCode>General</c:formatCode>
                <c:ptCount val="22"/>
                <c:pt idx="0">
                  <c:v>0.95554682906740696</c:v>
                </c:pt>
                <c:pt idx="1">
                  <c:v>0.58729742133300178</c:v>
                </c:pt>
                <c:pt idx="2">
                  <c:v>0.53548914414652571</c:v>
                </c:pt>
                <c:pt idx="3">
                  <c:v>0.56676101354693997</c:v>
                </c:pt>
                <c:pt idx="4">
                  <c:v>0.5681056502214904</c:v>
                </c:pt>
                <c:pt idx="5">
                  <c:v>0.54432862927668657</c:v>
                </c:pt>
                <c:pt idx="6">
                  <c:v>0.50707810074776249</c:v>
                </c:pt>
                <c:pt idx="7">
                  <c:v>0.1237133230325054</c:v>
                </c:pt>
                <c:pt idx="8">
                  <c:v>0.12339781309053093</c:v>
                </c:pt>
                <c:pt idx="9">
                  <c:v>8.6780933517755759E-2</c:v>
                </c:pt>
                <c:pt idx="10">
                  <c:v>1.115207786696687E-2</c:v>
                </c:pt>
                <c:pt idx="11">
                  <c:v>1.2109691420177081E-2</c:v>
                </c:pt>
                <c:pt idx="12">
                  <c:v>8.8910990003675333E-2</c:v>
                </c:pt>
                <c:pt idx="13">
                  <c:v>2.8473094839904325E-3</c:v>
                </c:pt>
                <c:pt idx="14">
                  <c:v>0.11102718039245683</c:v>
                </c:pt>
                <c:pt idx="15">
                  <c:v>6.3536011777252599E-2</c:v>
                </c:pt>
                <c:pt idx="16">
                  <c:v>0.71115648954432842</c:v>
                </c:pt>
                <c:pt idx="17">
                  <c:v>0.67780867168414183</c:v>
                </c:pt>
                <c:pt idx="18">
                  <c:v>0.57419688216423315</c:v>
                </c:pt>
                <c:pt idx="19">
                  <c:v>0.59386576755632026</c:v>
                </c:pt>
                <c:pt idx="20">
                  <c:v>0.22349012608217977</c:v>
                </c:pt>
              </c:numCache>
            </c:numRef>
          </c:val>
          <c:smooth val="0"/>
          <c:extLst>
            <c:ext xmlns:c16="http://schemas.microsoft.com/office/drawing/2014/chart" uri="{C3380CC4-5D6E-409C-BE32-E72D297353CC}">
              <c16:uniqueId val="{00000005-6CAD-4FD2-9D04-F08CCC33491C}"/>
            </c:ext>
          </c:extLst>
        </c:ser>
        <c:ser>
          <c:idx val="6"/>
          <c:order val="6"/>
          <c:tx>
            <c:strRef>
              <c:f>Correlations!$H$35</c:f>
              <c:strCache>
                <c:ptCount val="1"/>
                <c:pt idx="0">
                  <c:v>2007</c:v>
                </c:pt>
              </c:strCache>
            </c:strRef>
          </c:tx>
          <c:spPr>
            <a:ln w="28575" cap="rnd">
              <a:solidFill>
                <a:schemeClr val="accent1">
                  <a:lumMod val="60000"/>
                </a:schemeClr>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Correlations!$H$36:$H$57</c:f>
              <c:numCache>
                <c:formatCode>General</c:formatCode>
                <c:ptCount val="22"/>
                <c:pt idx="0">
                  <c:v>0.98223711732846619</c:v>
                </c:pt>
                <c:pt idx="1">
                  <c:v>0.79259841632810057</c:v>
                </c:pt>
                <c:pt idx="2">
                  <c:v>0.57002971724401674</c:v>
                </c:pt>
                <c:pt idx="3">
                  <c:v>0.52657957002592015</c:v>
                </c:pt>
                <c:pt idx="4">
                  <c:v>0.56132293767685715</c:v>
                </c:pt>
                <c:pt idx="5">
                  <c:v>0.55983984737864101</c:v>
                </c:pt>
                <c:pt idx="6">
                  <c:v>0.53430765702378191</c:v>
                </c:pt>
                <c:pt idx="7">
                  <c:v>9.6396648276461716E-2</c:v>
                </c:pt>
                <c:pt idx="8">
                  <c:v>8.0775383590662789E-2</c:v>
                </c:pt>
                <c:pt idx="9">
                  <c:v>3.9555864629007322E-2</c:v>
                </c:pt>
                <c:pt idx="10">
                  <c:v>0.23246741981332156</c:v>
                </c:pt>
                <c:pt idx="11">
                  <c:v>0.22863065478497174</c:v>
                </c:pt>
                <c:pt idx="12">
                  <c:v>0.16448936131067446</c:v>
                </c:pt>
                <c:pt idx="13">
                  <c:v>0.11973687539741619</c:v>
                </c:pt>
                <c:pt idx="14">
                  <c:v>0.10880397707810556</c:v>
                </c:pt>
                <c:pt idx="15">
                  <c:v>1.7310335358959979E-2</c:v>
                </c:pt>
                <c:pt idx="16">
                  <c:v>0.76855131267435695</c:v>
                </c:pt>
                <c:pt idx="17">
                  <c:v>0.78026743052313052</c:v>
                </c:pt>
                <c:pt idx="18">
                  <c:v>0.66487376986913937</c:v>
                </c:pt>
                <c:pt idx="19">
                  <c:v>0.55110052871293869</c:v>
                </c:pt>
                <c:pt idx="20">
                  <c:v>0.46587498748286471</c:v>
                </c:pt>
              </c:numCache>
            </c:numRef>
          </c:val>
          <c:smooth val="0"/>
          <c:extLst>
            <c:ext xmlns:c16="http://schemas.microsoft.com/office/drawing/2014/chart" uri="{C3380CC4-5D6E-409C-BE32-E72D297353CC}">
              <c16:uniqueId val="{00000006-6CAD-4FD2-9D04-F08CCC33491C}"/>
            </c:ext>
          </c:extLst>
        </c:ser>
        <c:ser>
          <c:idx val="7"/>
          <c:order val="7"/>
          <c:tx>
            <c:strRef>
              <c:f>Correlations!$I$35</c:f>
              <c:strCache>
                <c:ptCount val="1"/>
                <c:pt idx="0">
                  <c:v>2008</c:v>
                </c:pt>
              </c:strCache>
            </c:strRef>
          </c:tx>
          <c:spPr>
            <a:ln w="28575" cap="rnd">
              <a:solidFill>
                <a:schemeClr val="accent2">
                  <a:lumMod val="60000"/>
                </a:schemeClr>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Correlations!$I$36:$I$57</c:f>
              <c:numCache>
                <c:formatCode>General</c:formatCode>
                <c:ptCount val="22"/>
                <c:pt idx="0">
                  <c:v>0.99004398736501442</c:v>
                </c:pt>
                <c:pt idx="1">
                  <c:v>0.75356265493085861</c:v>
                </c:pt>
                <c:pt idx="2">
                  <c:v>0.55007751177611153</c:v>
                </c:pt>
                <c:pt idx="3">
                  <c:v>0.62436000096146438</c:v>
                </c:pt>
                <c:pt idx="4">
                  <c:v>0.57612440768438333</c:v>
                </c:pt>
                <c:pt idx="5">
                  <c:v>0.56400984014382405</c:v>
                </c:pt>
                <c:pt idx="6">
                  <c:v>0.54947241968017413</c:v>
                </c:pt>
                <c:pt idx="7">
                  <c:v>0.11909082017148598</c:v>
                </c:pt>
                <c:pt idx="8">
                  <c:v>0.31106826750191707</c:v>
                </c:pt>
                <c:pt idx="9">
                  <c:v>1.7077021220514209E-2</c:v>
                </c:pt>
                <c:pt idx="10">
                  <c:v>0.36678742823828664</c:v>
                </c:pt>
                <c:pt idx="11">
                  <c:v>0.3752464175508568</c:v>
                </c:pt>
                <c:pt idx="12">
                  <c:v>0.28949549875595215</c:v>
                </c:pt>
                <c:pt idx="13">
                  <c:v>0.11202606336745076</c:v>
                </c:pt>
                <c:pt idx="14">
                  <c:v>0.24827332962533694</c:v>
                </c:pt>
                <c:pt idx="15">
                  <c:v>0.1425165086137026</c:v>
                </c:pt>
                <c:pt idx="16">
                  <c:v>0.76477489227504547</c:v>
                </c:pt>
                <c:pt idx="17">
                  <c:v>0.79168756292050046</c:v>
                </c:pt>
                <c:pt idx="18">
                  <c:v>0.58959188039452526</c:v>
                </c:pt>
                <c:pt idx="19">
                  <c:v>0.58447732115035533</c:v>
                </c:pt>
                <c:pt idx="20">
                  <c:v>0.57805226711011526</c:v>
                </c:pt>
                <c:pt idx="21">
                  <c:v>0.27686967421222314</c:v>
                </c:pt>
              </c:numCache>
            </c:numRef>
          </c:val>
          <c:smooth val="0"/>
          <c:extLst>
            <c:ext xmlns:c16="http://schemas.microsoft.com/office/drawing/2014/chart" uri="{C3380CC4-5D6E-409C-BE32-E72D297353CC}">
              <c16:uniqueId val="{00000007-6CAD-4FD2-9D04-F08CCC33491C}"/>
            </c:ext>
          </c:extLst>
        </c:ser>
        <c:ser>
          <c:idx val="8"/>
          <c:order val="8"/>
          <c:tx>
            <c:strRef>
              <c:f>Correlations!$J$35</c:f>
              <c:strCache>
                <c:ptCount val="1"/>
                <c:pt idx="0">
                  <c:v>2009</c:v>
                </c:pt>
              </c:strCache>
            </c:strRef>
          </c:tx>
          <c:spPr>
            <a:ln w="28575" cap="rnd">
              <a:solidFill>
                <a:schemeClr val="accent3">
                  <a:lumMod val="60000"/>
                </a:schemeClr>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Correlations!$J$36:$J$57</c:f>
              <c:numCache>
                <c:formatCode>General</c:formatCode>
                <c:ptCount val="22"/>
                <c:pt idx="0">
                  <c:v>0.98481384458183385</c:v>
                </c:pt>
                <c:pt idx="1">
                  <c:v>0.82541438146749035</c:v>
                </c:pt>
                <c:pt idx="2">
                  <c:v>0.70216505989341882</c:v>
                </c:pt>
                <c:pt idx="3">
                  <c:v>0.70973803887904063</c:v>
                </c:pt>
                <c:pt idx="4">
                  <c:v>0.70812563745572443</c:v>
                </c:pt>
                <c:pt idx="5">
                  <c:v>0.69595370991917305</c:v>
                </c:pt>
                <c:pt idx="6">
                  <c:v>0.60264074665805767</c:v>
                </c:pt>
                <c:pt idx="7">
                  <c:v>7.8927403999947174E-2</c:v>
                </c:pt>
                <c:pt idx="8">
                  <c:v>0.25829858262268363</c:v>
                </c:pt>
                <c:pt idx="9">
                  <c:v>7.030594008516608E-2</c:v>
                </c:pt>
                <c:pt idx="10">
                  <c:v>0.25504515982591225</c:v>
                </c:pt>
                <c:pt idx="11">
                  <c:v>0.25367529880995293</c:v>
                </c:pt>
                <c:pt idx="12">
                  <c:v>0.33166304017318804</c:v>
                </c:pt>
                <c:pt idx="13">
                  <c:v>0.20091478235475912</c:v>
                </c:pt>
                <c:pt idx="14">
                  <c:v>0.21425001613892433</c:v>
                </c:pt>
                <c:pt idx="15">
                  <c:v>0.14512492984091105</c:v>
                </c:pt>
                <c:pt idx="16">
                  <c:v>0.7893731548095495</c:v>
                </c:pt>
                <c:pt idx="17">
                  <c:v>0.79087565504972435</c:v>
                </c:pt>
                <c:pt idx="18">
                  <c:v>0.73987461480531524</c:v>
                </c:pt>
                <c:pt idx="19">
                  <c:v>0.63155476604129701</c:v>
                </c:pt>
                <c:pt idx="20">
                  <c:v>0.40283528079311859</c:v>
                </c:pt>
                <c:pt idx="21">
                  <c:v>0.31975698026037841</c:v>
                </c:pt>
              </c:numCache>
            </c:numRef>
          </c:val>
          <c:smooth val="0"/>
          <c:extLst>
            <c:ext xmlns:c16="http://schemas.microsoft.com/office/drawing/2014/chart" uri="{C3380CC4-5D6E-409C-BE32-E72D297353CC}">
              <c16:uniqueId val="{00000008-6CAD-4FD2-9D04-F08CCC33491C}"/>
            </c:ext>
          </c:extLst>
        </c:ser>
        <c:ser>
          <c:idx val="9"/>
          <c:order val="9"/>
          <c:tx>
            <c:strRef>
              <c:f>Correlations!$K$35</c:f>
              <c:strCache>
                <c:ptCount val="1"/>
                <c:pt idx="0">
                  <c:v>2010</c:v>
                </c:pt>
              </c:strCache>
            </c:strRef>
          </c:tx>
          <c:spPr>
            <a:ln w="28575" cap="rnd">
              <a:solidFill>
                <a:schemeClr val="accent4">
                  <a:lumMod val="60000"/>
                </a:schemeClr>
              </a:solidFill>
              <a:round/>
            </a:ln>
            <a:effectLst/>
          </c:spPr>
          <c:marker>
            <c:symbol val="none"/>
          </c:marker>
          <c:cat>
            <c:strRef>
              <c:f>Correlations!$A$36:$A$57</c:f>
              <c:strCache>
                <c:ptCount val="22"/>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KOSPI Composite Index</c:v>
                </c:pt>
                <c:pt idx="15">
                  <c:v>TSEC weighted index</c:v>
                </c:pt>
                <c:pt idx="16">
                  <c:v>IBOVESPA </c:v>
                </c:pt>
                <c:pt idx="17">
                  <c:v>IPC MEXICO</c:v>
                </c:pt>
                <c:pt idx="18">
                  <c:v>MERVAL </c:v>
                </c:pt>
                <c:pt idx="19">
                  <c:v>IPSA SANTIAGO DE CHILE</c:v>
                </c:pt>
                <c:pt idx="20">
                  <c:v>S&amp;P/NZX 50 INDEX GROSS</c:v>
                </c:pt>
                <c:pt idx="21">
                  <c:v>NIFTY 50</c:v>
                </c:pt>
              </c:strCache>
            </c:strRef>
          </c:cat>
          <c:val>
            <c:numRef>
              <c:f>Correlations!$K$36:$K$57</c:f>
              <c:numCache>
                <c:formatCode>General</c:formatCode>
                <c:ptCount val="22"/>
                <c:pt idx="0">
                  <c:v>0.98477988286198082</c:v>
                </c:pt>
                <c:pt idx="1">
                  <c:v>0.81210627708483485</c:v>
                </c:pt>
                <c:pt idx="2">
                  <c:v>0.69273362965153296</c:v>
                </c:pt>
                <c:pt idx="3">
                  <c:v>0.675376828680747</c:v>
                </c:pt>
                <c:pt idx="4">
                  <c:v>0.69624828951698259</c:v>
                </c:pt>
                <c:pt idx="5">
                  <c:v>0.69022171072892413</c:v>
                </c:pt>
                <c:pt idx="6">
                  <c:v>0.65163122601345236</c:v>
                </c:pt>
                <c:pt idx="7">
                  <c:v>0.19374431779737</c:v>
                </c:pt>
                <c:pt idx="8">
                  <c:v>0.24654403918435217</c:v>
                </c:pt>
                <c:pt idx="9">
                  <c:v>0.17964859353816862</c:v>
                </c:pt>
                <c:pt idx="10">
                  <c:v>0.38192402056771779</c:v>
                </c:pt>
                <c:pt idx="11">
                  <c:v>0.38525785086740716</c:v>
                </c:pt>
                <c:pt idx="12">
                  <c:v>0.29608753264138021</c:v>
                </c:pt>
                <c:pt idx="13">
                  <c:v>0.19642322755510783</c:v>
                </c:pt>
                <c:pt idx="14">
                  <c:v>0.2235889730144536</c:v>
                </c:pt>
                <c:pt idx="15">
                  <c:v>0.19339905490733345</c:v>
                </c:pt>
                <c:pt idx="16">
                  <c:v>0.72661500460982975</c:v>
                </c:pt>
                <c:pt idx="17">
                  <c:v>0.76075936120461496</c:v>
                </c:pt>
                <c:pt idx="18">
                  <c:v>0.72536945748377368</c:v>
                </c:pt>
                <c:pt idx="19">
                  <c:v>0.51683726175430156</c:v>
                </c:pt>
                <c:pt idx="20">
                  <c:v>0.47639273850169533</c:v>
                </c:pt>
                <c:pt idx="21">
                  <c:v>0.29795424341840815</c:v>
                </c:pt>
              </c:numCache>
            </c:numRef>
          </c:val>
          <c:smooth val="0"/>
          <c:extLst>
            <c:ext xmlns:c16="http://schemas.microsoft.com/office/drawing/2014/chart" uri="{C3380CC4-5D6E-409C-BE32-E72D297353CC}">
              <c16:uniqueId val="{00000009-6CAD-4FD2-9D04-F08CCC33491C}"/>
            </c:ext>
          </c:extLst>
        </c:ser>
        <c:dLbls>
          <c:showLegendKey val="0"/>
          <c:showVal val="0"/>
          <c:showCatName val="0"/>
          <c:showSerName val="0"/>
          <c:showPercent val="0"/>
          <c:showBubbleSize val="0"/>
        </c:dLbls>
        <c:smooth val="0"/>
        <c:axId val="396562896"/>
        <c:axId val="396563224"/>
      </c:lineChart>
      <c:catAx>
        <c:axId val="39656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563224"/>
        <c:crosses val="autoZero"/>
        <c:auto val="1"/>
        <c:lblAlgn val="ctr"/>
        <c:lblOffset val="100"/>
        <c:noMultiLvlLbl val="0"/>
      </c:catAx>
      <c:valAx>
        <c:axId val="396563224"/>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562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Correlation</a:t>
            </a:r>
            <a:r>
              <a:rPr lang="en-CA" baseline="0"/>
              <a:t> Between (2011 - 2018)</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Correlations!$B$60</c:f>
              <c:strCache>
                <c:ptCount val="1"/>
                <c:pt idx="0">
                  <c:v>2011</c:v>
                </c:pt>
              </c:strCache>
            </c:strRef>
          </c:tx>
          <c:spPr>
            <a:ln w="28575" cap="rnd">
              <a:solidFill>
                <a:schemeClr val="accent1"/>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Correlations!$B$61:$B$83</c:f>
              <c:numCache>
                <c:formatCode>General</c:formatCode>
                <c:ptCount val="23"/>
                <c:pt idx="0">
                  <c:v>0.98456011984140235</c:v>
                </c:pt>
                <c:pt idx="1">
                  <c:v>0.79519191248857413</c:v>
                </c:pt>
                <c:pt idx="2">
                  <c:v>0.7530007227320471</c:v>
                </c:pt>
                <c:pt idx="3">
                  <c:v>0.76043418083993419</c:v>
                </c:pt>
                <c:pt idx="4">
                  <c:v>0.73201689162944295</c:v>
                </c:pt>
                <c:pt idx="5">
                  <c:v>0.75172102386941331</c:v>
                </c:pt>
                <c:pt idx="6">
                  <c:v>0.7072451962259696</c:v>
                </c:pt>
                <c:pt idx="7">
                  <c:v>0.1349974406295745</c:v>
                </c:pt>
                <c:pt idx="8">
                  <c:v>0.14051434679947297</c:v>
                </c:pt>
                <c:pt idx="9">
                  <c:v>9.1996080954102499E-2</c:v>
                </c:pt>
                <c:pt idx="10">
                  <c:v>0.39809896975150538</c:v>
                </c:pt>
                <c:pt idx="11">
                  <c:v>0.38761413232163044</c:v>
                </c:pt>
                <c:pt idx="12">
                  <c:v>0.25359279476513391</c:v>
                </c:pt>
                <c:pt idx="13">
                  <c:v>0.16401727746276051</c:v>
                </c:pt>
                <c:pt idx="14">
                  <c:v>0.42825953313541648</c:v>
                </c:pt>
                <c:pt idx="15">
                  <c:v>0.24815928144495616</c:v>
                </c:pt>
                <c:pt idx="16">
                  <c:v>0.2304544502538094</c:v>
                </c:pt>
                <c:pt idx="17">
                  <c:v>0.77060474540954682</c:v>
                </c:pt>
                <c:pt idx="18">
                  <c:v>0.79390110740223108</c:v>
                </c:pt>
                <c:pt idx="19">
                  <c:v>0.60291491131703712</c:v>
                </c:pt>
                <c:pt idx="20">
                  <c:v>0.77128863305482664</c:v>
                </c:pt>
                <c:pt idx="21">
                  <c:v>0.25714839632838765</c:v>
                </c:pt>
              </c:numCache>
            </c:numRef>
          </c:val>
          <c:smooth val="0"/>
          <c:extLst>
            <c:ext xmlns:c16="http://schemas.microsoft.com/office/drawing/2014/chart" uri="{C3380CC4-5D6E-409C-BE32-E72D297353CC}">
              <c16:uniqueId val="{00000000-1E7B-4A4C-ADBA-CB6FA822A28C}"/>
            </c:ext>
          </c:extLst>
        </c:ser>
        <c:ser>
          <c:idx val="1"/>
          <c:order val="1"/>
          <c:tx>
            <c:strRef>
              <c:f>Correlations!$C$60</c:f>
              <c:strCache>
                <c:ptCount val="1"/>
                <c:pt idx="0">
                  <c:v>2012</c:v>
                </c:pt>
              </c:strCache>
            </c:strRef>
          </c:tx>
          <c:spPr>
            <a:ln w="28575" cap="rnd">
              <a:solidFill>
                <a:schemeClr val="accent2"/>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Correlations!$C$61:$C$83</c:f>
              <c:numCache>
                <c:formatCode>General</c:formatCode>
                <c:ptCount val="23"/>
                <c:pt idx="0">
                  <c:v>0.96595797742530587</c:v>
                </c:pt>
                <c:pt idx="1">
                  <c:v>0.76051728578702071</c:v>
                </c:pt>
                <c:pt idx="2">
                  <c:v>0.66131212790013649</c:v>
                </c:pt>
                <c:pt idx="3">
                  <c:v>0.69277374973666317</c:v>
                </c:pt>
                <c:pt idx="4">
                  <c:v>0.65852516962360463</c:v>
                </c:pt>
                <c:pt idx="5">
                  <c:v>0.67059241897480293</c:v>
                </c:pt>
                <c:pt idx="6">
                  <c:v>0.65428343390886978</c:v>
                </c:pt>
                <c:pt idx="7">
                  <c:v>0.1858509043952298</c:v>
                </c:pt>
                <c:pt idx="8">
                  <c:v>0.21306836059444903</c:v>
                </c:pt>
                <c:pt idx="9">
                  <c:v>0.13930962508234312</c:v>
                </c:pt>
                <c:pt idx="10">
                  <c:v>0.30977757666055555</c:v>
                </c:pt>
                <c:pt idx="11">
                  <c:v>0.31185741815101486</c:v>
                </c:pt>
                <c:pt idx="12">
                  <c:v>0.24376871956003071</c:v>
                </c:pt>
                <c:pt idx="13">
                  <c:v>0.26107747605558279</c:v>
                </c:pt>
                <c:pt idx="14">
                  <c:v>0.17458598547015836</c:v>
                </c:pt>
                <c:pt idx="15">
                  <c:v>0.22457374271230104</c:v>
                </c:pt>
                <c:pt idx="16">
                  <c:v>0.17922414700724579</c:v>
                </c:pt>
                <c:pt idx="17">
                  <c:v>0.69578026379861369</c:v>
                </c:pt>
                <c:pt idx="18">
                  <c:v>0.58336178622042989</c:v>
                </c:pt>
                <c:pt idx="19">
                  <c:v>0.46524150310160178</c:v>
                </c:pt>
                <c:pt idx="20">
                  <c:v>0.4380905427952182</c:v>
                </c:pt>
                <c:pt idx="21">
                  <c:v>0.23305206760812405</c:v>
                </c:pt>
              </c:numCache>
            </c:numRef>
          </c:val>
          <c:smooth val="0"/>
          <c:extLst>
            <c:ext xmlns:c16="http://schemas.microsoft.com/office/drawing/2014/chart" uri="{C3380CC4-5D6E-409C-BE32-E72D297353CC}">
              <c16:uniqueId val="{00000001-1E7B-4A4C-ADBA-CB6FA822A28C}"/>
            </c:ext>
          </c:extLst>
        </c:ser>
        <c:ser>
          <c:idx val="2"/>
          <c:order val="2"/>
          <c:tx>
            <c:strRef>
              <c:f>Correlations!$D$60</c:f>
              <c:strCache>
                <c:ptCount val="1"/>
                <c:pt idx="0">
                  <c:v>2013</c:v>
                </c:pt>
              </c:strCache>
            </c:strRef>
          </c:tx>
          <c:spPr>
            <a:ln w="28575" cap="rnd">
              <a:solidFill>
                <a:schemeClr val="accent3"/>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Correlations!$D$61:$D$83</c:f>
              <c:numCache>
                <c:formatCode>General</c:formatCode>
                <c:ptCount val="23"/>
                <c:pt idx="0">
                  <c:v>0.9525222807767153</c:v>
                </c:pt>
                <c:pt idx="1">
                  <c:v>0.69344523335619113</c:v>
                </c:pt>
                <c:pt idx="2">
                  <c:v>0.58759413193722387</c:v>
                </c:pt>
                <c:pt idx="3">
                  <c:v>0.5330152785185458</c:v>
                </c:pt>
                <c:pt idx="4">
                  <c:v>0.57052896171512402</c:v>
                </c:pt>
                <c:pt idx="5">
                  <c:v>0.60066192282341535</c:v>
                </c:pt>
                <c:pt idx="6">
                  <c:v>0.58502443790130121</c:v>
                </c:pt>
                <c:pt idx="7">
                  <c:v>8.8405667332833796E-2</c:v>
                </c:pt>
                <c:pt idx="8">
                  <c:v>0.21506116252984489</c:v>
                </c:pt>
                <c:pt idx="9">
                  <c:v>9.393502879384584E-2</c:v>
                </c:pt>
                <c:pt idx="10">
                  <c:v>0.28985753668109171</c:v>
                </c:pt>
                <c:pt idx="11">
                  <c:v>0.29110001038983263</c:v>
                </c:pt>
                <c:pt idx="12">
                  <c:v>0.29765611948810061</c:v>
                </c:pt>
                <c:pt idx="13">
                  <c:v>9.9633613183114408E-2</c:v>
                </c:pt>
                <c:pt idx="14">
                  <c:v>0.37228302120926127</c:v>
                </c:pt>
                <c:pt idx="15">
                  <c:v>0.16180962687980038</c:v>
                </c:pt>
                <c:pt idx="16">
                  <c:v>7.3993556826832549E-2</c:v>
                </c:pt>
                <c:pt idx="17">
                  <c:v>0.40888550400401569</c:v>
                </c:pt>
                <c:pt idx="18">
                  <c:v>0.52470490988521901</c:v>
                </c:pt>
                <c:pt idx="19">
                  <c:v>0.29340554160304</c:v>
                </c:pt>
                <c:pt idx="20">
                  <c:v>0.26309535275563273</c:v>
                </c:pt>
                <c:pt idx="21">
                  <c:v>0.2931181098435795</c:v>
                </c:pt>
                <c:pt idx="22">
                  <c:v>0.36806677799404014</c:v>
                </c:pt>
              </c:numCache>
            </c:numRef>
          </c:val>
          <c:smooth val="0"/>
          <c:extLst>
            <c:ext xmlns:c16="http://schemas.microsoft.com/office/drawing/2014/chart" uri="{C3380CC4-5D6E-409C-BE32-E72D297353CC}">
              <c16:uniqueId val="{00000002-1E7B-4A4C-ADBA-CB6FA822A28C}"/>
            </c:ext>
          </c:extLst>
        </c:ser>
        <c:ser>
          <c:idx val="3"/>
          <c:order val="3"/>
          <c:tx>
            <c:strRef>
              <c:f>Correlations!$E$60</c:f>
              <c:strCache>
                <c:ptCount val="1"/>
                <c:pt idx="0">
                  <c:v>2014</c:v>
                </c:pt>
              </c:strCache>
            </c:strRef>
          </c:tx>
          <c:spPr>
            <a:ln w="28575" cap="rnd">
              <a:solidFill>
                <a:schemeClr val="accent4"/>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Correlations!$E$61:$E$83</c:f>
              <c:numCache>
                <c:formatCode>General</c:formatCode>
                <c:ptCount val="23"/>
                <c:pt idx="0">
                  <c:v>0.96294310009551343</c:v>
                </c:pt>
                <c:pt idx="1">
                  <c:v>0.68571843098814123</c:v>
                </c:pt>
                <c:pt idx="2">
                  <c:v>0.56838515618721785</c:v>
                </c:pt>
                <c:pt idx="3">
                  <c:v>0.51706037718148012</c:v>
                </c:pt>
                <c:pt idx="4">
                  <c:v>0.56512603028345243</c:v>
                </c:pt>
                <c:pt idx="5">
                  <c:v>0.57321752075717225</c:v>
                </c:pt>
                <c:pt idx="6">
                  <c:v>0.53608893908439692</c:v>
                </c:pt>
                <c:pt idx="7">
                  <c:v>0.10955332013363411</c:v>
                </c:pt>
                <c:pt idx="8">
                  <c:v>0.12566091465628473</c:v>
                </c:pt>
                <c:pt idx="9">
                  <c:v>-2.87079348965276E-2</c:v>
                </c:pt>
                <c:pt idx="10">
                  <c:v>0.2440786154177875</c:v>
                </c:pt>
                <c:pt idx="11">
                  <c:v>0.25568787831874218</c:v>
                </c:pt>
                <c:pt idx="12">
                  <c:v>0.17640122366589889</c:v>
                </c:pt>
                <c:pt idx="13">
                  <c:v>1.6902541090138411E-2</c:v>
                </c:pt>
                <c:pt idx="14">
                  <c:v>0.41687329440809201</c:v>
                </c:pt>
                <c:pt idx="15">
                  <c:v>3.3519052840346147E-2</c:v>
                </c:pt>
                <c:pt idx="16">
                  <c:v>0.14328111591371684</c:v>
                </c:pt>
                <c:pt idx="17">
                  <c:v>0.26956469751518042</c:v>
                </c:pt>
                <c:pt idx="18">
                  <c:v>0.57231711978398048</c:v>
                </c:pt>
                <c:pt idx="19">
                  <c:v>0.40400738688838517</c:v>
                </c:pt>
                <c:pt idx="20">
                  <c:v>0.35374865172608266</c:v>
                </c:pt>
                <c:pt idx="21">
                  <c:v>0.17201728722508841</c:v>
                </c:pt>
                <c:pt idx="22">
                  <c:v>0.22988834762412216</c:v>
                </c:pt>
              </c:numCache>
            </c:numRef>
          </c:val>
          <c:smooth val="0"/>
          <c:extLst>
            <c:ext xmlns:c16="http://schemas.microsoft.com/office/drawing/2014/chart" uri="{C3380CC4-5D6E-409C-BE32-E72D297353CC}">
              <c16:uniqueId val="{00000003-1E7B-4A4C-ADBA-CB6FA822A28C}"/>
            </c:ext>
          </c:extLst>
        </c:ser>
        <c:ser>
          <c:idx val="4"/>
          <c:order val="4"/>
          <c:tx>
            <c:strRef>
              <c:f>Correlations!$F$60</c:f>
              <c:strCache>
                <c:ptCount val="1"/>
                <c:pt idx="0">
                  <c:v>2015</c:v>
                </c:pt>
              </c:strCache>
            </c:strRef>
          </c:tx>
          <c:spPr>
            <a:ln w="28575" cap="rnd">
              <a:solidFill>
                <a:schemeClr val="accent5"/>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Correlations!$F$61:$F$83</c:f>
              <c:numCache>
                <c:formatCode>General</c:formatCode>
                <c:ptCount val="23"/>
                <c:pt idx="0">
                  <c:v>0.9821485490473012</c:v>
                </c:pt>
                <c:pt idx="1">
                  <c:v>0.77368327398698111</c:v>
                </c:pt>
                <c:pt idx="2">
                  <c:v>0.54126891094504126</c:v>
                </c:pt>
                <c:pt idx="3">
                  <c:v>0.52003842310001092</c:v>
                </c:pt>
                <c:pt idx="4">
                  <c:v>0.53090273419648293</c:v>
                </c:pt>
                <c:pt idx="5">
                  <c:v>0.53898567887482074</c:v>
                </c:pt>
                <c:pt idx="6">
                  <c:v>0.51985548758082234</c:v>
                </c:pt>
                <c:pt idx="7">
                  <c:v>0.23986752179232534</c:v>
                </c:pt>
                <c:pt idx="8">
                  <c:v>0.27712458701822956</c:v>
                </c:pt>
                <c:pt idx="9">
                  <c:v>0.21466222740010232</c:v>
                </c:pt>
                <c:pt idx="10">
                  <c:v>0.32934775966729812</c:v>
                </c:pt>
                <c:pt idx="11">
                  <c:v>0.33388807891581318</c:v>
                </c:pt>
                <c:pt idx="12">
                  <c:v>0.31595120854666087</c:v>
                </c:pt>
                <c:pt idx="13">
                  <c:v>0.27452789162288221</c:v>
                </c:pt>
                <c:pt idx="14">
                  <c:v>0.28481041065377311</c:v>
                </c:pt>
                <c:pt idx="15">
                  <c:v>0.24824955421053374</c:v>
                </c:pt>
                <c:pt idx="16">
                  <c:v>0.2854286479101012</c:v>
                </c:pt>
                <c:pt idx="17">
                  <c:v>0.47540363142054726</c:v>
                </c:pt>
                <c:pt idx="18">
                  <c:v>0.64967635859908712</c:v>
                </c:pt>
                <c:pt idx="19">
                  <c:v>0.44841836310954525</c:v>
                </c:pt>
                <c:pt idx="20">
                  <c:v>0.52097528475852994</c:v>
                </c:pt>
                <c:pt idx="21">
                  <c:v>0.32654269645078315</c:v>
                </c:pt>
                <c:pt idx="22">
                  <c:v>0.29870659215066581</c:v>
                </c:pt>
              </c:numCache>
            </c:numRef>
          </c:val>
          <c:smooth val="0"/>
          <c:extLst>
            <c:ext xmlns:c16="http://schemas.microsoft.com/office/drawing/2014/chart" uri="{C3380CC4-5D6E-409C-BE32-E72D297353CC}">
              <c16:uniqueId val="{00000004-1E7B-4A4C-ADBA-CB6FA822A28C}"/>
            </c:ext>
          </c:extLst>
        </c:ser>
        <c:ser>
          <c:idx val="5"/>
          <c:order val="5"/>
          <c:tx>
            <c:strRef>
              <c:f>Correlations!$G$60</c:f>
              <c:strCache>
                <c:ptCount val="1"/>
                <c:pt idx="0">
                  <c:v>2016</c:v>
                </c:pt>
              </c:strCache>
            </c:strRef>
          </c:tx>
          <c:spPr>
            <a:ln w="28575" cap="rnd">
              <a:solidFill>
                <a:schemeClr val="accent6"/>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Correlations!$G$61:$G$83</c:f>
              <c:numCache>
                <c:formatCode>General</c:formatCode>
                <c:ptCount val="23"/>
                <c:pt idx="0">
                  <c:v>0.96968604566601047</c:v>
                </c:pt>
                <c:pt idx="1">
                  <c:v>0.7354249732556567</c:v>
                </c:pt>
                <c:pt idx="2">
                  <c:v>0.65220836937751947</c:v>
                </c:pt>
                <c:pt idx="3">
                  <c:v>0.64225799288468377</c:v>
                </c:pt>
                <c:pt idx="4">
                  <c:v>0.62521551682020005</c:v>
                </c:pt>
                <c:pt idx="5">
                  <c:v>0.66875990933511054</c:v>
                </c:pt>
                <c:pt idx="6">
                  <c:v>0.67362035244852581</c:v>
                </c:pt>
                <c:pt idx="7">
                  <c:v>0.19578846634743322</c:v>
                </c:pt>
                <c:pt idx="8">
                  <c:v>0.22850933497948869</c:v>
                </c:pt>
                <c:pt idx="9">
                  <c:v>0.1373741506477017</c:v>
                </c:pt>
                <c:pt idx="10">
                  <c:v>0.32921060747872966</c:v>
                </c:pt>
                <c:pt idx="11">
                  <c:v>0.32879819582459879</c:v>
                </c:pt>
                <c:pt idx="12">
                  <c:v>0.40403111874450193</c:v>
                </c:pt>
                <c:pt idx="13">
                  <c:v>9.361548495076398E-2</c:v>
                </c:pt>
                <c:pt idx="14">
                  <c:v>0.24728862848663496</c:v>
                </c:pt>
                <c:pt idx="15">
                  <c:v>0.2133959209035047</c:v>
                </c:pt>
                <c:pt idx="16">
                  <c:v>0.16510230532721892</c:v>
                </c:pt>
                <c:pt idx="17">
                  <c:v>0.52056863480125382</c:v>
                </c:pt>
                <c:pt idx="18">
                  <c:v>0.59365276682632162</c:v>
                </c:pt>
                <c:pt idx="19">
                  <c:v>0.42453040080167187</c:v>
                </c:pt>
                <c:pt idx="20">
                  <c:v>0.51384564225067786</c:v>
                </c:pt>
                <c:pt idx="21">
                  <c:v>0.40419202952256289</c:v>
                </c:pt>
                <c:pt idx="22">
                  <c:v>0.37759317599656572</c:v>
                </c:pt>
              </c:numCache>
            </c:numRef>
          </c:val>
          <c:smooth val="0"/>
          <c:extLst>
            <c:ext xmlns:c16="http://schemas.microsoft.com/office/drawing/2014/chart" uri="{C3380CC4-5D6E-409C-BE32-E72D297353CC}">
              <c16:uniqueId val="{00000005-1E7B-4A4C-ADBA-CB6FA822A28C}"/>
            </c:ext>
          </c:extLst>
        </c:ser>
        <c:ser>
          <c:idx val="6"/>
          <c:order val="6"/>
          <c:tx>
            <c:strRef>
              <c:f>Correlations!$H$60</c:f>
              <c:strCache>
                <c:ptCount val="1"/>
                <c:pt idx="0">
                  <c:v>2017</c:v>
                </c:pt>
              </c:strCache>
            </c:strRef>
          </c:tx>
          <c:spPr>
            <a:ln w="28575" cap="rnd">
              <a:solidFill>
                <a:schemeClr val="accent1">
                  <a:lumMod val="60000"/>
                </a:schemeClr>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Correlations!$H$61:$H$83</c:f>
              <c:numCache>
                <c:formatCode>General</c:formatCode>
                <c:ptCount val="23"/>
                <c:pt idx="0">
                  <c:v>0.90119978306528981</c:v>
                </c:pt>
                <c:pt idx="1">
                  <c:v>0.60667358805206761</c:v>
                </c:pt>
                <c:pt idx="2">
                  <c:v>0.56360012954811867</c:v>
                </c:pt>
                <c:pt idx="3">
                  <c:v>0.56764581760789001</c:v>
                </c:pt>
                <c:pt idx="4">
                  <c:v>0.57816242027755393</c:v>
                </c:pt>
                <c:pt idx="5">
                  <c:v>0.56986999828892337</c:v>
                </c:pt>
                <c:pt idx="6">
                  <c:v>0.50081886094676098</c:v>
                </c:pt>
                <c:pt idx="7">
                  <c:v>0.26586885088714268</c:v>
                </c:pt>
                <c:pt idx="8">
                  <c:v>0.18938174440167818</c:v>
                </c:pt>
                <c:pt idx="9">
                  <c:v>2.1900023568788489E-3</c:v>
                </c:pt>
                <c:pt idx="10">
                  <c:v>0.3317052085238264</c:v>
                </c:pt>
                <c:pt idx="11">
                  <c:v>0.33176199603923306</c:v>
                </c:pt>
                <c:pt idx="12">
                  <c:v>0.15453952728331363</c:v>
                </c:pt>
                <c:pt idx="13">
                  <c:v>-3.9461065911987156E-2</c:v>
                </c:pt>
                <c:pt idx="14">
                  <c:v>0.30390160601961136</c:v>
                </c:pt>
                <c:pt idx="15">
                  <c:v>9.335488221199903E-2</c:v>
                </c:pt>
                <c:pt idx="16">
                  <c:v>-3.1604738271969524E-2</c:v>
                </c:pt>
                <c:pt idx="17">
                  <c:v>0.32285450403187371</c:v>
                </c:pt>
                <c:pt idx="18">
                  <c:v>0.35773351712104623</c:v>
                </c:pt>
                <c:pt idx="19">
                  <c:v>0.27047516726622123</c:v>
                </c:pt>
                <c:pt idx="20">
                  <c:v>0.20058427390127836</c:v>
                </c:pt>
                <c:pt idx="21">
                  <c:v>0.1739006678685629</c:v>
                </c:pt>
                <c:pt idx="22">
                  <c:v>0.17904344904380895</c:v>
                </c:pt>
              </c:numCache>
            </c:numRef>
          </c:val>
          <c:smooth val="0"/>
          <c:extLst>
            <c:ext xmlns:c16="http://schemas.microsoft.com/office/drawing/2014/chart" uri="{C3380CC4-5D6E-409C-BE32-E72D297353CC}">
              <c16:uniqueId val="{00000006-1E7B-4A4C-ADBA-CB6FA822A28C}"/>
            </c:ext>
          </c:extLst>
        </c:ser>
        <c:ser>
          <c:idx val="7"/>
          <c:order val="7"/>
          <c:tx>
            <c:strRef>
              <c:f>Correlations!$I$60</c:f>
              <c:strCache>
                <c:ptCount val="1"/>
                <c:pt idx="0">
                  <c:v>2018*</c:v>
                </c:pt>
              </c:strCache>
            </c:strRef>
          </c:tx>
          <c:spPr>
            <a:ln w="28575" cap="rnd">
              <a:solidFill>
                <a:schemeClr val="accent2">
                  <a:lumMod val="60000"/>
                </a:schemeClr>
              </a:solidFill>
              <a:round/>
            </a:ln>
            <a:effectLst/>
          </c:spPr>
          <c:marker>
            <c:symbol val="none"/>
          </c:marker>
          <c:cat>
            <c:strRef>
              <c:f>Correlations!$A$61:$A$83</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cat>
          <c:val>
            <c:numRef>
              <c:f>Correlations!$I$61:$I$83</c:f>
              <c:numCache>
                <c:formatCode>General</c:formatCode>
                <c:ptCount val="23"/>
                <c:pt idx="0">
                  <c:v>0.97545374821776876</c:v>
                </c:pt>
                <c:pt idx="1">
                  <c:v>0.80829605532968762</c:v>
                </c:pt>
                <c:pt idx="2">
                  <c:v>0.45910487351980134</c:v>
                </c:pt>
                <c:pt idx="3">
                  <c:v>0.42862058369340422</c:v>
                </c:pt>
                <c:pt idx="4">
                  <c:v>0.45767303801936082</c:v>
                </c:pt>
                <c:pt idx="5">
                  <c:v>0.45888712678596383</c:v>
                </c:pt>
                <c:pt idx="6">
                  <c:v>0.41630530329149518</c:v>
                </c:pt>
                <c:pt idx="7">
                  <c:v>4.0324026863935977E-2</c:v>
                </c:pt>
                <c:pt idx="8">
                  <c:v>7.6701119307732601E-2</c:v>
                </c:pt>
                <c:pt idx="9">
                  <c:v>5.1665483884495496E-2</c:v>
                </c:pt>
                <c:pt idx="10">
                  <c:v>0.33629088729196216</c:v>
                </c:pt>
                <c:pt idx="11">
                  <c:v>0.35756249583579219</c:v>
                </c:pt>
                <c:pt idx="12">
                  <c:v>0.23617108810319229</c:v>
                </c:pt>
                <c:pt idx="13">
                  <c:v>3.6610501110413633E-2</c:v>
                </c:pt>
                <c:pt idx="14">
                  <c:v>0.1093938749754981</c:v>
                </c:pt>
                <c:pt idx="15">
                  <c:v>0.22052597522531561</c:v>
                </c:pt>
                <c:pt idx="16">
                  <c:v>4.16092782325461E-2</c:v>
                </c:pt>
                <c:pt idx="17">
                  <c:v>0.58049250184838175</c:v>
                </c:pt>
                <c:pt idx="18">
                  <c:v>0.43415908649316554</c:v>
                </c:pt>
                <c:pt idx="19">
                  <c:v>0.44907434019527914</c:v>
                </c:pt>
                <c:pt idx="20">
                  <c:v>0.52405514408096088</c:v>
                </c:pt>
                <c:pt idx="21">
                  <c:v>0.24634638664478672</c:v>
                </c:pt>
                <c:pt idx="22">
                  <c:v>0.25248341020336867</c:v>
                </c:pt>
              </c:numCache>
            </c:numRef>
          </c:val>
          <c:smooth val="0"/>
          <c:extLst>
            <c:ext xmlns:c16="http://schemas.microsoft.com/office/drawing/2014/chart" uri="{C3380CC4-5D6E-409C-BE32-E72D297353CC}">
              <c16:uniqueId val="{00000007-1E7B-4A4C-ADBA-CB6FA822A28C}"/>
            </c:ext>
          </c:extLst>
        </c:ser>
        <c:dLbls>
          <c:showLegendKey val="0"/>
          <c:showVal val="0"/>
          <c:showCatName val="0"/>
          <c:showSerName val="0"/>
          <c:showPercent val="0"/>
          <c:showBubbleSize val="0"/>
        </c:dLbls>
        <c:smooth val="0"/>
        <c:axId val="425781056"/>
        <c:axId val="509906304"/>
      </c:lineChart>
      <c:catAx>
        <c:axId val="42578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906304"/>
        <c:crosses val="autoZero"/>
        <c:auto val="1"/>
        <c:lblAlgn val="ctr"/>
        <c:lblOffset val="100"/>
        <c:noMultiLvlLbl val="0"/>
      </c:catAx>
      <c:valAx>
        <c:axId val="509906304"/>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781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Combined Averages -  (1981 - 2018)</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Correlations!$B$89</c:f>
              <c:strCache>
                <c:ptCount val="1"/>
                <c:pt idx="0">
                  <c:v>Period 1</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Correlations!$A$90:$A$112</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xVal>
          <c:yVal>
            <c:numRef>
              <c:f>(Correlations!$B$90,Correlations!$B$91,Correlations!$B$93,Correlations!$B$94,Correlations!$B$97,Correlations!$B$98,Correlations!$B$101)</c:f>
              <c:numCache>
                <c:formatCode>General</c:formatCode>
                <c:ptCount val="7"/>
                <c:pt idx="0">
                  <c:v>0.97344539989000267</c:v>
                </c:pt>
                <c:pt idx="1">
                  <c:v>0.12562874328238105</c:v>
                </c:pt>
                <c:pt idx="2">
                  <c:v>-2.3002374101573481E-2</c:v>
                </c:pt>
                <c:pt idx="3">
                  <c:v>0.24227155741225506</c:v>
                </c:pt>
                <c:pt idx="4">
                  <c:v>3.3663028822612295E-2</c:v>
                </c:pt>
                <c:pt idx="5">
                  <c:v>0.22986315655819947</c:v>
                </c:pt>
                <c:pt idx="6">
                  <c:v>-2.2430645018987127E-2</c:v>
                </c:pt>
              </c:numCache>
            </c:numRef>
          </c:yVal>
          <c:smooth val="1"/>
          <c:extLst>
            <c:ext xmlns:c16="http://schemas.microsoft.com/office/drawing/2014/chart" uri="{C3380CC4-5D6E-409C-BE32-E72D297353CC}">
              <c16:uniqueId val="{00000000-A571-4A5F-8617-7DB44490B647}"/>
            </c:ext>
          </c:extLst>
        </c:ser>
        <c:ser>
          <c:idx val="1"/>
          <c:order val="1"/>
          <c:tx>
            <c:strRef>
              <c:f>Correlations!$C$89</c:f>
              <c:strCache>
                <c:ptCount val="1"/>
                <c:pt idx="0">
                  <c:v>Period 2</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strRef>
              <c:f>Correlations!$A$90:$A$112</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xVal>
          <c:yVal>
            <c:numRef>
              <c:f>Correlations!$C$90:$C$112</c:f>
              <c:numCache>
                <c:formatCode>General</c:formatCode>
                <c:ptCount val="23"/>
                <c:pt idx="0">
                  <c:v>0.92455856962884231</c:v>
                </c:pt>
                <c:pt idx="1">
                  <c:v>0.61175764023552304</c:v>
                </c:pt>
                <c:pt idx="2">
                  <c:v>0.32044097560077572</c:v>
                </c:pt>
                <c:pt idx="3">
                  <c:v>0.33027794695440527</c:v>
                </c:pt>
                <c:pt idx="4">
                  <c:v>0.31468182993833038</c:v>
                </c:pt>
                <c:pt idx="5">
                  <c:v>0.39129448945743689</c:v>
                </c:pt>
                <c:pt idx="6">
                  <c:v>0.25785936487534816</c:v>
                </c:pt>
                <c:pt idx="7">
                  <c:v>0.11145765900342119</c:v>
                </c:pt>
                <c:pt idx="8">
                  <c:v>8.2083256324917725E-2</c:v>
                </c:pt>
                <c:pt idx="9">
                  <c:v>-5.3026110535121532E-2</c:v>
                </c:pt>
                <c:pt idx="10">
                  <c:v>0.17880639729515188</c:v>
                </c:pt>
                <c:pt idx="11">
                  <c:v>0.19841812995680611</c:v>
                </c:pt>
                <c:pt idx="12">
                  <c:v>6.5402779296336117E-2</c:v>
                </c:pt>
                <c:pt idx="13">
                  <c:v>-3.3821634955985246E-2</c:v>
                </c:pt>
                <c:pt idx="15">
                  <c:v>9.1462996405027447E-2</c:v>
                </c:pt>
                <c:pt idx="16">
                  <c:v>3.4732077000638822E-2</c:v>
                </c:pt>
                <c:pt idx="17">
                  <c:v>0.53669156951355868</c:v>
                </c:pt>
                <c:pt idx="18">
                  <c:v>0.40174486665897086</c:v>
                </c:pt>
                <c:pt idx="20">
                  <c:v>0.45643531941074961</c:v>
                </c:pt>
              </c:numCache>
            </c:numRef>
          </c:yVal>
          <c:smooth val="1"/>
          <c:extLst>
            <c:ext xmlns:c16="http://schemas.microsoft.com/office/drawing/2014/chart" uri="{C3380CC4-5D6E-409C-BE32-E72D297353CC}">
              <c16:uniqueId val="{00000001-A571-4A5F-8617-7DB44490B647}"/>
            </c:ext>
          </c:extLst>
        </c:ser>
        <c:ser>
          <c:idx val="2"/>
          <c:order val="2"/>
          <c:tx>
            <c:strRef>
              <c:f>Correlations!$D$89</c:f>
              <c:strCache>
                <c:ptCount val="1"/>
                <c:pt idx="0">
                  <c:v>Period 3</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strRef>
              <c:f>Correlations!$A$90:$A$112</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xVal>
          <c:yVal>
            <c:numRef>
              <c:f>Correlations!$D$90:$D$112</c:f>
              <c:numCache>
                <c:formatCode>General</c:formatCode>
                <c:ptCount val="23"/>
                <c:pt idx="0">
                  <c:v>0.97146341435913341</c:v>
                </c:pt>
                <c:pt idx="1">
                  <c:v>0.72178585812917206</c:v>
                </c:pt>
                <c:pt idx="2">
                  <c:v>0.5483983644281899</c:v>
                </c:pt>
                <c:pt idx="3">
                  <c:v>0.59768464709211599</c:v>
                </c:pt>
                <c:pt idx="4">
                  <c:v>0.57145572869238337</c:v>
                </c:pt>
                <c:pt idx="5">
                  <c:v>0.54849604180447875</c:v>
                </c:pt>
                <c:pt idx="6">
                  <c:v>0.49645586990895996</c:v>
                </c:pt>
                <c:pt idx="7">
                  <c:v>0.12917182910279182</c:v>
                </c:pt>
                <c:pt idx="8">
                  <c:v>0.17664597258355913</c:v>
                </c:pt>
                <c:pt idx="9">
                  <c:v>4.0062387834108558E-2</c:v>
                </c:pt>
                <c:pt idx="10">
                  <c:v>0.23283069021156258</c:v>
                </c:pt>
                <c:pt idx="11">
                  <c:v>0.23397735654907378</c:v>
                </c:pt>
                <c:pt idx="12">
                  <c:v>0.16497851312019979</c:v>
                </c:pt>
                <c:pt idx="13">
                  <c:v>8.5752767694873944E-2</c:v>
                </c:pt>
                <c:pt idx="14">
                  <c:v>0.35854978208271437</c:v>
                </c:pt>
                <c:pt idx="15">
                  <c:v>0.16508499126234535</c:v>
                </c:pt>
                <c:pt idx="16">
                  <c:v>0.11465379093350092</c:v>
                </c:pt>
                <c:pt idx="17">
                  <c:v>0.6236149920923264</c:v>
                </c:pt>
                <c:pt idx="18">
                  <c:v>0.67283439827775582</c:v>
                </c:pt>
                <c:pt idx="19">
                  <c:v>0.47337551050464455</c:v>
                </c:pt>
                <c:pt idx="20">
                  <c:v>0.44302777119980979</c:v>
                </c:pt>
                <c:pt idx="21">
                  <c:v>0.29819363263033655</c:v>
                </c:pt>
              </c:numCache>
            </c:numRef>
          </c:yVal>
          <c:smooth val="1"/>
          <c:extLst>
            <c:ext xmlns:c16="http://schemas.microsoft.com/office/drawing/2014/chart" uri="{C3380CC4-5D6E-409C-BE32-E72D297353CC}">
              <c16:uniqueId val="{00000002-A571-4A5F-8617-7DB44490B647}"/>
            </c:ext>
          </c:extLst>
        </c:ser>
        <c:ser>
          <c:idx val="3"/>
          <c:order val="3"/>
          <c:tx>
            <c:strRef>
              <c:f>Correlations!$E$89</c:f>
              <c:strCache>
                <c:ptCount val="1"/>
                <c:pt idx="0">
                  <c:v>Period 4</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strRef>
              <c:f>Correlations!$A$90:$A$112</c:f>
              <c:strCache>
                <c:ptCount val="23"/>
                <c:pt idx="0">
                  <c:v>Dow Jones Indus. Av</c:v>
                </c:pt>
                <c:pt idx="1">
                  <c:v>TSX</c:v>
                </c:pt>
                <c:pt idx="2">
                  <c:v>CAC 40</c:v>
                </c:pt>
                <c:pt idx="3">
                  <c:v>DAX</c:v>
                </c:pt>
                <c:pt idx="4">
                  <c:v>ESTX 50 PR.EUR </c:v>
                </c:pt>
                <c:pt idx="5">
                  <c:v>EURONEXT 100</c:v>
                </c:pt>
                <c:pt idx="6">
                  <c:v>BEL 20</c:v>
                </c:pt>
                <c:pt idx="7">
                  <c:v>Nikkei 225</c:v>
                </c:pt>
                <c:pt idx="8">
                  <c:v>HANG SENG INDEX</c:v>
                </c:pt>
                <c:pt idx="9">
                  <c:v>SSE Composite Index</c:v>
                </c:pt>
                <c:pt idx="10">
                  <c:v>S&amp;P/ASX 200</c:v>
                </c:pt>
                <c:pt idx="11">
                  <c:v>ALL ORDINARIES </c:v>
                </c:pt>
                <c:pt idx="12">
                  <c:v>S&amp;P BSE SENSEX</c:v>
                </c:pt>
                <c:pt idx="13">
                  <c:v>Jakarta Composite Index</c:v>
                </c:pt>
                <c:pt idx="14">
                  <c:v>S&amp;P/NZX 50 INDEX GROSS</c:v>
                </c:pt>
                <c:pt idx="15">
                  <c:v>KOSPI Composite Index</c:v>
                </c:pt>
                <c:pt idx="16">
                  <c:v>TSEC weighted index</c:v>
                </c:pt>
                <c:pt idx="17">
                  <c:v>IBOVESPA </c:v>
                </c:pt>
                <c:pt idx="18">
                  <c:v>IPC MEXICO</c:v>
                </c:pt>
                <c:pt idx="19">
                  <c:v>IPSA SANTIAGO DE CHILE</c:v>
                </c:pt>
                <c:pt idx="20">
                  <c:v>MERVAL </c:v>
                </c:pt>
                <c:pt idx="21">
                  <c:v>NIFTY 50</c:v>
                </c:pt>
                <c:pt idx="22">
                  <c:v>MICEX Index</c:v>
                </c:pt>
              </c:strCache>
            </c:strRef>
          </c:xVal>
          <c:yVal>
            <c:numRef>
              <c:f>Correlations!$E$90:$E$112</c:f>
              <c:numCache>
                <c:formatCode>General</c:formatCode>
                <c:ptCount val="23"/>
                <c:pt idx="0">
                  <c:v>0.9618089505169134</c:v>
                </c:pt>
                <c:pt idx="1">
                  <c:v>0.73236884415554004</c:v>
                </c:pt>
                <c:pt idx="2">
                  <c:v>0.59830930276838834</c:v>
                </c:pt>
                <c:pt idx="3">
                  <c:v>0.58273080044532655</c:v>
                </c:pt>
                <c:pt idx="4">
                  <c:v>0.58976884532065266</c:v>
                </c:pt>
                <c:pt idx="5">
                  <c:v>0.60408694996370282</c:v>
                </c:pt>
                <c:pt idx="6">
                  <c:v>0.57415525142351775</c:v>
                </c:pt>
                <c:pt idx="7">
                  <c:v>0.15758202479776368</c:v>
                </c:pt>
                <c:pt idx="8">
                  <c:v>0.18325269628589758</c:v>
                </c:pt>
                <c:pt idx="9">
                  <c:v>8.7803083027867782E-2</c:v>
                </c:pt>
                <c:pt idx="10">
                  <c:v>0.3210458951840946</c:v>
                </c:pt>
                <c:pt idx="11">
                  <c:v>0.32478377572458217</c:v>
                </c:pt>
                <c:pt idx="12">
                  <c:v>0.26026397501960413</c:v>
                </c:pt>
                <c:pt idx="13">
                  <c:v>0.1133654649454586</c:v>
                </c:pt>
                <c:pt idx="14">
                  <c:v>0.29217454429480572</c:v>
                </c:pt>
                <c:pt idx="15">
                  <c:v>0.1804485045535946</c:v>
                </c:pt>
                <c:pt idx="16">
                  <c:v>0.13593609539993765</c:v>
                </c:pt>
                <c:pt idx="17">
                  <c:v>0.5055193103536767</c:v>
                </c:pt>
                <c:pt idx="18">
                  <c:v>0.56368833154143516</c:v>
                </c:pt>
                <c:pt idx="19">
                  <c:v>0.4197584517853476</c:v>
                </c:pt>
                <c:pt idx="20">
                  <c:v>0.44821044066540094</c:v>
                </c:pt>
                <c:pt idx="21">
                  <c:v>0.26328970518648442</c:v>
                </c:pt>
                <c:pt idx="22">
                  <c:v>0.28429695883542855</c:v>
                </c:pt>
              </c:numCache>
            </c:numRef>
          </c:yVal>
          <c:smooth val="1"/>
          <c:extLst>
            <c:ext xmlns:c16="http://schemas.microsoft.com/office/drawing/2014/chart" uri="{C3380CC4-5D6E-409C-BE32-E72D297353CC}">
              <c16:uniqueId val="{00000003-A571-4A5F-8617-7DB44490B647}"/>
            </c:ext>
          </c:extLst>
        </c:ser>
        <c:dLbls>
          <c:showLegendKey val="0"/>
          <c:showVal val="0"/>
          <c:showCatName val="0"/>
          <c:showSerName val="0"/>
          <c:showPercent val="0"/>
          <c:showBubbleSize val="0"/>
        </c:dLbls>
        <c:axId val="723245520"/>
        <c:axId val="723245848"/>
      </c:scatterChart>
      <c:valAx>
        <c:axId val="72324552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3245848"/>
        <c:crosses val="autoZero"/>
        <c:crossBetween val="midCat"/>
      </c:valAx>
      <c:valAx>
        <c:axId val="72324584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324552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Annual Returns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'Annual Return'!$A$2</c:f>
              <c:strCache>
                <c:ptCount val="1"/>
                <c:pt idx="0">
                  <c:v>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'Annual Return'!$B$1:$AM$1</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'Annual Return'!$B$2:$AM$2</c:f>
              <c:numCache>
                <c:formatCode>0.0%</c:formatCode>
                <c:ptCount val="38"/>
                <c:pt idx="0">
                  <c:v>0.3173524550676301</c:v>
                </c:pt>
                <c:pt idx="1">
                  <c:v>-4.7023902474955762E-2</c:v>
                </c:pt>
                <c:pt idx="2">
                  <c:v>0.20419055079559353</c:v>
                </c:pt>
                <c:pt idx="3">
                  <c:v>0.22337155858930619</c:v>
                </c:pt>
                <c:pt idx="4">
                  <c:v>6.14614199963621E-2</c:v>
                </c:pt>
                <c:pt idx="5">
                  <c:v>0.31235149485768948</c:v>
                </c:pt>
                <c:pt idx="6">
                  <c:v>0.18494578758046187</c:v>
                </c:pt>
                <c:pt idx="7">
                  <c:v>5.8127216418218712E-2</c:v>
                </c:pt>
                <c:pt idx="8">
                  <c:v>0.16537192812044688</c:v>
                </c:pt>
                <c:pt idx="9">
                  <c:v>0.31475183638196724</c:v>
                </c:pt>
                <c:pt idx="10">
                  <c:v>-3.0644516129032118E-2</c:v>
                </c:pt>
                <c:pt idx="11">
                  <c:v>0.30234843134879757</c:v>
                </c:pt>
                <c:pt idx="12">
                  <c:v>7.493727972380064E-2</c:v>
                </c:pt>
                <c:pt idx="13">
                  <c:v>9.96705147919488E-2</c:v>
                </c:pt>
                <c:pt idx="14">
                  <c:v>1.3259206774573897E-2</c:v>
                </c:pt>
                <c:pt idx="15">
                  <c:v>0.37195198902606308</c:v>
                </c:pt>
                <c:pt idx="16">
                  <c:v>0.22680966018865789</c:v>
                </c:pt>
                <c:pt idx="17">
                  <c:v>0.33103653103653097</c:v>
                </c:pt>
                <c:pt idx="18">
                  <c:v>0.28337953278443584</c:v>
                </c:pt>
                <c:pt idx="19">
                  <c:v>0.20885350992084475</c:v>
                </c:pt>
                <c:pt idx="20">
                  <c:v>-9.0318189552492781E-2</c:v>
                </c:pt>
                <c:pt idx="21">
                  <c:v>-0.11849759142000185</c:v>
                </c:pt>
                <c:pt idx="22">
                  <c:v>-0.21966047957912699</c:v>
                </c:pt>
                <c:pt idx="23">
                  <c:v>0.28355800050010233</c:v>
                </c:pt>
                <c:pt idx="24">
                  <c:v>0.10742775944096193</c:v>
                </c:pt>
                <c:pt idx="25">
                  <c:v>4.8344775232688535E-2</c:v>
                </c:pt>
                <c:pt idx="26">
                  <c:v>0.15612557979315703</c:v>
                </c:pt>
                <c:pt idx="27">
                  <c:v>5.4847352464217694E-2</c:v>
                </c:pt>
                <c:pt idx="28">
                  <c:v>-0.36552344111798191</c:v>
                </c:pt>
                <c:pt idx="29">
                  <c:v>0.25935233877663982</c:v>
                </c:pt>
                <c:pt idx="30">
                  <c:v>0.14821092278719414</c:v>
                </c:pt>
                <c:pt idx="31">
                  <c:v>2.09837473362805E-2</c:v>
                </c:pt>
                <c:pt idx="32">
                  <c:v>0.15890585241730293</c:v>
                </c:pt>
                <c:pt idx="33">
                  <c:v>0.32145085858125483</c:v>
                </c:pt>
                <c:pt idx="34">
                  <c:v>0.13524421649462237</c:v>
                </c:pt>
                <c:pt idx="35">
                  <c:v>1.3788916411676138E-2</c:v>
                </c:pt>
                <c:pt idx="36">
                  <c:v>0.11773080874798171</c:v>
                </c:pt>
                <c:pt idx="37">
                  <c:v>0.2164117623937504</c:v>
                </c:pt>
              </c:numCache>
            </c:numRef>
          </c:val>
          <c:smooth val="0"/>
          <c:extLst>
            <c:ext xmlns:c16="http://schemas.microsoft.com/office/drawing/2014/chart" uri="{C3380CC4-5D6E-409C-BE32-E72D297353CC}">
              <c16:uniqueId val="{00000000-AA1B-4C2B-BC78-476B8976B4AB}"/>
            </c:ext>
          </c:extLst>
        </c:ser>
        <c:ser>
          <c:idx val="1"/>
          <c:order val="1"/>
          <c:tx>
            <c:strRef>
              <c:f>'Annual Return'!$A$3</c:f>
              <c:strCache>
                <c:ptCount val="1"/>
                <c:pt idx="0">
                  <c:v>B</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'Annual Return'!$B$1:$AM$1</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'Annual Return'!$B$3:$AM$3</c:f>
              <c:numCache>
                <c:formatCode>0.0%</c:formatCode>
                <c:ptCount val="38"/>
                <c:pt idx="0">
                  <c:v>0.29544810353228507</c:v>
                </c:pt>
                <c:pt idx="1">
                  <c:v>-8.3754744585557081E-3</c:v>
                </c:pt>
                <c:pt idx="2">
                  <c:v>0.35014980520466821</c:v>
                </c:pt>
                <c:pt idx="3">
                  <c:v>0.23052078910710669</c:v>
                </c:pt>
                <c:pt idx="4">
                  <c:v>5.3412926848322627E-2</c:v>
                </c:pt>
                <c:pt idx="5">
                  <c:v>0.20456013267410808</c:v>
                </c:pt>
                <c:pt idx="6">
                  <c:v>0.19609887524631919</c:v>
                </c:pt>
                <c:pt idx="7">
                  <c:v>0.20624280786381516</c:v>
                </c:pt>
                <c:pt idx="8">
                  <c:v>0.2811575474146516</c:v>
                </c:pt>
                <c:pt idx="9">
                  <c:v>0.32465087629461431</c:v>
                </c:pt>
                <c:pt idx="10">
                  <c:v>-9.4646368095019875E-2</c:v>
                </c:pt>
                <c:pt idx="11">
                  <c:v>0.32526753682162013</c:v>
                </c:pt>
                <c:pt idx="12">
                  <c:v>0.13320521265350652</c:v>
                </c:pt>
                <c:pt idx="13">
                  <c:v>0.25082245505107698</c:v>
                </c:pt>
                <c:pt idx="14">
                  <c:v>0.10876186213542667</c:v>
                </c:pt>
                <c:pt idx="15">
                  <c:v>0.32207513317075576</c:v>
                </c:pt>
                <c:pt idx="16">
                  <c:v>0.2394868814747167</c:v>
                </c:pt>
                <c:pt idx="17">
                  <c:v>0.98923250690963349</c:v>
                </c:pt>
                <c:pt idx="18">
                  <c:v>0.2497450471955231</c:v>
                </c:pt>
                <c:pt idx="19">
                  <c:v>0.3012637357215554</c:v>
                </c:pt>
                <c:pt idx="20">
                  <c:v>1.7767717558543721E-2</c:v>
                </c:pt>
                <c:pt idx="21">
                  <c:v>-2.6872349036516911E-2</c:v>
                </c:pt>
                <c:pt idx="22">
                  <c:v>-5.2181465674991927E-2</c:v>
                </c:pt>
                <c:pt idx="23">
                  <c:v>0.31631986362689202</c:v>
                </c:pt>
                <c:pt idx="24">
                  <c:v>0.2004563342730766</c:v>
                </c:pt>
                <c:pt idx="25">
                  <c:v>0.19628850389714142</c:v>
                </c:pt>
                <c:pt idx="26">
                  <c:v>0.25935358255074076</c:v>
                </c:pt>
                <c:pt idx="27">
                  <c:v>0.1886317715126522</c:v>
                </c:pt>
                <c:pt idx="28">
                  <c:v>-0.30656144957996817</c:v>
                </c:pt>
                <c:pt idx="29">
                  <c:v>0.38003461226893787</c:v>
                </c:pt>
                <c:pt idx="30">
                  <c:v>9.4499279548434414E-2</c:v>
                </c:pt>
                <c:pt idx="31">
                  <c:v>8.9497449943713336E-2</c:v>
                </c:pt>
                <c:pt idx="32">
                  <c:v>0.23503146110064907</c:v>
                </c:pt>
                <c:pt idx="33">
                  <c:v>0.24752819810621365</c:v>
                </c:pt>
                <c:pt idx="34">
                  <c:v>0.26328499640407987</c:v>
                </c:pt>
                <c:pt idx="35">
                  <c:v>7.5344625231272361E-2</c:v>
                </c:pt>
                <c:pt idx="36">
                  <c:v>0.17692759023770629</c:v>
                </c:pt>
                <c:pt idx="37">
                  <c:v>0.18147694337812836</c:v>
                </c:pt>
              </c:numCache>
            </c:numRef>
          </c:val>
          <c:smooth val="0"/>
          <c:extLst>
            <c:ext xmlns:c16="http://schemas.microsoft.com/office/drawing/2014/chart" uri="{C3380CC4-5D6E-409C-BE32-E72D297353CC}">
              <c16:uniqueId val="{00000001-AA1B-4C2B-BC78-476B8976B4AB}"/>
            </c:ext>
          </c:extLst>
        </c:ser>
        <c:ser>
          <c:idx val="2"/>
          <c:order val="2"/>
          <c:tx>
            <c:strRef>
              <c:f>'Annual Return'!$A$4</c:f>
              <c:strCache>
                <c:ptCount val="1"/>
                <c:pt idx="0">
                  <c:v>C</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'Annual Return'!$B$1:$AM$1</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'Annual Return'!$B$4:$AM$4</c:f>
              <c:numCache>
                <c:formatCode>0.0%</c:formatCode>
                <c:ptCount val="38"/>
                <c:pt idx="0">
                  <c:v>0.27354375199694003</c:v>
                </c:pt>
                <c:pt idx="1">
                  <c:v>3.0272953557844345E-2</c:v>
                </c:pt>
                <c:pt idx="2">
                  <c:v>0.49610905961374285</c:v>
                </c:pt>
                <c:pt idx="3">
                  <c:v>0.23767001962490719</c:v>
                </c:pt>
                <c:pt idx="4">
                  <c:v>4.5364433700283154E-2</c:v>
                </c:pt>
                <c:pt idx="5">
                  <c:v>9.6768770490526665E-2</c:v>
                </c:pt>
                <c:pt idx="6">
                  <c:v>0.20725196291217649</c:v>
                </c:pt>
                <c:pt idx="7">
                  <c:v>0.3543583993094116</c:v>
                </c:pt>
                <c:pt idx="8">
                  <c:v>0.39694316670885632</c:v>
                </c:pt>
                <c:pt idx="9">
                  <c:v>0.33454991620726132</c:v>
                </c:pt>
                <c:pt idx="10">
                  <c:v>-0.15864822006100762</c:v>
                </c:pt>
                <c:pt idx="11">
                  <c:v>0.34818664229444268</c:v>
                </c:pt>
                <c:pt idx="12">
                  <c:v>0.19147314558321241</c:v>
                </c:pt>
                <c:pt idx="13">
                  <c:v>0.40197439531020512</c:v>
                </c:pt>
                <c:pt idx="14">
                  <c:v>0.20426451749627944</c:v>
                </c:pt>
                <c:pt idx="15">
                  <c:v>0.27219827731544843</c:v>
                </c:pt>
                <c:pt idx="16">
                  <c:v>0.2521641027607755</c:v>
                </c:pt>
                <c:pt idx="17">
                  <c:v>1.6474284827827361</c:v>
                </c:pt>
                <c:pt idx="18">
                  <c:v>0.21611056160661035</c:v>
                </c:pt>
                <c:pt idx="19">
                  <c:v>0.39367396152226602</c:v>
                </c:pt>
                <c:pt idx="20">
                  <c:v>0.12585362466958022</c:v>
                </c:pt>
                <c:pt idx="21">
                  <c:v>6.475289334696803E-2</c:v>
                </c:pt>
                <c:pt idx="22">
                  <c:v>0.11529754822914313</c:v>
                </c:pt>
                <c:pt idx="23">
                  <c:v>0.34908172675368171</c:v>
                </c:pt>
                <c:pt idx="24">
                  <c:v>0.29348490910519126</c:v>
                </c:pt>
                <c:pt idx="25">
                  <c:v>0.3442322325615943</c:v>
                </c:pt>
                <c:pt idx="26">
                  <c:v>0.36258158530832452</c:v>
                </c:pt>
                <c:pt idx="27">
                  <c:v>0.32241619056108672</c:v>
                </c:pt>
                <c:pt idx="28">
                  <c:v>-0.24759945804195441</c:v>
                </c:pt>
                <c:pt idx="29">
                  <c:v>0.50071688576123596</c:v>
                </c:pt>
                <c:pt idx="30">
                  <c:v>4.0787636309674691E-2</c:v>
                </c:pt>
                <c:pt idx="31">
                  <c:v>0.15801115255114617</c:v>
                </c:pt>
                <c:pt idx="32">
                  <c:v>0.31115706978399521</c:v>
                </c:pt>
                <c:pt idx="33">
                  <c:v>0.17360553763117248</c:v>
                </c:pt>
                <c:pt idx="34">
                  <c:v>0.39132577631353743</c:v>
                </c:pt>
                <c:pt idx="35">
                  <c:v>0.13690033405086857</c:v>
                </c:pt>
                <c:pt idx="36">
                  <c:v>0.23612437172743089</c:v>
                </c:pt>
                <c:pt idx="37">
                  <c:v>0.1465421243625063</c:v>
                </c:pt>
              </c:numCache>
            </c:numRef>
          </c:val>
          <c:smooth val="0"/>
          <c:extLst>
            <c:ext xmlns:c16="http://schemas.microsoft.com/office/drawing/2014/chart" uri="{C3380CC4-5D6E-409C-BE32-E72D297353CC}">
              <c16:uniqueId val="{00000002-AA1B-4C2B-BC78-476B8976B4AB}"/>
            </c:ext>
          </c:extLst>
        </c:ser>
        <c:ser>
          <c:idx val="3"/>
          <c:order val="3"/>
          <c:tx>
            <c:strRef>
              <c:f>'Annual Return'!$A$5</c:f>
              <c:strCache>
                <c:ptCount val="1"/>
                <c:pt idx="0">
                  <c:v>F</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'Annual Return'!$B$1:$AM$1</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'Annual Return'!$B$5:$AM$5</c:f>
              <c:numCache>
                <c:formatCode>0.0%</c:formatCode>
                <c:ptCount val="38"/>
                <c:pt idx="0">
                  <c:v>1.2394550029638187</c:v>
                </c:pt>
                <c:pt idx="1">
                  <c:v>0.32657067102295717</c:v>
                </c:pt>
                <c:pt idx="2">
                  <c:v>1.0925618865514841</c:v>
                </c:pt>
                <c:pt idx="3">
                  <c:v>0.69831444111125818</c:v>
                </c:pt>
                <c:pt idx="4">
                  <c:v>0.99509795162241343</c:v>
                </c:pt>
                <c:pt idx="5">
                  <c:v>2.5124063741610088</c:v>
                </c:pt>
                <c:pt idx="6">
                  <c:v>1.1306369117895263</c:v>
                </c:pt>
                <c:pt idx="7">
                  <c:v>2.9683874347175601</c:v>
                </c:pt>
                <c:pt idx="8">
                  <c:v>0.6466779028987284</c:v>
                </c:pt>
                <c:pt idx="9">
                  <c:v>0.85224898712080677</c:v>
                </c:pt>
                <c:pt idx="10">
                  <c:v>0.19837220848678086</c:v>
                </c:pt>
                <c:pt idx="11">
                  <c:v>0.67370243200381008</c:v>
                </c:pt>
                <c:pt idx="12">
                  <c:v>3.9517467809371945E-2</c:v>
                </c:pt>
                <c:pt idx="13">
                  <c:v>0.76371754804091707</c:v>
                </c:pt>
                <c:pt idx="14">
                  <c:v>0.1762996601441757</c:v>
                </c:pt>
                <c:pt idx="15">
                  <c:v>0.5537979818452482</c:v>
                </c:pt>
                <c:pt idx="16">
                  <c:v>0.54088747478025556</c:v>
                </c:pt>
                <c:pt idx="17">
                  <c:v>0.49081522947628109</c:v>
                </c:pt>
                <c:pt idx="18">
                  <c:v>0.65441582479140414</c:v>
                </c:pt>
                <c:pt idx="19">
                  <c:v>1.3480407365807914</c:v>
                </c:pt>
                <c:pt idx="20">
                  <c:v>0.10167986644341097</c:v>
                </c:pt>
                <c:pt idx="21">
                  <c:v>0.16773103166624256</c:v>
                </c:pt>
                <c:pt idx="22">
                  <c:v>0.17950514928587027</c:v>
                </c:pt>
                <c:pt idx="23">
                  <c:v>0.6697144626863073</c:v>
                </c:pt>
                <c:pt idx="24">
                  <c:v>0.35773486589938336</c:v>
                </c:pt>
                <c:pt idx="25">
                  <c:v>0.70899637965820073</c:v>
                </c:pt>
                <c:pt idx="26">
                  <c:v>0.70398695765795993</c:v>
                </c:pt>
                <c:pt idx="27">
                  <c:v>0.83047043236430707</c:v>
                </c:pt>
                <c:pt idx="28">
                  <c:v>-0.4543086839206702</c:v>
                </c:pt>
                <c:pt idx="29">
                  <c:v>3.3018055903019778</c:v>
                </c:pt>
                <c:pt idx="30">
                  <c:v>6.5941235843310547E-2</c:v>
                </c:pt>
                <c:pt idx="31">
                  <c:v>0.34617307952422482</c:v>
                </c:pt>
                <c:pt idx="32">
                  <c:v>0.23376610691240943</c:v>
                </c:pt>
                <c:pt idx="33">
                  <c:v>0.44984560889641573</c:v>
                </c:pt>
                <c:pt idx="34">
                  <c:v>0.19555925794296872</c:v>
                </c:pt>
                <c:pt idx="35">
                  <c:v>8.8360184473367562E-2</c:v>
                </c:pt>
                <c:pt idx="36">
                  <c:v>0.33218604300325349</c:v>
                </c:pt>
                <c:pt idx="37">
                  <c:v>0.38852731606235613</c:v>
                </c:pt>
              </c:numCache>
            </c:numRef>
          </c:val>
          <c:smooth val="0"/>
          <c:extLst>
            <c:ext xmlns:c16="http://schemas.microsoft.com/office/drawing/2014/chart" uri="{C3380CC4-5D6E-409C-BE32-E72D297353CC}">
              <c16:uniqueId val="{00000003-AA1B-4C2B-BC78-476B8976B4AB}"/>
            </c:ext>
          </c:extLst>
        </c:ser>
        <c:ser>
          <c:idx val="4"/>
          <c:order val="4"/>
          <c:tx>
            <c:strRef>
              <c:f>'Annual Return'!$A$6</c:f>
              <c:strCache>
                <c:ptCount val="1"/>
                <c:pt idx="0">
                  <c:v>G</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numRef>
              <c:f>'Annual Return'!$B$1:$AM$1</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'Annual Return'!$B$6:$AM$6</c:f>
              <c:numCache>
                <c:formatCode>0.0%</c:formatCode>
                <c:ptCount val="38"/>
                <c:pt idx="0">
                  <c:v>0.27530708958434547</c:v>
                </c:pt>
                <c:pt idx="1">
                  <c:v>-1.8186531157182405E-2</c:v>
                </c:pt>
                <c:pt idx="2">
                  <c:v>0.29926294484498239</c:v>
                </c:pt>
                <c:pt idx="3">
                  <c:v>0.20838532628283479</c:v>
                </c:pt>
                <c:pt idx="4">
                  <c:v>5.714140337383565E-2</c:v>
                </c:pt>
                <c:pt idx="5">
                  <c:v>0.2387165422196251</c:v>
                </c:pt>
                <c:pt idx="6">
                  <c:v>0.20223349854941061</c:v>
                </c:pt>
                <c:pt idx="7">
                  <c:v>0.21724473265749739</c:v>
                </c:pt>
                <c:pt idx="8">
                  <c:v>0.3819274979595938</c:v>
                </c:pt>
                <c:pt idx="9">
                  <c:v>0.4247270595250407</c:v>
                </c:pt>
                <c:pt idx="10">
                  <c:v>2.728582412638527E-2</c:v>
                </c:pt>
                <c:pt idx="11">
                  <c:v>0.42614899528182693</c:v>
                </c:pt>
                <c:pt idx="12">
                  <c:v>0.54807843722286309</c:v>
                </c:pt>
                <c:pt idx="13">
                  <c:v>0.37470578987465175</c:v>
                </c:pt>
                <c:pt idx="14">
                  <c:v>0.91319929022300916</c:v>
                </c:pt>
                <c:pt idx="15">
                  <c:v>0.38288854959065594</c:v>
                </c:pt>
                <c:pt idx="16">
                  <c:v>0.32553424542432496</c:v>
                </c:pt>
                <c:pt idx="17">
                  <c:v>1.4424245925056349</c:v>
                </c:pt>
                <c:pt idx="18">
                  <c:v>0.21774585686159045</c:v>
                </c:pt>
                <c:pt idx="19">
                  <c:v>0.44693375979306149</c:v>
                </c:pt>
                <c:pt idx="20">
                  <c:v>7.8986695123172898E-2</c:v>
                </c:pt>
                <c:pt idx="21">
                  <c:v>1.5596502258711755E-2</c:v>
                </c:pt>
                <c:pt idx="22">
                  <c:v>7.7078104505183933E-3</c:v>
                </c:pt>
                <c:pt idx="23">
                  <c:v>0.35354646047522154</c:v>
                </c:pt>
                <c:pt idx="24">
                  <c:v>0.23471126402011777</c:v>
                </c:pt>
                <c:pt idx="25">
                  <c:v>0.26358619206782385</c:v>
                </c:pt>
                <c:pt idx="26">
                  <c:v>0.352128949598769</c:v>
                </c:pt>
                <c:pt idx="27">
                  <c:v>0.28405202466871138</c:v>
                </c:pt>
                <c:pt idx="28">
                  <c:v>-0.23921977219683208</c:v>
                </c:pt>
                <c:pt idx="29">
                  <c:v>0.45112332047251913</c:v>
                </c:pt>
                <c:pt idx="30">
                  <c:v>0.10638327391284355</c:v>
                </c:pt>
                <c:pt idx="31">
                  <c:v>0.17372140197418043</c:v>
                </c:pt>
                <c:pt idx="32">
                  <c:v>0.31822201401827999</c:v>
                </c:pt>
                <c:pt idx="33">
                  <c:v>0.22835102583194195</c:v>
                </c:pt>
                <c:pt idx="34">
                  <c:v>0.36836250718647262</c:v>
                </c:pt>
                <c:pt idx="35">
                  <c:v>0.15759160040535009</c:v>
                </c:pt>
                <c:pt idx="36">
                  <c:v>0.25444879366222745</c:v>
                </c:pt>
                <c:pt idx="37">
                  <c:v>0.20179250980664787</c:v>
                </c:pt>
              </c:numCache>
            </c:numRef>
          </c:val>
          <c:smooth val="0"/>
          <c:extLst>
            <c:ext xmlns:c16="http://schemas.microsoft.com/office/drawing/2014/chart" uri="{C3380CC4-5D6E-409C-BE32-E72D297353CC}">
              <c16:uniqueId val="{00000004-AA1B-4C2B-BC78-476B8976B4AB}"/>
            </c:ext>
          </c:extLst>
        </c:ser>
        <c:ser>
          <c:idx val="5"/>
          <c:order val="5"/>
          <c:tx>
            <c:strRef>
              <c:f>'Annual Return'!$A$7</c:f>
              <c:strCache>
                <c:ptCount val="1"/>
                <c:pt idx="0">
                  <c:v>Z</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numRef>
              <c:f>'Annual Return'!$B$1:$AM$1</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'Annual Return'!$B$7:$AM$7</c:f>
              <c:numCache>
                <c:formatCode>0.0%</c:formatCode>
                <c:ptCount val="38"/>
                <c:pt idx="0">
                  <c:v>0.19039736192397139</c:v>
                </c:pt>
                <c:pt idx="1">
                  <c:v>4.0486127140548583E-2</c:v>
                </c:pt>
                <c:pt idx="2">
                  <c:v>0.49285235964831714</c:v>
                </c:pt>
                <c:pt idx="3">
                  <c:v>0.17786039625509781</c:v>
                </c:pt>
                <c:pt idx="4">
                  <c:v>4.8345294601234129E-2</c:v>
                </c:pt>
                <c:pt idx="5">
                  <c:v>0.10913318583114238</c:v>
                </c:pt>
                <c:pt idx="6">
                  <c:v>0.23635107626383337</c:v>
                </c:pt>
                <c:pt idx="7">
                  <c:v>0.32126770903093893</c:v>
                </c:pt>
                <c:pt idx="8">
                  <c:v>0.50349355896208459</c:v>
                </c:pt>
                <c:pt idx="9">
                  <c:v>0.49238162964256749</c:v>
                </c:pt>
                <c:pt idx="10">
                  <c:v>7.0344202267391534E-2</c:v>
                </c:pt>
                <c:pt idx="11">
                  <c:v>0.47592347673583985</c:v>
                </c:pt>
                <c:pt idx="12">
                  <c:v>0.73115828304953956</c:v>
                </c:pt>
                <c:pt idx="13">
                  <c:v>0.48077658461572054</c:v>
                </c:pt>
                <c:pt idx="14">
                  <c:v>1.2772300813657764</c:v>
                </c:pt>
                <c:pt idx="15">
                  <c:v>0.38724529047402811</c:v>
                </c:pt>
                <c:pt idx="16">
                  <c:v>0.36176813839109928</c:v>
                </c:pt>
                <c:pt idx="17">
                  <c:v>1.8725290601822575</c:v>
                </c:pt>
                <c:pt idx="18">
                  <c:v>0.1897656995363686</c:v>
                </c:pt>
                <c:pt idx="19">
                  <c:v>0.55636807771756602</c:v>
                </c:pt>
                <c:pt idx="20">
                  <c:v>0.15965679925708834</c:v>
                </c:pt>
                <c:pt idx="21">
                  <c:v>8.2999504586959372E-2</c:v>
                </c:pt>
                <c:pt idx="22">
                  <c:v>0.12875616831724263</c:v>
                </c:pt>
                <c:pt idx="23">
                  <c:v>0.39043983495258333</c:v>
                </c:pt>
                <c:pt idx="24">
                  <c:v>0.29511689455363688</c:v>
                </c:pt>
                <c:pt idx="25">
                  <c:v>0.3583534645404885</c:v>
                </c:pt>
                <c:pt idx="26">
                  <c:v>0.43757857261396743</c:v>
                </c:pt>
                <c:pt idx="27">
                  <c:v>0.38175063260412495</c:v>
                </c:pt>
                <c:pt idx="28">
                  <c:v>-0.19042828604836473</c:v>
                </c:pt>
                <c:pt idx="29">
                  <c:v>0.51880618287619495</c:v>
                </c:pt>
                <c:pt idx="30">
                  <c:v>9.0988595823406335E-2</c:v>
                </c:pt>
                <c:pt idx="31">
                  <c:v>0.22674373115239227</c:v>
                </c:pt>
                <c:pt idx="32">
                  <c:v>0.36890056630025908</c:v>
                </c:pt>
                <c:pt idx="33">
                  <c:v>0.19770518358585995</c:v>
                </c:pt>
                <c:pt idx="34">
                  <c:v>0.4456667303868691</c:v>
                </c:pt>
                <c:pt idx="35">
                  <c:v>0.20629473248907632</c:v>
                </c:pt>
                <c:pt idx="36">
                  <c:v>0.30701487699569735</c:v>
                </c:pt>
                <c:pt idx="37">
                  <c:v>0.19608865504094897</c:v>
                </c:pt>
              </c:numCache>
            </c:numRef>
          </c:val>
          <c:smooth val="0"/>
          <c:extLst>
            <c:ext xmlns:c16="http://schemas.microsoft.com/office/drawing/2014/chart" uri="{C3380CC4-5D6E-409C-BE32-E72D297353CC}">
              <c16:uniqueId val="{00000005-AA1B-4C2B-BC78-476B8976B4AB}"/>
            </c:ext>
          </c:extLst>
        </c:ser>
        <c:dLbls>
          <c:showLegendKey val="0"/>
          <c:showVal val="0"/>
          <c:showCatName val="0"/>
          <c:showSerName val="0"/>
          <c:showPercent val="0"/>
          <c:showBubbleSize val="0"/>
        </c:dLbls>
        <c:smooth val="0"/>
        <c:axId val="586028424"/>
        <c:axId val="586027440"/>
      </c:lineChart>
      <c:catAx>
        <c:axId val="58602842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027440"/>
        <c:crosses val="autoZero"/>
        <c:auto val="1"/>
        <c:lblAlgn val="ctr"/>
        <c:lblOffset val="100"/>
        <c:noMultiLvlLbl val="0"/>
      </c:catAx>
      <c:valAx>
        <c:axId val="586027440"/>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028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13</xdr:col>
      <xdr:colOff>195261</xdr:colOff>
      <xdr:row>0</xdr:row>
      <xdr:rowOff>9525</xdr:rowOff>
    </xdr:from>
    <xdr:to>
      <xdr:col>25</xdr:col>
      <xdr:colOff>333374</xdr:colOff>
      <xdr:row>13</xdr:row>
      <xdr:rowOff>9525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209550</xdr:colOff>
      <xdr:row>13</xdr:row>
      <xdr:rowOff>85725</xdr:rowOff>
    </xdr:from>
    <xdr:to>
      <xdr:col>25</xdr:col>
      <xdr:colOff>276224</xdr:colOff>
      <xdr:row>33</xdr:row>
      <xdr:rowOff>104775</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61912</xdr:colOff>
      <xdr:row>34</xdr:row>
      <xdr:rowOff>76200</xdr:rowOff>
    </xdr:from>
    <xdr:to>
      <xdr:col>25</xdr:col>
      <xdr:colOff>266700</xdr:colOff>
      <xdr:row>56</xdr:row>
      <xdr:rowOff>9526</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576261</xdr:colOff>
      <xdr:row>56</xdr:row>
      <xdr:rowOff>180974</xdr:rowOff>
    </xdr:from>
    <xdr:to>
      <xdr:col>25</xdr:col>
      <xdr:colOff>238125</xdr:colOff>
      <xdr:row>79</xdr:row>
      <xdr:rowOff>57149</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195262</xdr:colOff>
      <xdr:row>87</xdr:row>
      <xdr:rowOff>57150</xdr:rowOff>
    </xdr:from>
    <xdr:to>
      <xdr:col>18</xdr:col>
      <xdr:colOff>352425</xdr:colOff>
      <xdr:row>108</xdr:row>
      <xdr:rowOff>76200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76200</xdr:colOff>
      <xdr:row>88</xdr:row>
      <xdr:rowOff>171449</xdr:rowOff>
    </xdr:from>
    <xdr:to>
      <xdr:col>24</xdr:col>
      <xdr:colOff>590550</xdr:colOff>
      <xdr:row>102</xdr:row>
      <xdr:rowOff>142874</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13706475" y="16935449"/>
          <a:ext cx="2952750" cy="2638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t>So,</a:t>
          </a:r>
          <a:r>
            <a:rPr lang="en-CA" sz="1100" baseline="0"/>
            <a:t> with all these data and changes from period to period, does the data indicates a significant seasonality ? where correlation tend to vary from period to another??</a:t>
          </a:r>
        </a:p>
        <a:p>
          <a:pPr algn="l"/>
          <a:r>
            <a:rPr lang="en-CA" sz="1100" baseline="0"/>
            <a:t>Or does the correlation increases (flatening overtime?</a:t>
          </a:r>
          <a:br>
            <a:rPr lang="en-CA" sz="1100" baseline="0"/>
          </a:br>
          <a:endParaRPr lang="en-CA" sz="1100" baseline="0"/>
        </a:p>
        <a:p>
          <a:pPr algn="l"/>
          <a:r>
            <a:rPr lang="en-CA" sz="1100" baseline="0"/>
            <a:t>If true, the investor must use international divserification during "high seasonality" periods otherwise, domestic investments are optimal</a:t>
          </a:r>
        </a:p>
        <a:p>
          <a:pPr algn="l"/>
          <a:endParaRPr lang="en-CA" sz="1100" baseline="0"/>
        </a:p>
        <a:p>
          <a:pPr algn="l"/>
          <a:r>
            <a:rPr lang="en-CA" sz="1100" baseline="0"/>
            <a:t>Keep in mind, all these correlation ratios are aginest S&amp;P 500 daily gains.</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492125</xdr:colOff>
      <xdr:row>16</xdr:row>
      <xdr:rowOff>136525</xdr:rowOff>
    </xdr:from>
    <xdr:to>
      <xdr:col>41</xdr:col>
      <xdr:colOff>571500</xdr:colOff>
      <xdr:row>33</xdr:row>
      <xdr:rowOff>63500</xdr:rowOff>
    </xdr:to>
    <xdr:graphicFrame macro="">
      <xdr:nvGraphicFramePr>
        <xdr:cNvPr id="3" name="Chart 2">
          <a:extLst>
            <a:ext uri="{FF2B5EF4-FFF2-40B4-BE49-F238E27FC236}">
              <a16:creationId xmlns:a16="http://schemas.microsoft.com/office/drawing/2014/main" id="{325D851C-0499-485D-B610-F537BC843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4"/>
  <sheetViews>
    <sheetView zoomScale="60" zoomScaleNormal="60" workbookViewId="0">
      <selection activeCell="U14" sqref="U14:AH23"/>
    </sheetView>
  </sheetViews>
  <sheetFormatPr defaultRowHeight="15"/>
  <cols>
    <col min="2" max="2" width="13.5703125" bestFit="1" customWidth="1"/>
    <col min="3" max="3" width="13.5703125" customWidth="1"/>
    <col min="11" max="11" width="14" bestFit="1" customWidth="1"/>
    <col min="12" max="12" width="26.42578125" bestFit="1" customWidth="1"/>
    <col min="13" max="13" width="17.7109375" bestFit="1" customWidth="1"/>
  </cols>
  <sheetData>
    <row r="1" spans="1:34">
      <c r="A1" s="5" t="s">
        <v>0</v>
      </c>
      <c r="B1" s="6" t="s">
        <v>1</v>
      </c>
      <c r="C1" s="7" t="s">
        <v>2</v>
      </c>
    </row>
    <row r="2" spans="1:34">
      <c r="A2" s="1" t="s">
        <v>3</v>
      </c>
      <c r="B2" s="2">
        <v>1</v>
      </c>
      <c r="C2" s="3">
        <v>0</v>
      </c>
    </row>
    <row r="3" spans="1:34">
      <c r="A3" s="1" t="s">
        <v>4</v>
      </c>
      <c r="B3" s="2">
        <v>0.5</v>
      </c>
      <c r="C3" s="3">
        <v>0.5</v>
      </c>
    </row>
    <row r="4" spans="1:34">
      <c r="A4" s="1" t="s">
        <v>5</v>
      </c>
      <c r="B4" s="2">
        <v>0</v>
      </c>
      <c r="C4" s="3">
        <v>1</v>
      </c>
    </row>
    <row r="5" spans="1:34">
      <c r="A5" s="1" t="s">
        <v>6</v>
      </c>
      <c r="B5" s="81" t="s">
        <v>51</v>
      </c>
      <c r="C5" s="82"/>
    </row>
    <row r="6" spans="1:34">
      <c r="A6" s="1" t="s">
        <v>7</v>
      </c>
      <c r="B6" s="83" t="s">
        <v>52</v>
      </c>
      <c r="C6" s="84"/>
      <c r="K6" t="s">
        <v>61</v>
      </c>
      <c r="L6" t="s">
        <v>64</v>
      </c>
      <c r="M6" t="s">
        <v>62</v>
      </c>
    </row>
    <row r="7" spans="1:34">
      <c r="A7" s="1" t="s">
        <v>8</v>
      </c>
      <c r="B7" s="8" t="s">
        <v>57</v>
      </c>
      <c r="C7" s="9"/>
      <c r="K7" t="s">
        <v>58</v>
      </c>
      <c r="L7" t="s">
        <v>65</v>
      </c>
    </row>
    <row r="8" spans="1:34" ht="15.75" thickBot="1">
      <c r="A8" s="4" t="s">
        <v>9</v>
      </c>
      <c r="B8" s="86" t="s">
        <v>56</v>
      </c>
      <c r="C8" s="87"/>
      <c r="K8" t="s">
        <v>63</v>
      </c>
    </row>
    <row r="10" spans="1:34" ht="15.75" thickBot="1">
      <c r="U10" t="s">
        <v>59</v>
      </c>
    </row>
    <row r="11" spans="1:34">
      <c r="A11" s="88" t="s">
        <v>20</v>
      </c>
      <c r="B11" s="89"/>
      <c r="C11" s="90"/>
      <c r="E11" s="91" t="s">
        <v>21</v>
      </c>
      <c r="F11" s="91"/>
      <c r="G11" s="91"/>
    </row>
    <row r="12" spans="1:34">
      <c r="A12" s="1"/>
      <c r="B12" s="8"/>
      <c r="C12" s="9"/>
    </row>
    <row r="13" spans="1:34">
      <c r="A13" s="1" t="s">
        <v>10</v>
      </c>
      <c r="B13" s="10">
        <v>1000000</v>
      </c>
      <c r="C13" s="9" t="s">
        <v>11</v>
      </c>
      <c r="E13" t="s">
        <v>22</v>
      </c>
    </row>
    <row r="14" spans="1:34">
      <c r="A14" s="1"/>
      <c r="B14" s="8"/>
      <c r="C14" s="9"/>
      <c r="U14" s="85" t="s">
        <v>60</v>
      </c>
      <c r="V14" s="85"/>
      <c r="W14" s="85"/>
      <c r="X14" s="85"/>
      <c r="Y14" s="85"/>
      <c r="Z14" s="85"/>
      <c r="AA14" s="85"/>
      <c r="AB14" s="85"/>
      <c r="AC14" s="85"/>
      <c r="AD14" s="85"/>
      <c r="AE14" s="85"/>
      <c r="AF14" s="85"/>
      <c r="AG14" s="85"/>
      <c r="AH14" s="85"/>
    </row>
    <row r="15" spans="1:34">
      <c r="A15" s="1" t="s">
        <v>12</v>
      </c>
      <c r="B15" s="8" t="s">
        <v>13</v>
      </c>
      <c r="C15" s="9"/>
      <c r="E15" t="s">
        <v>23</v>
      </c>
      <c r="U15" s="85"/>
      <c r="V15" s="85"/>
      <c r="W15" s="85"/>
      <c r="X15" s="85"/>
      <c r="Y15" s="85"/>
      <c r="Z15" s="85"/>
      <c r="AA15" s="85"/>
      <c r="AB15" s="85"/>
      <c r="AC15" s="85"/>
      <c r="AD15" s="85"/>
      <c r="AE15" s="85"/>
      <c r="AF15" s="85"/>
      <c r="AG15" s="85"/>
      <c r="AH15" s="85"/>
    </row>
    <row r="16" spans="1:34">
      <c r="A16" s="1"/>
      <c r="B16" s="8" t="s">
        <v>14</v>
      </c>
      <c r="C16" s="9"/>
      <c r="K16" t="s">
        <v>86</v>
      </c>
      <c r="U16" s="85"/>
      <c r="V16" s="85"/>
      <c r="W16" s="85"/>
      <c r="X16" s="85"/>
      <c r="Y16" s="85"/>
      <c r="Z16" s="85"/>
      <c r="AA16" s="85"/>
      <c r="AB16" s="85"/>
      <c r="AC16" s="85"/>
      <c r="AD16" s="85"/>
      <c r="AE16" s="85"/>
      <c r="AF16" s="85"/>
      <c r="AG16" s="85"/>
      <c r="AH16" s="85"/>
    </row>
    <row r="17" spans="1:34">
      <c r="A17" s="1"/>
      <c r="B17" s="8"/>
      <c r="C17" s="9"/>
      <c r="U17" s="85"/>
      <c r="V17" s="85"/>
      <c r="W17" s="85"/>
      <c r="X17" s="85"/>
      <c r="Y17" s="85"/>
      <c r="Z17" s="85"/>
      <c r="AA17" s="85"/>
      <c r="AB17" s="85"/>
      <c r="AC17" s="85"/>
      <c r="AD17" s="85"/>
      <c r="AE17" s="85"/>
      <c r="AF17" s="85"/>
      <c r="AG17" s="85"/>
      <c r="AH17" s="85"/>
    </row>
    <row r="18" spans="1:34">
      <c r="A18" s="1" t="s">
        <v>15</v>
      </c>
      <c r="B18" s="8"/>
      <c r="C18" s="9"/>
      <c r="F18" t="s">
        <v>87</v>
      </c>
      <c r="U18" s="85"/>
      <c r="V18" s="85"/>
      <c r="W18" s="85"/>
      <c r="X18" s="85"/>
      <c r="Y18" s="85"/>
      <c r="Z18" s="85"/>
      <c r="AA18" s="85"/>
      <c r="AB18" s="85"/>
      <c r="AC18" s="85"/>
      <c r="AD18" s="85"/>
      <c r="AE18" s="85"/>
      <c r="AF18" s="85"/>
      <c r="AG18" s="85"/>
      <c r="AH18" s="85"/>
    </row>
    <row r="19" spans="1:34">
      <c r="A19" s="1"/>
      <c r="B19" s="8" t="s">
        <v>16</v>
      </c>
      <c r="C19" s="9"/>
      <c r="U19" s="85"/>
      <c r="V19" s="85"/>
      <c r="W19" s="85"/>
      <c r="X19" s="85"/>
      <c r="Y19" s="85"/>
      <c r="Z19" s="85"/>
      <c r="AA19" s="85"/>
      <c r="AB19" s="85"/>
      <c r="AC19" s="85"/>
      <c r="AD19" s="85"/>
      <c r="AE19" s="85"/>
      <c r="AF19" s="85"/>
      <c r="AG19" s="85"/>
      <c r="AH19" s="85"/>
    </row>
    <row r="20" spans="1:34">
      <c r="A20" s="1"/>
      <c r="B20" s="8" t="s">
        <v>17</v>
      </c>
      <c r="C20" s="9"/>
      <c r="F20" t="s">
        <v>88</v>
      </c>
      <c r="U20" s="85"/>
      <c r="V20" s="85"/>
      <c r="W20" s="85"/>
      <c r="X20" s="85"/>
      <c r="Y20" s="85"/>
      <c r="Z20" s="85"/>
      <c r="AA20" s="85"/>
      <c r="AB20" s="85"/>
      <c r="AC20" s="85"/>
      <c r="AD20" s="85"/>
      <c r="AE20" s="85"/>
      <c r="AF20" s="85"/>
      <c r="AG20" s="85"/>
      <c r="AH20" s="85"/>
    </row>
    <row r="21" spans="1:34">
      <c r="A21" s="1"/>
      <c r="B21" s="8" t="s">
        <v>18</v>
      </c>
      <c r="C21" s="9"/>
      <c r="U21" s="85"/>
      <c r="V21" s="85"/>
      <c r="W21" s="85"/>
      <c r="X21" s="85"/>
      <c r="Y21" s="85"/>
      <c r="Z21" s="85"/>
      <c r="AA21" s="85"/>
      <c r="AB21" s="85"/>
      <c r="AC21" s="85"/>
      <c r="AD21" s="85"/>
      <c r="AE21" s="85"/>
      <c r="AF21" s="85"/>
      <c r="AG21" s="85"/>
      <c r="AH21" s="85"/>
    </row>
    <row r="22" spans="1:34">
      <c r="A22" s="1"/>
      <c r="B22" s="8"/>
      <c r="C22" s="9"/>
      <c r="F22" t="s">
        <v>89</v>
      </c>
      <c r="U22" s="85"/>
      <c r="V22" s="85"/>
      <c r="W22" s="85"/>
      <c r="X22" s="85"/>
      <c r="Y22" s="85"/>
      <c r="Z22" s="85"/>
      <c r="AA22" s="85"/>
      <c r="AB22" s="85"/>
      <c r="AC22" s="85"/>
      <c r="AD22" s="85"/>
      <c r="AE22" s="85"/>
      <c r="AF22" s="85"/>
      <c r="AG22" s="85"/>
      <c r="AH22" s="85"/>
    </row>
    <row r="23" spans="1:34">
      <c r="A23" s="1" t="s">
        <v>19</v>
      </c>
      <c r="B23" s="8"/>
      <c r="C23" s="9"/>
      <c r="U23" s="85"/>
      <c r="V23" s="85"/>
      <c r="W23" s="85"/>
      <c r="X23" s="85"/>
      <c r="Y23" s="85"/>
      <c r="Z23" s="85"/>
      <c r="AA23" s="85"/>
      <c r="AB23" s="85"/>
      <c r="AC23" s="85"/>
      <c r="AD23" s="85"/>
      <c r="AE23" s="85"/>
      <c r="AF23" s="85"/>
      <c r="AG23" s="85"/>
      <c r="AH23" s="85"/>
    </row>
    <row r="24" spans="1:34" ht="15.75" thickBot="1">
      <c r="A24" s="4"/>
      <c r="B24" s="11"/>
      <c r="C24" s="12"/>
    </row>
    <row r="26" spans="1:34" ht="15.75" thickBot="1"/>
    <row r="27" spans="1:34" ht="15" customHeight="1">
      <c r="A27" s="92" t="s">
        <v>77</v>
      </c>
      <c r="B27" s="92"/>
      <c r="C27" s="92"/>
      <c r="D27" s="92"/>
      <c r="E27" s="92"/>
      <c r="F27" s="92"/>
      <c r="G27" s="92"/>
      <c r="H27" s="92"/>
      <c r="I27" s="92"/>
      <c r="J27" s="92"/>
      <c r="K27" s="92"/>
      <c r="M27" s="80" t="s">
        <v>78</v>
      </c>
      <c r="N27" s="80"/>
      <c r="O27" s="80"/>
      <c r="P27" s="80"/>
      <c r="Q27" s="80"/>
      <c r="R27" s="80"/>
      <c r="S27" s="80"/>
      <c r="T27" s="80"/>
      <c r="U27" s="80"/>
      <c r="V27" s="80"/>
      <c r="W27" s="80"/>
      <c r="X27" s="80"/>
      <c r="Y27" s="80"/>
    </row>
    <row r="28" spans="1:34">
      <c r="A28" s="93"/>
      <c r="B28" s="93"/>
      <c r="C28" s="93"/>
      <c r="D28" s="93"/>
      <c r="E28" s="93"/>
      <c r="F28" s="93"/>
      <c r="G28" s="93"/>
      <c r="H28" s="93"/>
      <c r="I28" s="93"/>
      <c r="J28" s="93"/>
      <c r="K28" s="93"/>
      <c r="M28" s="80"/>
      <c r="N28" s="80"/>
      <c r="O28" s="80"/>
      <c r="P28" s="80"/>
      <c r="Q28" s="80"/>
      <c r="R28" s="80"/>
      <c r="S28" s="80"/>
      <c r="T28" s="80"/>
      <c r="U28" s="80"/>
      <c r="V28" s="80"/>
      <c r="W28" s="80"/>
      <c r="X28" s="80"/>
      <c r="Y28" s="80"/>
    </row>
    <row r="29" spans="1:34">
      <c r="A29" s="93"/>
      <c r="B29" s="93"/>
      <c r="C29" s="93"/>
      <c r="D29" s="93"/>
      <c r="E29" s="93"/>
      <c r="F29" s="93"/>
      <c r="G29" s="93"/>
      <c r="H29" s="93"/>
      <c r="I29" s="93"/>
      <c r="J29" s="93"/>
      <c r="K29" s="93"/>
      <c r="M29" s="80"/>
      <c r="N29" s="80"/>
      <c r="O29" s="80"/>
      <c r="P29" s="80"/>
      <c r="Q29" s="80"/>
      <c r="R29" s="80"/>
      <c r="S29" s="80"/>
      <c r="T29" s="80"/>
      <c r="U29" s="80"/>
      <c r="V29" s="80"/>
      <c r="W29" s="80"/>
      <c r="X29" s="80"/>
      <c r="Y29" s="80"/>
    </row>
    <row r="30" spans="1:34">
      <c r="A30" s="93"/>
      <c r="B30" s="93"/>
      <c r="C30" s="93"/>
      <c r="D30" s="93"/>
      <c r="E30" s="93"/>
      <c r="F30" s="93"/>
      <c r="G30" s="93"/>
      <c r="H30" s="93"/>
      <c r="I30" s="93"/>
      <c r="J30" s="93"/>
      <c r="K30" s="93"/>
      <c r="M30" s="80"/>
      <c r="N30" s="80"/>
      <c r="O30" s="80"/>
      <c r="P30" s="80"/>
      <c r="Q30" s="80"/>
      <c r="R30" s="80"/>
      <c r="S30" s="80"/>
      <c r="T30" s="80"/>
      <c r="U30" s="80"/>
      <c r="V30" s="80"/>
      <c r="W30" s="80"/>
      <c r="X30" s="80"/>
      <c r="Y30" s="80"/>
    </row>
    <row r="31" spans="1:34">
      <c r="A31" s="93"/>
      <c r="B31" s="93"/>
      <c r="C31" s="93"/>
      <c r="D31" s="93"/>
      <c r="E31" s="93"/>
      <c r="F31" s="93"/>
      <c r="G31" s="93"/>
      <c r="H31" s="93"/>
      <c r="I31" s="93"/>
      <c r="J31" s="93"/>
      <c r="K31" s="93"/>
      <c r="M31" s="80"/>
      <c r="N31" s="80"/>
      <c r="O31" s="80"/>
      <c r="P31" s="80"/>
      <c r="Q31" s="80"/>
      <c r="R31" s="80"/>
      <c r="S31" s="80"/>
      <c r="T31" s="80"/>
      <c r="U31" s="80"/>
      <c r="V31" s="80"/>
      <c r="W31" s="80"/>
      <c r="X31" s="80"/>
      <c r="Y31" s="80"/>
    </row>
    <row r="32" spans="1:34">
      <c r="A32" s="93"/>
      <c r="B32" s="93"/>
      <c r="C32" s="93"/>
      <c r="D32" s="93"/>
      <c r="E32" s="93"/>
      <c r="F32" s="93"/>
      <c r="G32" s="93"/>
      <c r="H32" s="93"/>
      <c r="I32" s="93"/>
      <c r="J32" s="93"/>
      <c r="K32" s="93"/>
      <c r="M32" s="80"/>
      <c r="N32" s="80"/>
      <c r="O32" s="80"/>
      <c r="P32" s="80"/>
      <c r="Q32" s="80"/>
      <c r="R32" s="80"/>
      <c r="S32" s="80"/>
      <c r="T32" s="80"/>
      <c r="U32" s="80"/>
      <c r="V32" s="80"/>
      <c r="W32" s="80"/>
      <c r="X32" s="80"/>
      <c r="Y32" s="80"/>
    </row>
    <row r="33" spans="1:25">
      <c r="A33" s="93"/>
      <c r="B33" s="93"/>
      <c r="C33" s="93"/>
      <c r="D33" s="93"/>
      <c r="E33" s="93"/>
      <c r="F33" s="93"/>
      <c r="G33" s="93"/>
      <c r="H33" s="93"/>
      <c r="I33" s="93"/>
      <c r="J33" s="93"/>
      <c r="K33" s="93"/>
      <c r="M33" s="80"/>
      <c r="N33" s="80"/>
      <c r="O33" s="80"/>
      <c r="P33" s="80"/>
      <c r="Q33" s="80"/>
      <c r="R33" s="80"/>
      <c r="S33" s="80"/>
      <c r="T33" s="80"/>
      <c r="U33" s="80"/>
      <c r="V33" s="80"/>
      <c r="W33" s="80"/>
      <c r="X33" s="80"/>
      <c r="Y33" s="80"/>
    </row>
    <row r="34" spans="1:25">
      <c r="A34" s="93"/>
      <c r="B34" s="93"/>
      <c r="C34" s="93"/>
      <c r="D34" s="93"/>
      <c r="E34" s="93"/>
      <c r="F34" s="93"/>
      <c r="G34" s="93"/>
      <c r="H34" s="93"/>
      <c r="I34" s="93"/>
      <c r="J34" s="93"/>
      <c r="K34" s="93"/>
      <c r="M34" s="80"/>
      <c r="N34" s="80"/>
      <c r="O34" s="80"/>
      <c r="P34" s="80"/>
      <c r="Q34" s="80"/>
      <c r="R34" s="80"/>
      <c r="S34" s="80"/>
      <c r="T34" s="80"/>
      <c r="U34" s="80"/>
      <c r="V34" s="80"/>
      <c r="W34" s="80"/>
      <c r="X34" s="80"/>
      <c r="Y34" s="80"/>
    </row>
    <row r="35" spans="1:25">
      <c r="A35" s="93"/>
      <c r="B35" s="93"/>
      <c r="C35" s="93"/>
      <c r="D35" s="93"/>
      <c r="E35" s="93"/>
      <c r="F35" s="93"/>
      <c r="G35" s="93"/>
      <c r="H35" s="93"/>
      <c r="I35" s="93"/>
      <c r="J35" s="93"/>
      <c r="K35" s="93"/>
      <c r="M35" s="80"/>
      <c r="N35" s="80"/>
      <c r="O35" s="80"/>
      <c r="P35" s="80"/>
      <c r="Q35" s="80"/>
      <c r="R35" s="80"/>
      <c r="S35" s="80"/>
      <c r="T35" s="80"/>
      <c r="U35" s="80"/>
      <c r="V35" s="80"/>
      <c r="W35" s="80"/>
      <c r="X35" s="80"/>
      <c r="Y35" s="80"/>
    </row>
    <row r="36" spans="1:25">
      <c r="A36" s="93"/>
      <c r="B36" s="93"/>
      <c r="C36" s="93"/>
      <c r="D36" s="93"/>
      <c r="E36" s="93"/>
      <c r="F36" s="93"/>
      <c r="G36" s="93"/>
      <c r="H36" s="93"/>
      <c r="I36" s="93"/>
      <c r="J36" s="93"/>
      <c r="K36" s="93"/>
      <c r="M36" s="80"/>
      <c r="N36" s="80"/>
      <c r="O36" s="80"/>
      <c r="P36" s="80"/>
      <c r="Q36" s="80"/>
      <c r="R36" s="80"/>
      <c r="S36" s="80"/>
      <c r="T36" s="80"/>
      <c r="U36" s="80"/>
      <c r="V36" s="80"/>
      <c r="W36" s="80"/>
      <c r="X36" s="80"/>
      <c r="Y36" s="80"/>
    </row>
    <row r="37" spans="1:25">
      <c r="A37" s="93"/>
      <c r="B37" s="93"/>
      <c r="C37" s="93"/>
      <c r="D37" s="93"/>
      <c r="E37" s="93"/>
      <c r="F37" s="93"/>
      <c r="G37" s="93"/>
      <c r="H37" s="93"/>
      <c r="I37" s="93"/>
      <c r="J37" s="93"/>
      <c r="K37" s="93"/>
      <c r="M37" s="80"/>
      <c r="N37" s="80"/>
      <c r="O37" s="80"/>
      <c r="P37" s="80"/>
      <c r="Q37" s="80"/>
      <c r="R37" s="80"/>
      <c r="S37" s="80"/>
      <c r="T37" s="80"/>
      <c r="U37" s="80"/>
      <c r="V37" s="80"/>
      <c r="W37" s="80"/>
      <c r="X37" s="80"/>
      <c r="Y37" s="80"/>
    </row>
    <row r="38" spans="1:25">
      <c r="A38" s="93"/>
      <c r="B38" s="93"/>
      <c r="C38" s="93"/>
      <c r="D38" s="93"/>
      <c r="E38" s="93"/>
      <c r="F38" s="93"/>
      <c r="G38" s="93"/>
      <c r="H38" s="93"/>
      <c r="I38" s="93"/>
      <c r="J38" s="93"/>
      <c r="K38" s="93"/>
      <c r="M38" s="80"/>
      <c r="N38" s="80"/>
      <c r="O38" s="80"/>
      <c r="P38" s="80"/>
      <c r="Q38" s="80"/>
      <c r="R38" s="80"/>
      <c r="S38" s="80"/>
      <c r="T38" s="80"/>
      <c r="U38" s="80"/>
      <c r="V38" s="80"/>
      <c r="W38" s="80"/>
      <c r="X38" s="80"/>
      <c r="Y38" s="80"/>
    </row>
    <row r="39" spans="1:25">
      <c r="A39" s="93"/>
      <c r="B39" s="93"/>
      <c r="C39" s="93"/>
      <c r="D39" s="93"/>
      <c r="E39" s="93"/>
      <c r="F39" s="93"/>
      <c r="G39" s="93"/>
      <c r="H39" s="93"/>
      <c r="I39" s="93"/>
      <c r="J39" s="93"/>
      <c r="K39" s="93"/>
    </row>
    <row r="40" spans="1:25">
      <c r="A40" s="93"/>
      <c r="B40" s="93"/>
      <c r="C40" s="93"/>
      <c r="D40" s="93"/>
      <c r="E40" s="93"/>
      <c r="F40" s="93"/>
      <c r="G40" s="93"/>
      <c r="H40" s="93"/>
      <c r="I40" s="93"/>
      <c r="J40" s="93"/>
      <c r="K40" s="93"/>
    </row>
    <row r="41" spans="1:25">
      <c r="A41" s="93"/>
      <c r="B41" s="93"/>
      <c r="C41" s="93"/>
      <c r="D41" s="93"/>
      <c r="E41" s="93"/>
      <c r="F41" s="93"/>
      <c r="G41" s="93"/>
      <c r="H41" s="93"/>
      <c r="I41" s="93"/>
      <c r="J41" s="93"/>
      <c r="K41" s="93"/>
    </row>
    <row r="42" spans="1:25">
      <c r="A42" s="93"/>
      <c r="B42" s="93"/>
      <c r="C42" s="93"/>
      <c r="D42" s="93"/>
      <c r="E42" s="93"/>
      <c r="F42" s="93"/>
      <c r="G42" s="93"/>
      <c r="H42" s="93"/>
      <c r="I42" s="93"/>
      <c r="J42" s="93"/>
      <c r="K42" s="93"/>
    </row>
    <row r="43" spans="1:25">
      <c r="A43" s="93"/>
      <c r="B43" s="93"/>
      <c r="C43" s="93"/>
      <c r="D43" s="93"/>
      <c r="E43" s="93"/>
      <c r="F43" s="93"/>
      <c r="G43" s="93"/>
      <c r="H43" s="93"/>
      <c r="I43" s="93"/>
      <c r="J43" s="93"/>
      <c r="K43" s="93"/>
    </row>
    <row r="44" spans="1:25">
      <c r="A44" s="93"/>
      <c r="B44" s="93"/>
      <c r="C44" s="93"/>
      <c r="D44" s="93"/>
      <c r="E44" s="93"/>
      <c r="F44" s="93"/>
      <c r="G44" s="93"/>
      <c r="H44" s="93"/>
      <c r="I44" s="93"/>
      <c r="J44" s="93"/>
      <c r="K44" s="93"/>
    </row>
  </sheetData>
  <mergeCells count="8">
    <mergeCell ref="M27:Y38"/>
    <mergeCell ref="B5:C5"/>
    <mergeCell ref="B6:C6"/>
    <mergeCell ref="U14:AH23"/>
    <mergeCell ref="B8:C8"/>
    <mergeCell ref="A11:C11"/>
    <mergeCell ref="E11:G11"/>
    <mergeCell ref="A27:K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2"/>
  <sheetViews>
    <sheetView topLeftCell="A78" zoomScale="70" zoomScaleNormal="70" workbookViewId="0">
      <selection activeCell="R83" sqref="R83"/>
    </sheetView>
  </sheetViews>
  <sheetFormatPr defaultRowHeight="15"/>
  <cols>
    <col min="1" max="1" width="24" bestFit="1" customWidth="1"/>
    <col min="2" max="2" width="13.7109375" customWidth="1"/>
    <col min="13" max="13" width="11.28515625" bestFit="1" customWidth="1"/>
  </cols>
  <sheetData>
    <row r="1" spans="1:21">
      <c r="B1" s="91" t="s">
        <v>24</v>
      </c>
      <c r="C1" s="91"/>
      <c r="D1" s="91"/>
      <c r="E1" s="91"/>
      <c r="F1" s="91"/>
      <c r="G1" s="91"/>
      <c r="H1" s="91"/>
      <c r="I1" s="91"/>
      <c r="J1" s="91"/>
      <c r="K1" s="91"/>
      <c r="L1" s="91"/>
      <c r="M1" s="41"/>
      <c r="N1" s="41"/>
      <c r="O1" s="41"/>
      <c r="P1" s="41"/>
      <c r="Q1" s="41"/>
      <c r="R1" s="41"/>
      <c r="S1" s="41"/>
      <c r="T1" s="41"/>
      <c r="U1" s="41"/>
    </row>
    <row r="2" spans="1:21">
      <c r="B2">
        <v>1981</v>
      </c>
      <c r="C2">
        <f t="shared" ref="C2:K2" si="0">B2+1</f>
        <v>1982</v>
      </c>
      <c r="D2">
        <f t="shared" si="0"/>
        <v>1983</v>
      </c>
      <c r="E2">
        <f t="shared" si="0"/>
        <v>1984</v>
      </c>
      <c r="F2">
        <f t="shared" si="0"/>
        <v>1985</v>
      </c>
      <c r="G2">
        <f t="shared" si="0"/>
        <v>1986</v>
      </c>
      <c r="H2">
        <f t="shared" si="0"/>
        <v>1987</v>
      </c>
      <c r="I2">
        <f t="shared" si="0"/>
        <v>1988</v>
      </c>
      <c r="J2">
        <f t="shared" si="0"/>
        <v>1989</v>
      </c>
      <c r="K2">
        <f t="shared" si="0"/>
        <v>1990</v>
      </c>
      <c r="L2" s="43" t="s">
        <v>68</v>
      </c>
      <c r="M2" s="42" t="s">
        <v>70</v>
      </c>
    </row>
    <row r="3" spans="1:21">
      <c r="A3" t="s">
        <v>42</v>
      </c>
      <c r="B3">
        <v>-1.9155494864667638E-2</v>
      </c>
      <c r="C3">
        <v>2.6159202679797808E-2</v>
      </c>
      <c r="D3">
        <v>8.2079024442114124E-2</v>
      </c>
      <c r="E3">
        <v>0.11192664646870522</v>
      </c>
      <c r="F3">
        <v>0.1257858263884967</v>
      </c>
      <c r="G3">
        <v>-1.1347927605756097E-2</v>
      </c>
      <c r="H3">
        <v>2.6919866531115489E-2</v>
      </c>
      <c r="I3">
        <v>-7.4786904768044588E-2</v>
      </c>
      <c r="J3">
        <v>-3.4049679420095789E-3</v>
      </c>
      <c r="K3">
        <v>0.99211216149405901</v>
      </c>
      <c r="L3" s="44">
        <f t="shared" ref="L3:L9" si="1">AVERAGE(B3:K3)</f>
        <v>0.12562874328238105</v>
      </c>
    </row>
    <row r="4" spans="1:21">
      <c r="A4" t="s">
        <v>27</v>
      </c>
      <c r="B4">
        <v>2.6103447723181773E-2</v>
      </c>
      <c r="C4">
        <v>7.877492907461027E-2</v>
      </c>
      <c r="D4">
        <v>4.5869971735845921E-2</v>
      </c>
      <c r="E4">
        <v>5.948635801295217E-2</v>
      </c>
      <c r="F4">
        <v>7.8844894320766079E-2</v>
      </c>
      <c r="G4">
        <v>1.6281170522846528E-2</v>
      </c>
      <c r="H4">
        <v>4.0843598735873253E-2</v>
      </c>
      <c r="I4">
        <v>-2.7370885065853865E-2</v>
      </c>
      <c r="J4">
        <v>-4.0192732948782662E-3</v>
      </c>
      <c r="K4">
        <v>2.1816076460779092E-2</v>
      </c>
      <c r="L4" s="44">
        <f t="shared" si="1"/>
        <v>3.3663028822612295E-2</v>
      </c>
    </row>
    <row r="5" spans="1:21">
      <c r="A5" t="s">
        <v>41</v>
      </c>
      <c r="F5">
        <v>0.93083205293794957</v>
      </c>
      <c r="G5">
        <v>0.96446670531653789</v>
      </c>
      <c r="H5">
        <v>0.99074762867058475</v>
      </c>
      <c r="I5">
        <v>0.9820817268006351</v>
      </c>
      <c r="J5">
        <v>0.99948180621749871</v>
      </c>
      <c r="K5">
        <v>0.97306247939680957</v>
      </c>
      <c r="L5" s="44">
        <f t="shared" si="1"/>
        <v>0.97344539989000267</v>
      </c>
    </row>
    <row r="6" spans="1:21">
      <c r="A6" t="s">
        <v>44</v>
      </c>
      <c r="G6">
        <v>-5.362552504235512E-2</v>
      </c>
      <c r="H6">
        <v>-5.1745769531699369E-2</v>
      </c>
      <c r="I6">
        <v>-6.1747715881239843E-3</v>
      </c>
      <c r="J6">
        <v>-1.9496355211193965E-2</v>
      </c>
      <c r="K6">
        <v>1.8889196278436795E-2</v>
      </c>
      <c r="L6" s="44">
        <f t="shared" si="1"/>
        <v>-2.2430645018987127E-2</v>
      </c>
    </row>
    <row r="7" spans="1:21">
      <c r="A7" t="s">
        <v>31</v>
      </c>
      <c r="H7">
        <v>-1.1491853167294752E-2</v>
      </c>
      <c r="I7">
        <v>-4.8861075021099154E-2</v>
      </c>
      <c r="J7">
        <v>2.3181107007571493E-3</v>
      </c>
      <c r="K7">
        <v>0.97748744372043461</v>
      </c>
      <c r="L7" s="44">
        <f t="shared" si="1"/>
        <v>0.22986315655819947</v>
      </c>
    </row>
    <row r="8" spans="1:21">
      <c r="A8" t="s">
        <v>43</v>
      </c>
      <c r="H8">
        <v>-1.8401738848482289E-2</v>
      </c>
      <c r="I8">
        <v>1.758940885509121E-2</v>
      </c>
      <c r="J8">
        <v>-1.2726510818893691E-2</v>
      </c>
      <c r="K8">
        <v>0.98262507046130498</v>
      </c>
      <c r="L8" s="44">
        <f t="shared" si="1"/>
        <v>0.24227155741225506</v>
      </c>
    </row>
    <row r="9" spans="1:21">
      <c r="A9" t="s">
        <v>25</v>
      </c>
      <c r="J9">
        <v>-8.4560351254926239E-2</v>
      </c>
      <c r="K9">
        <v>3.8555603051779276E-2</v>
      </c>
      <c r="L9" s="44">
        <f t="shared" si="1"/>
        <v>-2.3002374101573481E-2</v>
      </c>
    </row>
    <row r="13" spans="1:21">
      <c r="B13">
        <v>1991</v>
      </c>
      <c r="C13">
        <f>B13+1</f>
        <v>1992</v>
      </c>
      <c r="D13">
        <f t="shared" ref="D13:K13" si="2">C13+1</f>
        <v>1993</v>
      </c>
      <c r="E13">
        <f t="shared" si="2"/>
        <v>1994</v>
      </c>
      <c r="F13">
        <f t="shared" si="2"/>
        <v>1995</v>
      </c>
      <c r="G13">
        <f t="shared" si="2"/>
        <v>1996</v>
      </c>
      <c r="H13">
        <f t="shared" si="2"/>
        <v>1997</v>
      </c>
      <c r="I13">
        <f t="shared" si="2"/>
        <v>1998</v>
      </c>
      <c r="J13">
        <f t="shared" si="2"/>
        <v>1999</v>
      </c>
      <c r="K13">
        <f t="shared" si="2"/>
        <v>2000</v>
      </c>
      <c r="L13" s="42" t="s">
        <v>68</v>
      </c>
    </row>
    <row r="14" spans="1:21">
      <c r="A14" t="s">
        <v>41</v>
      </c>
      <c r="B14">
        <v>0.96574928673189453</v>
      </c>
      <c r="C14">
        <v>0.91802221894298852</v>
      </c>
      <c r="D14">
        <v>0.88617074977268406</v>
      </c>
      <c r="E14">
        <v>0.93161687895753309</v>
      </c>
      <c r="F14">
        <v>0.90236497584735975</v>
      </c>
      <c r="G14">
        <v>0.93749770690909906</v>
      </c>
      <c r="H14">
        <v>0.97406767696055307</v>
      </c>
      <c r="I14">
        <v>0.96301269880476403</v>
      </c>
      <c r="J14">
        <v>0.89384945525994008</v>
      </c>
      <c r="K14">
        <v>0.87323404810160588</v>
      </c>
      <c r="L14" s="45">
        <f>AVERAGE(B14:K14)</f>
        <v>0.92455856962884231</v>
      </c>
    </row>
    <row r="15" spans="1:21">
      <c r="A15" t="s">
        <v>42</v>
      </c>
      <c r="B15">
        <v>0.69296638255787535</v>
      </c>
      <c r="C15">
        <v>0.55371923312193516</v>
      </c>
      <c r="D15">
        <v>0.28060391185018901</v>
      </c>
      <c r="E15">
        <v>0.67428099985251644</v>
      </c>
      <c r="F15">
        <v>0.42109790975067762</v>
      </c>
      <c r="G15">
        <v>0.62495210200428419</v>
      </c>
      <c r="H15">
        <v>0.77208414215075671</v>
      </c>
      <c r="I15">
        <v>0.74977186332047063</v>
      </c>
      <c r="J15">
        <v>0.67794724672491913</v>
      </c>
      <c r="K15">
        <v>0.6701526110216055</v>
      </c>
      <c r="L15" s="46">
        <f t="shared" ref="L15:L32" si="3">AVERAGE(B15:K15)</f>
        <v>0.61175764023552304</v>
      </c>
    </row>
    <row r="16" spans="1:21">
      <c r="A16" t="s">
        <v>26</v>
      </c>
      <c r="B16">
        <v>0.35329427166350075</v>
      </c>
      <c r="C16">
        <v>0.24728053371316766</v>
      </c>
      <c r="D16">
        <v>0.1950711799907717</v>
      </c>
      <c r="E16">
        <v>0.26375851345887291</v>
      </c>
      <c r="F16">
        <v>0.2202197028125982</v>
      </c>
      <c r="G16">
        <v>0.30475109350476542</v>
      </c>
      <c r="H16">
        <v>0.35828922559104021</v>
      </c>
      <c r="I16">
        <v>0.41939644838744927</v>
      </c>
      <c r="J16">
        <v>0.44345540362714503</v>
      </c>
      <c r="K16">
        <v>0.39889338325844609</v>
      </c>
      <c r="L16" s="46">
        <f t="shared" si="3"/>
        <v>0.32044097560077572</v>
      </c>
    </row>
    <row r="17" spans="1:12">
      <c r="A17" t="s">
        <v>25</v>
      </c>
      <c r="B17">
        <v>0.3605249792832611</v>
      </c>
      <c r="C17">
        <v>0.26596814329245255</v>
      </c>
      <c r="D17">
        <v>0.16980835740153644</v>
      </c>
      <c r="E17">
        <v>0.28041833884217793</v>
      </c>
      <c r="F17">
        <v>0.23854019223200115</v>
      </c>
      <c r="G17">
        <v>0.25618181978180282</v>
      </c>
      <c r="H17">
        <v>0.38907108675998664</v>
      </c>
      <c r="I17">
        <v>0.4940797311341053</v>
      </c>
      <c r="J17">
        <v>0.40207377615034706</v>
      </c>
      <c r="K17">
        <v>0.44611304466638141</v>
      </c>
      <c r="L17" s="46">
        <f t="shared" si="3"/>
        <v>0.33027794695440527</v>
      </c>
    </row>
    <row r="18" spans="1:12">
      <c r="A18" t="s">
        <v>43</v>
      </c>
      <c r="B18">
        <v>0.36540911975364898</v>
      </c>
      <c r="C18">
        <v>0.14859647736017592</v>
      </c>
      <c r="D18">
        <v>0.17027685723540115</v>
      </c>
      <c r="E18">
        <v>0.24554393259229121</v>
      </c>
      <c r="F18">
        <v>0.23570864876217698</v>
      </c>
      <c r="G18">
        <v>0.31712111765684436</v>
      </c>
      <c r="H18">
        <v>0.35179547960066559</v>
      </c>
      <c r="I18">
        <v>0.45338344849616974</v>
      </c>
      <c r="J18">
        <v>0.43761231057753652</v>
      </c>
      <c r="K18">
        <v>0.42137090734839333</v>
      </c>
      <c r="L18" s="46">
        <f t="shared" si="3"/>
        <v>0.31468182993833038</v>
      </c>
    </row>
    <row r="19" spans="1:12">
      <c r="A19" t="s">
        <v>29</v>
      </c>
      <c r="B19">
        <v>0.20011956260697261</v>
      </c>
      <c r="C19">
        <v>0.16636849421576705</v>
      </c>
      <c r="D19">
        <v>0.10036838329918528</v>
      </c>
      <c r="E19">
        <v>0.15849723083561618</v>
      </c>
      <c r="F19">
        <v>0.21486024280106311</v>
      </c>
      <c r="G19">
        <v>0.28768999223522729</v>
      </c>
      <c r="H19">
        <v>0.43421333977005</v>
      </c>
      <c r="I19">
        <v>0.40319131182178347</v>
      </c>
      <c r="J19">
        <v>0.35650065714294943</v>
      </c>
      <c r="K19">
        <v>0.2567844340248675</v>
      </c>
      <c r="L19" s="46">
        <f t="shared" si="3"/>
        <v>0.25785936487534816</v>
      </c>
    </row>
    <row r="20" spans="1:12">
      <c r="A20" t="s">
        <v>27</v>
      </c>
      <c r="B20">
        <v>0.26803104192793625</v>
      </c>
      <c r="C20">
        <v>0.20600835884128729</v>
      </c>
      <c r="D20">
        <v>0.13303581897905892</v>
      </c>
      <c r="E20">
        <v>6.312336122583305E-2</v>
      </c>
      <c r="F20">
        <v>2.4964997975589025E-2</v>
      </c>
      <c r="G20">
        <v>5.6495297661540822E-2</v>
      </c>
      <c r="H20">
        <v>6.8528020604515918E-2</v>
      </c>
      <c r="I20">
        <v>0.2075859789903178</v>
      </c>
      <c r="J20">
        <v>6.495793249712728E-2</v>
      </c>
      <c r="K20">
        <v>2.184578133100553E-2</v>
      </c>
      <c r="L20" s="46">
        <f t="shared" si="3"/>
        <v>0.11145765900342119</v>
      </c>
    </row>
    <row r="21" spans="1:12">
      <c r="A21" t="s">
        <v>31</v>
      </c>
      <c r="B21">
        <v>0.16072075594453208</v>
      </c>
      <c r="C21">
        <v>-5.7721026836560401E-3</v>
      </c>
      <c r="D21">
        <v>4.7891537228499884E-2</v>
      </c>
      <c r="E21">
        <v>2.7089813710571332E-2</v>
      </c>
      <c r="F21">
        <v>0.1252820448916262</v>
      </c>
      <c r="G21">
        <v>9.4649605623111255E-2</v>
      </c>
      <c r="H21">
        <v>7.3078562528014562E-2</v>
      </c>
      <c r="I21">
        <v>0.28136057841260992</v>
      </c>
      <c r="J21">
        <v>1.77541776941069E-2</v>
      </c>
      <c r="K21">
        <v>-1.2224101002388864E-3</v>
      </c>
      <c r="L21" s="46">
        <f t="shared" si="3"/>
        <v>8.2083256324917725E-2</v>
      </c>
    </row>
    <row r="22" spans="1:12">
      <c r="A22" t="s">
        <v>32</v>
      </c>
      <c r="B22">
        <v>-5.2249989827127953E-2</v>
      </c>
      <c r="C22">
        <v>-5.3145539282258063E-2</v>
      </c>
      <c r="D22">
        <v>-3.9554457735708592E-2</v>
      </c>
      <c r="E22">
        <v>5.8722621885133025E-2</v>
      </c>
      <c r="F22">
        <v>-0.19656550132246556</v>
      </c>
      <c r="G22">
        <v>3.4305855814283588E-2</v>
      </c>
      <c r="H22">
        <v>-9.5095072617730717E-2</v>
      </c>
      <c r="I22">
        <v>-8.9117479931174082E-2</v>
      </c>
      <c r="J22">
        <v>-5.8859348270627054E-3</v>
      </c>
      <c r="K22">
        <v>-9.1675607507104268E-2</v>
      </c>
      <c r="L22" s="46">
        <f t="shared" si="3"/>
        <v>-5.3026110535121532E-2</v>
      </c>
    </row>
    <row r="23" spans="1:12">
      <c r="A23" t="s">
        <v>44</v>
      </c>
      <c r="B23">
        <v>0.20303614966391345</v>
      </c>
      <c r="C23">
        <v>0.21422653985547732</v>
      </c>
      <c r="D23">
        <v>4.8266387915767789E-2</v>
      </c>
      <c r="E23">
        <v>0.11770671331999732</v>
      </c>
      <c r="F23">
        <v>0.16000571674357447</v>
      </c>
      <c r="G23">
        <v>0.21840226708132718</v>
      </c>
      <c r="H23">
        <v>0.42963616412021532</v>
      </c>
      <c r="I23">
        <v>0.19582570202252494</v>
      </c>
      <c r="J23">
        <v>0.17695538863210417</v>
      </c>
      <c r="K23">
        <v>0.22012027021315889</v>
      </c>
      <c r="L23" s="46">
        <f t="shared" si="3"/>
        <v>0.19841812995680611</v>
      </c>
    </row>
    <row r="24" spans="1:12">
      <c r="A24" t="s">
        <v>39</v>
      </c>
      <c r="B24">
        <v>0.16212826569524449</v>
      </c>
      <c r="C24">
        <v>0.32149495342377571</v>
      </c>
      <c r="D24">
        <v>0.2497101949587984</v>
      </c>
      <c r="E24">
        <v>0.11063715703426182</v>
      </c>
      <c r="F24">
        <v>0.33842541695277295</v>
      </c>
      <c r="G24">
        <v>0.39607305771158935</v>
      </c>
      <c r="H24">
        <v>0.64987846139481653</v>
      </c>
      <c r="I24">
        <v>0.60964621150008491</v>
      </c>
      <c r="J24">
        <v>0.51840940706888039</v>
      </c>
      <c r="K24">
        <v>0.66104554084948453</v>
      </c>
      <c r="L24" s="46">
        <f t="shared" si="3"/>
        <v>0.40174486665897086</v>
      </c>
    </row>
    <row r="25" spans="1:12">
      <c r="A25" t="s">
        <v>33</v>
      </c>
      <c r="C25">
        <v>4.7322370212782329E-2</v>
      </c>
      <c r="D25">
        <v>6.7559459769049687E-2</v>
      </c>
      <c r="E25">
        <v>0.11217429809781372</v>
      </c>
      <c r="F25">
        <v>0.1594348848960751</v>
      </c>
      <c r="G25">
        <v>0.20377625599004148</v>
      </c>
      <c r="H25">
        <v>0.42855877177146368</v>
      </c>
      <c r="I25">
        <v>0.18457672727191005</v>
      </c>
      <c r="J25">
        <v>0.17693037272571091</v>
      </c>
      <c r="K25">
        <v>0.22892443492151976</v>
      </c>
      <c r="L25" s="46">
        <f t="shared" si="3"/>
        <v>0.17880639729515188</v>
      </c>
    </row>
    <row r="26" spans="1:12">
      <c r="A26" t="s">
        <v>46</v>
      </c>
      <c r="G26">
        <v>0.13756997038839858</v>
      </c>
      <c r="H26">
        <v>0.65389147968353978</v>
      </c>
      <c r="I26">
        <v>0.67635037575962076</v>
      </c>
      <c r="J26">
        <v>0.27792603186663545</v>
      </c>
      <c r="K26">
        <v>0.53643873935555331</v>
      </c>
      <c r="L26" s="46">
        <f t="shared" si="3"/>
        <v>0.45643531941074961</v>
      </c>
    </row>
    <row r="27" spans="1:12">
      <c r="A27" t="s">
        <v>45</v>
      </c>
      <c r="H27">
        <v>0.56471033747941601</v>
      </c>
      <c r="I27">
        <v>0.58943088658358456</v>
      </c>
      <c r="J27">
        <v>0.40103201260647842</v>
      </c>
      <c r="K27">
        <v>0.59159304138475555</v>
      </c>
      <c r="L27" s="46">
        <f t="shared" si="3"/>
        <v>0.53669156951355868</v>
      </c>
    </row>
    <row r="28" spans="1:12">
      <c r="A28" t="s">
        <v>35</v>
      </c>
      <c r="H28">
        <v>-0.12759682025291139</v>
      </c>
      <c r="I28">
        <v>8.0396086120091262E-2</v>
      </c>
      <c r="J28">
        <v>-4.1819072538738693E-3</v>
      </c>
      <c r="K28">
        <v>-8.3903898437246993E-2</v>
      </c>
      <c r="L28" s="46">
        <f t="shared" si="3"/>
        <v>-3.3821634955985246E-2</v>
      </c>
    </row>
    <row r="29" spans="1:12">
      <c r="A29" t="s">
        <v>37</v>
      </c>
      <c r="H29">
        <v>0.14094435713811007</v>
      </c>
      <c r="I29">
        <v>0.14609771135157834</v>
      </c>
      <c r="J29">
        <v>2.8519691816906695E-2</v>
      </c>
      <c r="K29">
        <v>5.029022531351468E-2</v>
      </c>
      <c r="L29" s="46">
        <f t="shared" si="3"/>
        <v>9.1462996405027447E-2</v>
      </c>
    </row>
    <row r="30" spans="1:12">
      <c r="A30" t="s">
        <v>38</v>
      </c>
      <c r="H30">
        <v>-9.3738535635367271E-2</v>
      </c>
      <c r="I30">
        <v>0.12176884168629809</v>
      </c>
      <c r="J30">
        <v>2.7548911333302159E-2</v>
      </c>
      <c r="K30">
        <v>8.3349090618322311E-2</v>
      </c>
      <c r="L30" s="46">
        <f t="shared" si="3"/>
        <v>3.4732077000638822E-2</v>
      </c>
    </row>
    <row r="31" spans="1:12">
      <c r="A31" t="s">
        <v>34</v>
      </c>
      <c r="H31">
        <v>0.18021191193573022</v>
      </c>
      <c r="I31">
        <v>7.112362562497028E-2</v>
      </c>
      <c r="J31">
        <v>-5.4336973804567625E-2</v>
      </c>
      <c r="K31">
        <v>6.4612553429211586E-2</v>
      </c>
      <c r="L31" s="46">
        <f t="shared" si="3"/>
        <v>6.5402779296336117E-2</v>
      </c>
    </row>
    <row r="32" spans="1:12">
      <c r="A32" t="s">
        <v>28</v>
      </c>
      <c r="K32">
        <v>0.39129448945743689</v>
      </c>
      <c r="L32" s="46">
        <f t="shared" si="3"/>
        <v>0.39129448945743689</v>
      </c>
    </row>
    <row r="35" spans="1:12">
      <c r="B35">
        <v>2001</v>
      </c>
      <c r="C35">
        <f>B35+1</f>
        <v>2002</v>
      </c>
      <c r="D35">
        <f t="shared" ref="D35:K35" si="4">C35+1</f>
        <v>2003</v>
      </c>
      <c r="E35">
        <f t="shared" si="4"/>
        <v>2004</v>
      </c>
      <c r="F35">
        <f t="shared" si="4"/>
        <v>2005</v>
      </c>
      <c r="G35">
        <f t="shared" si="4"/>
        <v>2006</v>
      </c>
      <c r="H35">
        <f t="shared" si="4"/>
        <v>2007</v>
      </c>
      <c r="I35">
        <f t="shared" si="4"/>
        <v>2008</v>
      </c>
      <c r="J35">
        <f t="shared" si="4"/>
        <v>2009</v>
      </c>
      <c r="K35">
        <f t="shared" si="4"/>
        <v>2010</v>
      </c>
      <c r="L35" s="43" t="s">
        <v>68</v>
      </c>
    </row>
    <row r="36" spans="1:12">
      <c r="A36" t="s">
        <v>41</v>
      </c>
      <c r="B36">
        <v>0.94042524343479283</v>
      </c>
      <c r="C36">
        <v>0.97467760741745169</v>
      </c>
      <c r="D36">
        <v>0.97977695022715583</v>
      </c>
      <c r="E36">
        <v>0.96462958268118693</v>
      </c>
      <c r="F36">
        <v>0.95770309862604497</v>
      </c>
      <c r="G36">
        <v>0.95554682906740696</v>
      </c>
      <c r="H36">
        <v>0.98223711732846619</v>
      </c>
      <c r="I36">
        <v>0.99004398736501442</v>
      </c>
      <c r="J36">
        <v>0.98481384458183385</v>
      </c>
      <c r="K36">
        <v>0.98477988286198082</v>
      </c>
      <c r="L36" s="46">
        <f>AVERAGE(B36:K36)</f>
        <v>0.97146341435913341</v>
      </c>
    </row>
    <row r="37" spans="1:12">
      <c r="A37" t="s">
        <v>42</v>
      </c>
      <c r="B37">
        <v>0.78220532443112301</v>
      </c>
      <c r="C37">
        <v>0.77129579410514759</v>
      </c>
      <c r="D37">
        <v>0.6993796483181558</v>
      </c>
      <c r="E37">
        <v>0.62486846493200032</v>
      </c>
      <c r="F37">
        <v>0.56913019836100776</v>
      </c>
      <c r="G37">
        <v>0.58729742133300178</v>
      </c>
      <c r="H37">
        <v>0.79259841632810057</v>
      </c>
      <c r="I37">
        <v>0.75356265493085861</v>
      </c>
      <c r="J37">
        <v>0.82541438146749035</v>
      </c>
      <c r="K37">
        <v>0.81210627708483485</v>
      </c>
      <c r="L37" s="46">
        <f t="shared" ref="L37:L57" si="5">AVERAGE(B37:K37)</f>
        <v>0.72178585812917206</v>
      </c>
    </row>
    <row r="38" spans="1:12">
      <c r="A38" t="s">
        <v>26</v>
      </c>
      <c r="B38">
        <v>0.53119807042336997</v>
      </c>
      <c r="C38">
        <v>0.55211135528400201</v>
      </c>
      <c r="D38">
        <v>0.57137505927737176</v>
      </c>
      <c r="E38">
        <v>0.43017069834307659</v>
      </c>
      <c r="F38">
        <v>0.34863339824247297</v>
      </c>
      <c r="G38">
        <v>0.53548914414652571</v>
      </c>
      <c r="H38">
        <v>0.57002971724401674</v>
      </c>
      <c r="I38">
        <v>0.55007751177611153</v>
      </c>
      <c r="J38">
        <v>0.70216505989341882</v>
      </c>
      <c r="K38">
        <v>0.69273362965153296</v>
      </c>
      <c r="L38" s="46">
        <f t="shared" si="5"/>
        <v>0.5483983644281899</v>
      </c>
    </row>
    <row r="39" spans="1:12">
      <c r="A39" t="s">
        <v>25</v>
      </c>
      <c r="B39">
        <v>0.66659045308406906</v>
      </c>
      <c r="C39">
        <v>0.67501363150081817</v>
      </c>
      <c r="D39">
        <v>0.69428623924548583</v>
      </c>
      <c r="E39">
        <v>0.46592661971161431</v>
      </c>
      <c r="F39">
        <v>0.37221407528505934</v>
      </c>
      <c r="G39">
        <v>0.56676101354693997</v>
      </c>
      <c r="H39">
        <v>0.52657957002592015</v>
      </c>
      <c r="I39">
        <v>0.62436000096146438</v>
      </c>
      <c r="J39">
        <v>0.70973803887904063</v>
      </c>
      <c r="K39">
        <v>0.675376828680747</v>
      </c>
      <c r="L39" s="46">
        <f t="shared" si="5"/>
        <v>0.59768464709211599</v>
      </c>
    </row>
    <row r="40" spans="1:12">
      <c r="A40" t="s">
        <v>43</v>
      </c>
      <c r="B40">
        <v>0.55610540129278507</v>
      </c>
      <c r="C40">
        <v>0.58412158295957095</v>
      </c>
      <c r="D40">
        <v>0.62079573055388215</v>
      </c>
      <c r="E40">
        <v>0.45214710472175307</v>
      </c>
      <c r="F40">
        <v>0.39146054484040338</v>
      </c>
      <c r="G40">
        <v>0.5681056502214904</v>
      </c>
      <c r="H40">
        <v>0.56132293767685715</v>
      </c>
      <c r="I40">
        <v>0.57612440768438333</v>
      </c>
      <c r="J40">
        <v>0.70812563745572443</v>
      </c>
      <c r="K40">
        <v>0.69624828951698259</v>
      </c>
      <c r="L40" s="46">
        <f t="shared" si="5"/>
        <v>0.57145572869238337</v>
      </c>
    </row>
    <row r="41" spans="1:12">
      <c r="A41" t="s">
        <v>28</v>
      </c>
      <c r="B41">
        <v>0.52599691465688736</v>
      </c>
      <c r="C41">
        <v>0.5460054669547163</v>
      </c>
      <c r="D41">
        <v>0.57368190835517996</v>
      </c>
      <c r="E41">
        <v>0.44022860799837438</v>
      </c>
      <c r="F41">
        <v>0.34469378263238137</v>
      </c>
      <c r="G41">
        <v>0.54432862927668657</v>
      </c>
      <c r="H41">
        <v>0.55983984737864101</v>
      </c>
      <c r="I41">
        <v>0.56400984014382405</v>
      </c>
      <c r="J41">
        <v>0.69595370991917305</v>
      </c>
      <c r="K41">
        <v>0.69022171072892413</v>
      </c>
      <c r="L41" s="46">
        <f t="shared" si="5"/>
        <v>0.54849604180447875</v>
      </c>
    </row>
    <row r="42" spans="1:12">
      <c r="A42" t="s">
        <v>29</v>
      </c>
      <c r="B42">
        <v>0.43461942497534994</v>
      </c>
      <c r="C42">
        <v>0.53762046631754157</v>
      </c>
      <c r="D42">
        <v>0.5178955821397121</v>
      </c>
      <c r="E42">
        <v>0.39389531664708094</v>
      </c>
      <c r="F42">
        <v>0.23539775888668632</v>
      </c>
      <c r="G42">
        <v>0.50707810074776249</v>
      </c>
      <c r="H42">
        <v>0.53430765702378191</v>
      </c>
      <c r="I42">
        <v>0.54947241968017413</v>
      </c>
      <c r="J42">
        <v>0.60264074665805767</v>
      </c>
      <c r="K42">
        <v>0.65163122601345236</v>
      </c>
      <c r="L42" s="46">
        <f t="shared" si="5"/>
        <v>0.49645586990895996</v>
      </c>
    </row>
    <row r="43" spans="1:12">
      <c r="A43" t="s">
        <v>27</v>
      </c>
      <c r="B43">
        <v>0.23617217664665896</v>
      </c>
      <c r="C43">
        <v>0.13979635560382964</v>
      </c>
      <c r="D43">
        <v>9.189510528902782E-2</v>
      </c>
      <c r="E43">
        <v>0.15728681237370287</v>
      </c>
      <c r="F43">
        <v>5.4695327836928459E-2</v>
      </c>
      <c r="G43">
        <v>0.1237133230325054</v>
      </c>
      <c r="H43">
        <v>9.6396648276461716E-2</v>
      </c>
      <c r="I43">
        <v>0.11909082017148598</v>
      </c>
      <c r="J43">
        <v>7.8927403999947174E-2</v>
      </c>
      <c r="K43">
        <v>0.19374431779737</v>
      </c>
      <c r="L43" s="46">
        <f t="shared" si="5"/>
        <v>0.12917182910279182</v>
      </c>
    </row>
    <row r="44" spans="1:12">
      <c r="A44" t="s">
        <v>31</v>
      </c>
      <c r="B44">
        <v>0.29567951281727833</v>
      </c>
      <c r="C44">
        <v>0.12270757117527542</v>
      </c>
      <c r="D44">
        <v>0.11576544841261704</v>
      </c>
      <c r="E44">
        <v>0.1434577410839302</v>
      </c>
      <c r="F44">
        <v>6.8765366356343824E-2</v>
      </c>
      <c r="G44">
        <v>0.12339781309053093</v>
      </c>
      <c r="H44">
        <v>8.0775383590662789E-2</v>
      </c>
      <c r="I44">
        <v>0.31106826750191707</v>
      </c>
      <c r="J44">
        <v>0.25829858262268363</v>
      </c>
      <c r="K44">
        <v>0.24654403918435217</v>
      </c>
      <c r="L44" s="46">
        <f t="shared" si="5"/>
        <v>0.17664597258355913</v>
      </c>
    </row>
    <row r="45" spans="1:12">
      <c r="A45" t="s">
        <v>32</v>
      </c>
      <c r="B45">
        <v>2.6004928104398022E-2</v>
      </c>
      <c r="C45">
        <v>-1.7332164663784341E-2</v>
      </c>
      <c r="D45">
        <v>5.2221307954159912E-2</v>
      </c>
      <c r="E45">
        <v>3.1146227683414407E-2</v>
      </c>
      <c r="F45">
        <v>-8.4784773727714369E-2</v>
      </c>
      <c r="G45">
        <v>8.6780933517755759E-2</v>
      </c>
      <c r="H45">
        <v>3.9555864629007322E-2</v>
      </c>
      <c r="I45">
        <v>1.7077021220514209E-2</v>
      </c>
      <c r="J45">
        <v>7.030594008516608E-2</v>
      </c>
      <c r="K45">
        <v>0.17964859353816862</v>
      </c>
      <c r="L45" s="46">
        <f t="shared" si="5"/>
        <v>4.0062387834108558E-2</v>
      </c>
    </row>
    <row r="46" spans="1:12">
      <c r="A46" t="s">
        <v>33</v>
      </c>
      <c r="B46">
        <v>0.30038901330721196</v>
      </c>
      <c r="C46">
        <v>0.22327592394030626</v>
      </c>
      <c r="D46">
        <v>0.16245884213542011</v>
      </c>
      <c r="E46">
        <v>0.24679284626646478</v>
      </c>
      <c r="F46">
        <v>0.1480141701540176</v>
      </c>
      <c r="G46">
        <v>1.115207786696687E-2</v>
      </c>
      <c r="H46">
        <v>0.23246741981332156</v>
      </c>
      <c r="I46">
        <v>0.36678742823828664</v>
      </c>
      <c r="J46">
        <v>0.25504515982591225</v>
      </c>
      <c r="K46">
        <v>0.38192402056771779</v>
      </c>
      <c r="L46" s="46">
        <f t="shared" si="5"/>
        <v>0.23283069021156258</v>
      </c>
    </row>
    <row r="47" spans="1:12">
      <c r="A47" t="s">
        <v>44</v>
      </c>
      <c r="B47">
        <v>0.30355340558876298</v>
      </c>
      <c r="C47">
        <v>0.22657572283844071</v>
      </c>
      <c r="D47">
        <v>0.16407682667341089</v>
      </c>
      <c r="E47">
        <v>0.2527026686520874</v>
      </c>
      <c r="F47">
        <v>0.13794502830467018</v>
      </c>
      <c r="G47">
        <v>1.2109691420177081E-2</v>
      </c>
      <c r="H47">
        <v>0.22863065478497174</v>
      </c>
      <c r="I47">
        <v>0.3752464175508568</v>
      </c>
      <c r="J47">
        <v>0.25367529880995293</v>
      </c>
      <c r="K47">
        <v>0.38525785086740716</v>
      </c>
      <c r="L47" s="46">
        <f t="shared" si="5"/>
        <v>0.23397735654907378</v>
      </c>
    </row>
    <row r="48" spans="1:12">
      <c r="A48" t="s">
        <v>34</v>
      </c>
      <c r="B48">
        <v>0.21199903838359446</v>
      </c>
      <c r="C48">
        <v>-1.7543028211264695E-2</v>
      </c>
      <c r="D48">
        <v>0.10490804225493872</v>
      </c>
      <c r="E48">
        <v>0.16651401541511687</v>
      </c>
      <c r="F48">
        <v>1.3260640474741941E-2</v>
      </c>
      <c r="G48">
        <v>8.8910990003675333E-2</v>
      </c>
      <c r="H48">
        <v>0.16448936131067446</v>
      </c>
      <c r="I48">
        <v>0.28949549875595215</v>
      </c>
      <c r="J48">
        <v>0.33166304017318804</v>
      </c>
      <c r="K48">
        <v>0.29608753264138021</v>
      </c>
      <c r="L48" s="46">
        <f t="shared" si="5"/>
        <v>0.16497851312019979</v>
      </c>
    </row>
    <row r="49" spans="1:12">
      <c r="A49" t="s">
        <v>35</v>
      </c>
      <c r="B49">
        <v>6.4461119693133589E-2</v>
      </c>
      <c r="C49">
        <v>3.4779332256546738E-2</v>
      </c>
      <c r="D49">
        <v>5.9911450407861902E-2</v>
      </c>
      <c r="E49">
        <v>0.11582522469954117</v>
      </c>
      <c r="F49">
        <v>-4.9397708267068338E-2</v>
      </c>
      <c r="G49">
        <v>2.8473094839904325E-3</v>
      </c>
      <c r="H49">
        <v>0.11973687539741619</v>
      </c>
      <c r="I49">
        <v>0.11202606336745076</v>
      </c>
      <c r="J49">
        <v>0.20091478235475912</v>
      </c>
      <c r="K49">
        <v>0.19642322755510783</v>
      </c>
      <c r="L49" s="46">
        <f t="shared" si="5"/>
        <v>8.5752767694873944E-2</v>
      </c>
    </row>
    <row r="50" spans="1:12">
      <c r="A50" t="s">
        <v>37</v>
      </c>
      <c r="B50">
        <v>0.2469442663914084</v>
      </c>
      <c r="C50">
        <v>0.10343019328676985</v>
      </c>
      <c r="D50">
        <v>0.11306104709434708</v>
      </c>
      <c r="E50">
        <v>0.18894412489521631</v>
      </c>
      <c r="F50">
        <v>9.2526804706434818E-2</v>
      </c>
      <c r="G50">
        <v>0.11102718039245683</v>
      </c>
      <c r="H50">
        <v>0.10880397707810556</v>
      </c>
      <c r="I50">
        <v>0.24827332962533694</v>
      </c>
      <c r="J50">
        <v>0.21425001613892433</v>
      </c>
      <c r="K50">
        <v>0.2235889730144536</v>
      </c>
      <c r="L50" s="46">
        <f t="shared" si="5"/>
        <v>0.16508499126234535</v>
      </c>
    </row>
    <row r="51" spans="1:12">
      <c r="A51" t="s">
        <v>38</v>
      </c>
      <c r="B51">
        <v>6.8311238443974923E-2</v>
      </c>
      <c r="C51">
        <v>0.16433860288903421</v>
      </c>
      <c r="D51">
        <v>0.1214187802587811</v>
      </c>
      <c r="E51">
        <v>0.1979218528694997</v>
      </c>
      <c r="F51">
        <v>3.2660594375559425E-2</v>
      </c>
      <c r="G51">
        <v>6.3536011777252599E-2</v>
      </c>
      <c r="H51">
        <v>1.7310335358959979E-2</v>
      </c>
      <c r="I51">
        <v>0.1425165086137026</v>
      </c>
      <c r="J51">
        <v>0.14512492984091105</v>
      </c>
      <c r="K51">
        <v>0.19339905490733345</v>
      </c>
      <c r="L51" s="46">
        <f t="shared" si="5"/>
        <v>0.11465379093350092</v>
      </c>
    </row>
    <row r="52" spans="1:12">
      <c r="A52" t="s">
        <v>45</v>
      </c>
      <c r="B52">
        <v>0.52663468146214765</v>
      </c>
      <c r="C52">
        <v>0.41840178251762611</v>
      </c>
      <c r="D52">
        <v>0.53335110584108891</v>
      </c>
      <c r="E52">
        <v>0.54868385000787723</v>
      </c>
      <c r="F52">
        <v>0.44860764718141372</v>
      </c>
      <c r="G52">
        <v>0.71115648954432842</v>
      </c>
      <c r="H52">
        <v>0.76855131267435695</v>
      </c>
      <c r="I52">
        <v>0.76477489227504547</v>
      </c>
      <c r="J52">
        <v>0.7893731548095495</v>
      </c>
      <c r="K52">
        <v>0.72661500460982975</v>
      </c>
      <c r="L52" s="46">
        <f t="shared" si="5"/>
        <v>0.6236149920923264</v>
      </c>
    </row>
    <row r="53" spans="1:12">
      <c r="A53" t="s">
        <v>39</v>
      </c>
      <c r="B53">
        <v>0.60532121833182895</v>
      </c>
      <c r="C53">
        <v>0.66390607597147278</v>
      </c>
      <c r="D53">
        <v>0.5394230507393275</v>
      </c>
      <c r="E53">
        <v>0.61301137163610142</v>
      </c>
      <c r="F53">
        <v>0.50528358471671475</v>
      </c>
      <c r="G53">
        <v>0.67780867168414183</v>
      </c>
      <c r="H53">
        <v>0.78026743052313052</v>
      </c>
      <c r="I53">
        <v>0.79168756292050046</v>
      </c>
      <c r="J53">
        <v>0.79087565504972435</v>
      </c>
      <c r="K53">
        <v>0.76075936120461496</v>
      </c>
      <c r="L53" s="46">
        <f t="shared" si="5"/>
        <v>0.67283439827775582</v>
      </c>
    </row>
    <row r="54" spans="1:12">
      <c r="A54" t="s">
        <v>46</v>
      </c>
      <c r="B54">
        <v>0.31217000409802359</v>
      </c>
      <c r="C54">
        <v>5.852621965866598E-2</v>
      </c>
      <c r="D54">
        <v>0.19053542756131919</v>
      </c>
      <c r="E54">
        <v>0.16349251148128865</v>
      </c>
      <c r="F54">
        <v>0.4116469444818141</v>
      </c>
      <c r="G54">
        <v>0.57419688216423315</v>
      </c>
      <c r="H54">
        <v>0.66487376986913937</v>
      </c>
      <c r="I54">
        <v>0.58959188039452526</v>
      </c>
      <c r="J54">
        <v>0.73987461480531524</v>
      </c>
      <c r="K54">
        <v>0.72536945748377368</v>
      </c>
      <c r="L54" s="46">
        <f t="shared" si="5"/>
        <v>0.44302777119980979</v>
      </c>
    </row>
    <row r="55" spans="1:12">
      <c r="A55" t="s">
        <v>40</v>
      </c>
      <c r="C55">
        <v>0.51186194152631048</v>
      </c>
      <c r="D55">
        <v>0.32839287642354498</v>
      </c>
      <c r="E55">
        <v>0.32403618288132663</v>
      </c>
      <c r="F55">
        <v>0.21825294849540539</v>
      </c>
      <c r="G55">
        <v>0.59386576755632026</v>
      </c>
      <c r="H55">
        <v>0.55110052871293869</v>
      </c>
      <c r="I55">
        <v>0.58447732115035533</v>
      </c>
      <c r="J55">
        <v>0.63155476604129701</v>
      </c>
      <c r="K55">
        <v>0.51683726175430156</v>
      </c>
      <c r="L55" s="46">
        <f t="shared" si="5"/>
        <v>0.47337551050464455</v>
      </c>
    </row>
    <row r="56" spans="1:12">
      <c r="A56" t="s">
        <v>36</v>
      </c>
      <c r="D56">
        <v>0.24877238315327663</v>
      </c>
      <c r="E56">
        <v>0.20818145198074992</v>
      </c>
      <c r="F56">
        <v>0.26479902155771468</v>
      </c>
      <c r="G56">
        <v>0.22349012608217977</v>
      </c>
      <c r="H56">
        <v>0.46587498748286471</v>
      </c>
      <c r="I56">
        <v>0.57805226711011526</v>
      </c>
      <c r="J56">
        <v>0.40283528079311859</v>
      </c>
      <c r="K56">
        <v>0.47639273850169533</v>
      </c>
      <c r="L56" s="46">
        <f t="shared" si="5"/>
        <v>0.35854978208271437</v>
      </c>
    </row>
    <row r="57" spans="1:12">
      <c r="A57" t="s">
        <v>47</v>
      </c>
      <c r="I57">
        <v>0.27686967421222314</v>
      </c>
      <c r="J57">
        <v>0.31975698026037841</v>
      </c>
      <c r="K57">
        <v>0.29795424341840815</v>
      </c>
      <c r="L57" s="46">
        <f t="shared" si="5"/>
        <v>0.29819363263033655</v>
      </c>
    </row>
    <row r="60" spans="1:12">
      <c r="B60">
        <v>2011</v>
      </c>
      <c r="C60">
        <f>B60+1</f>
        <v>2012</v>
      </c>
      <c r="D60">
        <f t="shared" ref="D60:H60" si="6">C60+1</f>
        <v>2013</v>
      </c>
      <c r="E60">
        <f t="shared" si="6"/>
        <v>2014</v>
      </c>
      <c r="F60">
        <f t="shared" si="6"/>
        <v>2015</v>
      </c>
      <c r="G60">
        <f t="shared" si="6"/>
        <v>2016</v>
      </c>
      <c r="H60">
        <f t="shared" si="6"/>
        <v>2017</v>
      </c>
      <c r="I60" t="s">
        <v>69</v>
      </c>
      <c r="J60" s="43" t="s">
        <v>68</v>
      </c>
    </row>
    <row r="61" spans="1:12">
      <c r="A61" t="s">
        <v>41</v>
      </c>
      <c r="B61">
        <v>0.98456011984140235</v>
      </c>
      <c r="C61">
        <v>0.96595797742530587</v>
      </c>
      <c r="D61">
        <v>0.9525222807767153</v>
      </c>
      <c r="E61">
        <v>0.96294310009551343</v>
      </c>
      <c r="F61">
        <v>0.9821485490473012</v>
      </c>
      <c r="G61">
        <v>0.96968604566601047</v>
      </c>
      <c r="H61">
        <v>0.90119978306528981</v>
      </c>
      <c r="I61">
        <v>0.97545374821776876</v>
      </c>
      <c r="J61" s="46">
        <f>AVERAGE(B61:I61)</f>
        <v>0.9618089505169134</v>
      </c>
    </row>
    <row r="62" spans="1:12">
      <c r="A62" t="s">
        <v>42</v>
      </c>
      <c r="B62">
        <v>0.79519191248857413</v>
      </c>
      <c r="C62">
        <v>0.76051728578702071</v>
      </c>
      <c r="D62">
        <v>0.69344523335619113</v>
      </c>
      <c r="E62">
        <v>0.68571843098814123</v>
      </c>
      <c r="F62">
        <v>0.77368327398698111</v>
      </c>
      <c r="G62">
        <v>0.7354249732556567</v>
      </c>
      <c r="H62">
        <v>0.60667358805206761</v>
      </c>
      <c r="I62">
        <v>0.80829605532968762</v>
      </c>
      <c r="J62" s="46">
        <f t="shared" ref="J62:J83" si="7">AVERAGE(B62:I62)</f>
        <v>0.73236884415554004</v>
      </c>
    </row>
    <row r="63" spans="1:12">
      <c r="A63" t="s">
        <v>26</v>
      </c>
      <c r="B63">
        <v>0.7530007227320471</v>
      </c>
      <c r="C63">
        <v>0.66131212790013649</v>
      </c>
      <c r="D63">
        <v>0.58759413193722387</v>
      </c>
      <c r="E63">
        <v>0.56838515618721785</v>
      </c>
      <c r="F63">
        <v>0.54126891094504126</v>
      </c>
      <c r="G63">
        <v>0.65220836937751947</v>
      </c>
      <c r="H63">
        <v>0.56360012954811867</v>
      </c>
      <c r="I63">
        <v>0.45910487351980134</v>
      </c>
      <c r="J63" s="46">
        <f t="shared" si="7"/>
        <v>0.59830930276838834</v>
      </c>
    </row>
    <row r="64" spans="1:12">
      <c r="A64" t="s">
        <v>25</v>
      </c>
      <c r="B64">
        <v>0.76043418083993419</v>
      </c>
      <c r="C64">
        <v>0.69277374973666317</v>
      </c>
      <c r="D64">
        <v>0.5330152785185458</v>
      </c>
      <c r="E64">
        <v>0.51706037718148012</v>
      </c>
      <c r="F64">
        <v>0.52003842310001092</v>
      </c>
      <c r="G64">
        <v>0.64225799288468377</v>
      </c>
      <c r="H64">
        <v>0.56764581760789001</v>
      </c>
      <c r="I64">
        <v>0.42862058369340422</v>
      </c>
      <c r="J64" s="46">
        <f t="shared" si="7"/>
        <v>0.58273080044532655</v>
      </c>
    </row>
    <row r="65" spans="1:10">
      <c r="A65" t="s">
        <v>43</v>
      </c>
      <c r="B65">
        <v>0.73201689162944295</v>
      </c>
      <c r="C65">
        <v>0.65852516962360463</v>
      </c>
      <c r="D65">
        <v>0.57052896171512402</v>
      </c>
      <c r="E65">
        <v>0.56512603028345243</v>
      </c>
      <c r="F65">
        <v>0.53090273419648293</v>
      </c>
      <c r="G65">
        <v>0.62521551682020005</v>
      </c>
      <c r="H65">
        <v>0.57816242027755393</v>
      </c>
      <c r="I65">
        <v>0.45767303801936082</v>
      </c>
      <c r="J65" s="46">
        <f t="shared" si="7"/>
        <v>0.58976884532065266</v>
      </c>
    </row>
    <row r="66" spans="1:10">
      <c r="A66" t="s">
        <v>28</v>
      </c>
      <c r="B66">
        <v>0.75172102386941331</v>
      </c>
      <c r="C66">
        <v>0.67059241897480293</v>
      </c>
      <c r="D66">
        <v>0.60066192282341535</v>
      </c>
      <c r="E66">
        <v>0.57321752075717225</v>
      </c>
      <c r="F66">
        <v>0.53898567887482074</v>
      </c>
      <c r="G66">
        <v>0.66875990933511054</v>
      </c>
      <c r="H66">
        <v>0.56986999828892337</v>
      </c>
      <c r="I66">
        <v>0.45888712678596383</v>
      </c>
      <c r="J66" s="46">
        <f t="shared" si="7"/>
        <v>0.60408694996370282</v>
      </c>
    </row>
    <row r="67" spans="1:10">
      <c r="A67" t="s">
        <v>29</v>
      </c>
      <c r="B67">
        <v>0.7072451962259696</v>
      </c>
      <c r="C67">
        <v>0.65428343390886978</v>
      </c>
      <c r="D67">
        <v>0.58502443790130121</v>
      </c>
      <c r="E67">
        <v>0.53608893908439692</v>
      </c>
      <c r="F67">
        <v>0.51985548758082234</v>
      </c>
      <c r="G67">
        <v>0.67362035244852581</v>
      </c>
      <c r="H67">
        <v>0.50081886094676098</v>
      </c>
      <c r="I67">
        <v>0.41630530329149518</v>
      </c>
      <c r="J67" s="46">
        <f t="shared" si="7"/>
        <v>0.57415525142351775</v>
      </c>
    </row>
    <row r="68" spans="1:10">
      <c r="A68" t="s">
        <v>27</v>
      </c>
      <c r="B68">
        <v>0.1349974406295745</v>
      </c>
      <c r="C68">
        <v>0.1858509043952298</v>
      </c>
      <c r="D68">
        <v>8.8405667332833796E-2</v>
      </c>
      <c r="E68">
        <v>0.10955332013363411</v>
      </c>
      <c r="F68">
        <v>0.23986752179232534</v>
      </c>
      <c r="G68">
        <v>0.19578846634743322</v>
      </c>
      <c r="H68">
        <v>0.26586885088714268</v>
      </c>
      <c r="I68">
        <v>4.0324026863935977E-2</v>
      </c>
      <c r="J68" s="46">
        <f t="shared" si="7"/>
        <v>0.15758202479776368</v>
      </c>
    </row>
    <row r="69" spans="1:10">
      <c r="A69" t="s">
        <v>31</v>
      </c>
      <c r="B69">
        <v>0.14051434679947297</v>
      </c>
      <c r="C69">
        <v>0.21306836059444903</v>
      </c>
      <c r="D69">
        <v>0.21506116252984489</v>
      </c>
      <c r="E69">
        <v>0.12566091465628473</v>
      </c>
      <c r="F69">
        <v>0.27712458701822956</v>
      </c>
      <c r="G69">
        <v>0.22850933497948869</v>
      </c>
      <c r="H69">
        <v>0.18938174440167818</v>
      </c>
      <c r="I69">
        <v>7.6701119307732601E-2</v>
      </c>
      <c r="J69" s="46">
        <f t="shared" si="7"/>
        <v>0.18325269628589758</v>
      </c>
    </row>
    <row r="70" spans="1:10">
      <c r="A70" t="s">
        <v>32</v>
      </c>
      <c r="B70">
        <v>9.1996080954102499E-2</v>
      </c>
      <c r="C70">
        <v>0.13930962508234312</v>
      </c>
      <c r="D70">
        <v>9.393502879384584E-2</v>
      </c>
      <c r="E70">
        <v>-2.87079348965276E-2</v>
      </c>
      <c r="F70">
        <v>0.21466222740010232</v>
      </c>
      <c r="G70">
        <v>0.1373741506477017</v>
      </c>
      <c r="H70">
        <v>2.1900023568788489E-3</v>
      </c>
      <c r="I70">
        <v>5.1665483884495496E-2</v>
      </c>
      <c r="J70" s="46">
        <f t="shared" si="7"/>
        <v>8.7803083027867782E-2</v>
      </c>
    </row>
    <row r="71" spans="1:10">
      <c r="A71" t="s">
        <v>33</v>
      </c>
      <c r="B71">
        <v>0.39809896975150538</v>
      </c>
      <c r="C71">
        <v>0.30977757666055555</v>
      </c>
      <c r="D71">
        <v>0.28985753668109171</v>
      </c>
      <c r="E71">
        <v>0.2440786154177875</v>
      </c>
      <c r="F71">
        <v>0.32934775966729812</v>
      </c>
      <c r="G71">
        <v>0.32921060747872966</v>
      </c>
      <c r="H71">
        <v>0.3317052085238264</v>
      </c>
      <c r="I71">
        <v>0.33629088729196216</v>
      </c>
      <c r="J71" s="46">
        <f t="shared" si="7"/>
        <v>0.3210458951840946</v>
      </c>
    </row>
    <row r="72" spans="1:10">
      <c r="A72" t="s">
        <v>44</v>
      </c>
      <c r="B72">
        <v>0.38761413232163044</v>
      </c>
      <c r="C72">
        <v>0.31185741815101486</v>
      </c>
      <c r="D72">
        <v>0.29110001038983263</v>
      </c>
      <c r="E72">
        <v>0.25568787831874218</v>
      </c>
      <c r="F72">
        <v>0.33388807891581318</v>
      </c>
      <c r="G72">
        <v>0.32879819582459879</v>
      </c>
      <c r="H72">
        <v>0.33176199603923306</v>
      </c>
      <c r="I72">
        <v>0.35756249583579219</v>
      </c>
      <c r="J72" s="46">
        <f t="shared" si="7"/>
        <v>0.32478377572458217</v>
      </c>
    </row>
    <row r="73" spans="1:10">
      <c r="A73" t="s">
        <v>34</v>
      </c>
      <c r="B73">
        <v>0.25359279476513391</v>
      </c>
      <c r="C73">
        <v>0.24376871956003071</v>
      </c>
      <c r="D73">
        <v>0.29765611948810061</v>
      </c>
      <c r="E73">
        <v>0.17640122366589889</v>
      </c>
      <c r="F73">
        <v>0.31595120854666087</v>
      </c>
      <c r="G73">
        <v>0.40403111874450193</v>
      </c>
      <c r="H73">
        <v>0.15453952728331363</v>
      </c>
      <c r="I73">
        <v>0.23617108810319229</v>
      </c>
      <c r="J73" s="46">
        <f t="shared" si="7"/>
        <v>0.26026397501960413</v>
      </c>
    </row>
    <row r="74" spans="1:10">
      <c r="A74" t="s">
        <v>35</v>
      </c>
      <c r="B74">
        <v>0.16401727746276051</v>
      </c>
      <c r="C74">
        <v>0.26107747605558279</v>
      </c>
      <c r="D74">
        <v>9.9633613183114408E-2</v>
      </c>
      <c r="E74">
        <v>1.6902541090138411E-2</v>
      </c>
      <c r="F74">
        <v>0.27452789162288221</v>
      </c>
      <c r="G74">
        <v>9.361548495076398E-2</v>
      </c>
      <c r="H74">
        <v>-3.9461065911987156E-2</v>
      </c>
      <c r="I74">
        <v>3.6610501110413633E-2</v>
      </c>
      <c r="J74" s="46">
        <f t="shared" si="7"/>
        <v>0.1133654649454586</v>
      </c>
    </row>
    <row r="75" spans="1:10">
      <c r="A75" t="s">
        <v>36</v>
      </c>
      <c r="B75">
        <v>0.42825953313541648</v>
      </c>
      <c r="C75">
        <v>0.17458598547015836</v>
      </c>
      <c r="D75">
        <v>0.37228302120926127</v>
      </c>
      <c r="E75">
        <v>0.41687329440809201</v>
      </c>
      <c r="F75">
        <v>0.28481041065377311</v>
      </c>
      <c r="G75">
        <v>0.24728862848663496</v>
      </c>
      <c r="H75">
        <v>0.30390160601961136</v>
      </c>
      <c r="I75">
        <v>0.1093938749754981</v>
      </c>
      <c r="J75" s="46">
        <f t="shared" si="7"/>
        <v>0.29217454429480572</v>
      </c>
    </row>
    <row r="76" spans="1:10">
      <c r="A76" t="s">
        <v>37</v>
      </c>
      <c r="B76">
        <v>0.24815928144495616</v>
      </c>
      <c r="C76">
        <v>0.22457374271230104</v>
      </c>
      <c r="D76">
        <v>0.16180962687980038</v>
      </c>
      <c r="E76">
        <v>3.3519052840346147E-2</v>
      </c>
      <c r="F76">
        <v>0.24824955421053374</v>
      </c>
      <c r="G76">
        <v>0.2133959209035047</v>
      </c>
      <c r="H76">
        <v>9.335488221199903E-2</v>
      </c>
      <c r="I76">
        <v>0.22052597522531561</v>
      </c>
      <c r="J76" s="46">
        <f t="shared" si="7"/>
        <v>0.1804485045535946</v>
      </c>
    </row>
    <row r="77" spans="1:10">
      <c r="A77" t="s">
        <v>38</v>
      </c>
      <c r="B77">
        <v>0.2304544502538094</v>
      </c>
      <c r="C77">
        <v>0.17922414700724579</v>
      </c>
      <c r="D77">
        <v>7.3993556826832549E-2</v>
      </c>
      <c r="E77">
        <v>0.14328111591371684</v>
      </c>
      <c r="F77">
        <v>0.2854286479101012</v>
      </c>
      <c r="G77">
        <v>0.16510230532721892</v>
      </c>
      <c r="H77">
        <v>-3.1604738271969524E-2</v>
      </c>
      <c r="I77">
        <v>4.16092782325461E-2</v>
      </c>
      <c r="J77" s="46">
        <f t="shared" si="7"/>
        <v>0.13593609539993765</v>
      </c>
    </row>
    <row r="78" spans="1:10">
      <c r="A78" t="s">
        <v>45</v>
      </c>
      <c r="B78">
        <v>0.77060474540954682</v>
      </c>
      <c r="C78">
        <v>0.69578026379861369</v>
      </c>
      <c r="D78">
        <v>0.40888550400401569</v>
      </c>
      <c r="E78">
        <v>0.26956469751518042</v>
      </c>
      <c r="F78">
        <v>0.47540363142054726</v>
      </c>
      <c r="G78">
        <v>0.52056863480125382</v>
      </c>
      <c r="H78">
        <v>0.32285450403187371</v>
      </c>
      <c r="I78">
        <v>0.58049250184838175</v>
      </c>
      <c r="J78" s="46">
        <f t="shared" si="7"/>
        <v>0.5055193103536767</v>
      </c>
    </row>
    <row r="79" spans="1:10">
      <c r="A79" t="s">
        <v>39</v>
      </c>
      <c r="B79">
        <v>0.79390110740223108</v>
      </c>
      <c r="C79">
        <v>0.58336178622042989</v>
      </c>
      <c r="D79">
        <v>0.52470490988521901</v>
      </c>
      <c r="E79">
        <v>0.57231711978398048</v>
      </c>
      <c r="F79">
        <v>0.64967635859908712</v>
      </c>
      <c r="G79">
        <v>0.59365276682632162</v>
      </c>
      <c r="H79">
        <v>0.35773351712104623</v>
      </c>
      <c r="I79">
        <v>0.43415908649316554</v>
      </c>
      <c r="J79" s="46">
        <f t="shared" si="7"/>
        <v>0.56368833154143516</v>
      </c>
    </row>
    <row r="80" spans="1:10">
      <c r="A80" t="s">
        <v>40</v>
      </c>
      <c r="B80">
        <v>0.60291491131703712</v>
      </c>
      <c r="C80">
        <v>0.46524150310160178</v>
      </c>
      <c r="D80">
        <v>0.29340554160304</v>
      </c>
      <c r="E80">
        <v>0.40400738688838517</v>
      </c>
      <c r="F80">
        <v>0.44841836310954525</v>
      </c>
      <c r="G80">
        <v>0.42453040080167187</v>
      </c>
      <c r="H80">
        <v>0.27047516726622123</v>
      </c>
      <c r="I80">
        <v>0.44907434019527914</v>
      </c>
      <c r="J80" s="46">
        <f t="shared" si="7"/>
        <v>0.4197584517853476</v>
      </c>
    </row>
    <row r="81" spans="1:10">
      <c r="A81" t="s">
        <v>46</v>
      </c>
      <c r="B81">
        <v>0.77128863305482664</v>
      </c>
      <c r="C81">
        <v>0.4380905427952182</v>
      </c>
      <c r="D81">
        <v>0.26309535275563273</v>
      </c>
      <c r="E81">
        <v>0.35374865172608266</v>
      </c>
      <c r="F81">
        <v>0.52097528475852994</v>
      </c>
      <c r="G81">
        <v>0.51384564225067786</v>
      </c>
      <c r="H81">
        <v>0.20058427390127836</v>
      </c>
      <c r="I81">
        <v>0.52405514408096088</v>
      </c>
      <c r="J81" s="46">
        <f t="shared" si="7"/>
        <v>0.44821044066540094</v>
      </c>
    </row>
    <row r="82" spans="1:10">
      <c r="A82" t="s">
        <v>47</v>
      </c>
      <c r="B82">
        <v>0.25714839632838765</v>
      </c>
      <c r="C82">
        <v>0.23305206760812405</v>
      </c>
      <c r="D82">
        <v>0.2931181098435795</v>
      </c>
      <c r="E82">
        <v>0.17201728722508841</v>
      </c>
      <c r="F82">
        <v>0.32654269645078315</v>
      </c>
      <c r="G82">
        <v>0.40419202952256289</v>
      </c>
      <c r="H82">
        <v>0.1739006678685629</v>
      </c>
      <c r="I82">
        <v>0.24634638664478672</v>
      </c>
      <c r="J82" s="46">
        <f t="shared" si="7"/>
        <v>0.26328970518648442</v>
      </c>
    </row>
    <row r="83" spans="1:10">
      <c r="A83" t="s">
        <v>30</v>
      </c>
      <c r="D83">
        <v>0.36806677799404014</v>
      </c>
      <c r="E83">
        <v>0.22988834762412216</v>
      </c>
      <c r="F83">
        <v>0.29870659215066581</v>
      </c>
      <c r="G83">
        <v>0.37759317599656572</v>
      </c>
      <c r="H83">
        <v>0.17904344904380895</v>
      </c>
      <c r="I83">
        <v>0.25248341020336867</v>
      </c>
      <c r="J83" s="46">
        <f t="shared" si="7"/>
        <v>0.28429695883542855</v>
      </c>
    </row>
    <row r="87" spans="1:10">
      <c r="A87" s="94" t="s">
        <v>72</v>
      </c>
    </row>
    <row r="88" spans="1:10">
      <c r="A88" s="94"/>
    </row>
    <row r="89" spans="1:10">
      <c r="B89" s="13" t="s">
        <v>73</v>
      </c>
      <c r="C89" s="13" t="s">
        <v>74</v>
      </c>
      <c r="D89" s="13" t="s">
        <v>75</v>
      </c>
      <c r="E89" s="13" t="s">
        <v>76</v>
      </c>
    </row>
    <row r="90" spans="1:10">
      <c r="A90" s="15" t="s">
        <v>41</v>
      </c>
      <c r="B90">
        <f>VLOOKUP(A90,$A$2:$L$9,12,FALSE)</f>
        <v>0.97344539989000267</v>
      </c>
      <c r="C90">
        <f>VLOOKUP(A90,$A$14:$L$32,12,FALSE)</f>
        <v>0.92455856962884231</v>
      </c>
      <c r="D90">
        <f>VLOOKUP(A90,$A$36:$L$57,12,FALSE)</f>
        <v>0.97146341435913341</v>
      </c>
      <c r="E90">
        <f>VLOOKUP(A90,$A$61:$J$83,10,FALSE)</f>
        <v>0.9618089505169134</v>
      </c>
    </row>
    <row r="91" spans="1:10">
      <c r="A91" s="15" t="s">
        <v>42</v>
      </c>
      <c r="B91">
        <f t="shared" ref="B91:B101" si="8">VLOOKUP(A91,$A$2:$L$9,12,FALSE)</f>
        <v>0.12562874328238105</v>
      </c>
      <c r="C91">
        <f t="shared" ref="C91:C110" si="9">VLOOKUP(A91,$A$14:$L$32,12,FALSE)</f>
        <v>0.61175764023552304</v>
      </c>
      <c r="D91">
        <f t="shared" ref="D91:D111" si="10">VLOOKUP(A91,$A$36:$L$57,12,FALSE)</f>
        <v>0.72178585812917206</v>
      </c>
      <c r="E91">
        <f t="shared" ref="E91:E112" si="11">VLOOKUP(A91,$A$61:$J$83,10,FALSE)</f>
        <v>0.73236884415554004</v>
      </c>
    </row>
    <row r="92" spans="1:10">
      <c r="A92" s="15" t="s">
        <v>26</v>
      </c>
      <c r="B92" t="str">
        <f>IFERROR(VLOOKUP(A92,$A$2:$L$9,12,FALSE),"")</f>
        <v/>
      </c>
      <c r="C92">
        <f t="shared" si="9"/>
        <v>0.32044097560077572</v>
      </c>
      <c r="D92">
        <f t="shared" si="10"/>
        <v>0.5483983644281899</v>
      </c>
      <c r="E92">
        <f t="shared" si="11"/>
        <v>0.59830930276838834</v>
      </c>
    </row>
    <row r="93" spans="1:10">
      <c r="A93" s="15" t="s">
        <v>25</v>
      </c>
      <c r="B93">
        <f t="shared" si="8"/>
        <v>-2.3002374101573481E-2</v>
      </c>
      <c r="C93">
        <f t="shared" si="9"/>
        <v>0.33027794695440527</v>
      </c>
      <c r="D93">
        <f t="shared" si="10"/>
        <v>0.59768464709211599</v>
      </c>
      <c r="E93">
        <f t="shared" si="11"/>
        <v>0.58273080044532655</v>
      </c>
    </row>
    <row r="94" spans="1:10">
      <c r="A94" s="15" t="s">
        <v>43</v>
      </c>
      <c r="B94">
        <f t="shared" si="8"/>
        <v>0.24227155741225506</v>
      </c>
      <c r="C94">
        <f t="shared" si="9"/>
        <v>0.31468182993833038</v>
      </c>
      <c r="D94">
        <f t="shared" si="10"/>
        <v>0.57145572869238337</v>
      </c>
      <c r="E94">
        <f t="shared" si="11"/>
        <v>0.58976884532065266</v>
      </c>
    </row>
    <row r="95" spans="1:10">
      <c r="A95" s="15" t="s">
        <v>28</v>
      </c>
      <c r="B95" t="str">
        <f>IFERROR(VLOOKUP(A95,$A$2:$L$9,12,FALSE),"")</f>
        <v/>
      </c>
      <c r="C95">
        <f t="shared" si="9"/>
        <v>0.39129448945743689</v>
      </c>
      <c r="D95">
        <f t="shared" si="10"/>
        <v>0.54849604180447875</v>
      </c>
      <c r="E95">
        <f t="shared" si="11"/>
        <v>0.60408694996370282</v>
      </c>
    </row>
    <row r="96" spans="1:10">
      <c r="A96" s="15" t="s">
        <v>29</v>
      </c>
      <c r="C96">
        <f t="shared" si="9"/>
        <v>0.25785936487534816</v>
      </c>
      <c r="D96">
        <f t="shared" si="10"/>
        <v>0.49645586990895996</v>
      </c>
      <c r="E96">
        <f t="shared" si="11"/>
        <v>0.57415525142351775</v>
      </c>
    </row>
    <row r="97" spans="1:5">
      <c r="A97" s="15" t="s">
        <v>27</v>
      </c>
      <c r="B97">
        <f t="shared" si="8"/>
        <v>3.3663028822612295E-2</v>
      </c>
      <c r="C97">
        <f t="shared" si="9"/>
        <v>0.11145765900342119</v>
      </c>
      <c r="D97">
        <f t="shared" si="10"/>
        <v>0.12917182910279182</v>
      </c>
      <c r="E97">
        <f t="shared" si="11"/>
        <v>0.15758202479776368</v>
      </c>
    </row>
    <row r="98" spans="1:5">
      <c r="A98" s="15" t="s">
        <v>31</v>
      </c>
      <c r="B98">
        <f t="shared" si="8"/>
        <v>0.22986315655819947</v>
      </c>
      <c r="C98">
        <f t="shared" si="9"/>
        <v>8.2083256324917725E-2</v>
      </c>
      <c r="D98">
        <f t="shared" si="10"/>
        <v>0.17664597258355913</v>
      </c>
      <c r="E98">
        <f t="shared" si="11"/>
        <v>0.18325269628589758</v>
      </c>
    </row>
    <row r="99" spans="1:5">
      <c r="A99" s="15" t="s">
        <v>32</v>
      </c>
      <c r="C99">
        <f t="shared" si="9"/>
        <v>-5.3026110535121532E-2</v>
      </c>
      <c r="D99">
        <f t="shared" si="10"/>
        <v>4.0062387834108558E-2</v>
      </c>
      <c r="E99">
        <f t="shared" si="11"/>
        <v>8.7803083027867782E-2</v>
      </c>
    </row>
    <row r="100" spans="1:5">
      <c r="A100" s="15" t="s">
        <v>33</v>
      </c>
      <c r="C100">
        <f t="shared" si="9"/>
        <v>0.17880639729515188</v>
      </c>
      <c r="D100">
        <f t="shared" si="10"/>
        <v>0.23283069021156258</v>
      </c>
      <c r="E100">
        <f t="shared" si="11"/>
        <v>0.3210458951840946</v>
      </c>
    </row>
    <row r="101" spans="1:5">
      <c r="A101" s="15" t="s">
        <v>44</v>
      </c>
      <c r="B101">
        <f t="shared" si="8"/>
        <v>-2.2430645018987127E-2</v>
      </c>
      <c r="C101">
        <f t="shared" si="9"/>
        <v>0.19841812995680611</v>
      </c>
      <c r="D101">
        <f t="shared" si="10"/>
        <v>0.23397735654907378</v>
      </c>
      <c r="E101">
        <f t="shared" si="11"/>
        <v>0.32478377572458217</v>
      </c>
    </row>
    <row r="102" spans="1:5">
      <c r="A102" s="15" t="s">
        <v>34</v>
      </c>
      <c r="C102">
        <f t="shared" si="9"/>
        <v>6.5402779296336117E-2</v>
      </c>
      <c r="D102">
        <f t="shared" si="10"/>
        <v>0.16497851312019979</v>
      </c>
      <c r="E102">
        <f t="shared" si="11"/>
        <v>0.26026397501960413</v>
      </c>
    </row>
    <row r="103" spans="1:5">
      <c r="A103" s="15" t="s">
        <v>35</v>
      </c>
      <c r="C103">
        <f t="shared" si="9"/>
        <v>-3.3821634955985246E-2</v>
      </c>
      <c r="D103">
        <f t="shared" si="10"/>
        <v>8.5752767694873944E-2</v>
      </c>
      <c r="E103">
        <f t="shared" si="11"/>
        <v>0.1133654649454586</v>
      </c>
    </row>
    <row r="104" spans="1:5">
      <c r="A104" s="15" t="s">
        <v>36</v>
      </c>
      <c r="D104">
        <f t="shared" si="10"/>
        <v>0.35854978208271437</v>
      </c>
      <c r="E104">
        <f t="shared" si="11"/>
        <v>0.29217454429480572</v>
      </c>
    </row>
    <row r="105" spans="1:5">
      <c r="A105" s="15" t="s">
        <v>37</v>
      </c>
      <c r="C105">
        <f t="shared" si="9"/>
        <v>9.1462996405027447E-2</v>
      </c>
      <c r="D105">
        <f t="shared" si="10"/>
        <v>0.16508499126234535</v>
      </c>
      <c r="E105">
        <f t="shared" si="11"/>
        <v>0.1804485045535946</v>
      </c>
    </row>
    <row r="106" spans="1:5">
      <c r="A106" s="15" t="s">
        <v>38</v>
      </c>
      <c r="C106">
        <f t="shared" si="9"/>
        <v>3.4732077000638822E-2</v>
      </c>
      <c r="D106">
        <f t="shared" si="10"/>
        <v>0.11465379093350092</v>
      </c>
      <c r="E106">
        <f t="shared" si="11"/>
        <v>0.13593609539993765</v>
      </c>
    </row>
    <row r="107" spans="1:5">
      <c r="A107" s="15" t="s">
        <v>45</v>
      </c>
      <c r="C107">
        <f t="shared" si="9"/>
        <v>0.53669156951355868</v>
      </c>
      <c r="D107">
        <f t="shared" si="10"/>
        <v>0.6236149920923264</v>
      </c>
      <c r="E107">
        <f t="shared" si="11"/>
        <v>0.5055193103536767</v>
      </c>
    </row>
    <row r="108" spans="1:5">
      <c r="A108" s="15" t="s">
        <v>39</v>
      </c>
      <c r="C108">
        <f t="shared" si="9"/>
        <v>0.40174486665897086</v>
      </c>
      <c r="D108">
        <f t="shared" si="10"/>
        <v>0.67283439827775582</v>
      </c>
      <c r="E108">
        <f t="shared" si="11"/>
        <v>0.56368833154143516</v>
      </c>
    </row>
    <row r="109" spans="1:5">
      <c r="A109" s="15" t="s">
        <v>40</v>
      </c>
      <c r="D109">
        <f t="shared" si="10"/>
        <v>0.47337551050464455</v>
      </c>
      <c r="E109">
        <f t="shared" si="11"/>
        <v>0.4197584517853476</v>
      </c>
    </row>
    <row r="110" spans="1:5">
      <c r="A110" s="15" t="s">
        <v>46</v>
      </c>
      <c r="C110">
        <f t="shared" si="9"/>
        <v>0.45643531941074961</v>
      </c>
      <c r="D110">
        <f t="shared" si="10"/>
        <v>0.44302777119980979</v>
      </c>
      <c r="E110">
        <f t="shared" si="11"/>
        <v>0.44821044066540094</v>
      </c>
    </row>
    <row r="111" spans="1:5">
      <c r="A111" s="15" t="s">
        <v>47</v>
      </c>
      <c r="D111">
        <f t="shared" si="10"/>
        <v>0.29819363263033655</v>
      </c>
      <c r="E111">
        <f t="shared" si="11"/>
        <v>0.26328970518648442</v>
      </c>
    </row>
    <row r="112" spans="1:5">
      <c r="A112" s="15" t="s">
        <v>30</v>
      </c>
      <c r="E112">
        <f t="shared" si="11"/>
        <v>0.28429695883542855</v>
      </c>
    </row>
  </sheetData>
  <mergeCells count="2">
    <mergeCell ref="B1:L1"/>
    <mergeCell ref="A87:A8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42"/>
  <sheetViews>
    <sheetView tabSelected="1" topLeftCell="N5" zoomScale="60" zoomScaleNormal="60" workbookViewId="0">
      <selection activeCell="Q36" sqref="Q36:V42"/>
    </sheetView>
  </sheetViews>
  <sheetFormatPr defaultRowHeight="15"/>
  <cols>
    <col min="2" max="2" width="17.7109375" customWidth="1"/>
    <col min="3" max="3" width="12.42578125" customWidth="1"/>
    <col min="12" max="15" width="11.140625" bestFit="1" customWidth="1"/>
    <col min="16" max="16" width="15.140625" customWidth="1"/>
    <col min="17" max="17" width="12.140625" bestFit="1" customWidth="1"/>
    <col min="20" max="23" width="11.140625" bestFit="1" customWidth="1"/>
    <col min="24" max="24" width="10" bestFit="1" customWidth="1"/>
    <col min="25" max="25" width="11.28515625" bestFit="1" customWidth="1"/>
    <col min="26" max="26" width="11.28515625" customWidth="1"/>
    <col min="27" max="27" width="11.28515625" bestFit="1" customWidth="1"/>
    <col min="28" max="28" width="9.42578125" bestFit="1" customWidth="1"/>
    <col min="29" max="29" width="11.28515625" bestFit="1" customWidth="1"/>
  </cols>
  <sheetData>
    <row r="1" spans="1:40">
      <c r="A1" s="14" t="s">
        <v>48</v>
      </c>
      <c r="B1" s="13">
        <v>1980</v>
      </c>
      <c r="C1" s="13">
        <f>B1+1</f>
        <v>1981</v>
      </c>
      <c r="D1" s="13">
        <f t="shared" ref="D1:AM1" si="0">C1+1</f>
        <v>1982</v>
      </c>
      <c r="E1" s="13">
        <f t="shared" si="0"/>
        <v>1983</v>
      </c>
      <c r="F1" s="13">
        <f t="shared" si="0"/>
        <v>1984</v>
      </c>
      <c r="G1" s="13">
        <f t="shared" si="0"/>
        <v>1985</v>
      </c>
      <c r="H1" s="13">
        <f t="shared" si="0"/>
        <v>1986</v>
      </c>
      <c r="I1" s="13">
        <f t="shared" si="0"/>
        <v>1987</v>
      </c>
      <c r="J1" s="13">
        <f t="shared" si="0"/>
        <v>1988</v>
      </c>
      <c r="K1" s="13">
        <f t="shared" si="0"/>
        <v>1989</v>
      </c>
      <c r="L1" s="13">
        <f t="shared" si="0"/>
        <v>1990</v>
      </c>
      <c r="M1" s="13">
        <f t="shared" si="0"/>
        <v>1991</v>
      </c>
      <c r="N1" s="13">
        <f t="shared" si="0"/>
        <v>1992</v>
      </c>
      <c r="O1" s="13">
        <f t="shared" si="0"/>
        <v>1993</v>
      </c>
      <c r="P1" s="13">
        <f t="shared" si="0"/>
        <v>1994</v>
      </c>
      <c r="Q1" s="13">
        <f t="shared" si="0"/>
        <v>1995</v>
      </c>
      <c r="R1" s="13">
        <f t="shared" si="0"/>
        <v>1996</v>
      </c>
      <c r="S1" s="13">
        <f t="shared" si="0"/>
        <v>1997</v>
      </c>
      <c r="T1" s="13">
        <f t="shared" si="0"/>
        <v>1998</v>
      </c>
      <c r="U1" s="13">
        <f t="shared" si="0"/>
        <v>1999</v>
      </c>
      <c r="V1" s="13">
        <f t="shared" si="0"/>
        <v>2000</v>
      </c>
      <c r="W1" s="13">
        <f t="shared" si="0"/>
        <v>2001</v>
      </c>
      <c r="X1" s="13">
        <f t="shared" si="0"/>
        <v>2002</v>
      </c>
      <c r="Y1" s="13">
        <f>X1+1</f>
        <v>2003</v>
      </c>
      <c r="Z1" s="13">
        <f t="shared" si="0"/>
        <v>2004</v>
      </c>
      <c r="AA1" s="13">
        <f t="shared" si="0"/>
        <v>2005</v>
      </c>
      <c r="AB1" s="13">
        <f t="shared" si="0"/>
        <v>2006</v>
      </c>
      <c r="AC1" s="13">
        <f t="shared" si="0"/>
        <v>2007</v>
      </c>
      <c r="AD1" s="13">
        <f t="shared" si="0"/>
        <v>2008</v>
      </c>
      <c r="AE1" s="13">
        <f t="shared" si="0"/>
        <v>2009</v>
      </c>
      <c r="AF1" s="13">
        <f t="shared" si="0"/>
        <v>2010</v>
      </c>
      <c r="AG1" s="13">
        <f>AF1+1</f>
        <v>2011</v>
      </c>
      <c r="AH1" s="13">
        <f t="shared" si="0"/>
        <v>2012</v>
      </c>
      <c r="AI1" s="13">
        <f t="shared" si="0"/>
        <v>2013</v>
      </c>
      <c r="AJ1" s="13">
        <f t="shared" si="0"/>
        <v>2014</v>
      </c>
      <c r="AK1" s="13">
        <f t="shared" si="0"/>
        <v>2015</v>
      </c>
      <c r="AL1" s="13">
        <f t="shared" si="0"/>
        <v>2016</v>
      </c>
      <c r="AM1" s="14">
        <f t="shared" si="0"/>
        <v>2017</v>
      </c>
    </row>
    <row r="2" spans="1:40">
      <c r="A2" s="15" t="str">
        <f>Sheet1!A2</f>
        <v>A</v>
      </c>
      <c r="B2" s="30">
        <f t="array" ref="B2:AM2">TRANSPOSE('S&amp;P500'!B3:B40)</f>
        <v>0.3173524550676301</v>
      </c>
      <c r="C2" s="30">
        <v>-4.7023902474955762E-2</v>
      </c>
      <c r="D2" s="30">
        <v>0.20419055079559353</v>
      </c>
      <c r="E2" s="30">
        <v>0.22337155858930619</v>
      </c>
      <c r="F2" s="30">
        <v>6.14614199963621E-2</v>
      </c>
      <c r="G2" s="30">
        <v>0.31235149485768948</v>
      </c>
      <c r="H2" s="30">
        <v>0.18494578758046187</v>
      </c>
      <c r="I2" s="30">
        <v>5.8127216418218712E-2</v>
      </c>
      <c r="J2" s="30">
        <v>0.16537192812044688</v>
      </c>
      <c r="K2" s="30">
        <v>0.31475183638196724</v>
      </c>
      <c r="L2" s="30">
        <v>-3.0644516129032118E-2</v>
      </c>
      <c r="M2" s="30">
        <v>0.30234843134879757</v>
      </c>
      <c r="N2" s="30">
        <v>7.493727972380064E-2</v>
      </c>
      <c r="O2" s="30">
        <v>9.96705147919488E-2</v>
      </c>
      <c r="P2" s="30">
        <v>1.3259206774573897E-2</v>
      </c>
      <c r="Q2" s="30">
        <v>0.37195198902606308</v>
      </c>
      <c r="R2" s="30">
        <v>0.22680966018865789</v>
      </c>
      <c r="S2" s="30">
        <v>0.33103653103653097</v>
      </c>
      <c r="T2" s="30">
        <v>0.28337953278443584</v>
      </c>
      <c r="U2" s="30">
        <v>0.20885350992084475</v>
      </c>
      <c r="V2" s="30">
        <v>-9.0318189552492781E-2</v>
      </c>
      <c r="W2" s="30">
        <v>-0.11849759142000185</v>
      </c>
      <c r="X2" s="30">
        <v>-0.21966047957912699</v>
      </c>
      <c r="Y2" s="30">
        <v>0.28355800050010233</v>
      </c>
      <c r="Z2" s="30">
        <v>0.10742775944096193</v>
      </c>
      <c r="AA2" s="30">
        <v>4.8344775232688535E-2</v>
      </c>
      <c r="AB2" s="30">
        <v>0.15612557979315703</v>
      </c>
      <c r="AC2" s="30">
        <v>5.4847352464217694E-2</v>
      </c>
      <c r="AD2" s="30">
        <v>-0.36552344111798191</v>
      </c>
      <c r="AE2" s="30">
        <v>0.25935233877663982</v>
      </c>
      <c r="AF2" s="30">
        <v>0.14821092278719414</v>
      </c>
      <c r="AG2" s="30">
        <v>2.09837473362805E-2</v>
      </c>
      <c r="AH2" s="30">
        <v>0.15890585241730293</v>
      </c>
      <c r="AI2" s="30">
        <v>0.32145085858125483</v>
      </c>
      <c r="AJ2" s="30">
        <v>0.13524421649462237</v>
      </c>
      <c r="AK2" s="30">
        <v>1.3788916411676138E-2</v>
      </c>
      <c r="AL2" s="30">
        <v>0.11773080874798171</v>
      </c>
      <c r="AM2" s="31">
        <v>0.2164117623937504</v>
      </c>
    </row>
    <row r="3" spans="1:40">
      <c r="A3" s="15" t="str">
        <f>Sheet1!A3</f>
        <v>B</v>
      </c>
      <c r="B3" s="30">
        <f>AVERAGE(B2,B4)</f>
        <v>0.29544810353228507</v>
      </c>
      <c r="C3" s="30">
        <f t="shared" ref="C3:AM3" si="1">AVERAGE(C2,C4)</f>
        <v>-8.3754744585557081E-3</v>
      </c>
      <c r="D3" s="30">
        <f t="shared" si="1"/>
        <v>0.35014980520466821</v>
      </c>
      <c r="E3" s="30">
        <f t="shared" si="1"/>
        <v>0.23052078910710669</v>
      </c>
      <c r="F3" s="30">
        <f t="shared" si="1"/>
        <v>5.3412926848322627E-2</v>
      </c>
      <c r="G3" s="30">
        <f t="shared" si="1"/>
        <v>0.20456013267410808</v>
      </c>
      <c r="H3" s="30">
        <f t="shared" si="1"/>
        <v>0.19609887524631919</v>
      </c>
      <c r="I3" s="30">
        <f t="shared" si="1"/>
        <v>0.20624280786381516</v>
      </c>
      <c r="J3" s="30">
        <f t="shared" si="1"/>
        <v>0.2811575474146516</v>
      </c>
      <c r="K3" s="30">
        <f t="shared" si="1"/>
        <v>0.32465087629461431</v>
      </c>
      <c r="L3" s="30">
        <f t="shared" si="1"/>
        <v>-9.4646368095019875E-2</v>
      </c>
      <c r="M3" s="30">
        <f t="shared" si="1"/>
        <v>0.32526753682162013</v>
      </c>
      <c r="N3" s="30">
        <f t="shared" si="1"/>
        <v>0.13320521265350652</v>
      </c>
      <c r="O3" s="30">
        <f t="shared" si="1"/>
        <v>0.25082245505107698</v>
      </c>
      <c r="P3" s="30">
        <f t="shared" si="1"/>
        <v>0.10876186213542667</v>
      </c>
      <c r="Q3" s="30">
        <f t="shared" si="1"/>
        <v>0.32207513317075576</v>
      </c>
      <c r="R3" s="30">
        <f t="shared" si="1"/>
        <v>0.2394868814747167</v>
      </c>
      <c r="S3" s="30">
        <f t="shared" si="1"/>
        <v>0.98923250690963349</v>
      </c>
      <c r="T3" s="30">
        <f t="shared" si="1"/>
        <v>0.2497450471955231</v>
      </c>
      <c r="U3" s="30">
        <f t="shared" si="1"/>
        <v>0.3012637357215554</v>
      </c>
      <c r="V3" s="30">
        <f t="shared" si="1"/>
        <v>1.7767717558543721E-2</v>
      </c>
      <c r="W3" s="30">
        <f t="shared" si="1"/>
        <v>-2.6872349036516911E-2</v>
      </c>
      <c r="X3" s="30">
        <f t="shared" si="1"/>
        <v>-5.2181465674991927E-2</v>
      </c>
      <c r="Y3" s="30">
        <f t="shared" si="1"/>
        <v>0.31631986362689202</v>
      </c>
      <c r="Z3" s="30">
        <f t="shared" si="1"/>
        <v>0.2004563342730766</v>
      </c>
      <c r="AA3" s="30">
        <f t="shared" si="1"/>
        <v>0.19628850389714142</v>
      </c>
      <c r="AB3" s="30">
        <f t="shared" si="1"/>
        <v>0.25935358255074076</v>
      </c>
      <c r="AC3" s="30">
        <f t="shared" si="1"/>
        <v>0.1886317715126522</v>
      </c>
      <c r="AD3" s="30">
        <f t="shared" si="1"/>
        <v>-0.30656144957996817</v>
      </c>
      <c r="AE3" s="30">
        <f t="shared" si="1"/>
        <v>0.38003461226893787</v>
      </c>
      <c r="AF3" s="30">
        <f t="shared" si="1"/>
        <v>9.4499279548434414E-2</v>
      </c>
      <c r="AG3" s="30">
        <f t="shared" si="1"/>
        <v>8.9497449943713336E-2</v>
      </c>
      <c r="AH3" s="30">
        <f t="shared" si="1"/>
        <v>0.23503146110064907</v>
      </c>
      <c r="AI3" s="30">
        <f t="shared" si="1"/>
        <v>0.24752819810621365</v>
      </c>
      <c r="AJ3" s="30">
        <f t="shared" si="1"/>
        <v>0.26328499640407987</v>
      </c>
      <c r="AK3" s="30">
        <f t="shared" si="1"/>
        <v>7.5344625231272361E-2</v>
      </c>
      <c r="AL3" s="30">
        <f t="shared" si="1"/>
        <v>0.17692759023770629</v>
      </c>
      <c r="AM3" s="30">
        <f t="shared" si="1"/>
        <v>0.18147694337812836</v>
      </c>
    </row>
    <row r="4" spans="1:40">
      <c r="A4" s="15" t="str">
        <f>Sheet1!A4</f>
        <v>C</v>
      </c>
      <c r="B4" s="30">
        <v>0.27354375199694003</v>
      </c>
      <c r="C4" s="30">
        <v>3.0272953557844345E-2</v>
      </c>
      <c r="D4" s="30">
        <v>0.49610905961374285</v>
      </c>
      <c r="E4" s="30">
        <v>0.23767001962490719</v>
      </c>
      <c r="F4" s="30">
        <v>4.5364433700283154E-2</v>
      </c>
      <c r="G4" s="30">
        <v>9.6768770490526665E-2</v>
      </c>
      <c r="H4" s="30">
        <v>0.20725196291217649</v>
      </c>
      <c r="I4" s="30">
        <v>0.3543583993094116</v>
      </c>
      <c r="J4" s="30">
        <v>0.39694316670885632</v>
      </c>
      <c r="K4" s="30">
        <v>0.33454991620726132</v>
      </c>
      <c r="L4" s="30">
        <v>-0.15864822006100762</v>
      </c>
      <c r="M4" s="30">
        <v>0.34818664229444268</v>
      </c>
      <c r="N4" s="30">
        <v>0.19147314558321241</v>
      </c>
      <c r="O4" s="30">
        <v>0.40197439531020512</v>
      </c>
      <c r="P4" s="30">
        <v>0.20426451749627944</v>
      </c>
      <c r="Q4" s="30">
        <v>0.27219827731544843</v>
      </c>
      <c r="R4" s="30">
        <v>0.2521641027607755</v>
      </c>
      <c r="S4" s="30">
        <v>1.6474284827827361</v>
      </c>
      <c r="T4" s="30">
        <v>0.21611056160661035</v>
      </c>
      <c r="U4" s="30">
        <v>0.39367396152226602</v>
      </c>
      <c r="V4" s="30">
        <v>0.12585362466958022</v>
      </c>
      <c r="W4" s="30">
        <v>6.475289334696803E-2</v>
      </c>
      <c r="X4" s="30">
        <v>0.11529754822914313</v>
      </c>
      <c r="Y4" s="30">
        <v>0.34908172675368171</v>
      </c>
      <c r="Z4" s="30">
        <v>0.29348490910519126</v>
      </c>
      <c r="AA4" s="30">
        <v>0.3442322325615943</v>
      </c>
      <c r="AB4" s="30">
        <v>0.36258158530832452</v>
      </c>
      <c r="AC4" s="30">
        <v>0.32241619056108672</v>
      </c>
      <c r="AD4" s="30">
        <v>-0.24759945804195441</v>
      </c>
      <c r="AE4" s="30">
        <v>0.50071688576123596</v>
      </c>
      <c r="AF4" s="30">
        <v>4.0787636309674691E-2</v>
      </c>
      <c r="AG4" s="30">
        <v>0.15801115255114617</v>
      </c>
      <c r="AH4" s="30">
        <v>0.31115706978399521</v>
      </c>
      <c r="AI4" s="30">
        <v>0.17360553763117248</v>
      </c>
      <c r="AJ4" s="30">
        <v>0.39132577631353743</v>
      </c>
      <c r="AK4" s="30">
        <v>0.13690033405086857</v>
      </c>
      <c r="AL4" s="30">
        <v>0.23612437172743089</v>
      </c>
      <c r="AM4" s="31">
        <v>0.1465421243625063</v>
      </c>
    </row>
    <row r="5" spans="1:40">
      <c r="A5" s="15" t="str">
        <f>Sheet1!A6</f>
        <v>F</v>
      </c>
      <c r="B5" s="30">
        <v>1.2394550029638187</v>
      </c>
      <c r="C5" s="30">
        <v>0.32657067102295717</v>
      </c>
      <c r="D5" s="30">
        <v>1.0925618865514841</v>
      </c>
      <c r="E5" s="30">
        <v>0.69831444111125818</v>
      </c>
      <c r="F5" s="30">
        <v>0.99509795162241343</v>
      </c>
      <c r="G5" s="30">
        <v>2.5124063741610088</v>
      </c>
      <c r="H5" s="30">
        <v>1.1306369117895263</v>
      </c>
      <c r="I5" s="30">
        <v>2.9683874347175601</v>
      </c>
      <c r="J5" s="30">
        <v>0.6466779028987284</v>
      </c>
      <c r="K5" s="30">
        <v>0.85224898712080677</v>
      </c>
      <c r="L5" s="30">
        <v>0.19837220848678086</v>
      </c>
      <c r="M5" s="30">
        <v>0.67370243200381008</v>
      </c>
      <c r="N5" s="30">
        <v>3.9517467809371945E-2</v>
      </c>
      <c r="O5" s="30">
        <v>0.76371754804091707</v>
      </c>
      <c r="P5" s="30">
        <v>0.1762996601441757</v>
      </c>
      <c r="Q5" s="30">
        <v>0.5537979818452482</v>
      </c>
      <c r="R5" s="30">
        <v>0.54088747478025556</v>
      </c>
      <c r="S5" s="30">
        <v>0.49081522947628109</v>
      </c>
      <c r="T5" s="30">
        <v>0.65441582479140414</v>
      </c>
      <c r="U5" s="30">
        <v>1.3480407365807914</v>
      </c>
      <c r="V5" s="30">
        <v>0.10167986644341097</v>
      </c>
      <c r="W5" s="30">
        <v>0.16773103166624256</v>
      </c>
      <c r="X5" s="30">
        <v>0.17950514928587027</v>
      </c>
      <c r="Y5" s="30">
        <v>0.6697144626863073</v>
      </c>
      <c r="Z5" s="30">
        <v>0.35773486589938336</v>
      </c>
      <c r="AA5" s="30">
        <v>0.70899637965820073</v>
      </c>
      <c r="AB5" s="30">
        <v>0.70398695765795993</v>
      </c>
      <c r="AC5" s="30">
        <v>0.83047043236430707</v>
      </c>
      <c r="AD5" s="30">
        <v>-0.4543086839206702</v>
      </c>
      <c r="AE5" s="30">
        <v>3.3018055903019778</v>
      </c>
      <c r="AF5" s="30">
        <v>6.5941235843310547E-2</v>
      </c>
      <c r="AG5" s="30">
        <v>0.34617307952422482</v>
      </c>
      <c r="AH5" s="30">
        <v>0.23376610691240943</v>
      </c>
      <c r="AI5" s="30">
        <v>0.44984560889641573</v>
      </c>
      <c r="AJ5" s="30">
        <v>0.19555925794296872</v>
      </c>
      <c r="AK5" s="30">
        <v>8.8360184473367562E-2</v>
      </c>
      <c r="AL5" s="30">
        <v>0.33218604300325349</v>
      </c>
      <c r="AM5" s="31">
        <v>0.38852731606235613</v>
      </c>
    </row>
    <row r="6" spans="1:40">
      <c r="A6" s="15" t="str">
        <f>Sheet1!A7</f>
        <v>G</v>
      </c>
      <c r="B6" s="30">
        <v>0.27530708958434547</v>
      </c>
      <c r="C6" s="30">
        <v>-1.8186531157182405E-2</v>
      </c>
      <c r="D6" s="30">
        <v>0.29926294484498239</v>
      </c>
      <c r="E6" s="30">
        <v>0.20838532628283479</v>
      </c>
      <c r="F6" s="30">
        <v>5.714140337383565E-2</v>
      </c>
      <c r="G6" s="30">
        <v>0.2387165422196251</v>
      </c>
      <c r="H6" s="30">
        <v>0.20223349854941061</v>
      </c>
      <c r="I6" s="30">
        <v>0.21724473265749739</v>
      </c>
      <c r="J6" s="30">
        <v>0.3819274979595938</v>
      </c>
      <c r="K6" s="30">
        <v>0.4247270595250407</v>
      </c>
      <c r="L6" s="30">
        <v>2.728582412638527E-2</v>
      </c>
      <c r="M6" s="30">
        <v>0.42614899528182693</v>
      </c>
      <c r="N6" s="30">
        <v>0.54807843722286309</v>
      </c>
      <c r="O6" s="30">
        <v>0.37470578987465175</v>
      </c>
      <c r="P6" s="30">
        <v>0.91319929022300916</v>
      </c>
      <c r="Q6" s="30">
        <v>0.38288854959065594</v>
      </c>
      <c r="R6" s="30">
        <v>0.32553424542432496</v>
      </c>
      <c r="S6" s="30">
        <v>1.4424245925056349</v>
      </c>
      <c r="T6" s="30">
        <v>0.21774585686159045</v>
      </c>
      <c r="U6" s="30">
        <v>0.44693375979306149</v>
      </c>
      <c r="V6" s="30">
        <v>7.8986695123172898E-2</v>
      </c>
      <c r="W6" s="30">
        <v>1.5596502258711755E-2</v>
      </c>
      <c r="X6" s="30">
        <v>7.7078104505183933E-3</v>
      </c>
      <c r="Y6" s="30">
        <v>0.35354646047522154</v>
      </c>
      <c r="Z6" s="30">
        <v>0.23471126402011777</v>
      </c>
      <c r="AA6" s="30">
        <v>0.26358619206782385</v>
      </c>
      <c r="AB6" s="30">
        <v>0.352128949598769</v>
      </c>
      <c r="AC6" s="30">
        <v>0.28405202466871138</v>
      </c>
      <c r="AD6" s="30">
        <v>-0.23921977219683208</v>
      </c>
      <c r="AE6" s="30">
        <v>0.45112332047251913</v>
      </c>
      <c r="AF6" s="30">
        <v>0.10638327391284355</v>
      </c>
      <c r="AG6" s="30">
        <v>0.17372140197418043</v>
      </c>
      <c r="AH6" s="30">
        <v>0.31822201401827999</v>
      </c>
      <c r="AI6" s="30">
        <v>0.22835102583194195</v>
      </c>
      <c r="AJ6" s="30">
        <v>0.36836250718647262</v>
      </c>
      <c r="AK6" s="30">
        <v>0.15759160040535009</v>
      </c>
      <c r="AL6" s="30">
        <v>0.25444879366222745</v>
      </c>
      <c r="AM6" s="31">
        <v>0.20179250980664787</v>
      </c>
    </row>
    <row r="7" spans="1:40">
      <c r="A7" s="32" t="str">
        <f>Sheet1!A8</f>
        <v>Z</v>
      </c>
      <c r="B7" s="59">
        <v>0.19039736192397139</v>
      </c>
      <c r="C7" s="59">
        <v>4.0486127140548583E-2</v>
      </c>
      <c r="D7" s="59">
        <v>0.49285235964831714</v>
      </c>
      <c r="E7" s="59">
        <v>0.17786039625509781</v>
      </c>
      <c r="F7" s="59">
        <v>4.8345294601234129E-2</v>
      </c>
      <c r="G7" s="59">
        <v>0.10913318583114238</v>
      </c>
      <c r="H7" s="59">
        <v>0.23635107626383337</v>
      </c>
      <c r="I7" s="59">
        <v>0.32126770903093893</v>
      </c>
      <c r="J7" s="59">
        <v>0.50349355896208459</v>
      </c>
      <c r="K7" s="59">
        <v>0.49238162964256749</v>
      </c>
      <c r="L7" s="59">
        <v>7.0344202267391534E-2</v>
      </c>
      <c r="M7" s="59">
        <v>0.47592347673583985</v>
      </c>
      <c r="N7" s="59">
        <v>0.73115828304953956</v>
      </c>
      <c r="O7" s="59">
        <v>0.48077658461572054</v>
      </c>
      <c r="P7" s="59">
        <v>1.2772300813657764</v>
      </c>
      <c r="Q7" s="59">
        <v>0.38724529047402811</v>
      </c>
      <c r="R7" s="59">
        <v>0.36176813839109928</v>
      </c>
      <c r="S7" s="59">
        <v>1.8725290601822575</v>
      </c>
      <c r="T7" s="59">
        <v>0.1897656995363686</v>
      </c>
      <c r="U7" s="59">
        <v>0.55636807771756602</v>
      </c>
      <c r="V7" s="59">
        <v>0.15965679925708834</v>
      </c>
      <c r="W7" s="59">
        <v>8.2999504586959372E-2</v>
      </c>
      <c r="X7" s="59">
        <v>0.12875616831724263</v>
      </c>
      <c r="Y7" s="59">
        <v>0.39043983495258333</v>
      </c>
      <c r="Z7" s="59">
        <v>0.29511689455363688</v>
      </c>
      <c r="AA7" s="59">
        <v>0.3583534645404885</v>
      </c>
      <c r="AB7" s="59">
        <v>0.43757857261396743</v>
      </c>
      <c r="AC7" s="59">
        <v>0.38175063260412495</v>
      </c>
      <c r="AD7" s="59">
        <v>-0.19042828604836473</v>
      </c>
      <c r="AE7" s="59">
        <v>0.51880618287619495</v>
      </c>
      <c r="AF7" s="59">
        <v>9.0988595823406335E-2</v>
      </c>
      <c r="AG7" s="59">
        <v>0.22674373115239227</v>
      </c>
      <c r="AH7" s="59">
        <v>0.36890056630025908</v>
      </c>
      <c r="AI7" s="59">
        <v>0.19770518358585995</v>
      </c>
      <c r="AJ7" s="59">
        <v>0.4456667303868691</v>
      </c>
      <c r="AK7" s="59">
        <v>0.20629473248907632</v>
      </c>
      <c r="AL7" s="59">
        <v>0.30701487699569735</v>
      </c>
      <c r="AM7" s="60">
        <v>0.19608865504094897</v>
      </c>
    </row>
    <row r="8" spans="1:40" ht="15.75" thickBot="1"/>
    <row r="9" spans="1:40" ht="15.75" thickBot="1">
      <c r="K9" s="33" t="s">
        <v>48</v>
      </c>
      <c r="L9" s="34" t="s">
        <v>16</v>
      </c>
      <c r="M9" s="34" t="s">
        <v>17</v>
      </c>
      <c r="N9" s="34" t="s">
        <v>53</v>
      </c>
      <c r="O9" s="34" t="s">
        <v>54</v>
      </c>
      <c r="P9" s="48" t="s">
        <v>55</v>
      </c>
      <c r="S9" s="98" t="str">
        <f>K9</f>
        <v>Portfolio</v>
      </c>
      <c r="T9" s="89" t="str">
        <f>L9</f>
        <v>(1980-1990)</v>
      </c>
      <c r="U9" s="97"/>
      <c r="V9" s="96" t="str">
        <f>M9</f>
        <v>(1991-2000)</v>
      </c>
      <c r="W9" s="97"/>
      <c r="X9" s="96" t="str">
        <f>N9</f>
        <v>(2001-2010)</v>
      </c>
      <c r="Y9" s="97"/>
      <c r="Z9" s="96" t="str">
        <f>O9</f>
        <v>(2011-2017)</v>
      </c>
      <c r="AA9" s="97"/>
      <c r="AB9" s="96" t="str">
        <f>P9</f>
        <v>Aggregate</v>
      </c>
      <c r="AC9" s="90"/>
      <c r="AI9" t="str">
        <f>S9</f>
        <v>Portfolio</v>
      </c>
      <c r="AJ9" t="str">
        <f>T9</f>
        <v>(1980-1990)</v>
      </c>
      <c r="AK9" t="str">
        <f>V9</f>
        <v>(1991-2000)</v>
      </c>
      <c r="AL9" t="str">
        <f>X9</f>
        <v>(2001-2010)</v>
      </c>
      <c r="AM9" t="str">
        <f>Z9</f>
        <v>(2011-2017)</v>
      </c>
      <c r="AN9" t="str">
        <f>AB9</f>
        <v>Aggregate</v>
      </c>
    </row>
    <row r="10" spans="1:40">
      <c r="K10" s="61" t="str">
        <f>A18</f>
        <v>A</v>
      </c>
      <c r="L10" s="62">
        <f t="array" ref="L10">PRODUCT(1+B2:L2)^(1/COUNT(B2:L2))-1</f>
        <v>0.15321660264796844</v>
      </c>
      <c r="M10" s="62">
        <f t="array" ref="M10">PRODUCT(1+M2:V2)^(1/COUNT(M2:V2))-1</f>
        <v>0.1730101840426046</v>
      </c>
      <c r="N10" s="62">
        <f t="array" ref="N10">PRODUCT(1+W2:AF2)^(1/COUNT(W2:AF2))-1</f>
        <v>1.3799629164080285E-2</v>
      </c>
      <c r="O10" s="62">
        <f t="array" ref="O10">PRODUCT(1+AG2:AM2)^(1/COUNT(AG2:AM2))-1</f>
        <v>0.13634546143691817</v>
      </c>
      <c r="P10" s="63">
        <f t="array" ref="P10">PRODUCT(1+B2:AM2)^(1/COUNT(B2:AM2))-1</f>
        <v>0.11673680493750593</v>
      </c>
      <c r="S10" s="99"/>
      <c r="T10" s="47" t="s">
        <v>185</v>
      </c>
      <c r="U10" s="40" t="s">
        <v>186</v>
      </c>
      <c r="V10" s="40" t="str">
        <f>T10</f>
        <v>B-S&amp;P 500</v>
      </c>
      <c r="W10" s="40" t="str">
        <f t="shared" ref="W10:AC10" si="2">U10</f>
        <v>B - Portfolio G</v>
      </c>
      <c r="X10" s="40" t="str">
        <f t="shared" si="2"/>
        <v>B-S&amp;P 500</v>
      </c>
      <c r="Y10" s="40" t="str">
        <f t="shared" si="2"/>
        <v>B - Portfolio G</v>
      </c>
      <c r="Z10" s="40" t="str">
        <f t="shared" si="2"/>
        <v>B-S&amp;P 500</v>
      </c>
      <c r="AA10" s="40" t="str">
        <f t="shared" si="2"/>
        <v>B - Portfolio G</v>
      </c>
      <c r="AB10" s="40" t="str">
        <f t="shared" si="2"/>
        <v>B-S&amp;P 500</v>
      </c>
      <c r="AC10" s="50" t="str">
        <f t="shared" si="2"/>
        <v>B - Portfolio G</v>
      </c>
      <c r="AI10" t="str">
        <f>S11</f>
        <v>A</v>
      </c>
      <c r="AJ10" s="102">
        <f>U11</f>
        <v>2.4004834076134953</v>
      </c>
      <c r="AK10" s="102">
        <f>W11</f>
        <v>0.93275609594611131</v>
      </c>
      <c r="AL10" s="102">
        <f>Y11</f>
        <v>1.1472973999206926</v>
      </c>
      <c r="AM10" s="102">
        <f>AA11</f>
        <v>1.038513795619848</v>
      </c>
      <c r="AN10" s="102">
        <f>AC11</f>
        <v>1.1623747969832137</v>
      </c>
    </row>
    <row r="11" spans="1:40">
      <c r="K11" s="1" t="str">
        <f t="shared" ref="K11:K12" si="3">A19</f>
        <v>B</v>
      </c>
      <c r="L11" s="35">
        <f t="array" ref="L11">PRODUCT(1+B3:L3)^(1/COUNT(B3:L3))-1</f>
        <v>0.17696261724006468</v>
      </c>
      <c r="M11" s="35">
        <f t="array" ref="M11">PRODUCT(1+M3:V3)^(1/COUNT(M3:V3))-1</f>
        <v>0.27369813037616653</v>
      </c>
      <c r="N11" s="35">
        <f t="array" ref="N11">PRODUCT(1+W3:AF3)^(1/COUNT(W3:AF3))-1</f>
        <v>0.10579524956353548</v>
      </c>
      <c r="O11" s="35">
        <f t="array" ref="O11">PRODUCT(1+AG3:AM3)^(1/COUNT(AG3:AM3))-1</f>
        <v>0.17922572413715132</v>
      </c>
      <c r="P11" s="49">
        <f t="array" ref="P11">PRODUCT(1+B3:AM3)^(1/COUNT(B3:AM3))-1</f>
        <v>0.18253844987627077</v>
      </c>
      <c r="S11" s="19" t="str">
        <f t="shared" ref="S11:S13" si="4">K10</f>
        <v>A</v>
      </c>
      <c r="T11" s="51">
        <v>1</v>
      </c>
      <c r="U11" s="51">
        <v>2.4004834076134953</v>
      </c>
      <c r="V11" s="51">
        <v>1</v>
      </c>
      <c r="W11" s="51">
        <v>0.93275609594611131</v>
      </c>
      <c r="X11" s="51">
        <v>1</v>
      </c>
      <c r="Y11" s="51">
        <v>1.1472973999206926</v>
      </c>
      <c r="Z11" s="51">
        <v>1</v>
      </c>
      <c r="AA11" s="51">
        <v>1.038513795619848</v>
      </c>
      <c r="AB11" s="52">
        <v>1</v>
      </c>
      <c r="AC11" s="53">
        <v>1.1623747969832137</v>
      </c>
      <c r="AI11" t="str">
        <f t="shared" ref="AI11:AI15" si="5">S12</f>
        <v>B</v>
      </c>
      <c r="AJ11" s="102">
        <f t="shared" ref="AJ11:AJ15" si="6">U12</f>
        <v>1.5885582684334651</v>
      </c>
      <c r="AK11" s="102">
        <f t="shared" ref="AK11:AK15" si="7">W12</f>
        <v>0.99781227826889674</v>
      </c>
      <c r="AL11" s="102">
        <f t="shared" ref="AL11:AL15" si="8">Y12</f>
        <v>1.0287611011300475</v>
      </c>
      <c r="AM11" s="102">
        <f t="shared" ref="AM11:AM15" si="9">AA12</f>
        <v>1.0044901981384926</v>
      </c>
      <c r="AN11" s="102">
        <f t="shared" ref="AN11:AN15" si="10">AC12</f>
        <v>1.0458755726314672</v>
      </c>
    </row>
    <row r="12" spans="1:40">
      <c r="K12" s="1" t="str">
        <f t="shared" si="3"/>
        <v>C</v>
      </c>
      <c r="L12" s="35">
        <f t="array" ref="L12">PRODUCT(1+B4:L4)^(1/COUNT(B4:L4))-1</f>
        <v>0.19572384547246258</v>
      </c>
      <c r="M12" s="35">
        <f t="array" ref="M12">PRODUCT(1+M4:V4)^(1/COUNT(M4:V4))-1</f>
        <v>0.36111641524860194</v>
      </c>
      <c r="N12" s="35">
        <f t="array" ref="N12">PRODUCT(1+W4:AF4)^(1/COUNT(W4:AF4))-1</f>
        <v>0.19419546439425317</v>
      </c>
      <c r="O12" s="35">
        <f t="array" ref="O12">PRODUCT(1+AG4:AM4)^(1/COUNT(AG4:AM4))-1</f>
        <v>0.21878633059065389</v>
      </c>
      <c r="P12" s="49">
        <f t="array" ref="P12">PRODUCT(1+B4:AM4)^(1/COUNT(B4:AM4))-1</f>
        <v>0.24113626611638805</v>
      </c>
      <c r="S12" s="19" t="str">
        <f t="shared" si="4"/>
        <v>B</v>
      </c>
      <c r="T12" s="51">
        <f t="shared" ref="T12:AC12" si="11">AVERAGE(T11,T13)</f>
        <v>0.61805367839905512</v>
      </c>
      <c r="U12" s="51">
        <f t="shared" si="11"/>
        <v>1.5885582684334651</v>
      </c>
      <c r="V12" s="51">
        <f t="shared" si="11"/>
        <v>0.66109929531911427</v>
      </c>
      <c r="W12" s="51">
        <f t="shared" si="11"/>
        <v>0.99781227826889674</v>
      </c>
      <c r="X12" s="51">
        <f t="shared" si="11"/>
        <v>0.74215255103616884</v>
      </c>
      <c r="Y12" s="51">
        <f t="shared" si="11"/>
        <v>1.0287611011300475</v>
      </c>
      <c r="Z12" s="51">
        <f t="shared" si="11"/>
        <v>0.75996409408268106</v>
      </c>
      <c r="AA12" s="51">
        <f t="shared" si="11"/>
        <v>1.0044901981384926</v>
      </c>
      <c r="AB12" s="54">
        <f t="shared" si="11"/>
        <v>0.64516680306700935</v>
      </c>
      <c r="AC12" s="65">
        <f t="shared" si="11"/>
        <v>1.0458755726314672</v>
      </c>
      <c r="AI12" t="str">
        <f t="shared" si="5"/>
        <v>C</v>
      </c>
      <c r="AJ12" s="102">
        <f t="shared" si="6"/>
        <v>0.77663312925343486</v>
      </c>
      <c r="AK12" s="102">
        <f t="shared" si="7"/>
        <v>1.0628684605916823</v>
      </c>
      <c r="AL12" s="102">
        <f t="shared" si="8"/>
        <v>0.91022480233940239</v>
      </c>
      <c r="AM12" s="102">
        <f t="shared" si="9"/>
        <v>0.9704666006571373</v>
      </c>
      <c r="AN12" s="102">
        <f t="shared" si="10"/>
        <v>0.92937634827972093</v>
      </c>
    </row>
    <row r="13" spans="1:40">
      <c r="K13" s="1" t="str">
        <f>A21</f>
        <v>F</v>
      </c>
      <c r="L13" s="35">
        <f t="array" ref="L13">PRODUCT(1+B5:L5)^(1/COUNT(B5:L5))-1</f>
        <v>1.0201253017203165</v>
      </c>
      <c r="M13" s="35">
        <f t="array" ref="M13">PRODUCT(1+M5:V5)^(1/COUNT(M5:V5))-1</f>
        <v>0.4932936077058605</v>
      </c>
      <c r="N13" s="35">
        <f t="array" ref="N13">PRODUCT(1+W5:AF5)^(1/COUNT(W5:AF5))-1</f>
        <v>0.45197823196479359</v>
      </c>
      <c r="O13" s="35">
        <f t="array" ref="O13">PRODUCT(1+AG5:AM5)^(1/COUNT(AG5:AM5))-1</f>
        <v>0.28533678357524939</v>
      </c>
      <c r="P13" s="49">
        <f t="array" ref="P13">PRODUCT(1+B5:AM5)^(1/COUNT(B5:AM5))-1</f>
        <v>0.57372852692660437</v>
      </c>
      <c r="S13" s="19" t="str">
        <f t="shared" si="4"/>
        <v>C</v>
      </c>
      <c r="T13" s="51">
        <v>0.23610735679811032</v>
      </c>
      <c r="U13" s="51">
        <v>0.77663312925343486</v>
      </c>
      <c r="V13" s="51">
        <v>0.32219859063822859</v>
      </c>
      <c r="W13" s="51">
        <v>1.0628684605916823</v>
      </c>
      <c r="X13" s="51">
        <v>0.48430510207233768</v>
      </c>
      <c r="Y13" s="51">
        <v>0.91022480233940239</v>
      </c>
      <c r="Z13" s="51">
        <v>0.51992818816536224</v>
      </c>
      <c r="AA13" s="51">
        <v>0.9704666006571373</v>
      </c>
      <c r="AB13" s="54">
        <v>0.29033360613401871</v>
      </c>
      <c r="AC13" s="53">
        <v>0.92937634827972093</v>
      </c>
      <c r="AI13" t="str">
        <f t="shared" si="5"/>
        <v>F</v>
      </c>
      <c r="AJ13" s="102">
        <f t="shared" si="6"/>
        <v>2.0151227743968083</v>
      </c>
      <c r="AK13" s="102">
        <f t="shared" si="7"/>
        <v>0.88789504142984532</v>
      </c>
      <c r="AL13" s="102">
        <f t="shared" si="8"/>
        <v>1.3143424077222547</v>
      </c>
      <c r="AM13" s="102">
        <f t="shared" si="9"/>
        <v>1.3320634676106471</v>
      </c>
      <c r="AN13" s="102">
        <f t="shared" si="10"/>
        <v>1.2555567693003495</v>
      </c>
    </row>
    <row r="14" spans="1:40">
      <c r="K14" s="1" t="str">
        <f>A22</f>
        <v>G</v>
      </c>
      <c r="L14" s="35">
        <f t="array" ref="L14">PRODUCT(1+B6:L6)^(1/COUNT(B6:L6))-1</f>
        <v>0.2027492972755498</v>
      </c>
      <c r="M14" s="35">
        <f t="array" ref="M14">PRODUCT(1+M6:V6)^(1/COUNT(M6:V6))-1</f>
        <v>0.47704883068497539</v>
      </c>
      <c r="N14" s="35">
        <f t="array" ref="N14">PRODUCT(1+W6:AF6)^(1/COUNT(W6:AF6))-1</f>
        <v>0.16443945994514331</v>
      </c>
      <c r="O14" s="35">
        <f t="array" ref="O14">PRODUCT(1+AG6:AM6)^(1/COUNT(AG6:AM6))-1</f>
        <v>0.24120925669200699</v>
      </c>
      <c r="P14" s="49">
        <f t="array" ref="P14">PRODUCT(1+B6:AM6)^(1/COUNT(B6:AM6))-1</f>
        <v>0.26611339590296179</v>
      </c>
      <c r="S14" s="19" t="str">
        <f>K13</f>
        <v>F</v>
      </c>
      <c r="T14" s="51">
        <v>0.66396869327772756</v>
      </c>
      <c r="U14" s="51">
        <v>2.0151227743968083</v>
      </c>
      <c r="V14" s="51">
        <v>0.56303050958654444</v>
      </c>
      <c r="W14" s="51">
        <v>0.88789504142984532</v>
      </c>
      <c r="X14" s="51">
        <v>0.92115610691930727</v>
      </c>
      <c r="Y14" s="51">
        <v>1.3143424077222547</v>
      </c>
      <c r="Z14" s="51">
        <v>1.0538604119515824</v>
      </c>
      <c r="AA14" s="51">
        <v>1.3320634676106471</v>
      </c>
      <c r="AB14" s="54">
        <v>0.82269392377848427</v>
      </c>
      <c r="AC14" s="53">
        <v>1.2555567693003495</v>
      </c>
      <c r="AI14" t="str">
        <f t="shared" si="5"/>
        <v>G</v>
      </c>
      <c r="AJ14" s="102">
        <f t="shared" si="6"/>
        <v>1</v>
      </c>
      <c r="AK14" s="102">
        <f t="shared" si="7"/>
        <v>1</v>
      </c>
      <c r="AL14" s="102">
        <f t="shared" si="8"/>
        <v>1</v>
      </c>
      <c r="AM14" s="102">
        <f t="shared" si="9"/>
        <v>1</v>
      </c>
      <c r="AN14" s="102">
        <f t="shared" si="10"/>
        <v>1</v>
      </c>
    </row>
    <row r="15" spans="1:40" ht="15.75" thickBot="1">
      <c r="K15" s="4" t="str">
        <f>A23</f>
        <v>Z</v>
      </c>
      <c r="L15" s="58">
        <f t="array" ref="L15">PRODUCT(1+B7:L7)^(1/COUNT(B7:L7))-1</f>
        <v>0.23211521807076929</v>
      </c>
      <c r="M15" s="58">
        <f t="array" ref="M15">PRODUCT(1+M7:V7)^(1/COUNT(M7:V7))-1</f>
        <v>0.58552143072085427</v>
      </c>
      <c r="N15" s="58">
        <f t="array" ref="N15">PRODUCT(1+W7:AF7)^(1/COUNT(W7:AF7))-1</f>
        <v>0.23064885384478861</v>
      </c>
      <c r="O15" s="58">
        <f t="array" ref="O15">PRODUCT(1+AG7:AM7)^(1/COUNT(AG7:AM7))-1</f>
        <v>0.27519709365239864</v>
      </c>
      <c r="P15" s="64">
        <f t="array" ref="P15">PRODUCT(1+B7:AM7)^(1/COUNT(B7:AM7))-1</f>
        <v>0.32460384396590913</v>
      </c>
      <c r="S15" s="19" t="str">
        <f>K14</f>
        <v>G</v>
      </c>
      <c r="T15" s="51">
        <v>0.33945841473665489</v>
      </c>
      <c r="U15" s="51">
        <v>1</v>
      </c>
      <c r="V15" s="51">
        <v>0.51419707898600242</v>
      </c>
      <c r="W15" s="51">
        <v>1</v>
      </c>
      <c r="X15" s="51">
        <v>0.63838195090437888</v>
      </c>
      <c r="Y15" s="51">
        <v>1</v>
      </c>
      <c r="Z15" s="51">
        <v>0.68587345147821177</v>
      </c>
      <c r="AA15" s="51">
        <v>1</v>
      </c>
      <c r="AB15" s="54">
        <v>0.54966147734702808</v>
      </c>
      <c r="AC15" s="53">
        <v>1</v>
      </c>
      <c r="AI15" t="str">
        <f t="shared" si="5"/>
        <v>Z</v>
      </c>
      <c r="AJ15" s="102">
        <f t="shared" si="6"/>
        <v>0.50423326507908905</v>
      </c>
      <c r="AK15" s="102">
        <f t="shared" si="7"/>
        <v>1.0697945202789183</v>
      </c>
      <c r="AL15" s="102">
        <f t="shared" si="8"/>
        <v>1.0337010178567709</v>
      </c>
      <c r="AM15" s="102">
        <f t="shared" si="9"/>
        <v>1.074282183089099</v>
      </c>
      <c r="AN15" s="102">
        <f t="shared" si="10"/>
        <v>1.2555567693003495</v>
      </c>
    </row>
    <row r="16" spans="1:40" ht="15.75" thickBot="1">
      <c r="S16" s="20" t="str">
        <f>K15</f>
        <v>Z</v>
      </c>
      <c r="T16" s="55">
        <v>7.5913095629562374E-2</v>
      </c>
      <c r="U16" s="55">
        <v>0.50423326507908905</v>
      </c>
      <c r="V16" s="55">
        <v>0.31313697656162554</v>
      </c>
      <c r="W16" s="55">
        <v>1.0697945202789183</v>
      </c>
      <c r="X16" s="55">
        <v>0.48369905698451587</v>
      </c>
      <c r="Y16" s="55">
        <v>1.0337010178567709</v>
      </c>
      <c r="Z16" s="55">
        <v>0.63552431391701936</v>
      </c>
      <c r="AA16" s="55">
        <v>1.074282183089099</v>
      </c>
      <c r="AB16" s="56">
        <v>0.36860118382571605</v>
      </c>
      <c r="AC16" s="57">
        <v>1.2555567693003495</v>
      </c>
    </row>
    <row r="17" spans="1:26" ht="15.75" thickBot="1">
      <c r="A17" s="16" t="str">
        <f>Sheet1!A1</f>
        <v xml:space="preserve">Portfolio </v>
      </c>
      <c r="B17" s="17" t="str">
        <f>Sheet1!B1</f>
        <v>Domestic (US)</v>
      </c>
      <c r="C17" s="18" t="str">
        <f>Sheet1!C1</f>
        <v>International</v>
      </c>
    </row>
    <row r="18" spans="1:26">
      <c r="A18" s="26" t="str">
        <f>Sheet1!A2</f>
        <v>A</v>
      </c>
      <c r="B18" s="2">
        <f>Sheet1!B2</f>
        <v>1</v>
      </c>
      <c r="C18" s="3">
        <f>Sheet1!C2</f>
        <v>0</v>
      </c>
      <c r="E18" t="s">
        <v>24</v>
      </c>
    </row>
    <row r="19" spans="1:26">
      <c r="A19" s="27" t="str">
        <f>Sheet1!A3</f>
        <v>B</v>
      </c>
      <c r="B19" s="2">
        <f>Sheet1!B3</f>
        <v>0.5</v>
      </c>
      <c r="C19" s="3">
        <f>Sheet1!C3</f>
        <v>0.5</v>
      </c>
      <c r="E19" t="s">
        <v>80</v>
      </c>
      <c r="G19" t="s">
        <v>81</v>
      </c>
    </row>
    <row r="20" spans="1:26">
      <c r="A20" s="28" t="str">
        <f>Sheet1!A4</f>
        <v>C</v>
      </c>
      <c r="B20" s="2">
        <f>Sheet1!B4</f>
        <v>0</v>
      </c>
      <c r="C20" s="3">
        <f>Sheet1!C4</f>
        <v>1</v>
      </c>
      <c r="E20" t="s">
        <v>82</v>
      </c>
    </row>
    <row r="21" spans="1:26">
      <c r="A21" s="28" t="str">
        <f>Sheet1!A6</f>
        <v>F</v>
      </c>
      <c r="B21" s="67" t="str">
        <f>Sheet1!B6</f>
        <v>Interlisted companies</v>
      </c>
      <c r="C21" s="66"/>
    </row>
    <row r="22" spans="1:26">
      <c r="A22" s="27" t="str">
        <f>Sheet1!A7</f>
        <v>G</v>
      </c>
      <c r="B22" s="36" t="str">
        <f>Sheet1!B7</f>
        <v>Mix of International indices - Using Global/ Country weighted (in. US)</v>
      </c>
      <c r="C22" s="37"/>
      <c r="E22" t="s">
        <v>79</v>
      </c>
    </row>
    <row r="23" spans="1:26" ht="15.75" thickBot="1">
      <c r="A23" s="29" t="str">
        <f>Sheet1!A8</f>
        <v>Z</v>
      </c>
      <c r="B23" s="38" t="str">
        <f>Sheet1!B8</f>
        <v>Mix of International indices - Using Global/ Country weighted (ex. US)</v>
      </c>
      <c r="C23" s="39"/>
      <c r="H23" t="s">
        <v>66</v>
      </c>
      <c r="L23" t="s">
        <v>71</v>
      </c>
    </row>
    <row r="24" spans="1:26" ht="15.75" thickBot="1">
      <c r="H24" t="s">
        <v>83</v>
      </c>
    </row>
    <row r="25" spans="1:26" ht="15.75" customHeight="1">
      <c r="P25" s="100" t="str">
        <f>S9</f>
        <v>Portfolio</v>
      </c>
      <c r="Q25" s="89" t="str">
        <f>T9</f>
        <v>(1980-1990)</v>
      </c>
      <c r="R25" s="89"/>
      <c r="S25" s="89" t="str">
        <f t="shared" ref="S25:Y25" si="12">V9</f>
        <v>(1991-2000)</v>
      </c>
      <c r="T25" s="89"/>
      <c r="U25" s="89" t="str">
        <f t="shared" si="12"/>
        <v>(2001-2010)</v>
      </c>
      <c r="V25" s="89"/>
      <c r="W25" s="89" t="str">
        <f t="shared" si="12"/>
        <v>(2011-2017)</v>
      </c>
      <c r="X25" s="89"/>
      <c r="Y25" s="96" t="str">
        <f t="shared" si="12"/>
        <v>Aggregate</v>
      </c>
      <c r="Z25" s="90"/>
    </row>
    <row r="26" spans="1:26">
      <c r="P26" s="101"/>
      <c r="Q26" s="8" t="s">
        <v>84</v>
      </c>
      <c r="R26" s="8" t="s">
        <v>85</v>
      </c>
      <c r="S26" s="8" t="str">
        <f>Q26</f>
        <v>Sharpe Ratio</v>
      </c>
      <c r="T26" s="8" t="str">
        <f>R26</f>
        <v>Info Ratio</v>
      </c>
      <c r="U26" s="8" t="str">
        <f>S26</f>
        <v>Sharpe Ratio</v>
      </c>
      <c r="V26" s="8" t="str">
        <f t="shared" ref="V26:Z26" si="13">T26</f>
        <v>Info Ratio</v>
      </c>
      <c r="W26" s="8" t="str">
        <f t="shared" si="13"/>
        <v>Sharpe Ratio</v>
      </c>
      <c r="X26" s="8" t="str">
        <f t="shared" si="13"/>
        <v>Info Ratio</v>
      </c>
      <c r="Y26" s="46" t="str">
        <f t="shared" si="13"/>
        <v>Sharpe Ratio</v>
      </c>
      <c r="Z26" s="9" t="str">
        <f t="shared" si="13"/>
        <v>Info Ratio</v>
      </c>
    </row>
    <row r="27" spans="1:26">
      <c r="P27" s="1" t="str">
        <f t="shared" ref="P27:P29" si="14">S11</f>
        <v>A</v>
      </c>
      <c r="Q27" s="71">
        <f>(L10-'S&amp;P500'!$G$4)/'S&amp;P500'!J26</f>
        <v>0.28058212283523909</v>
      </c>
      <c r="R27" s="71">
        <f>(L10-$L$14)/'S&amp;P500'!AC16</f>
        <v>-0.37600435119896858</v>
      </c>
      <c r="S27" s="71">
        <f>(M10-'S&amp;P500'!$G$5)/'S&amp;P500'!K26</f>
        <v>0.67630837556851597</v>
      </c>
      <c r="T27" s="71">
        <f>(M10-$M$14)/'S&amp;P500'!AD16</f>
        <v>-2.3830560753739296</v>
      </c>
      <c r="U27" s="71">
        <f>(N10-'S&amp;P500'!$G$6)/'S&amp;P500'!L26</f>
        <v>-0.10709918937871103</v>
      </c>
      <c r="V27" s="71">
        <f>(N10-$N$14)/'S&amp;P500'!AE16</f>
        <v>-0.93583813496341572</v>
      </c>
      <c r="W27" s="71">
        <f>(O10-'S&amp;P500'!$G$7)/'S&amp;P500'!M26</f>
        <v>0.66781270022084538</v>
      </c>
      <c r="X27" s="71">
        <f>(O10-$O$14)/'S&amp;P500'!AF16</f>
        <v>-0.98813606324960268</v>
      </c>
      <c r="Y27" s="72">
        <f>(P10-'S&amp;P500'!$G$9)/'S&amp;P500'!N26</f>
        <v>0.31397284209014398</v>
      </c>
      <c r="Z27" s="73">
        <f>(P10-$P$14)/'S&amp;P500'!AG16</f>
        <v>-1.1073077654009551</v>
      </c>
    </row>
    <row r="28" spans="1:26">
      <c r="P28" s="1" t="str">
        <f t="shared" si="14"/>
        <v>B</v>
      </c>
      <c r="Q28" s="71">
        <f>(L11-'S&amp;P500'!$G$4)/'S&amp;P500'!J27</f>
        <v>0.60443486626375942</v>
      </c>
      <c r="R28" s="71">
        <f>(L11-$L$14)/'S&amp;P500'!AC17</f>
        <v>-0.58984356261262894</v>
      </c>
      <c r="S28" s="71">
        <f>(M11-'S&amp;P500'!$G$5)/'S&amp;P500'!K27</f>
        <v>1.4992739899454885</v>
      </c>
      <c r="T28" s="71">
        <f>(M11-$M$14)/'S&amp;P500'!AD17</f>
        <v>-3.9858754147289588</v>
      </c>
      <c r="U28" s="71">
        <f>(N11-'S&amp;P500'!$G$6)/'S&amp;P500'!L27</f>
        <v>0.31432440809011769</v>
      </c>
      <c r="V28" s="71">
        <f>(N11-$N$14)/'S&amp;P500'!AE17</f>
        <v>-1.0512791753299444</v>
      </c>
      <c r="W28" s="71">
        <f>(O11-'S&amp;P500'!$G$7)/'S&amp;P500'!M27</f>
        <v>0.99486732920080512</v>
      </c>
      <c r="X28" s="71">
        <f>(O11-$O$14)/'S&amp;P500'!AF17</f>
        <v>-1.473755683036116</v>
      </c>
      <c r="Y28" s="72">
        <f>(P11-'S&amp;P500'!$G$9)/'S&amp;P500'!N27</f>
        <v>0.77123734929317322</v>
      </c>
      <c r="Z28" s="73">
        <f>(P11-$P$14)/'S&amp;P500'!AG17</f>
        <v>-1.7070242899197186</v>
      </c>
    </row>
    <row r="29" spans="1:26">
      <c r="P29" s="1" t="str">
        <f t="shared" si="14"/>
        <v>C</v>
      </c>
      <c r="Q29" s="71">
        <f>(L12-'S&amp;P500'!$G$4)/'S&amp;P500'!J28</f>
        <v>0.77414256191604469</v>
      </c>
      <c r="R29" s="71">
        <f>(L12-$L$14)/'S&amp;P500'!AC18</f>
        <v>-9.3602246784461815E-2</v>
      </c>
      <c r="S29" s="71">
        <f>(M12-'S&amp;P500'!$G$5)/'S&amp;P500'!K28</f>
        <v>1.8998989024426076</v>
      </c>
      <c r="T29" s="71">
        <f>(M12-$M$14)/'S&amp;P500'!AD18</f>
        <v>-1.242515645080819</v>
      </c>
      <c r="U29" s="71">
        <f>(N12-'S&amp;P500'!$G$6)/'S&amp;P500'!L28</f>
        <v>0.70561835025927533</v>
      </c>
      <c r="V29" s="71">
        <f>(N12-$N$14)/'S&amp;P500'!AE18</f>
        <v>0.28203630207775016</v>
      </c>
      <c r="W29" s="71">
        <f>(O12-'S&amp;P500'!$G$7)/'S&amp;P500'!M28</f>
        <v>1.1058597389002973</v>
      </c>
      <c r="X29" s="71">
        <f>(O12-$O$14)/'S&amp;P500'!AF18</f>
        <v>-0.26822845147069946</v>
      </c>
      <c r="Y29" s="72">
        <f>(P12-'S&amp;P500'!$G$9)/'S&amp;P500'!N28</f>
        <v>1.0219177748665518</v>
      </c>
      <c r="Z29" s="73">
        <f>(P12-$P$14)/'S&amp;P500'!AG18</f>
        <v>-0.27551034447310008</v>
      </c>
    </row>
    <row r="30" spans="1:26">
      <c r="P30" s="1" t="str">
        <f>S14</f>
        <v>F</v>
      </c>
      <c r="Q30" s="71">
        <f>(L13-'S&amp;P500'!$G$4)/'S&amp;P500'!J29</f>
        <v>3.4122592645243306</v>
      </c>
      <c r="R30" s="71">
        <f>(L13-$L$14)/'S&amp;P500'!AC19</f>
        <v>2.0186017948809836</v>
      </c>
      <c r="S30" s="71">
        <f>(M13-'S&amp;P500'!$G$5)/'S&amp;P500'!K29</f>
        <v>2.7192937075084762</v>
      </c>
      <c r="T30" s="71">
        <f>(M13-$M$14)/'S&amp;P500'!AD19</f>
        <v>0.14408936425662675</v>
      </c>
      <c r="U30" s="71">
        <f>(N13-'S&amp;P500'!$G$6)/'S&amp;P500'!L29</f>
        <v>1.4880599866124888</v>
      </c>
      <c r="V30" s="71">
        <f>(N13-$N$14)/'S&amp;P500'!AE19</f>
        <v>1.696700357095311</v>
      </c>
      <c r="W30" s="71">
        <f>(O13-'S&amp;P500'!$G$7)/'S&amp;P500'!M29</f>
        <v>1.1961679990345668</v>
      </c>
      <c r="X30" s="71">
        <f>(O13-$O$14)/'S&amp;P500'!AF19</f>
        <v>0.33987183673329202</v>
      </c>
      <c r="Y30" s="72">
        <f>(P13-'S&amp;P500'!$G$9)/'S&amp;P500'!N29</f>
        <v>2.1011520783768121</v>
      </c>
      <c r="Z30" s="73">
        <f>(P13-$P$14)/'S&amp;P500'!AG19</f>
        <v>1.2394731042999696</v>
      </c>
    </row>
    <row r="31" spans="1:26">
      <c r="P31" s="1" t="str">
        <f>S15</f>
        <v>G</v>
      </c>
      <c r="Q31" s="71">
        <f>(L14-'S&amp;P500'!$G$4)/'S&amp;P500'!J30</f>
        <v>0.82922848999941812</v>
      </c>
      <c r="R31" s="71" t="s">
        <v>115</v>
      </c>
      <c r="S31" s="71">
        <f>(M14-'S&amp;P500'!$G$5)/'S&amp;P500'!K30</f>
        <v>2.8369269811020326</v>
      </c>
      <c r="T31" s="71" t="str">
        <f>R31</f>
        <v>-</v>
      </c>
      <c r="U31" s="71">
        <f>(N14-'S&amp;P500'!$G$6)/'S&amp;P500'!L30</f>
        <v>0.59988901680653617</v>
      </c>
      <c r="V31" s="71" t="str">
        <f>T31</f>
        <v>-</v>
      </c>
      <c r="W31" s="71">
        <f>(O14-'S&amp;P500'!$G$7)/'S&amp;P500'!M30</f>
        <v>1.3389497528300236</v>
      </c>
      <c r="X31" s="71" t="str">
        <f>V31</f>
        <v>-</v>
      </c>
      <c r="Y31" s="72">
        <f>(P14-'S&amp;P500'!$G$9)/'S&amp;P500'!N30</f>
        <v>1.2469729077994549</v>
      </c>
      <c r="Z31" s="73" t="str">
        <f>X31</f>
        <v>-</v>
      </c>
    </row>
    <row r="32" spans="1:26" ht="15.75" thickBot="1">
      <c r="P32" s="4" t="str">
        <f>S16</f>
        <v>Z</v>
      </c>
      <c r="Q32" s="74">
        <f>(L15-'S&amp;P500'!$G$4)/'S&amp;P500'!J31</f>
        <v>1.0736552564211148</v>
      </c>
      <c r="R32" s="74">
        <f>(L15-$L$14)/'S&amp;P500'!AC21</f>
        <v>0.57885141226907777</v>
      </c>
      <c r="S32" s="74">
        <f>(M15-'S&amp;P500'!$G$5)/'S&amp;P500'!K31</f>
        <v>3.2332620250149313</v>
      </c>
      <c r="T32" s="74">
        <f>(M15-$M$14)/'S&amp;P500'!AD21</f>
        <v>2.2400182702074449</v>
      </c>
      <c r="U32" s="74">
        <f>(N15-'S&amp;P500'!$G$6)/'S&amp;P500'!L31</f>
        <v>0.85980385260521519</v>
      </c>
      <c r="V32" s="74">
        <f>(N15-$N$14)/'S&amp;P500'!AE21</f>
        <v>1.131412760954766</v>
      </c>
      <c r="W32" s="74">
        <f>(O15-'S&amp;P500'!$G$7)/'S&amp;P500'!M31</f>
        <v>1.4101885200684905</v>
      </c>
      <c r="X32" s="74">
        <f>(O15-$O$14)/'S&amp;P500'!AF21</f>
        <v>0.89426104813950036</v>
      </c>
      <c r="Y32" s="75">
        <f>(P15-'S&amp;P500'!$G$9)/'S&amp;P500'!N31</f>
        <v>1.4508511090938734</v>
      </c>
      <c r="Z32" s="76">
        <f>(P15-$P$14)/'S&amp;P500'!AG21</f>
        <v>1.1631048659843768</v>
      </c>
    </row>
    <row r="36" spans="17:33">
      <c r="Q36" t="str">
        <f>Q26</f>
        <v>Sharpe Ratio</v>
      </c>
      <c r="R36" t="str">
        <f>Q25</f>
        <v>(1980-1990)</v>
      </c>
      <c r="S36" t="str">
        <f>S25</f>
        <v>(1991-2000)</v>
      </c>
      <c r="T36" t="str">
        <f>U25</f>
        <v>(2001-2010)</v>
      </c>
      <c r="U36" t="str">
        <f>W25</f>
        <v>(2011-2017)</v>
      </c>
      <c r="V36" t="str">
        <f>Y25</f>
        <v>Aggregate</v>
      </c>
      <c r="X36" t="str">
        <f>X26</f>
        <v>Info Ratio</v>
      </c>
      <c r="Y36" t="str">
        <f>R36</f>
        <v>(1980-1990)</v>
      </c>
      <c r="Z36" t="str">
        <f t="shared" ref="Z36:AB36" si="15">S36</f>
        <v>(1991-2000)</v>
      </c>
      <c r="AA36" t="str">
        <f t="shared" si="15"/>
        <v>(2001-2010)</v>
      </c>
      <c r="AB36" t="str">
        <f t="shared" si="15"/>
        <v>(2011-2017)</v>
      </c>
      <c r="AC36" t="str">
        <f>V36</f>
        <v>Aggregate</v>
      </c>
    </row>
    <row r="37" spans="17:33">
      <c r="Q37" t="str">
        <f>P27</f>
        <v>A</v>
      </c>
      <c r="R37" s="78">
        <f>Q27</f>
        <v>0.28058212283523909</v>
      </c>
      <c r="S37" s="78">
        <f>S27</f>
        <v>0.67630837556851597</v>
      </c>
      <c r="T37" s="78">
        <f>U27</f>
        <v>-0.10709918937871103</v>
      </c>
      <c r="U37" s="78">
        <f>W27</f>
        <v>0.66781270022084538</v>
      </c>
      <c r="V37" s="78">
        <f>Y27</f>
        <v>0.31397284209014398</v>
      </c>
      <c r="X37" t="str">
        <f>Q37</f>
        <v>A</v>
      </c>
      <c r="Y37" s="78">
        <f>R27</f>
        <v>-0.37600435119896858</v>
      </c>
      <c r="Z37" s="78">
        <f>T27</f>
        <v>-2.3830560753739296</v>
      </c>
      <c r="AA37" s="78">
        <f>V27</f>
        <v>-0.93583813496341572</v>
      </c>
      <c r="AB37" s="78">
        <f>X27</f>
        <v>-0.98813606324960268</v>
      </c>
      <c r="AC37" s="78">
        <f>Z27</f>
        <v>-1.1073077654009551</v>
      </c>
    </row>
    <row r="38" spans="17:33">
      <c r="Q38" t="str">
        <f t="shared" ref="Q38:R42" si="16">P28</f>
        <v>B</v>
      </c>
      <c r="R38" s="78">
        <f t="shared" si="16"/>
        <v>0.60443486626375942</v>
      </c>
      <c r="S38" s="78">
        <f t="shared" ref="S38:S42" si="17">S28</f>
        <v>1.4992739899454885</v>
      </c>
      <c r="T38" s="78">
        <f t="shared" ref="T38:T42" si="18">U28</f>
        <v>0.31432440809011769</v>
      </c>
      <c r="U38" s="78">
        <f t="shared" ref="U38:U42" si="19">W28</f>
        <v>0.99486732920080512</v>
      </c>
      <c r="V38" s="78">
        <f t="shared" ref="V38:V42" si="20">Y28</f>
        <v>0.77123734929317322</v>
      </c>
      <c r="X38" t="str">
        <f t="shared" ref="X38:X42" si="21">Q38</f>
        <v>B</v>
      </c>
      <c r="Y38" s="78">
        <f t="shared" ref="Y38:Y42" si="22">R28</f>
        <v>-0.58984356261262894</v>
      </c>
      <c r="Z38" s="78">
        <f t="shared" ref="Z38:Z42" si="23">T28</f>
        <v>-3.9858754147289588</v>
      </c>
      <c r="AA38" s="78">
        <f t="shared" ref="AA38:AA42" si="24">V28</f>
        <v>-1.0512791753299444</v>
      </c>
      <c r="AB38" s="78">
        <f t="shared" ref="AB38:AB42" si="25">X28</f>
        <v>-1.473755683036116</v>
      </c>
      <c r="AC38" s="78">
        <f t="shared" ref="AC38:AC42" si="26">Z28</f>
        <v>-1.7070242899197186</v>
      </c>
    </row>
    <row r="39" spans="17:33">
      <c r="Q39" t="str">
        <f t="shared" si="16"/>
        <v>C</v>
      </c>
      <c r="R39" s="78">
        <f t="shared" si="16"/>
        <v>0.77414256191604469</v>
      </c>
      <c r="S39" s="78">
        <f t="shared" si="17"/>
        <v>1.8998989024426076</v>
      </c>
      <c r="T39" s="78">
        <f t="shared" si="18"/>
        <v>0.70561835025927533</v>
      </c>
      <c r="U39" s="78">
        <f t="shared" si="19"/>
        <v>1.1058597389002973</v>
      </c>
      <c r="V39" s="78">
        <f t="shared" si="20"/>
        <v>1.0219177748665518</v>
      </c>
      <c r="X39" t="str">
        <f t="shared" si="21"/>
        <v>C</v>
      </c>
      <c r="Y39" s="78">
        <f t="shared" si="22"/>
        <v>-9.3602246784461815E-2</v>
      </c>
      <c r="Z39" s="78">
        <f t="shared" si="23"/>
        <v>-1.242515645080819</v>
      </c>
      <c r="AA39" s="78">
        <f t="shared" si="24"/>
        <v>0.28203630207775016</v>
      </c>
      <c r="AB39" s="78">
        <f t="shared" si="25"/>
        <v>-0.26822845147069946</v>
      </c>
      <c r="AC39" s="78">
        <f t="shared" si="26"/>
        <v>-0.27551034447310008</v>
      </c>
    </row>
    <row r="40" spans="17:33">
      <c r="Q40" t="str">
        <f t="shared" si="16"/>
        <v>F</v>
      </c>
      <c r="R40" s="78">
        <f t="shared" si="16"/>
        <v>3.4122592645243306</v>
      </c>
      <c r="S40" s="78">
        <f t="shared" si="17"/>
        <v>2.7192937075084762</v>
      </c>
      <c r="T40" s="78">
        <f t="shared" si="18"/>
        <v>1.4880599866124888</v>
      </c>
      <c r="U40" s="78">
        <f t="shared" si="19"/>
        <v>1.1961679990345668</v>
      </c>
      <c r="V40" s="78">
        <f t="shared" si="20"/>
        <v>2.1011520783768121</v>
      </c>
      <c r="X40" t="str">
        <f t="shared" si="21"/>
        <v>F</v>
      </c>
      <c r="Y40" s="78">
        <f t="shared" si="22"/>
        <v>2.0186017948809836</v>
      </c>
      <c r="Z40" s="78">
        <f t="shared" si="23"/>
        <v>0.14408936425662675</v>
      </c>
      <c r="AA40" s="78">
        <f t="shared" si="24"/>
        <v>1.696700357095311</v>
      </c>
      <c r="AB40" s="78">
        <f t="shared" si="25"/>
        <v>0.33987183673329202</v>
      </c>
      <c r="AC40" s="78">
        <f t="shared" si="26"/>
        <v>1.2394731042999696</v>
      </c>
    </row>
    <row r="41" spans="17:33">
      <c r="Q41" t="str">
        <f t="shared" si="16"/>
        <v>G</v>
      </c>
      <c r="R41" s="78">
        <f t="shared" si="16"/>
        <v>0.82922848999941812</v>
      </c>
      <c r="S41" s="78">
        <f t="shared" si="17"/>
        <v>2.8369269811020326</v>
      </c>
      <c r="T41" s="78">
        <f t="shared" si="18"/>
        <v>0.59988901680653617</v>
      </c>
      <c r="U41" s="78">
        <f t="shared" si="19"/>
        <v>1.3389497528300236</v>
      </c>
      <c r="V41" s="78">
        <f t="shared" si="20"/>
        <v>1.2469729077994549</v>
      </c>
      <c r="X41" t="str">
        <f t="shared" si="21"/>
        <v>G</v>
      </c>
      <c r="Y41" s="95" t="s">
        <v>187</v>
      </c>
      <c r="Z41" s="95"/>
      <c r="AA41" s="95"/>
      <c r="AB41" s="95"/>
      <c r="AC41" s="95"/>
      <c r="AG41" s="78"/>
    </row>
    <row r="42" spans="17:33">
      <c r="Q42" t="str">
        <f t="shared" si="16"/>
        <v>Z</v>
      </c>
      <c r="R42" s="78">
        <f t="shared" si="16"/>
        <v>1.0736552564211148</v>
      </c>
      <c r="S42" s="78">
        <f t="shared" si="17"/>
        <v>3.2332620250149313</v>
      </c>
      <c r="T42" s="78">
        <f t="shared" si="18"/>
        <v>0.85980385260521519</v>
      </c>
      <c r="U42" s="78">
        <f t="shared" si="19"/>
        <v>1.4101885200684905</v>
      </c>
      <c r="V42" s="78">
        <f t="shared" si="20"/>
        <v>1.4508511090938734</v>
      </c>
      <c r="X42" t="str">
        <f t="shared" si="21"/>
        <v>Z</v>
      </c>
      <c r="Y42" s="78">
        <f t="shared" si="22"/>
        <v>0.57885141226907777</v>
      </c>
      <c r="Z42" s="78">
        <f t="shared" si="23"/>
        <v>2.2400182702074449</v>
      </c>
      <c r="AA42" s="78">
        <f t="shared" si="24"/>
        <v>1.131412760954766</v>
      </c>
      <c r="AB42" s="78">
        <f t="shared" si="25"/>
        <v>0.89426104813950036</v>
      </c>
      <c r="AC42" s="78">
        <f t="shared" si="26"/>
        <v>1.1631048659843768</v>
      </c>
    </row>
  </sheetData>
  <mergeCells count="13">
    <mergeCell ref="Y41:AC41"/>
    <mergeCell ref="Z9:AA9"/>
    <mergeCell ref="AB9:AC9"/>
    <mergeCell ref="S9:S10"/>
    <mergeCell ref="P25:P26"/>
    <mergeCell ref="Q25:R25"/>
    <mergeCell ref="S25:T25"/>
    <mergeCell ref="U25:V25"/>
    <mergeCell ref="W25:X25"/>
    <mergeCell ref="Y25:Z25"/>
    <mergeCell ref="T9:U9"/>
    <mergeCell ref="V9:W9"/>
    <mergeCell ref="X9:Y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91"/>
  <sheetViews>
    <sheetView topLeftCell="O4" workbookViewId="0">
      <selection activeCell="AG16" sqref="AG16"/>
    </sheetView>
  </sheetViews>
  <sheetFormatPr defaultRowHeight="15" outlineLevelRow="1"/>
  <cols>
    <col min="2" max="2" width="13.42578125" customWidth="1"/>
    <col min="21" max="21" width="12" bestFit="1" customWidth="1"/>
  </cols>
  <sheetData>
    <row r="1" spans="1:33" ht="58.5" customHeight="1" outlineLevel="1">
      <c r="A1" s="25" t="s">
        <v>49</v>
      </c>
      <c r="B1" s="25" t="s">
        <v>50</v>
      </c>
      <c r="C1" t="s">
        <v>90</v>
      </c>
    </row>
    <row r="2" spans="1:33" ht="15.75" outlineLevel="1">
      <c r="A2" s="21">
        <v>1979</v>
      </c>
      <c r="B2" s="22">
        <v>0.18519490167516386</v>
      </c>
      <c r="C2" s="68">
        <v>42736</v>
      </c>
      <c r="D2" s="69">
        <v>2.4299999999999999E-2</v>
      </c>
    </row>
    <row r="3" spans="1:33" ht="15.75" outlineLevel="1">
      <c r="A3" s="21">
        <v>1980</v>
      </c>
      <c r="B3" s="22">
        <v>0.3173524550676301</v>
      </c>
      <c r="C3" s="68">
        <v>42370</v>
      </c>
      <c r="D3" s="69">
        <v>2.0899999999999998E-2</v>
      </c>
      <c r="G3" t="s">
        <v>95</v>
      </c>
    </row>
    <row r="4" spans="1:33" ht="15.75" outlineLevel="1">
      <c r="A4" s="21">
        <v>1981</v>
      </c>
      <c r="B4" s="22">
        <v>-4.7023902474955762E-2</v>
      </c>
      <c r="C4" s="68">
        <v>42005</v>
      </c>
      <c r="D4" s="69">
        <v>1.8800000000000001E-2</v>
      </c>
      <c r="F4" t="s">
        <v>91</v>
      </c>
      <c r="G4" s="70">
        <f>GEOMEAN(D29:D39)</f>
        <v>0.10134517899169067</v>
      </c>
    </row>
    <row r="5" spans="1:33" ht="15.75" outlineLevel="1">
      <c r="A5" s="21">
        <v>1982</v>
      </c>
      <c r="B5" s="22">
        <v>0.20419055079559353</v>
      </c>
      <c r="C5" s="68">
        <v>41640</v>
      </c>
      <c r="D5" s="69">
        <v>2.86E-2</v>
      </c>
      <c r="F5" t="s">
        <v>92</v>
      </c>
      <c r="G5" s="70">
        <f>GEOMEAN(D19:D28)</f>
        <v>6.3625257908042507E-2</v>
      </c>
    </row>
    <row r="6" spans="1:33" ht="15.75" outlineLevel="1">
      <c r="A6" s="21">
        <v>1983</v>
      </c>
      <c r="B6" s="22">
        <v>0.22337155858930619</v>
      </c>
      <c r="C6" s="68">
        <v>41275</v>
      </c>
      <c r="D6" s="69">
        <v>1.9099999999999999E-2</v>
      </c>
      <c r="F6" t="s">
        <v>93</v>
      </c>
      <c r="G6" s="70">
        <f>GEOMEAN(D9:D18)</f>
        <v>4.10667751713149E-2</v>
      </c>
    </row>
    <row r="7" spans="1:33" ht="15.75" outlineLevel="1">
      <c r="A7" s="21">
        <v>1984</v>
      </c>
      <c r="B7" s="22">
        <v>6.14614199963621E-2</v>
      </c>
      <c r="C7" s="68">
        <v>40909</v>
      </c>
      <c r="D7" s="69">
        <v>1.9699999999999999E-2</v>
      </c>
      <c r="F7" t="s">
        <v>94</v>
      </c>
      <c r="G7" s="70">
        <f>GEOMEAN(D2:D8)</f>
        <v>2.3074876777981358E-2</v>
      </c>
    </row>
    <row r="8" spans="1:33" ht="15.75" outlineLevel="1">
      <c r="A8" s="21">
        <v>1985</v>
      </c>
      <c r="B8" s="22">
        <v>0.31235149485768948</v>
      </c>
      <c r="C8" s="68">
        <v>40544</v>
      </c>
      <c r="D8" s="69">
        <v>3.39E-2</v>
      </c>
      <c r="M8" t="s">
        <v>105</v>
      </c>
      <c r="N8" t="s">
        <v>110</v>
      </c>
      <c r="O8" t="s">
        <v>107</v>
      </c>
      <c r="P8" t="s">
        <v>106</v>
      </c>
      <c r="Q8" t="s">
        <v>108</v>
      </c>
      <c r="R8" t="s">
        <v>109</v>
      </c>
      <c r="U8" t="str">
        <f>M8</f>
        <v>TE_A</v>
      </c>
      <c r="V8" t="str">
        <f t="shared" ref="V8:Z8" si="0">N8</f>
        <v>TE_B</v>
      </c>
      <c r="W8" t="str">
        <f t="shared" si="0"/>
        <v>TE_C</v>
      </c>
      <c r="X8" t="str">
        <f t="shared" si="0"/>
        <v>TE_F</v>
      </c>
      <c r="Y8" t="str">
        <f t="shared" si="0"/>
        <v>TE_G</v>
      </c>
      <c r="Z8" t="str">
        <f t="shared" si="0"/>
        <v>TE_Z</v>
      </c>
      <c r="AC8" t="s">
        <v>111</v>
      </c>
      <c r="AD8" t="s">
        <v>112</v>
      </c>
      <c r="AE8" t="s">
        <v>113</v>
      </c>
      <c r="AF8" t="s">
        <v>114</v>
      </c>
      <c r="AG8" t="s">
        <v>67</v>
      </c>
    </row>
    <row r="9" spans="1:33" ht="15.75" outlineLevel="1">
      <c r="A9" s="21">
        <v>1986</v>
      </c>
      <c r="B9" s="22">
        <v>0.18494578758046187</v>
      </c>
      <c r="C9" s="68">
        <v>40179</v>
      </c>
      <c r="D9" s="69">
        <v>3.73E-2</v>
      </c>
      <c r="F9" t="s">
        <v>104</v>
      </c>
      <c r="G9">
        <f>GEOMEAN(D2:D39)</f>
        <v>5.3823753698161142E-2</v>
      </c>
      <c r="L9" t="s">
        <v>67</v>
      </c>
      <c r="M9">
        <v>4.9858077933287959E-5</v>
      </c>
      <c r="N9">
        <v>6.5671954735615799E-6</v>
      </c>
      <c r="O9">
        <v>2.251730327026571E-5</v>
      </c>
      <c r="P9">
        <v>1.6875175902900645E-4</v>
      </c>
      <c r="Q9">
        <v>0</v>
      </c>
      <c r="R9">
        <v>6.9285010444489755E-6</v>
      </c>
      <c r="T9" t="s">
        <v>111</v>
      </c>
      <c r="U9">
        <f>M13</f>
        <v>4.7545049456678966E-5</v>
      </c>
      <c r="V9">
        <f t="shared" ref="V9:Z9" si="1">N13</f>
        <v>5.2362974703791071E-6</v>
      </c>
      <c r="W9">
        <f t="shared" si="1"/>
        <v>1.543416383675339E-5</v>
      </c>
      <c r="X9">
        <f t="shared" si="1"/>
        <v>4.4921018395593568E-4</v>
      </c>
      <c r="Y9">
        <f t="shared" si="1"/>
        <v>0</v>
      </c>
      <c r="Z9">
        <f t="shared" si="1"/>
        <v>7.0511537948074352E-6</v>
      </c>
      <c r="AB9" t="s">
        <v>105</v>
      </c>
      <c r="AC9">
        <v>1.7353943051687821E-2</v>
      </c>
      <c r="AD9">
        <v>1.6277550741084501E-2</v>
      </c>
      <c r="AE9">
        <v>2.5910641250760771E-2</v>
      </c>
      <c r="AF9">
        <v>1.1262055003816652E-2</v>
      </c>
      <c r="AG9">
        <v>1.8198198445650106E-2</v>
      </c>
    </row>
    <row r="10" spans="1:33" ht="15.75" outlineLevel="1">
      <c r="A10" s="21">
        <v>1987</v>
      </c>
      <c r="B10" s="22">
        <v>5.8127216418218712E-2</v>
      </c>
      <c r="C10" s="68">
        <v>39814</v>
      </c>
      <c r="D10" s="69">
        <v>2.52E-2</v>
      </c>
      <c r="L10" t="s">
        <v>94</v>
      </c>
      <c r="M10">
        <v>3.0854945215936032E-5</v>
      </c>
      <c r="N10">
        <v>4.8462832936932261E-6</v>
      </c>
      <c r="O10">
        <v>1.9146174910734235E-5</v>
      </c>
      <c r="P10">
        <v>4.618446901375507E-5</v>
      </c>
      <c r="R10">
        <v>3.9575422445806717E-6</v>
      </c>
      <c r="T10" t="s">
        <v>112</v>
      </c>
      <c r="U10">
        <f>M12</f>
        <v>4.4596029427628768E-5</v>
      </c>
      <c r="V10">
        <f t="shared" ref="V10:Z10" si="2">N12</f>
        <v>7.1310099164182208E-6</v>
      </c>
      <c r="W10">
        <f t="shared" si="2"/>
        <v>2.3851361386526569E-5</v>
      </c>
      <c r="X10">
        <f t="shared" si="2"/>
        <v>3.482336975186407E-5</v>
      </c>
      <c r="Y10">
        <f t="shared" si="2"/>
        <v>0</v>
      </c>
      <c r="Z10">
        <f t="shared" si="2"/>
        <v>6.4245707279488773E-6</v>
      </c>
      <c r="AB10" t="s">
        <v>110</v>
      </c>
      <c r="AC10">
        <v>1.9112485766883741E-3</v>
      </c>
      <c r="AD10">
        <v>2.6028186194926506E-3</v>
      </c>
      <c r="AE10">
        <v>3.1118178160780105E-3</v>
      </c>
      <c r="AF10">
        <v>1.7688934021980276E-3</v>
      </c>
      <c r="AG10">
        <v>2.3970263478499767E-3</v>
      </c>
    </row>
    <row r="11" spans="1:33" ht="15.75" outlineLevel="1">
      <c r="A11" s="21">
        <v>1988</v>
      </c>
      <c r="B11" s="22">
        <v>0.16537192812044688</v>
      </c>
      <c r="C11" s="68">
        <v>39448</v>
      </c>
      <c r="D11" s="69">
        <v>3.7400000000000003E-2</v>
      </c>
      <c r="L11" t="s">
        <v>93</v>
      </c>
      <c r="M11">
        <v>7.0988058221262384E-5</v>
      </c>
      <c r="N11">
        <v>8.5255282632274263E-6</v>
      </c>
      <c r="O11">
        <v>3.0496243168672282E-5</v>
      </c>
      <c r="P11">
        <v>7.8684585330276484E-5</v>
      </c>
      <c r="R11">
        <v>9.3821898029516752E-6</v>
      </c>
      <c r="T11" t="s">
        <v>113</v>
      </c>
      <c r="U11">
        <f>M11</f>
        <v>7.0988058221262384E-5</v>
      </c>
      <c r="V11">
        <f t="shared" ref="V11:Z11" si="3">N11</f>
        <v>8.5255282632274263E-6</v>
      </c>
      <c r="W11">
        <f t="shared" si="3"/>
        <v>3.0496243168672282E-5</v>
      </c>
      <c r="X11">
        <f t="shared" si="3"/>
        <v>7.8684585330276484E-5</v>
      </c>
      <c r="Y11">
        <f t="shared" si="3"/>
        <v>0</v>
      </c>
      <c r="Z11">
        <f t="shared" si="3"/>
        <v>9.3821898029516752E-6</v>
      </c>
      <c r="AB11" t="s">
        <v>107</v>
      </c>
      <c r="AC11">
        <v>5.6334698004149872E-3</v>
      </c>
      <c r="AD11">
        <v>8.7057469060821974E-3</v>
      </c>
      <c r="AE11">
        <v>1.1131128756565382E-2</v>
      </c>
      <c r="AF11">
        <v>6.9883538424179957E-3</v>
      </c>
      <c r="AG11">
        <v>8.2188156936469844E-3</v>
      </c>
    </row>
    <row r="12" spans="1:33" ht="15.75" outlineLevel="1">
      <c r="A12" s="21">
        <v>1989</v>
      </c>
      <c r="B12" s="22">
        <v>0.31475183638196724</v>
      </c>
      <c r="C12" s="68">
        <v>39083</v>
      </c>
      <c r="D12" s="69">
        <v>4.7600000000000003E-2</v>
      </c>
      <c r="L12" t="s">
        <v>92</v>
      </c>
      <c r="M12">
        <v>4.4596029427628768E-5</v>
      </c>
      <c r="N12">
        <v>7.1310099164182208E-6</v>
      </c>
      <c r="O12">
        <v>2.3851361386526569E-5</v>
      </c>
      <c r="P12">
        <v>3.482336975186407E-5</v>
      </c>
      <c r="R12">
        <v>6.4245707279488773E-6</v>
      </c>
      <c r="T12" t="s">
        <v>114</v>
      </c>
      <c r="U12">
        <f>M10</f>
        <v>3.0854945215936032E-5</v>
      </c>
      <c r="V12">
        <f t="shared" ref="V12:Z12" si="4">N10</f>
        <v>4.8462832936932261E-6</v>
      </c>
      <c r="W12">
        <f t="shared" si="4"/>
        <v>1.9146174910734235E-5</v>
      </c>
      <c r="X12">
        <f t="shared" si="4"/>
        <v>4.618446901375507E-5</v>
      </c>
      <c r="Y12">
        <f t="shared" si="4"/>
        <v>0</v>
      </c>
      <c r="Z12">
        <f t="shared" si="4"/>
        <v>3.9575422445806717E-6</v>
      </c>
      <c r="AB12" t="s">
        <v>106</v>
      </c>
      <c r="AC12">
        <v>0.16396171714391652</v>
      </c>
      <c r="AD12">
        <v>1.2710529959430386E-2</v>
      </c>
      <c r="AE12">
        <v>2.8719873645550918E-2</v>
      </c>
      <c r="AF12">
        <v>1.68573311900206E-2</v>
      </c>
      <c r="AG12">
        <v>6.1594392045587351E-2</v>
      </c>
    </row>
    <row r="13" spans="1:33" ht="15.75" outlineLevel="1">
      <c r="A13" s="21">
        <v>1990</v>
      </c>
      <c r="B13" s="22">
        <v>-3.0644516129032118E-2</v>
      </c>
      <c r="C13" s="68">
        <v>38718</v>
      </c>
      <c r="D13" s="69">
        <v>4.4200000000000003E-2</v>
      </c>
      <c r="L13" t="s">
        <v>91</v>
      </c>
      <c r="M13">
        <v>4.7545049456678966E-5</v>
      </c>
      <c r="N13">
        <v>5.2362974703791071E-6</v>
      </c>
      <c r="O13">
        <v>1.543416383675339E-5</v>
      </c>
      <c r="P13">
        <v>4.4921018395593568E-4</v>
      </c>
      <c r="R13">
        <v>7.0511537948074352E-6</v>
      </c>
      <c r="T13" t="s">
        <v>67</v>
      </c>
      <c r="U13">
        <f>M9</f>
        <v>4.9858077933287959E-5</v>
      </c>
      <c r="V13">
        <f t="shared" ref="V13:Z13" si="5">N9</f>
        <v>6.5671954735615799E-6</v>
      </c>
      <c r="W13">
        <f t="shared" si="5"/>
        <v>2.251730327026571E-5</v>
      </c>
      <c r="X13">
        <f t="shared" si="5"/>
        <v>1.6875175902900645E-4</v>
      </c>
      <c r="Y13">
        <f t="shared" si="5"/>
        <v>0</v>
      </c>
      <c r="Z13">
        <f t="shared" si="5"/>
        <v>6.9285010444489755E-6</v>
      </c>
      <c r="AB13" t="s">
        <v>108</v>
      </c>
      <c r="AC13">
        <v>0</v>
      </c>
      <c r="AD13">
        <v>0</v>
      </c>
      <c r="AE13">
        <v>0</v>
      </c>
      <c r="AF13">
        <v>0</v>
      </c>
      <c r="AG13">
        <v>0</v>
      </c>
    </row>
    <row r="14" spans="1:33" ht="15.75" outlineLevel="1">
      <c r="A14" s="21">
        <v>1991</v>
      </c>
      <c r="B14" s="22">
        <v>0.30234843134879757</v>
      </c>
      <c r="C14" s="68">
        <v>38353</v>
      </c>
      <c r="D14" s="69">
        <v>4.2200000000000001E-2</v>
      </c>
      <c r="U14" t="str">
        <f>U8</f>
        <v>TE_A</v>
      </c>
      <c r="V14" t="str">
        <f t="shared" ref="V14:Z14" si="6">V8</f>
        <v>TE_B</v>
      </c>
      <c r="W14" t="str">
        <f t="shared" si="6"/>
        <v>TE_C</v>
      </c>
      <c r="X14" t="str">
        <f t="shared" si="6"/>
        <v>TE_F</v>
      </c>
      <c r="Y14" t="str">
        <f t="shared" si="6"/>
        <v>TE_G</v>
      </c>
      <c r="Z14" t="str">
        <f t="shared" si="6"/>
        <v>TE_Z</v>
      </c>
      <c r="AB14" t="s">
        <v>109</v>
      </c>
      <c r="AC14">
        <v>2.5736711351047139E-3</v>
      </c>
      <c r="AD14">
        <v>2.3449683157013403E-3</v>
      </c>
      <c r="AE14">
        <v>3.4244992780773616E-3</v>
      </c>
      <c r="AF14">
        <v>1.4445029192719451E-3</v>
      </c>
      <c r="AG14">
        <v>2.528902881223876E-3</v>
      </c>
    </row>
    <row r="15" spans="1:33" ht="15.75" outlineLevel="1">
      <c r="A15" s="21">
        <v>1992</v>
      </c>
      <c r="B15" s="22">
        <v>7.493727972380064E-2</v>
      </c>
      <c r="C15" s="68">
        <v>37987</v>
      </c>
      <c r="D15" s="69">
        <v>4.1500000000000002E-2</v>
      </c>
      <c r="T15" t="str">
        <f>T9</f>
        <v>P1</v>
      </c>
      <c r="U15">
        <f>U9*365</f>
        <v>1.7353943051687821E-2</v>
      </c>
      <c r="V15">
        <f t="shared" ref="V15:Z15" si="7">V9*365</f>
        <v>1.9112485766883741E-3</v>
      </c>
      <c r="W15">
        <f t="shared" si="7"/>
        <v>5.6334698004149872E-3</v>
      </c>
      <c r="X15">
        <f t="shared" si="7"/>
        <v>0.16396171714391652</v>
      </c>
      <c r="Y15">
        <f t="shared" si="7"/>
        <v>0</v>
      </c>
      <c r="Z15">
        <f t="shared" si="7"/>
        <v>2.5736711351047139E-3</v>
      </c>
      <c r="AC15" t="str">
        <f>AC8</f>
        <v>P1</v>
      </c>
      <c r="AD15" t="str">
        <f t="shared" ref="AD15:AG15" si="8">AD8</f>
        <v>P2</v>
      </c>
      <c r="AE15" t="str">
        <f t="shared" si="8"/>
        <v>P3</v>
      </c>
      <c r="AF15" t="str">
        <f t="shared" si="8"/>
        <v>P4</v>
      </c>
      <c r="AG15" t="str">
        <f t="shared" si="8"/>
        <v>ALL</v>
      </c>
    </row>
    <row r="16" spans="1:33" ht="15.75" outlineLevel="1">
      <c r="A16" s="21">
        <v>1993</v>
      </c>
      <c r="B16" s="22">
        <v>9.96705147919488E-2</v>
      </c>
      <c r="C16" s="68">
        <v>37622</v>
      </c>
      <c r="D16" s="69">
        <v>4.0500000000000001E-2</v>
      </c>
      <c r="T16" t="str">
        <f t="shared" ref="T16:T19" si="9">T10</f>
        <v>P2</v>
      </c>
      <c r="U16">
        <f t="shared" ref="U16:Z19" si="10">U10*365</f>
        <v>1.6277550741084501E-2</v>
      </c>
      <c r="V16">
        <f t="shared" si="10"/>
        <v>2.6028186194926506E-3</v>
      </c>
      <c r="W16">
        <f t="shared" si="10"/>
        <v>8.7057469060821974E-3</v>
      </c>
      <c r="X16">
        <f t="shared" si="10"/>
        <v>1.2710529959430386E-2</v>
      </c>
      <c r="Y16">
        <f t="shared" si="10"/>
        <v>0</v>
      </c>
      <c r="Z16">
        <f t="shared" si="10"/>
        <v>2.3449683157013403E-3</v>
      </c>
      <c r="AB16" t="str">
        <f>AB9</f>
        <v>TE_A</v>
      </c>
      <c r="AC16" s="79">
        <f>SQRT(AC9)</f>
        <v>0.13173436549240986</v>
      </c>
      <c r="AD16" s="79">
        <f t="shared" ref="AD16:AG16" si="11">SQRT(AD9)</f>
        <v>0.12758350497256493</v>
      </c>
      <c r="AE16" s="79">
        <f t="shared" si="11"/>
        <v>0.16096782675665586</v>
      </c>
      <c r="AF16" s="79">
        <f t="shared" si="11"/>
        <v>0.10612282979555648</v>
      </c>
      <c r="AG16" s="79">
        <f t="shared" si="11"/>
        <v>0.13490069846242497</v>
      </c>
    </row>
    <row r="17" spans="1:33" ht="15.75" outlineLevel="1">
      <c r="A17" s="21">
        <v>1994</v>
      </c>
      <c r="B17" s="22">
        <v>1.3259206774573897E-2</v>
      </c>
      <c r="C17" s="68">
        <v>37257</v>
      </c>
      <c r="D17" s="69">
        <v>5.04E-2</v>
      </c>
      <c r="H17" s="91" t="s">
        <v>102</v>
      </c>
      <c r="I17" s="91"/>
      <c r="J17" s="91"/>
      <c r="K17" s="91"/>
      <c r="L17" s="91"/>
      <c r="M17" s="91"/>
      <c r="N17" s="91"/>
      <c r="T17" t="str">
        <f t="shared" si="9"/>
        <v>P3</v>
      </c>
      <c r="U17">
        <f t="shared" si="10"/>
        <v>2.5910641250760771E-2</v>
      </c>
      <c r="V17">
        <f t="shared" si="10"/>
        <v>3.1118178160780105E-3</v>
      </c>
      <c r="W17">
        <f t="shared" si="10"/>
        <v>1.1131128756565382E-2</v>
      </c>
      <c r="X17">
        <f t="shared" si="10"/>
        <v>2.8719873645550918E-2</v>
      </c>
      <c r="Y17">
        <f t="shared" si="10"/>
        <v>0</v>
      </c>
      <c r="Z17">
        <f t="shared" si="10"/>
        <v>3.4244992780773616E-3</v>
      </c>
      <c r="AB17" t="str">
        <f t="shared" ref="AB17:AB21" si="12">AB10</f>
        <v>TE_B</v>
      </c>
      <c r="AC17" s="79">
        <f t="shared" ref="AC17:AG21" si="13">SQRT(AC10)</f>
        <v>4.3717829048208402E-2</v>
      </c>
      <c r="AD17" s="79">
        <f t="shared" si="13"/>
        <v>5.1017826487343133E-2</v>
      </c>
      <c r="AE17" s="79">
        <f t="shared" si="13"/>
        <v>5.5783669797513417E-2</v>
      </c>
      <c r="AF17" s="79">
        <f t="shared" si="13"/>
        <v>4.2058214443768623E-2</v>
      </c>
      <c r="AG17" s="79">
        <f t="shared" si="13"/>
        <v>4.8959435738680411E-2</v>
      </c>
    </row>
    <row r="18" spans="1:33" ht="15.75" outlineLevel="1">
      <c r="A18" s="21">
        <v>1995</v>
      </c>
      <c r="B18" s="22">
        <v>0.37195198902606308</v>
      </c>
      <c r="C18" s="68">
        <v>36892</v>
      </c>
      <c r="D18" s="69">
        <v>5.16E-2</v>
      </c>
      <c r="J18" t="s">
        <v>91</v>
      </c>
      <c r="K18" t="s">
        <v>92</v>
      </c>
      <c r="L18" t="s">
        <v>93</v>
      </c>
      <c r="M18" t="s">
        <v>94</v>
      </c>
      <c r="N18" t="s">
        <v>67</v>
      </c>
      <c r="T18" t="str">
        <f t="shared" si="9"/>
        <v>P4</v>
      </c>
      <c r="U18">
        <f t="shared" si="10"/>
        <v>1.1262055003816652E-2</v>
      </c>
      <c r="V18">
        <f t="shared" si="10"/>
        <v>1.7688934021980276E-3</v>
      </c>
      <c r="W18">
        <f t="shared" si="10"/>
        <v>6.9883538424179957E-3</v>
      </c>
      <c r="X18">
        <f t="shared" si="10"/>
        <v>1.68573311900206E-2</v>
      </c>
      <c r="Y18">
        <f t="shared" si="10"/>
        <v>0</v>
      </c>
      <c r="Z18">
        <f t="shared" si="10"/>
        <v>1.4445029192719451E-3</v>
      </c>
      <c r="AB18" t="str">
        <f t="shared" si="12"/>
        <v>TE_C</v>
      </c>
      <c r="AC18" s="79">
        <f t="shared" si="13"/>
        <v>7.505644409652637E-2</v>
      </c>
      <c r="AD18" s="79">
        <f t="shared" si="13"/>
        <v>9.3304592095363653E-2</v>
      </c>
      <c r="AE18" s="79">
        <f t="shared" si="13"/>
        <v>0.10550416464085853</v>
      </c>
      <c r="AF18" s="79">
        <f t="shared" si="13"/>
        <v>8.3596374576999422E-2</v>
      </c>
      <c r="AG18" s="79">
        <f t="shared" si="13"/>
        <v>9.0657684140104666E-2</v>
      </c>
    </row>
    <row r="19" spans="1:33" ht="15.75" outlineLevel="1">
      <c r="A19" s="21">
        <v>1996</v>
      </c>
      <c r="B19" s="22">
        <v>0.22680966018865789</v>
      </c>
      <c r="C19" s="68">
        <v>36526</v>
      </c>
      <c r="D19" s="69">
        <v>6.6600000000000006E-2</v>
      </c>
      <c r="H19" t="s">
        <v>101</v>
      </c>
      <c r="J19">
        <v>3.4177189160015671E-2</v>
      </c>
      <c r="K19">
        <v>2.6159258169652994E-2</v>
      </c>
      <c r="L19">
        <v>6.4819697492123032E-2</v>
      </c>
      <c r="M19">
        <v>2.8769011262233378E-2</v>
      </c>
      <c r="N19">
        <v>4.0151088991181416E-2</v>
      </c>
      <c r="T19" t="str">
        <f t="shared" si="9"/>
        <v>ALL</v>
      </c>
      <c r="U19">
        <f t="shared" si="10"/>
        <v>1.8198198445650106E-2</v>
      </c>
      <c r="V19">
        <f t="shared" si="10"/>
        <v>2.3970263478499767E-3</v>
      </c>
      <c r="W19">
        <f t="shared" si="10"/>
        <v>8.2188156936469844E-3</v>
      </c>
      <c r="X19">
        <f t="shared" si="10"/>
        <v>6.1594392045587351E-2</v>
      </c>
      <c r="Y19">
        <f t="shared" si="10"/>
        <v>0</v>
      </c>
      <c r="Z19">
        <f t="shared" si="10"/>
        <v>2.528902881223876E-3</v>
      </c>
      <c r="AB19" t="str">
        <f t="shared" si="12"/>
        <v>TE_F</v>
      </c>
      <c r="AC19" s="79">
        <f t="shared" si="13"/>
        <v>0.40492186548013992</v>
      </c>
      <c r="AD19" s="79">
        <f t="shared" si="13"/>
        <v>0.11274098615601331</v>
      </c>
      <c r="AE19" s="79">
        <f t="shared" si="13"/>
        <v>0.1694693885206143</v>
      </c>
      <c r="AF19" s="79">
        <f t="shared" si="13"/>
        <v>0.12983578547542507</v>
      </c>
      <c r="AG19" s="79">
        <f t="shared" si="13"/>
        <v>0.24818217511656102</v>
      </c>
    </row>
    <row r="20" spans="1:33" ht="15.75" outlineLevel="1">
      <c r="A20" s="21">
        <v>1997</v>
      </c>
      <c r="B20" s="22">
        <v>0.33103653103653097</v>
      </c>
      <c r="C20" s="68">
        <v>36161</v>
      </c>
      <c r="D20" s="69">
        <v>4.7199999999999999E-2</v>
      </c>
      <c r="H20" t="s">
        <v>100</v>
      </c>
      <c r="J20">
        <v>1.5651101364060931E-2</v>
      </c>
      <c r="K20">
        <v>1.9632605246783681E-2</v>
      </c>
      <c r="L20">
        <v>4.2406705029975685E-2</v>
      </c>
      <c r="M20">
        <v>2.4635328189529491E-2</v>
      </c>
      <c r="N20">
        <v>2.7853525007168665E-2</v>
      </c>
      <c r="AB20" t="str">
        <f t="shared" si="12"/>
        <v>TE_G</v>
      </c>
      <c r="AC20" s="79">
        <f t="shared" si="13"/>
        <v>0</v>
      </c>
      <c r="AD20" s="79">
        <f t="shared" si="13"/>
        <v>0</v>
      </c>
      <c r="AE20" s="79">
        <f t="shared" si="13"/>
        <v>0</v>
      </c>
      <c r="AF20" s="79">
        <f t="shared" si="13"/>
        <v>0</v>
      </c>
      <c r="AG20" s="79">
        <f t="shared" si="13"/>
        <v>0</v>
      </c>
    </row>
    <row r="21" spans="1:33" ht="15.75" outlineLevel="1">
      <c r="A21" s="21">
        <v>1998</v>
      </c>
      <c r="B21" s="22">
        <v>0.28337953278443584</v>
      </c>
      <c r="C21" s="68">
        <v>35796</v>
      </c>
      <c r="D21" s="69">
        <v>5.5399999999999998E-2</v>
      </c>
      <c r="H21" t="s">
        <v>99</v>
      </c>
      <c r="J21">
        <v>1.4862976210256377E-2</v>
      </c>
      <c r="K21">
        <v>2.4518118445540783E-2</v>
      </c>
      <c r="L21">
        <v>4.7094847722259574E-2</v>
      </c>
      <c r="M21">
        <v>3.1320767245143294E-2</v>
      </c>
      <c r="N21">
        <v>3.3597090700215333E-2</v>
      </c>
      <c r="AB21" t="str">
        <f t="shared" si="12"/>
        <v>TE_Z</v>
      </c>
      <c r="AC21" s="79">
        <f t="shared" si="13"/>
        <v>5.0731362440848304E-2</v>
      </c>
      <c r="AD21" s="79">
        <f t="shared" si="13"/>
        <v>4.8424872903306007E-2</v>
      </c>
      <c r="AE21" s="79">
        <f t="shared" si="13"/>
        <v>5.8519221441141557E-2</v>
      </c>
      <c r="AF21" s="79">
        <f t="shared" si="13"/>
        <v>3.8006616782764881E-2</v>
      </c>
      <c r="AG21" s="79">
        <f t="shared" si="13"/>
        <v>5.028819823004077E-2</v>
      </c>
    </row>
    <row r="22" spans="1:33" ht="15.75" outlineLevel="1">
      <c r="A22" s="21">
        <v>1999</v>
      </c>
      <c r="B22" s="22">
        <v>0.20885350992084475</v>
      </c>
      <c r="C22" s="68">
        <v>35431</v>
      </c>
      <c r="D22" s="69">
        <v>6.5799999999999997E-2</v>
      </c>
      <c r="H22" t="s">
        <v>96</v>
      </c>
      <c r="J22">
        <v>7.2500188990822181E-2</v>
      </c>
      <c r="K22">
        <v>2.4966317680464041E-2</v>
      </c>
      <c r="L22">
        <v>7.6252769645157648E-2</v>
      </c>
      <c r="M22">
        <v>4.8071322441758345E-2</v>
      </c>
      <c r="N22">
        <v>6.1225541530040548E-2</v>
      </c>
    </row>
    <row r="23" spans="1:33" ht="15.75" outlineLevel="1">
      <c r="A23" s="21">
        <v>2000</v>
      </c>
      <c r="B23" s="22">
        <v>-9.0318189552492781E-2</v>
      </c>
      <c r="C23" s="68">
        <v>35065</v>
      </c>
      <c r="D23" s="69">
        <v>5.6500000000000002E-2</v>
      </c>
      <c r="H23" t="s">
        <v>97</v>
      </c>
      <c r="J23">
        <v>1.4954185262824861E-2</v>
      </c>
      <c r="K23">
        <v>2.1237048364685228E-2</v>
      </c>
      <c r="L23">
        <v>4.2295699337426711E-2</v>
      </c>
      <c r="M23">
        <v>2.6541146576530741E-2</v>
      </c>
      <c r="N23">
        <v>2.8983015846905942E-2</v>
      </c>
    </row>
    <row r="24" spans="1:33" ht="15.75" outlineLevel="1">
      <c r="A24" s="21">
        <v>2001</v>
      </c>
      <c r="B24" s="22">
        <v>-0.11849759142000185</v>
      </c>
      <c r="C24" s="68">
        <v>34700</v>
      </c>
      <c r="D24" s="69">
        <v>7.7799999999999994E-2</v>
      </c>
      <c r="H24" t="s">
        <v>98</v>
      </c>
      <c r="J24">
        <v>1.4834974280072872E-2</v>
      </c>
      <c r="K24">
        <v>2.605472065494301E-2</v>
      </c>
      <c r="L24">
        <v>4.8617854326992338E-2</v>
      </c>
      <c r="M24">
        <v>3.1964497725783837E-2</v>
      </c>
      <c r="N24">
        <v>3.4832750196767459E-2</v>
      </c>
    </row>
    <row r="25" spans="1:33" ht="15.75" outlineLevel="1">
      <c r="A25" s="21">
        <v>2002</v>
      </c>
      <c r="B25" s="22">
        <v>-0.21966047957912699</v>
      </c>
      <c r="C25" s="68">
        <v>34335</v>
      </c>
      <c r="D25" s="69">
        <v>5.7500000000000002E-2</v>
      </c>
      <c r="H25" s="91" t="s">
        <v>103</v>
      </c>
      <c r="I25" s="91"/>
      <c r="J25" s="91"/>
      <c r="K25" s="91"/>
      <c r="L25" s="91"/>
      <c r="M25" s="91"/>
      <c r="N25" s="91"/>
    </row>
    <row r="26" spans="1:33" ht="15.75" outlineLevel="1">
      <c r="A26" s="21">
        <v>2003</v>
      </c>
      <c r="B26" s="22">
        <v>0.28355800050010233</v>
      </c>
      <c r="C26" s="68">
        <v>33970</v>
      </c>
      <c r="D26" s="69">
        <v>6.6000000000000003E-2</v>
      </c>
      <c r="H26" t="str">
        <f>H19</f>
        <v>Port A</v>
      </c>
      <c r="J26" s="70">
        <f>SQRT(J19)</f>
        <v>0.18487073635385259</v>
      </c>
      <c r="K26" s="70">
        <f t="shared" ref="K26:N26" si="14">SQRT(K19)</f>
        <v>0.16173823966413445</v>
      </c>
      <c r="L26" s="70">
        <f t="shared" si="14"/>
        <v>0.25459712781593402</v>
      </c>
      <c r="M26" s="70">
        <f t="shared" si="14"/>
        <v>0.1696143014672801</v>
      </c>
      <c r="N26" s="70">
        <f t="shared" si="14"/>
        <v>0.20037736646433255</v>
      </c>
    </row>
    <row r="27" spans="1:33" ht="15.75" outlineLevel="1">
      <c r="A27" s="21">
        <v>2004</v>
      </c>
      <c r="B27" s="22">
        <v>0.10742775944096193</v>
      </c>
      <c r="C27" s="68">
        <v>33604</v>
      </c>
      <c r="D27" s="69">
        <v>7.0300000000000001E-2</v>
      </c>
      <c r="H27" t="str">
        <f t="shared" ref="H27:H28" si="15">H20</f>
        <v>Port B</v>
      </c>
      <c r="J27" s="70">
        <f t="shared" ref="J27:N28" si="16">SQRT(J20)</f>
        <v>0.12510436189062688</v>
      </c>
      <c r="K27" s="70">
        <f t="shared" si="16"/>
        <v>0.14011639892169539</v>
      </c>
      <c r="L27" s="70">
        <f t="shared" si="16"/>
        <v>0.20592888342817695</v>
      </c>
      <c r="M27" s="70">
        <f t="shared" si="16"/>
        <v>0.15695645316306522</v>
      </c>
      <c r="N27" s="70">
        <f t="shared" si="16"/>
        <v>0.16689375364934622</v>
      </c>
    </row>
    <row r="28" spans="1:33" ht="15.75" outlineLevel="1">
      <c r="A28" s="21">
        <v>2005</v>
      </c>
      <c r="B28" s="22">
        <v>4.8344775232688535E-2</v>
      </c>
      <c r="C28" s="68">
        <v>33239</v>
      </c>
      <c r="D28" s="69">
        <v>8.09E-2</v>
      </c>
      <c r="H28" t="str">
        <f t="shared" si="15"/>
        <v>Port C</v>
      </c>
      <c r="J28" s="70">
        <f t="shared" si="16"/>
        <v>0.12191380647923505</v>
      </c>
      <c r="K28" s="70">
        <f t="shared" si="16"/>
        <v>0.15658262497972367</v>
      </c>
      <c r="L28" s="70">
        <f t="shared" si="16"/>
        <v>0.21701347359613313</v>
      </c>
      <c r="M28" s="70">
        <f t="shared" si="16"/>
        <v>0.176976742102298</v>
      </c>
      <c r="N28" s="70">
        <f t="shared" si="16"/>
        <v>0.18329509186068058</v>
      </c>
    </row>
    <row r="29" spans="1:33" ht="15.75" outlineLevel="1">
      <c r="A29" s="21">
        <v>2006</v>
      </c>
      <c r="B29" s="22">
        <v>0.15612557979315703</v>
      </c>
      <c r="C29" s="68">
        <v>32874</v>
      </c>
      <c r="D29" s="69">
        <v>8.2100000000000006E-2</v>
      </c>
      <c r="H29" t="str">
        <f>H22</f>
        <v>Port F</v>
      </c>
      <c r="J29" s="70">
        <f t="shared" ref="J29:N31" si="17">SQRT(J22)</f>
        <v>0.26925859130364288</v>
      </c>
      <c r="K29" s="70">
        <f t="shared" si="17"/>
        <v>0.15800733426162231</v>
      </c>
      <c r="L29" s="70">
        <f t="shared" si="17"/>
        <v>0.2761390404219542</v>
      </c>
      <c r="M29" s="70">
        <f t="shared" si="17"/>
        <v>0.21925173304163037</v>
      </c>
      <c r="N29" s="70">
        <f t="shared" si="17"/>
        <v>0.24743795490999465</v>
      </c>
    </row>
    <row r="30" spans="1:33" ht="15.75" outlineLevel="1">
      <c r="A30" s="21">
        <v>2007</v>
      </c>
      <c r="B30" s="22">
        <v>5.4847352464217694E-2</v>
      </c>
      <c r="C30" s="68">
        <v>32509</v>
      </c>
      <c r="D30" s="69">
        <v>9.0899999999999995E-2</v>
      </c>
      <c r="H30" t="str">
        <f>H23</f>
        <v>Port G</v>
      </c>
      <c r="J30" s="70">
        <f t="shared" si="17"/>
        <v>0.12228730622114815</v>
      </c>
      <c r="K30" s="70">
        <f t="shared" si="17"/>
        <v>0.1457293668574911</v>
      </c>
      <c r="L30" s="70">
        <f t="shared" si="17"/>
        <v>0.2056591824777749</v>
      </c>
      <c r="M30" s="70">
        <f t="shared" si="17"/>
        <v>0.16291453764637071</v>
      </c>
      <c r="N30" s="70">
        <f t="shared" si="17"/>
        <v>0.17024398916527403</v>
      </c>
    </row>
    <row r="31" spans="1:33" ht="15.75" outlineLevel="1">
      <c r="A31" s="21">
        <v>2008</v>
      </c>
      <c r="B31" s="22">
        <v>-0.36552344111798191</v>
      </c>
      <c r="C31" s="68">
        <v>32143</v>
      </c>
      <c r="D31" s="69">
        <v>8.6699999999999999E-2</v>
      </c>
      <c r="H31" t="str">
        <f>H24</f>
        <v>Port Z</v>
      </c>
      <c r="J31" s="70">
        <f t="shared" si="17"/>
        <v>0.12179890919081694</v>
      </c>
      <c r="K31" s="70">
        <f t="shared" si="17"/>
        <v>0.16141474732794092</v>
      </c>
      <c r="L31" s="70">
        <f t="shared" si="17"/>
        <v>0.22049456756798416</v>
      </c>
      <c r="M31" s="70">
        <f t="shared" si="17"/>
        <v>0.178786178788473</v>
      </c>
      <c r="N31" s="70">
        <f t="shared" si="17"/>
        <v>0.18663534016034439</v>
      </c>
    </row>
    <row r="32" spans="1:33" ht="15.75" outlineLevel="1">
      <c r="A32" s="21">
        <v>2009</v>
      </c>
      <c r="B32" s="22">
        <v>0.25935233877663982</v>
      </c>
      <c r="C32" s="68">
        <v>31778</v>
      </c>
      <c r="D32" s="69">
        <v>7.0800000000000002E-2</v>
      </c>
    </row>
    <row r="33" spans="1:4" ht="15.75" outlineLevel="1">
      <c r="A33" s="21">
        <v>2010</v>
      </c>
      <c r="B33" s="22">
        <v>0.14821092278719414</v>
      </c>
      <c r="C33" s="68">
        <v>31413</v>
      </c>
      <c r="D33" s="69">
        <v>9.1899999999999996E-2</v>
      </c>
    </row>
    <row r="34" spans="1:4" ht="15.75" outlineLevel="1">
      <c r="A34" s="21">
        <v>2011</v>
      </c>
      <c r="B34" s="22">
        <v>2.09837473362805E-2</v>
      </c>
      <c r="C34" s="68">
        <v>31048</v>
      </c>
      <c r="D34" s="69">
        <v>0.1138</v>
      </c>
    </row>
    <row r="35" spans="1:4" ht="15.75" outlineLevel="1">
      <c r="A35" s="21">
        <v>2012</v>
      </c>
      <c r="B35" s="22">
        <v>0.15890585241730293</v>
      </c>
      <c r="C35" s="68">
        <v>30682</v>
      </c>
      <c r="D35" s="69">
        <v>0.1167</v>
      </c>
    </row>
    <row r="36" spans="1:4" ht="15.75" outlineLevel="1">
      <c r="A36" s="21">
        <v>2013</v>
      </c>
      <c r="B36" s="22">
        <v>0.32145085858125483</v>
      </c>
      <c r="C36" s="68">
        <v>30317</v>
      </c>
      <c r="D36" s="69">
        <v>0.1046</v>
      </c>
    </row>
    <row r="37" spans="1:4" ht="15.75" outlineLevel="1">
      <c r="A37" s="21">
        <v>2014</v>
      </c>
      <c r="B37" s="22">
        <v>0.13524421649462237</v>
      </c>
      <c r="C37" s="68">
        <v>29952</v>
      </c>
      <c r="D37" s="69">
        <v>0.1459</v>
      </c>
    </row>
    <row r="38" spans="1:4" ht="15.75" outlineLevel="1">
      <c r="A38" s="23">
        <v>2015</v>
      </c>
      <c r="B38" s="22">
        <v>1.3788916411676138E-2</v>
      </c>
      <c r="C38" s="68">
        <v>29587</v>
      </c>
      <c r="D38" s="69">
        <v>0.12570000000000001</v>
      </c>
    </row>
    <row r="39" spans="1:4" ht="15.75" outlineLevel="1">
      <c r="A39" s="24">
        <v>2016</v>
      </c>
      <c r="B39" s="22">
        <v>0.11773080874798171</v>
      </c>
      <c r="C39" s="68">
        <v>29221</v>
      </c>
      <c r="D39" s="69">
        <v>0.108</v>
      </c>
    </row>
    <row r="40" spans="1:4" ht="15.75" outlineLevel="1">
      <c r="A40" s="24">
        <v>2017</v>
      </c>
      <c r="B40" s="22">
        <v>0.2164117623937504</v>
      </c>
      <c r="C40" s="68">
        <v>28856</v>
      </c>
      <c r="D40" s="69">
        <v>9.0999999999999998E-2</v>
      </c>
    </row>
    <row r="41" spans="1:4" outlineLevel="1">
      <c r="C41" s="68">
        <v>28491</v>
      </c>
      <c r="D41" s="69">
        <v>7.9600000000000004E-2</v>
      </c>
    </row>
    <row r="42" spans="1:4" outlineLevel="1"/>
    <row r="43" spans="1:4" outlineLevel="1"/>
    <row r="44" spans="1:4" outlineLevel="1"/>
    <row r="45" spans="1:4" outlineLevel="1"/>
    <row r="46" spans="1:4" outlineLevel="1"/>
    <row r="47" spans="1:4" outlineLevel="1"/>
    <row r="48" spans="1:4" outlineLevel="1"/>
    <row r="49" outlineLevel="1"/>
    <row r="50" outlineLevel="1"/>
    <row r="51" outlineLevel="1"/>
    <row r="52" outlineLevel="1"/>
    <row r="53" outlineLevel="1"/>
    <row r="54" outlineLevel="1"/>
    <row r="55" outlineLevel="1"/>
    <row r="56" outlineLevel="1"/>
    <row r="57" outlineLevel="1"/>
    <row r="58" outlineLevel="1"/>
    <row r="59" outlineLevel="1"/>
    <row r="60" outlineLevel="1"/>
    <row r="61" outlineLevel="1"/>
    <row r="62" outlineLevel="1"/>
    <row r="63" outlineLevel="1"/>
    <row r="64" outlineLevel="1"/>
    <row r="65" outlineLevel="1"/>
    <row r="66" outlineLevel="1"/>
    <row r="67" outlineLevel="1"/>
    <row r="68" outlineLevel="1"/>
    <row r="69" outlineLevel="1"/>
    <row r="70" outlineLevel="1"/>
    <row r="71" outlineLevel="1"/>
    <row r="72" outlineLevel="1"/>
    <row r="73" outlineLevel="1"/>
    <row r="74" outlineLevel="1"/>
    <row r="75" outlineLevel="1"/>
    <row r="76" outlineLevel="1"/>
    <row r="77" outlineLevel="1"/>
    <row r="78" outlineLevel="1"/>
    <row r="79" outlineLevel="1"/>
    <row r="80" outlineLevel="1"/>
    <row r="81" outlineLevel="1"/>
    <row r="82" outlineLevel="1"/>
    <row r="83" outlineLevel="1"/>
    <row r="84" outlineLevel="1"/>
    <row r="85" outlineLevel="1"/>
    <row r="86" outlineLevel="1"/>
    <row r="87" outlineLevel="1"/>
    <row r="88" outlineLevel="1"/>
    <row r="89" outlineLevel="1"/>
    <row r="90" outlineLevel="1"/>
    <row r="91" outlineLevel="1"/>
  </sheetData>
  <mergeCells count="2">
    <mergeCell ref="H17:N17"/>
    <mergeCell ref="H25:N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194E0-70CA-4989-8FF5-40832DF7E4AE}">
  <dimension ref="B5:E33"/>
  <sheetViews>
    <sheetView topLeftCell="A4" zoomScale="80" zoomScaleNormal="80" workbookViewId="0">
      <selection activeCell="B5" sqref="B5:E33"/>
    </sheetView>
  </sheetViews>
  <sheetFormatPr defaultRowHeight="15"/>
  <cols>
    <col min="3" max="3" width="36.28515625" bestFit="1" customWidth="1"/>
    <col min="4" max="5" width="13.7109375" bestFit="1" customWidth="1"/>
  </cols>
  <sheetData>
    <row r="5" spans="2:5">
      <c r="B5" s="77" t="s">
        <v>146</v>
      </c>
      <c r="C5" s="77" t="s">
        <v>147</v>
      </c>
      <c r="D5" s="77" t="s">
        <v>144</v>
      </c>
      <c r="E5" s="77" t="s">
        <v>145</v>
      </c>
    </row>
    <row r="6" spans="2:5">
      <c r="B6" t="s">
        <v>116</v>
      </c>
      <c r="C6" t="s">
        <v>148</v>
      </c>
      <c r="D6">
        <v>1980</v>
      </c>
      <c r="E6" t="s">
        <v>176</v>
      </c>
    </row>
    <row r="7" spans="2:5">
      <c r="B7" t="s">
        <v>117</v>
      </c>
      <c r="C7" t="s">
        <v>149</v>
      </c>
      <c r="D7">
        <v>1980</v>
      </c>
      <c r="E7" t="str">
        <f>E6</f>
        <v>Japan</v>
      </c>
    </row>
    <row r="8" spans="2:5">
      <c r="B8" t="s">
        <v>118</v>
      </c>
      <c r="C8" t="s">
        <v>150</v>
      </c>
      <c r="D8">
        <v>1980</v>
      </c>
      <c r="E8" t="str">
        <f>E7</f>
        <v>Japan</v>
      </c>
    </row>
    <row r="9" spans="2:5">
      <c r="B9" t="s">
        <v>119</v>
      </c>
      <c r="C9" t="s">
        <v>151</v>
      </c>
      <c r="D9">
        <v>1982</v>
      </c>
      <c r="E9" t="s">
        <v>177</v>
      </c>
    </row>
    <row r="10" spans="2:5">
      <c r="B10" t="s">
        <v>120</v>
      </c>
      <c r="C10" t="s">
        <v>152</v>
      </c>
      <c r="D10">
        <v>1980</v>
      </c>
      <c r="E10" t="s">
        <v>178</v>
      </c>
    </row>
    <row r="11" spans="2:5">
      <c r="B11" t="s">
        <v>121</v>
      </c>
      <c r="C11" t="s">
        <v>153</v>
      </c>
      <c r="D11">
        <v>1982</v>
      </c>
      <c r="E11" t="s">
        <v>179</v>
      </c>
    </row>
    <row r="12" spans="2:5">
      <c r="B12" t="s">
        <v>122</v>
      </c>
      <c r="C12" t="s">
        <v>154</v>
      </c>
      <c r="D12">
        <v>1980</v>
      </c>
      <c r="E12" t="s">
        <v>179</v>
      </c>
    </row>
    <row r="13" spans="2:5">
      <c r="B13" t="s">
        <v>123</v>
      </c>
      <c r="C13" t="s">
        <v>155</v>
      </c>
      <c r="D13">
        <v>1980</v>
      </c>
      <c r="E13" t="s">
        <v>178</v>
      </c>
    </row>
    <row r="14" spans="2:5">
      <c r="B14" t="s">
        <v>124</v>
      </c>
      <c r="C14" t="s">
        <v>156</v>
      </c>
      <c r="D14">
        <v>1981</v>
      </c>
      <c r="E14" t="s">
        <v>180</v>
      </c>
    </row>
    <row r="15" spans="2:5">
      <c r="B15" t="s">
        <v>125</v>
      </c>
      <c r="C15" t="s">
        <v>157</v>
      </c>
      <c r="D15">
        <v>1982</v>
      </c>
      <c r="E15" t="str">
        <f>E6</f>
        <v>Japan</v>
      </c>
    </row>
    <row r="16" spans="2:5">
      <c r="B16" t="s">
        <v>126</v>
      </c>
      <c r="C16" t="s">
        <v>158</v>
      </c>
      <c r="D16">
        <v>1982</v>
      </c>
      <c r="E16" t="s">
        <v>176</v>
      </c>
    </row>
    <row r="17" spans="2:5">
      <c r="B17" t="s">
        <v>127</v>
      </c>
      <c r="C17" t="s">
        <v>159</v>
      </c>
      <c r="D17">
        <v>1984</v>
      </c>
      <c r="E17" t="s">
        <v>178</v>
      </c>
    </row>
    <row r="18" spans="2:5">
      <c r="B18" t="s">
        <v>128</v>
      </c>
      <c r="C18" t="s">
        <v>160</v>
      </c>
      <c r="D18">
        <v>1982</v>
      </c>
      <c r="E18" t="s">
        <v>177</v>
      </c>
    </row>
    <row r="19" spans="2:5">
      <c r="B19" t="s">
        <v>129</v>
      </c>
      <c r="C19" t="s">
        <v>161</v>
      </c>
      <c r="D19">
        <v>1986</v>
      </c>
      <c r="E19" t="s">
        <v>184</v>
      </c>
    </row>
    <row r="20" spans="2:5">
      <c r="B20" t="s">
        <v>130</v>
      </c>
      <c r="C20" t="s">
        <v>162</v>
      </c>
      <c r="D20">
        <v>1980</v>
      </c>
      <c r="E20" t="s">
        <v>178</v>
      </c>
    </row>
    <row r="21" spans="2:5">
      <c r="B21" t="s">
        <v>131</v>
      </c>
      <c r="C21" t="s">
        <v>163</v>
      </c>
      <c r="D21">
        <v>1985</v>
      </c>
      <c r="E21" t="s">
        <v>177</v>
      </c>
    </row>
    <row r="22" spans="2:5">
      <c r="B22" t="s">
        <v>132</v>
      </c>
      <c r="C22" t="s">
        <v>164</v>
      </c>
      <c r="D22">
        <v>1988</v>
      </c>
      <c r="E22" t="str">
        <f>E12</f>
        <v>Netherlands</v>
      </c>
    </row>
    <row r="23" spans="2:5">
      <c r="B23" t="s">
        <v>133</v>
      </c>
      <c r="C23" t="s">
        <v>165</v>
      </c>
      <c r="D23">
        <v>1988</v>
      </c>
      <c r="E23" t="s">
        <v>181</v>
      </c>
    </row>
    <row r="24" spans="2:5">
      <c r="B24" t="s">
        <v>134</v>
      </c>
      <c r="C24" t="s">
        <v>166</v>
      </c>
      <c r="D24">
        <v>1987</v>
      </c>
      <c r="E24" t="str">
        <f>E23</f>
        <v>Spain</v>
      </c>
    </row>
    <row r="25" spans="2:5">
      <c r="B25" t="s">
        <v>135</v>
      </c>
      <c r="C25" t="s">
        <v>167</v>
      </c>
      <c r="D25">
        <v>1980</v>
      </c>
      <c r="E25" t="s">
        <v>178</v>
      </c>
    </row>
    <row r="26" spans="2:5">
      <c r="B26" t="s">
        <v>136</v>
      </c>
      <c r="C26" t="s">
        <v>168</v>
      </c>
      <c r="D26">
        <v>1988</v>
      </c>
      <c r="E26" t="s">
        <v>182</v>
      </c>
    </row>
    <row r="27" spans="2:5">
      <c r="B27" t="s">
        <v>137</v>
      </c>
      <c r="C27" t="s">
        <v>169</v>
      </c>
      <c r="D27">
        <v>1988</v>
      </c>
      <c r="E27" t="s">
        <v>183</v>
      </c>
    </row>
    <row r="28" spans="2:5">
      <c r="B28" t="s">
        <v>138</v>
      </c>
      <c r="C28" t="s">
        <v>170</v>
      </c>
      <c r="D28">
        <v>1988</v>
      </c>
      <c r="E28" t="s">
        <v>178</v>
      </c>
    </row>
    <row r="29" spans="2:5">
      <c r="B29" t="s">
        <v>139</v>
      </c>
      <c r="C29" t="s">
        <v>171</v>
      </c>
      <c r="D29">
        <v>1989</v>
      </c>
      <c r="E29" t="str">
        <f>E26</f>
        <v>Australia</v>
      </c>
    </row>
    <row r="30" spans="2:5">
      <c r="B30" t="s">
        <v>140</v>
      </c>
      <c r="C30" t="s">
        <v>172</v>
      </c>
      <c r="D30">
        <v>1989</v>
      </c>
      <c r="E30" t="s">
        <v>181</v>
      </c>
    </row>
    <row r="31" spans="2:5">
      <c r="B31" t="s">
        <v>141</v>
      </c>
      <c r="C31" t="s">
        <v>173</v>
      </c>
      <c r="D31">
        <v>1990</v>
      </c>
      <c r="E31" t="str">
        <f>E29</f>
        <v>Australia</v>
      </c>
    </row>
    <row r="32" spans="2:5">
      <c r="B32" t="s">
        <v>142</v>
      </c>
      <c r="C32" t="s">
        <v>174</v>
      </c>
      <c r="D32">
        <v>1990</v>
      </c>
      <c r="E32" t="s">
        <v>178</v>
      </c>
    </row>
    <row r="33" spans="2:5">
      <c r="B33" t="s">
        <v>143</v>
      </c>
      <c r="C33" t="s">
        <v>175</v>
      </c>
      <c r="D33">
        <v>1990</v>
      </c>
      <c r="E3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Correlations</vt:lpstr>
      <vt:lpstr>Annual Return</vt:lpstr>
      <vt:lpstr>S&amp;P500</vt:lpstr>
      <vt:lpstr>Sheet2</vt:lpstr>
    </vt:vector>
  </TitlesOfParts>
  <Company>CSC-SCC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Hammad Hussam (NHQ-AC)</dc:creator>
  <cp:lastModifiedBy>Owner</cp:lastModifiedBy>
  <dcterms:created xsi:type="dcterms:W3CDTF">2018-03-23T12:08:33Z</dcterms:created>
  <dcterms:modified xsi:type="dcterms:W3CDTF">2018-04-03T10:09:14Z</dcterms:modified>
</cp:coreProperties>
</file>