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Concordia Study\PROJECT AI\27 2024 06\NEW FILE CONSOLIDATED\NEW FILE CONSOLIDATED\LOW_DATA_ALL\"/>
    </mc:Choice>
  </mc:AlternateContent>
  <xr:revisionPtr revIDLastSave="0" documentId="13_ncr:1_{19CA7179-F460-422F-918B-2B6648BC464E}" xr6:coauthVersionLast="47" xr6:coauthVersionMax="47" xr10:uidLastSave="{00000000-0000-0000-0000-000000000000}"/>
  <bookViews>
    <workbookView xWindow="-108" yWindow="-108" windowWidth="23256" windowHeight="12456" firstSheet="1" activeTab="5" xr2:uid="{481DA18D-E42D-4F86-B8E0-8A67F49D5023}"/>
  </bookViews>
  <sheets>
    <sheet name="Ground Truth Low" sheetId="7" r:id="rId1"/>
    <sheet name="Without_RAG" sheetId="3" r:id="rId2"/>
    <sheet name="Synth_RAG_Focused" sheetId="2" r:id="rId3"/>
    <sheet name="Training_RAG_Focused" sheetId="5" r:id="rId4"/>
    <sheet name="Synth_RAG_Ext" sheetId="1" r:id="rId5"/>
    <sheet name="Training_RAG_Ext" sheetId="4" r:id="rId6"/>
  </sheets>
  <calcPr calcId="191029"/>
</workbook>
</file>

<file path=xl/calcChain.xml><?xml version="1.0" encoding="utf-8"?>
<calcChain xmlns="http://schemas.openxmlformats.org/spreadsheetml/2006/main">
  <c r="L46" i="1" l="1"/>
  <c r="K47" i="4"/>
  <c r="K48" i="4"/>
  <c r="K49" i="4"/>
  <c r="K50" i="4"/>
  <c r="K51" i="4"/>
  <c r="K52" i="4"/>
  <c r="K53" i="4"/>
  <c r="K54" i="4"/>
  <c r="K55" i="4"/>
  <c r="K56" i="4"/>
  <c r="K57" i="4"/>
  <c r="K58" i="4"/>
  <c r="K59" i="4"/>
  <c r="K60" i="4"/>
  <c r="K61" i="4"/>
  <c r="K62" i="4"/>
  <c r="K63" i="4"/>
  <c r="K46" i="4"/>
  <c r="K46" i="1"/>
  <c r="K47" i="1"/>
  <c r="K48" i="1"/>
  <c r="K49" i="1"/>
  <c r="K50" i="1"/>
  <c r="K51" i="1"/>
  <c r="K52" i="1"/>
  <c r="K53" i="1"/>
  <c r="K54" i="1"/>
  <c r="K55" i="1"/>
  <c r="K56" i="1"/>
  <c r="K57" i="1"/>
  <c r="K58" i="1"/>
  <c r="K59" i="1"/>
  <c r="K60" i="1"/>
  <c r="K61" i="1"/>
  <c r="K62" i="1"/>
  <c r="K63" i="1"/>
  <c r="J63" i="4"/>
  <c r="J62" i="4"/>
  <c r="J61" i="4"/>
  <c r="J60" i="4"/>
  <c r="J59" i="4"/>
  <c r="J58" i="4"/>
  <c r="J57" i="4"/>
  <c r="J56" i="4"/>
  <c r="J55" i="4"/>
  <c r="J54" i="4"/>
  <c r="J53" i="4"/>
  <c r="J52" i="4"/>
  <c r="J51" i="4"/>
  <c r="J50" i="4"/>
  <c r="J49" i="4"/>
  <c r="J48" i="4"/>
  <c r="J47" i="4"/>
  <c r="J46" i="4"/>
  <c r="J47" i="1"/>
  <c r="J48" i="1"/>
  <c r="J49" i="1"/>
  <c r="J50" i="1"/>
  <c r="J51" i="1"/>
  <c r="J52" i="1"/>
  <c r="J53" i="1"/>
  <c r="J54" i="1"/>
  <c r="J55" i="1"/>
  <c r="J56" i="1"/>
  <c r="J57" i="1"/>
  <c r="J58" i="1"/>
  <c r="J59" i="1"/>
  <c r="J60" i="1"/>
  <c r="J61" i="1"/>
  <c r="J62" i="1"/>
  <c r="J63" i="1"/>
  <c r="L47" i="1"/>
  <c r="L48" i="1"/>
  <c r="L49" i="1"/>
  <c r="L50" i="1"/>
  <c r="L51" i="1"/>
  <c r="L52" i="1"/>
  <c r="L53" i="1"/>
  <c r="L54" i="1"/>
  <c r="L55" i="1"/>
  <c r="L56" i="1"/>
  <c r="L57" i="1"/>
  <c r="L58" i="1"/>
  <c r="L59" i="1"/>
  <c r="L60" i="1"/>
  <c r="L61" i="1"/>
  <c r="L62" i="1"/>
  <c r="L63" i="1"/>
  <c r="L46" i="3"/>
  <c r="K69" i="5"/>
  <c r="J46" i="1"/>
  <c r="I46" i="1"/>
  <c r="K70" i="5"/>
  <c r="K71" i="5"/>
  <c r="K72" i="5"/>
  <c r="K73" i="5"/>
  <c r="K74" i="5"/>
  <c r="K75" i="5"/>
  <c r="K76" i="5"/>
  <c r="K77" i="5"/>
  <c r="K78" i="5"/>
  <c r="K79" i="5"/>
  <c r="K80" i="5"/>
  <c r="K81" i="5"/>
  <c r="K82" i="5"/>
  <c r="K83" i="5"/>
  <c r="K84" i="5"/>
  <c r="K85" i="5"/>
  <c r="K86" i="5"/>
  <c r="K46" i="5"/>
  <c r="X56" i="5"/>
  <c r="I47" i="5"/>
  <c r="J47" i="5"/>
  <c r="K47" i="5"/>
  <c r="I48" i="5"/>
  <c r="J48" i="5"/>
  <c r="K48" i="5"/>
  <c r="I49" i="5"/>
  <c r="I64" i="5" s="1"/>
  <c r="J49" i="5"/>
  <c r="K49" i="5"/>
  <c r="I50" i="5"/>
  <c r="J50" i="5"/>
  <c r="K50" i="5"/>
  <c r="I51" i="5"/>
  <c r="J51" i="5"/>
  <c r="K51" i="5"/>
  <c r="I52" i="5"/>
  <c r="J52" i="5"/>
  <c r="K52" i="5"/>
  <c r="I53" i="5"/>
  <c r="J53" i="5"/>
  <c r="K53" i="5"/>
  <c r="I54" i="5"/>
  <c r="J54" i="5"/>
  <c r="J64" i="5" s="1"/>
  <c r="K54" i="5"/>
  <c r="I55" i="5"/>
  <c r="J55" i="5"/>
  <c r="K55" i="5"/>
  <c r="I56" i="5"/>
  <c r="J56" i="5"/>
  <c r="K56" i="5"/>
  <c r="I57" i="5"/>
  <c r="J57" i="5"/>
  <c r="K57" i="5"/>
  <c r="I58" i="5"/>
  <c r="J58" i="5"/>
  <c r="K58" i="5"/>
  <c r="I59" i="5"/>
  <c r="J59" i="5"/>
  <c r="K59" i="5"/>
  <c r="I60" i="5"/>
  <c r="J60" i="5"/>
  <c r="K60" i="5"/>
  <c r="I61" i="5"/>
  <c r="J61" i="5"/>
  <c r="K61" i="5"/>
  <c r="I62" i="5"/>
  <c r="J62" i="5"/>
  <c r="K62" i="5"/>
  <c r="I63" i="5"/>
  <c r="J63" i="5"/>
  <c r="K63" i="5"/>
  <c r="I46" i="5"/>
  <c r="J46" i="5"/>
  <c r="I70" i="5"/>
  <c r="I71" i="5"/>
  <c r="I72" i="5"/>
  <c r="I73" i="5"/>
  <c r="I74" i="5"/>
  <c r="I89" i="5" s="1"/>
  <c r="I75" i="5"/>
  <c r="I76" i="5"/>
  <c r="I77" i="5"/>
  <c r="I78" i="5"/>
  <c r="I79" i="5"/>
  <c r="I80" i="5"/>
  <c r="I81" i="5"/>
  <c r="I82" i="5"/>
  <c r="I83" i="5"/>
  <c r="I84" i="5"/>
  <c r="I85" i="5"/>
  <c r="I86" i="5"/>
  <c r="J70" i="5"/>
  <c r="J71" i="5"/>
  <c r="J89" i="5" s="1"/>
  <c r="J72" i="5"/>
  <c r="J73" i="5"/>
  <c r="J74" i="5"/>
  <c r="J75" i="5"/>
  <c r="J76" i="5"/>
  <c r="J77" i="5"/>
  <c r="J78" i="5"/>
  <c r="J79" i="5"/>
  <c r="J80" i="5"/>
  <c r="J81" i="5"/>
  <c r="J82" i="5"/>
  <c r="J83" i="5"/>
  <c r="J84" i="5"/>
  <c r="J85" i="5"/>
  <c r="J86" i="5"/>
  <c r="Y41" i="2"/>
  <c r="X41" i="2"/>
  <c r="W41" i="2"/>
  <c r="Y41" i="5"/>
  <c r="X41" i="5"/>
  <c r="W41" i="5"/>
  <c r="X42" i="4"/>
  <c r="Y42" i="4"/>
  <c r="W42" i="4"/>
  <c r="V41" i="4"/>
  <c r="Y41" i="4" s="1"/>
  <c r="X40" i="4"/>
  <c r="W40" i="4"/>
  <c r="V40" i="4"/>
  <c r="Y40" i="4" s="1"/>
  <c r="V39" i="4"/>
  <c r="Y39" i="4" s="1"/>
  <c r="X38" i="4"/>
  <c r="W38" i="4"/>
  <c r="V38" i="4"/>
  <c r="Y38" i="4" s="1"/>
  <c r="V37" i="4"/>
  <c r="Y37" i="4" s="1"/>
  <c r="X36" i="4"/>
  <c r="W36" i="4"/>
  <c r="V36" i="4"/>
  <c r="Y36" i="4" s="1"/>
  <c r="V35" i="4"/>
  <c r="Y35" i="4" s="1"/>
  <c r="X34" i="4"/>
  <c r="W34" i="4"/>
  <c r="V34" i="4"/>
  <c r="Y34" i="4" s="1"/>
  <c r="V33" i="4"/>
  <c r="Y33" i="4" s="1"/>
  <c r="X32" i="4"/>
  <c r="W32" i="4"/>
  <c r="V32" i="4"/>
  <c r="Y32" i="4" s="1"/>
  <c r="V31" i="4"/>
  <c r="Y31" i="4" s="1"/>
  <c r="X30" i="4"/>
  <c r="W30" i="4"/>
  <c r="V30" i="4"/>
  <c r="Y30" i="4" s="1"/>
  <c r="V29" i="4"/>
  <c r="Y29" i="4" s="1"/>
  <c r="X28" i="4"/>
  <c r="W28" i="4"/>
  <c r="V28" i="4"/>
  <c r="Y28" i="4" s="1"/>
  <c r="V27" i="4"/>
  <c r="Y27" i="4" s="1"/>
  <c r="X26" i="4"/>
  <c r="W26" i="4"/>
  <c r="V26" i="4"/>
  <c r="Y26" i="4" s="1"/>
  <c r="V25" i="4"/>
  <c r="Y25" i="4" s="1"/>
  <c r="X24" i="4"/>
  <c r="W24" i="4"/>
  <c r="V24" i="4"/>
  <c r="Y24" i="4" s="1"/>
  <c r="V41" i="1"/>
  <c r="Y41" i="1" s="1"/>
  <c r="Y40" i="1"/>
  <c r="V40" i="1"/>
  <c r="X40" i="1" s="1"/>
  <c r="V39" i="1"/>
  <c r="Y39" i="1" s="1"/>
  <c r="Y38" i="1"/>
  <c r="V38" i="1"/>
  <c r="X38" i="1" s="1"/>
  <c r="V37" i="1"/>
  <c r="Y37" i="1" s="1"/>
  <c r="Y36" i="1"/>
  <c r="V36" i="1"/>
  <c r="X36" i="1" s="1"/>
  <c r="V35" i="1"/>
  <c r="Y35" i="1" s="1"/>
  <c r="Y34" i="1"/>
  <c r="V34" i="1"/>
  <c r="X34" i="1" s="1"/>
  <c r="V33" i="1"/>
  <c r="Y33" i="1" s="1"/>
  <c r="Y32" i="1"/>
  <c r="V32" i="1"/>
  <c r="X32" i="1" s="1"/>
  <c r="V31" i="1"/>
  <c r="Y31" i="1" s="1"/>
  <c r="Y30" i="1"/>
  <c r="V30" i="1"/>
  <c r="X30" i="1" s="1"/>
  <c r="V29" i="1"/>
  <c r="Y29" i="1" s="1"/>
  <c r="V27" i="1"/>
  <c r="Y27" i="1" s="1"/>
  <c r="Y26" i="1"/>
  <c r="V26" i="1"/>
  <c r="X26" i="1" s="1"/>
  <c r="V25" i="1"/>
  <c r="Y25" i="1" s="1"/>
  <c r="Y24" i="1"/>
  <c r="V24" i="1"/>
  <c r="X24" i="1" s="1"/>
  <c r="W40" i="5"/>
  <c r="V40" i="5"/>
  <c r="Y40" i="5" s="1"/>
  <c r="Y39" i="5"/>
  <c r="V39" i="5"/>
  <c r="X39" i="5" s="1"/>
  <c r="V38" i="5"/>
  <c r="Y38" i="5" s="1"/>
  <c r="Y37" i="5"/>
  <c r="V37" i="5"/>
  <c r="X37" i="5" s="1"/>
  <c r="V36" i="5"/>
  <c r="W36" i="5" s="1"/>
  <c r="Y35" i="5"/>
  <c r="V35" i="5"/>
  <c r="X35" i="5" s="1"/>
  <c r="V34" i="5"/>
  <c r="Y34" i="5" s="1"/>
  <c r="Y33" i="5"/>
  <c r="V33" i="5"/>
  <c r="X33" i="5" s="1"/>
  <c r="V32" i="5"/>
  <c r="W32" i="5" s="1"/>
  <c r="Y31" i="5"/>
  <c r="V31" i="5"/>
  <c r="X31" i="5" s="1"/>
  <c r="V30" i="5"/>
  <c r="Y30" i="5" s="1"/>
  <c r="Y29" i="5"/>
  <c r="V29" i="5"/>
  <c r="X29" i="5" s="1"/>
  <c r="V28" i="5"/>
  <c r="Y28" i="5" s="1"/>
  <c r="Y27" i="5"/>
  <c r="V27" i="5"/>
  <c r="X27" i="5" s="1"/>
  <c r="V26" i="5"/>
  <c r="Y26" i="5" s="1"/>
  <c r="Y25" i="5"/>
  <c r="V25" i="5"/>
  <c r="X25" i="5" s="1"/>
  <c r="V24" i="5"/>
  <c r="Y24" i="5" s="1"/>
  <c r="Y23" i="5"/>
  <c r="V23" i="5"/>
  <c r="X23" i="5" s="1"/>
  <c r="Y40" i="2"/>
  <c r="X40" i="2"/>
  <c r="W40" i="2"/>
  <c r="V40" i="2"/>
  <c r="V39" i="2"/>
  <c r="X39" i="2" s="1"/>
  <c r="Y38" i="2"/>
  <c r="X38" i="2"/>
  <c r="W38" i="2"/>
  <c r="V38" i="2"/>
  <c r="V37" i="2"/>
  <c r="X37" i="2" s="1"/>
  <c r="Y36" i="2"/>
  <c r="X36" i="2"/>
  <c r="W36" i="2"/>
  <c r="V36" i="2"/>
  <c r="V35" i="2"/>
  <c r="X35" i="2" s="1"/>
  <c r="Y34" i="2"/>
  <c r="X34" i="2"/>
  <c r="W34" i="2"/>
  <c r="V34" i="2"/>
  <c r="V33" i="2"/>
  <c r="X33" i="2" s="1"/>
  <c r="Y32" i="2"/>
  <c r="X32" i="2"/>
  <c r="W32" i="2"/>
  <c r="V32" i="2"/>
  <c r="V31" i="2"/>
  <c r="X31" i="2" s="1"/>
  <c r="Y30" i="2"/>
  <c r="X30" i="2"/>
  <c r="W30" i="2"/>
  <c r="V30" i="2"/>
  <c r="V29" i="2"/>
  <c r="X29" i="2" s="1"/>
  <c r="Y28" i="2"/>
  <c r="X28" i="2"/>
  <c r="W28" i="2"/>
  <c r="V28" i="2"/>
  <c r="V27" i="2"/>
  <c r="X27" i="2" s="1"/>
  <c r="Y26" i="2"/>
  <c r="X26" i="2"/>
  <c r="W26" i="2"/>
  <c r="V26" i="2"/>
  <c r="V25" i="2"/>
  <c r="X25" i="2" s="1"/>
  <c r="Y24" i="2"/>
  <c r="X24" i="2"/>
  <c r="W24" i="2"/>
  <c r="V24" i="2"/>
  <c r="V23" i="2"/>
  <c r="X23" i="2" s="1"/>
  <c r="W24" i="3"/>
  <c r="W25" i="3"/>
  <c r="W31" i="3"/>
  <c r="W32" i="3"/>
  <c r="W33" i="3"/>
  <c r="W39" i="3"/>
  <c r="W40" i="3"/>
  <c r="Y29" i="3"/>
  <c r="Y35" i="3"/>
  <c r="Y36" i="3"/>
  <c r="Y37" i="3"/>
  <c r="X24" i="3"/>
  <c r="X25" i="3"/>
  <c r="X26" i="3"/>
  <c r="X32" i="3"/>
  <c r="X33" i="3"/>
  <c r="X34" i="3"/>
  <c r="X35" i="3"/>
  <c r="X40" i="3"/>
  <c r="V29" i="3"/>
  <c r="X29" i="3" s="1"/>
  <c r="V30" i="3"/>
  <c r="Y30" i="3" s="1"/>
  <c r="V31" i="3"/>
  <c r="Y31" i="3" s="1"/>
  <c r="V32" i="3"/>
  <c r="Y32" i="3" s="1"/>
  <c r="V33" i="3"/>
  <c r="Y33" i="3" s="1"/>
  <c r="V34" i="3"/>
  <c r="W34" i="3" s="1"/>
  <c r="V35" i="3"/>
  <c r="W35" i="3" s="1"/>
  <c r="V36" i="3"/>
  <c r="X36" i="3" s="1"/>
  <c r="V37" i="3"/>
  <c r="X37" i="3" s="1"/>
  <c r="V38" i="3"/>
  <c r="Y38" i="3" s="1"/>
  <c r="V39" i="3"/>
  <c r="Y39" i="3" s="1"/>
  <c r="V40" i="3"/>
  <c r="Y40" i="3" s="1"/>
  <c r="V24" i="3"/>
  <c r="Y24" i="3" s="1"/>
  <c r="V25" i="3"/>
  <c r="Y25" i="3" s="1"/>
  <c r="V26" i="3"/>
  <c r="W26" i="3" s="1"/>
  <c r="V27" i="3"/>
  <c r="X27" i="3" s="1"/>
  <c r="V28" i="3"/>
  <c r="X28" i="3" s="1"/>
  <c r="V23" i="3"/>
  <c r="W23" i="3" s="1"/>
  <c r="I46" i="3"/>
  <c r="K89" i="5" l="1"/>
  <c r="K64" i="5"/>
  <c r="L46" i="5"/>
  <c r="L64" i="5" s="1"/>
  <c r="W30" i="3"/>
  <c r="W29" i="3"/>
  <c r="X39" i="3"/>
  <c r="X31" i="3"/>
  <c r="X23" i="3"/>
  <c r="X41" i="3" s="1"/>
  <c r="Y34" i="3"/>
  <c r="Y26" i="3"/>
  <c r="W36" i="3"/>
  <c r="W28" i="3"/>
  <c r="Y28" i="3"/>
  <c r="X38" i="3"/>
  <c r="X30" i="3"/>
  <c r="Y23" i="3"/>
  <c r="W27" i="3"/>
  <c r="W41" i="3" s="1"/>
  <c r="W37" i="3"/>
  <c r="W38" i="3"/>
  <c r="Y27" i="3"/>
  <c r="W25" i="4"/>
  <c r="W27" i="4"/>
  <c r="W29" i="4"/>
  <c r="W31" i="4"/>
  <c r="W33" i="4"/>
  <c r="W35" i="4"/>
  <c r="W37" i="4"/>
  <c r="W39" i="4"/>
  <c r="W41" i="4"/>
  <c r="X25" i="4"/>
  <c r="X27" i="4"/>
  <c r="X29" i="4"/>
  <c r="X31" i="4"/>
  <c r="X33" i="4"/>
  <c r="X35" i="4"/>
  <c r="X37" i="4"/>
  <c r="X39" i="4"/>
  <c r="X41" i="4"/>
  <c r="W25" i="1"/>
  <c r="W27" i="1"/>
  <c r="W29" i="1"/>
  <c r="W31" i="1"/>
  <c r="W33" i="1"/>
  <c r="W35" i="1"/>
  <c r="W37" i="1"/>
  <c r="W39" i="1"/>
  <c r="W41" i="1"/>
  <c r="X25" i="1"/>
  <c r="X27" i="1"/>
  <c r="X29" i="1"/>
  <c r="X31" i="1"/>
  <c r="X33" i="1"/>
  <c r="X35" i="1"/>
  <c r="X37" i="1"/>
  <c r="X39" i="1"/>
  <c r="X41" i="1"/>
  <c r="W24" i="1"/>
  <c r="W26" i="1"/>
  <c r="W30" i="1"/>
  <c r="W32" i="1"/>
  <c r="W34" i="1"/>
  <c r="W36" i="1"/>
  <c r="W38" i="1"/>
  <c r="W40" i="1"/>
  <c r="W24" i="5"/>
  <c r="W26" i="5"/>
  <c r="W30" i="5"/>
  <c r="W38" i="5"/>
  <c r="X24" i="5"/>
  <c r="X26" i="5"/>
  <c r="X28" i="5"/>
  <c r="X30" i="5"/>
  <c r="X32" i="5"/>
  <c r="X34" i="5"/>
  <c r="X36" i="5"/>
  <c r="X38" i="5"/>
  <c r="X40" i="5"/>
  <c r="W28" i="5"/>
  <c r="W34" i="5"/>
  <c r="Y32" i="5"/>
  <c r="Y36" i="5"/>
  <c r="W23" i="5"/>
  <c r="W25" i="5"/>
  <c r="W27" i="5"/>
  <c r="W29" i="5"/>
  <c r="W31" i="5"/>
  <c r="W33" i="5"/>
  <c r="W35" i="5"/>
  <c r="W37" i="5"/>
  <c r="W39" i="5"/>
  <c r="Y23" i="2"/>
  <c r="Y25" i="2"/>
  <c r="Y27" i="2"/>
  <c r="Y29" i="2"/>
  <c r="Y31" i="2"/>
  <c r="Y33" i="2"/>
  <c r="Y35" i="2"/>
  <c r="Y37" i="2"/>
  <c r="Y39" i="2"/>
  <c r="W23" i="2"/>
  <c r="W25" i="2"/>
  <c r="W27" i="2"/>
  <c r="W29" i="2"/>
  <c r="W31" i="2"/>
  <c r="W33" i="2"/>
  <c r="W35" i="2"/>
  <c r="W37" i="2"/>
  <c r="W39" i="2"/>
  <c r="M47" i="4"/>
  <c r="N47" i="4"/>
  <c r="O47" i="4"/>
  <c r="M48" i="4"/>
  <c r="N48" i="4"/>
  <c r="O48" i="4"/>
  <c r="M49" i="4"/>
  <c r="N49" i="4"/>
  <c r="O49" i="4"/>
  <c r="M50" i="4"/>
  <c r="N50" i="4"/>
  <c r="O50" i="4"/>
  <c r="M51" i="4"/>
  <c r="N51" i="4"/>
  <c r="O51" i="4"/>
  <c r="M52" i="4"/>
  <c r="N52" i="4"/>
  <c r="O52" i="4"/>
  <c r="M53" i="4"/>
  <c r="N53" i="4"/>
  <c r="O53" i="4"/>
  <c r="M54" i="4"/>
  <c r="N54" i="4"/>
  <c r="O54" i="4"/>
  <c r="M55" i="4"/>
  <c r="N55" i="4"/>
  <c r="O55" i="4"/>
  <c r="M56" i="4"/>
  <c r="N56" i="4"/>
  <c r="O56" i="4"/>
  <c r="M57" i="4"/>
  <c r="N57" i="4"/>
  <c r="O57" i="4"/>
  <c r="M58" i="4"/>
  <c r="N58" i="4"/>
  <c r="O58" i="4"/>
  <c r="M59" i="4"/>
  <c r="N59" i="4"/>
  <c r="O59" i="4"/>
  <c r="M60" i="4"/>
  <c r="N60" i="4"/>
  <c r="O60" i="4"/>
  <c r="M61" i="4"/>
  <c r="N61" i="4"/>
  <c r="O61" i="4"/>
  <c r="M62" i="4"/>
  <c r="N62" i="4"/>
  <c r="O62" i="4"/>
  <c r="M63" i="4"/>
  <c r="N63" i="4"/>
  <c r="O63" i="4"/>
  <c r="O46" i="4"/>
  <c r="N46" i="4"/>
  <c r="M46" i="4"/>
  <c r="O47" i="1"/>
  <c r="O48" i="1"/>
  <c r="O49" i="1"/>
  <c r="O50" i="1"/>
  <c r="O51" i="1"/>
  <c r="O52" i="1"/>
  <c r="O53" i="1"/>
  <c r="O54" i="1"/>
  <c r="O55" i="1"/>
  <c r="O56" i="1"/>
  <c r="O57" i="1"/>
  <c r="O58" i="1"/>
  <c r="O59" i="1"/>
  <c r="O60" i="1"/>
  <c r="O61" i="1"/>
  <c r="O62" i="1"/>
  <c r="O63" i="1"/>
  <c r="N47" i="1"/>
  <c r="N48" i="1"/>
  <c r="N49" i="1"/>
  <c r="N50" i="1"/>
  <c r="N51" i="1"/>
  <c r="N52" i="1"/>
  <c r="N53" i="1"/>
  <c r="N54" i="1"/>
  <c r="N55" i="1"/>
  <c r="N56" i="1"/>
  <c r="N57" i="1"/>
  <c r="N58" i="1"/>
  <c r="N59" i="1"/>
  <c r="N60" i="1"/>
  <c r="N61" i="1"/>
  <c r="N62" i="1"/>
  <c r="N63" i="1"/>
  <c r="M47" i="1"/>
  <c r="M48" i="1"/>
  <c r="M49" i="1"/>
  <c r="M50" i="1"/>
  <c r="M51" i="1"/>
  <c r="M52" i="1"/>
  <c r="M53" i="1"/>
  <c r="M54" i="1"/>
  <c r="M55" i="1"/>
  <c r="M56" i="1"/>
  <c r="M57" i="1"/>
  <c r="M58" i="1"/>
  <c r="M59" i="1"/>
  <c r="M60" i="1"/>
  <c r="M61" i="1"/>
  <c r="M62" i="1"/>
  <c r="M63" i="1"/>
  <c r="O46" i="1"/>
  <c r="M46" i="1"/>
  <c r="N46" i="1"/>
  <c r="J69" i="5"/>
  <c r="I69" i="5"/>
  <c r="R70" i="5"/>
  <c r="R71" i="5"/>
  <c r="R72" i="5"/>
  <c r="R73" i="5"/>
  <c r="R74" i="5"/>
  <c r="R75" i="5"/>
  <c r="R76" i="5"/>
  <c r="R77" i="5"/>
  <c r="R78" i="5"/>
  <c r="R79" i="5"/>
  <c r="R80" i="5"/>
  <c r="R81" i="5"/>
  <c r="R82" i="5"/>
  <c r="R83" i="5"/>
  <c r="R84" i="5"/>
  <c r="R85" i="5"/>
  <c r="R86" i="5"/>
  <c r="Q70" i="5"/>
  <c r="Q71" i="5"/>
  <c r="Q72" i="5"/>
  <c r="Q73" i="5"/>
  <c r="Q74" i="5"/>
  <c r="Q75" i="5"/>
  <c r="Q76" i="5"/>
  <c r="Q77" i="5"/>
  <c r="Q78" i="5"/>
  <c r="Q79" i="5"/>
  <c r="Q80" i="5"/>
  <c r="Q81" i="5"/>
  <c r="Q82" i="5"/>
  <c r="Q83" i="5"/>
  <c r="Q84" i="5"/>
  <c r="Q85" i="5"/>
  <c r="Q86" i="5"/>
  <c r="R69" i="5"/>
  <c r="Q69" i="5"/>
  <c r="P70" i="5"/>
  <c r="P71" i="5"/>
  <c r="P72" i="5"/>
  <c r="P73" i="5"/>
  <c r="P74" i="5"/>
  <c r="P75" i="5"/>
  <c r="P76" i="5"/>
  <c r="P77" i="5"/>
  <c r="P78" i="5"/>
  <c r="P79" i="5"/>
  <c r="P80" i="5"/>
  <c r="P81" i="5"/>
  <c r="P82" i="5"/>
  <c r="P83" i="5"/>
  <c r="P84" i="5"/>
  <c r="P85" i="5"/>
  <c r="P86" i="5"/>
  <c r="P69" i="5"/>
  <c r="O47" i="2"/>
  <c r="O48" i="2"/>
  <c r="O49" i="2"/>
  <c r="O50" i="2"/>
  <c r="O51" i="2"/>
  <c r="O52" i="2"/>
  <c r="O53" i="2"/>
  <c r="O54" i="2"/>
  <c r="O55" i="2"/>
  <c r="O56" i="2"/>
  <c r="O57" i="2"/>
  <c r="O58" i="2"/>
  <c r="O59" i="2"/>
  <c r="O60" i="2"/>
  <c r="O61" i="2"/>
  <c r="O62" i="2"/>
  <c r="O63" i="2"/>
  <c r="O46" i="2"/>
  <c r="N47" i="2"/>
  <c r="N48" i="2"/>
  <c r="N49" i="2"/>
  <c r="N50" i="2"/>
  <c r="N51" i="2"/>
  <c r="N52" i="2"/>
  <c r="N53" i="2"/>
  <c r="N54" i="2"/>
  <c r="N55" i="2"/>
  <c r="N56" i="2"/>
  <c r="N57" i="2"/>
  <c r="N58" i="2"/>
  <c r="N59" i="2"/>
  <c r="N60" i="2"/>
  <c r="N61" i="2"/>
  <c r="N62" i="2"/>
  <c r="N63" i="2"/>
  <c r="N46" i="2"/>
  <c r="M47" i="2"/>
  <c r="M48" i="2"/>
  <c r="M49" i="2"/>
  <c r="M50" i="2"/>
  <c r="M51" i="2"/>
  <c r="M52" i="2"/>
  <c r="M53" i="2"/>
  <c r="M54" i="2"/>
  <c r="M55" i="2"/>
  <c r="M56" i="2"/>
  <c r="M57" i="2"/>
  <c r="M58" i="2"/>
  <c r="M59" i="2"/>
  <c r="M60" i="2"/>
  <c r="M61" i="2"/>
  <c r="M62" i="2"/>
  <c r="M63" i="2"/>
  <c r="M46" i="2"/>
  <c r="K69" i="2"/>
  <c r="K70" i="2"/>
  <c r="K71" i="2"/>
  <c r="K72" i="2"/>
  <c r="K73" i="2"/>
  <c r="K74" i="2"/>
  <c r="K75" i="2"/>
  <c r="K76" i="2"/>
  <c r="K77" i="2"/>
  <c r="K78" i="2"/>
  <c r="K79" i="2"/>
  <c r="K80" i="2"/>
  <c r="K81" i="2"/>
  <c r="K82" i="2"/>
  <c r="K83" i="2"/>
  <c r="K84" i="2"/>
  <c r="K85" i="2"/>
  <c r="K86" i="2"/>
  <c r="K87" i="2"/>
  <c r="K68" i="2"/>
  <c r="K46" i="3"/>
  <c r="J69" i="2"/>
  <c r="J70" i="2"/>
  <c r="J71" i="2"/>
  <c r="J72" i="2"/>
  <c r="J73" i="2"/>
  <c r="J74" i="2"/>
  <c r="J75" i="2"/>
  <c r="J76" i="2"/>
  <c r="J77" i="2"/>
  <c r="J78" i="2"/>
  <c r="J79" i="2"/>
  <c r="J80" i="2"/>
  <c r="J81" i="2"/>
  <c r="J82" i="2"/>
  <c r="J83" i="2"/>
  <c r="J84" i="2"/>
  <c r="J85" i="2"/>
  <c r="J86" i="2"/>
  <c r="J87" i="2"/>
  <c r="J68" i="2"/>
  <c r="J46" i="3"/>
  <c r="I69" i="2"/>
  <c r="I70" i="2"/>
  <c r="I71" i="2"/>
  <c r="I72" i="2"/>
  <c r="I73" i="2"/>
  <c r="I74" i="2"/>
  <c r="I75" i="2"/>
  <c r="I76" i="2"/>
  <c r="I77" i="2"/>
  <c r="I78" i="2"/>
  <c r="I79" i="2"/>
  <c r="I80" i="2"/>
  <c r="I81" i="2"/>
  <c r="I82" i="2"/>
  <c r="I83" i="2"/>
  <c r="I84" i="2"/>
  <c r="I85" i="2"/>
  <c r="I86" i="2"/>
  <c r="I87" i="2"/>
  <c r="I46" i="2"/>
  <c r="I68" i="2"/>
  <c r="O47" i="3"/>
  <c r="O48" i="3"/>
  <c r="O49" i="3"/>
  <c r="O50" i="3"/>
  <c r="O51" i="3"/>
  <c r="O52" i="3"/>
  <c r="O53" i="3"/>
  <c r="O54" i="3"/>
  <c r="O55" i="3"/>
  <c r="O56" i="3"/>
  <c r="O57" i="3"/>
  <c r="O58" i="3"/>
  <c r="O59" i="3"/>
  <c r="O60" i="3"/>
  <c r="O61" i="3"/>
  <c r="O62" i="3"/>
  <c r="O63" i="3"/>
  <c r="O46" i="3"/>
  <c r="O64" i="3" s="1"/>
  <c r="N47" i="3"/>
  <c r="N48" i="3"/>
  <c r="N49" i="3"/>
  <c r="N50" i="3"/>
  <c r="N51" i="3"/>
  <c r="N52" i="3"/>
  <c r="N53" i="3"/>
  <c r="N54" i="3"/>
  <c r="N55" i="3"/>
  <c r="N56" i="3"/>
  <c r="N57" i="3"/>
  <c r="N58" i="3"/>
  <c r="N59" i="3"/>
  <c r="N60" i="3"/>
  <c r="N61" i="3"/>
  <c r="N62" i="3"/>
  <c r="N63" i="3"/>
  <c r="N46" i="3"/>
  <c r="N64" i="3" s="1"/>
  <c r="M46" i="3"/>
  <c r="M47" i="3"/>
  <c r="M48" i="3"/>
  <c r="M49" i="3"/>
  <c r="M50" i="3"/>
  <c r="M51" i="3"/>
  <c r="M52" i="3"/>
  <c r="M53" i="3"/>
  <c r="M54" i="3"/>
  <c r="M55" i="3"/>
  <c r="M56" i="3"/>
  <c r="M57" i="3"/>
  <c r="M58" i="3"/>
  <c r="M59" i="3"/>
  <c r="M60" i="3"/>
  <c r="M61" i="3"/>
  <c r="M62" i="3"/>
  <c r="M63" i="3"/>
  <c r="K47" i="2"/>
  <c r="K48" i="2"/>
  <c r="K49" i="2"/>
  <c r="K50" i="2"/>
  <c r="K51" i="2"/>
  <c r="K52" i="2"/>
  <c r="K53" i="2"/>
  <c r="K54" i="2"/>
  <c r="K55" i="2"/>
  <c r="K56" i="2"/>
  <c r="K57" i="2"/>
  <c r="K58" i="2"/>
  <c r="K59" i="2"/>
  <c r="K60" i="2"/>
  <c r="K61" i="2"/>
  <c r="K62" i="2"/>
  <c r="K63" i="2"/>
  <c r="J47" i="2"/>
  <c r="J48" i="2"/>
  <c r="J49" i="2"/>
  <c r="J50" i="2"/>
  <c r="J51" i="2"/>
  <c r="J52" i="2"/>
  <c r="J53" i="2"/>
  <c r="J54" i="2"/>
  <c r="J55" i="2"/>
  <c r="J56" i="2"/>
  <c r="J57" i="2"/>
  <c r="J58" i="2"/>
  <c r="J59" i="2"/>
  <c r="J60" i="2"/>
  <c r="J61" i="2"/>
  <c r="J62" i="2"/>
  <c r="J63" i="2"/>
  <c r="I47" i="2"/>
  <c r="I48" i="2"/>
  <c r="I49" i="2"/>
  <c r="I50" i="2"/>
  <c r="I51" i="2"/>
  <c r="I52" i="2"/>
  <c r="I53" i="2"/>
  <c r="I54" i="2"/>
  <c r="I55" i="2"/>
  <c r="I56" i="2"/>
  <c r="I57" i="2"/>
  <c r="I58" i="2"/>
  <c r="I59" i="2"/>
  <c r="I60" i="2"/>
  <c r="I61" i="2"/>
  <c r="I62" i="2"/>
  <c r="I63" i="2"/>
  <c r="K46" i="2"/>
  <c r="J46" i="2"/>
  <c r="K47" i="3"/>
  <c r="K48" i="3"/>
  <c r="K49" i="3"/>
  <c r="K50" i="3"/>
  <c r="K51" i="3"/>
  <c r="K52" i="3"/>
  <c r="K53" i="3"/>
  <c r="K54" i="3"/>
  <c r="K55" i="3"/>
  <c r="K56" i="3"/>
  <c r="K57" i="3"/>
  <c r="K58" i="3"/>
  <c r="K59" i="3"/>
  <c r="K60" i="3"/>
  <c r="K61" i="3"/>
  <c r="K62" i="3"/>
  <c r="K63" i="3"/>
  <c r="J47" i="3"/>
  <c r="J48" i="3"/>
  <c r="J49" i="3"/>
  <c r="J51" i="3"/>
  <c r="J52" i="3"/>
  <c r="J53" i="3"/>
  <c r="J54" i="3"/>
  <c r="J55" i="3"/>
  <c r="J56" i="3"/>
  <c r="J57" i="3"/>
  <c r="J58" i="3"/>
  <c r="J59" i="3"/>
  <c r="J60" i="3"/>
  <c r="J61" i="3"/>
  <c r="J62" i="3"/>
  <c r="J63" i="3"/>
  <c r="L47" i="3"/>
  <c r="L48" i="3"/>
  <c r="L50" i="3"/>
  <c r="L51" i="3"/>
  <c r="L52" i="3"/>
  <c r="L53" i="3"/>
  <c r="L55" i="3"/>
  <c r="L56" i="3"/>
  <c r="L57" i="3"/>
  <c r="L58" i="3"/>
  <c r="L59" i="3"/>
  <c r="L60" i="3"/>
  <c r="L61" i="3"/>
  <c r="L62" i="3"/>
  <c r="L63" i="3"/>
  <c r="I63" i="4"/>
  <c r="I62" i="4"/>
  <c r="I61" i="4"/>
  <c r="I60" i="4"/>
  <c r="I59" i="4"/>
  <c r="I58" i="4"/>
  <c r="I57" i="4"/>
  <c r="I56" i="4"/>
  <c r="I55" i="4"/>
  <c r="I54" i="4"/>
  <c r="I53" i="4"/>
  <c r="I52" i="4"/>
  <c r="I51" i="4"/>
  <c r="I50" i="4"/>
  <c r="I49" i="4"/>
  <c r="I48" i="4"/>
  <c r="I47" i="4"/>
  <c r="I46" i="4"/>
  <c r="I47" i="1"/>
  <c r="I48" i="1"/>
  <c r="I49" i="1"/>
  <c r="I50" i="1"/>
  <c r="I51" i="1"/>
  <c r="I52" i="1"/>
  <c r="I53" i="1"/>
  <c r="I54" i="1"/>
  <c r="I55" i="1"/>
  <c r="I56" i="1"/>
  <c r="I57" i="1"/>
  <c r="I58" i="1"/>
  <c r="I59" i="1"/>
  <c r="I60" i="1"/>
  <c r="I61" i="1"/>
  <c r="I62" i="1"/>
  <c r="I63" i="1"/>
  <c r="I47" i="3"/>
  <c r="I64" i="3" s="1"/>
  <c r="I48" i="3"/>
  <c r="I49" i="3"/>
  <c r="I50" i="3"/>
  <c r="I51" i="3"/>
  <c r="I52" i="3"/>
  <c r="I53" i="3"/>
  <c r="I54" i="3"/>
  <c r="I55" i="3"/>
  <c r="I56" i="3"/>
  <c r="I57" i="3"/>
  <c r="I58" i="3"/>
  <c r="I59" i="3"/>
  <c r="I60" i="3"/>
  <c r="I61" i="3"/>
  <c r="I62" i="3"/>
  <c r="I63" i="3"/>
  <c r="T25" i="1"/>
  <c r="T26" i="1"/>
  <c r="T27" i="1"/>
  <c r="T28" i="1"/>
  <c r="T29" i="1"/>
  <c r="T30" i="1"/>
  <c r="T31" i="1"/>
  <c r="T32" i="1"/>
  <c r="T33" i="1"/>
  <c r="T34" i="1"/>
  <c r="T35" i="1"/>
  <c r="T36" i="1"/>
  <c r="T37" i="1"/>
  <c r="T38" i="1"/>
  <c r="T39" i="1"/>
  <c r="T40" i="1"/>
  <c r="T41" i="1"/>
  <c r="T24" i="1"/>
  <c r="S25" i="1"/>
  <c r="S26" i="1"/>
  <c r="S27" i="1"/>
  <c r="S28" i="1"/>
  <c r="V28" i="1" s="1"/>
  <c r="S29" i="1"/>
  <c r="S30" i="1"/>
  <c r="S31" i="1"/>
  <c r="S32" i="1"/>
  <c r="S33" i="1"/>
  <c r="S34" i="1"/>
  <c r="S35" i="1"/>
  <c r="S36" i="1"/>
  <c r="S37" i="1"/>
  <c r="S38" i="1"/>
  <c r="S39" i="1"/>
  <c r="S40" i="1"/>
  <c r="S41" i="1"/>
  <c r="S24" i="1"/>
  <c r="K25" i="4"/>
  <c r="K26" i="4"/>
  <c r="K27" i="4"/>
  <c r="K28" i="4"/>
  <c r="K29" i="4"/>
  <c r="K30" i="4"/>
  <c r="K31" i="4"/>
  <c r="K32" i="4"/>
  <c r="K33" i="4"/>
  <c r="K34" i="4"/>
  <c r="K35" i="4"/>
  <c r="K36" i="4"/>
  <c r="K37" i="4"/>
  <c r="K38" i="4"/>
  <c r="K39" i="4"/>
  <c r="K40" i="4"/>
  <c r="K41" i="4"/>
  <c r="K24" i="4"/>
  <c r="J24" i="4"/>
  <c r="K24" i="5"/>
  <c r="K25" i="5"/>
  <c r="K26" i="5"/>
  <c r="K27" i="5"/>
  <c r="K28" i="5"/>
  <c r="K29" i="5"/>
  <c r="K30" i="5"/>
  <c r="K31" i="5"/>
  <c r="K32" i="5"/>
  <c r="K33" i="5"/>
  <c r="K34" i="5"/>
  <c r="K35" i="5"/>
  <c r="K36" i="5"/>
  <c r="K37" i="5"/>
  <c r="K38" i="5"/>
  <c r="K39" i="5"/>
  <c r="K40" i="5"/>
  <c r="K23" i="5"/>
  <c r="J23" i="5"/>
  <c r="J24" i="5"/>
  <c r="J25" i="5"/>
  <c r="J26" i="5"/>
  <c r="J27" i="5"/>
  <c r="J28" i="5"/>
  <c r="J29" i="5"/>
  <c r="J30" i="5"/>
  <c r="J31" i="5"/>
  <c r="J32" i="5"/>
  <c r="J33" i="5"/>
  <c r="J34" i="5"/>
  <c r="J35" i="5"/>
  <c r="J36" i="5"/>
  <c r="J37" i="5"/>
  <c r="J38" i="5"/>
  <c r="J39" i="5"/>
  <c r="J40" i="5"/>
  <c r="T43" i="4"/>
  <c r="T25" i="4"/>
  <c r="T26" i="4"/>
  <c r="T27" i="4"/>
  <c r="T28" i="4"/>
  <c r="T29" i="4"/>
  <c r="T30" i="4"/>
  <c r="T31" i="4"/>
  <c r="T32" i="4"/>
  <c r="T33" i="4"/>
  <c r="T34" i="4"/>
  <c r="T35" i="4"/>
  <c r="T36" i="4"/>
  <c r="T37" i="4"/>
  <c r="T38" i="4"/>
  <c r="T39" i="4"/>
  <c r="T40" i="4"/>
  <c r="T41" i="4"/>
  <c r="T24" i="4"/>
  <c r="R25" i="1"/>
  <c r="R26" i="1"/>
  <c r="R27" i="1"/>
  <c r="R28" i="1"/>
  <c r="R29" i="1"/>
  <c r="R30" i="1"/>
  <c r="R31" i="1"/>
  <c r="R32" i="1"/>
  <c r="R33" i="1"/>
  <c r="R34" i="1"/>
  <c r="R35" i="1"/>
  <c r="R36" i="1"/>
  <c r="R37" i="1"/>
  <c r="R38" i="1"/>
  <c r="R39" i="1"/>
  <c r="R40" i="1"/>
  <c r="R41" i="1"/>
  <c r="R24" i="1"/>
  <c r="R43" i="1" s="1"/>
  <c r="T24" i="5"/>
  <c r="T25" i="5"/>
  <c r="T26" i="5"/>
  <c r="T27" i="5"/>
  <c r="T28" i="5"/>
  <c r="T29" i="5"/>
  <c r="T30" i="5"/>
  <c r="T31" i="5"/>
  <c r="T32" i="5"/>
  <c r="T33" i="5"/>
  <c r="T34" i="5"/>
  <c r="T35" i="5"/>
  <c r="T36" i="5"/>
  <c r="T37" i="5"/>
  <c r="T38" i="5"/>
  <c r="T39" i="5"/>
  <c r="T40" i="5"/>
  <c r="T23" i="5"/>
  <c r="T41" i="5" s="1"/>
  <c r="T23" i="2"/>
  <c r="T24" i="2"/>
  <c r="T25" i="2"/>
  <c r="T26" i="2"/>
  <c r="T27" i="2"/>
  <c r="T28" i="2"/>
  <c r="T29" i="2"/>
  <c r="T30" i="2"/>
  <c r="T31" i="2"/>
  <c r="T32" i="2"/>
  <c r="T33" i="2"/>
  <c r="T34" i="2"/>
  <c r="T35" i="2"/>
  <c r="T36" i="2"/>
  <c r="T37" i="2"/>
  <c r="T38" i="2"/>
  <c r="T39" i="2"/>
  <c r="T40" i="2"/>
  <c r="N30" i="5"/>
  <c r="N32" i="5"/>
  <c r="N34" i="5"/>
  <c r="N39" i="5"/>
  <c r="N40" i="5"/>
  <c r="N24" i="5"/>
  <c r="L24" i="5"/>
  <c r="T23" i="3"/>
  <c r="T24" i="3"/>
  <c r="T25" i="3"/>
  <c r="T26" i="3"/>
  <c r="T27" i="3"/>
  <c r="T28" i="3"/>
  <c r="T29" i="3"/>
  <c r="T30" i="3"/>
  <c r="T31" i="3"/>
  <c r="T32" i="3"/>
  <c r="T33" i="3"/>
  <c r="T34" i="3"/>
  <c r="T35" i="3"/>
  <c r="T36" i="3"/>
  <c r="T37" i="3"/>
  <c r="T38" i="3"/>
  <c r="T39" i="3"/>
  <c r="T40" i="3"/>
  <c r="L40" i="5"/>
  <c r="L39" i="5"/>
  <c r="L38" i="5"/>
  <c r="L34" i="5"/>
  <c r="L33" i="5"/>
  <c r="L32" i="5"/>
  <c r="L30" i="5"/>
  <c r="L28" i="5"/>
  <c r="L26" i="5"/>
  <c r="L25" i="5"/>
  <c r="N40" i="2"/>
  <c r="L40" i="2"/>
  <c r="K40" i="2"/>
  <c r="J40" i="2"/>
  <c r="N39" i="2"/>
  <c r="L39" i="2"/>
  <c r="K39" i="2"/>
  <c r="J39" i="2"/>
  <c r="L38" i="2"/>
  <c r="K38" i="2"/>
  <c r="J38" i="2"/>
  <c r="K37" i="2"/>
  <c r="J37" i="2"/>
  <c r="K36" i="2"/>
  <c r="J36" i="2"/>
  <c r="K35" i="2"/>
  <c r="J35" i="2"/>
  <c r="N34" i="2"/>
  <c r="L34" i="2"/>
  <c r="K34" i="2"/>
  <c r="J34" i="2"/>
  <c r="L33" i="2"/>
  <c r="K33" i="2"/>
  <c r="J33" i="2"/>
  <c r="N32" i="2"/>
  <c r="L32" i="2"/>
  <c r="K32" i="2"/>
  <c r="J32" i="2"/>
  <c r="K31" i="2"/>
  <c r="J31" i="2"/>
  <c r="N30" i="2"/>
  <c r="L30" i="2"/>
  <c r="K30" i="2"/>
  <c r="J30" i="2"/>
  <c r="K29" i="2"/>
  <c r="J29" i="2"/>
  <c r="L28" i="2"/>
  <c r="K28" i="2"/>
  <c r="J28" i="2"/>
  <c r="L27" i="2"/>
  <c r="K27" i="2"/>
  <c r="J27" i="2"/>
  <c r="L26" i="2"/>
  <c r="K26" i="2"/>
  <c r="J26" i="2"/>
  <c r="L25" i="2"/>
  <c r="K25" i="2"/>
  <c r="J25" i="2"/>
  <c r="L24" i="2"/>
  <c r="K24" i="2"/>
  <c r="J24" i="2"/>
  <c r="K23" i="2"/>
  <c r="J23" i="2"/>
  <c r="N23" i="3"/>
  <c r="N24" i="3"/>
  <c r="N25" i="3"/>
  <c r="N26" i="3"/>
  <c r="N27" i="3"/>
  <c r="N28" i="3"/>
  <c r="N29" i="3"/>
  <c r="N30" i="3"/>
  <c r="N31" i="3"/>
  <c r="N32" i="3"/>
  <c r="N33" i="3"/>
  <c r="N34" i="3"/>
  <c r="N35" i="3"/>
  <c r="N36" i="3"/>
  <c r="N37" i="3"/>
  <c r="N38" i="3"/>
  <c r="N39" i="3"/>
  <c r="N40" i="3"/>
  <c r="L35" i="3"/>
  <c r="L24" i="3"/>
  <c r="L25" i="3"/>
  <c r="L26" i="3"/>
  <c r="L27" i="3"/>
  <c r="L28" i="3"/>
  <c r="L29" i="3"/>
  <c r="L30" i="3"/>
  <c r="L31" i="3"/>
  <c r="L32" i="3"/>
  <c r="L33" i="3"/>
  <c r="L34" i="3"/>
  <c r="L36" i="3"/>
  <c r="L37" i="3"/>
  <c r="L38" i="3"/>
  <c r="L39" i="3"/>
  <c r="L40" i="3"/>
  <c r="L23" i="3"/>
  <c r="K24" i="3"/>
  <c r="K25" i="3"/>
  <c r="K26" i="3"/>
  <c r="K27" i="3"/>
  <c r="K28" i="3"/>
  <c r="K29" i="3"/>
  <c r="K30" i="3"/>
  <c r="K31" i="3"/>
  <c r="K32" i="3"/>
  <c r="K33" i="3"/>
  <c r="K34" i="3"/>
  <c r="K35" i="3"/>
  <c r="K36" i="3"/>
  <c r="K37" i="3"/>
  <c r="K38" i="3"/>
  <c r="K39" i="3"/>
  <c r="K40" i="3"/>
  <c r="K23" i="3"/>
  <c r="J24" i="3"/>
  <c r="J25" i="3"/>
  <c r="J26" i="3"/>
  <c r="J27" i="3"/>
  <c r="J28" i="3"/>
  <c r="J29" i="3"/>
  <c r="J30" i="3"/>
  <c r="J31" i="3"/>
  <c r="J32" i="3"/>
  <c r="J33" i="3"/>
  <c r="J34" i="3"/>
  <c r="J35" i="3"/>
  <c r="J36" i="3"/>
  <c r="J37" i="3"/>
  <c r="J38" i="3"/>
  <c r="J39" i="3"/>
  <c r="J40" i="3"/>
  <c r="J23" i="3"/>
  <c r="O64" i="4" l="1"/>
  <c r="X28" i="1"/>
  <c r="X42" i="1" s="1"/>
  <c r="Y28" i="1"/>
  <c r="Y42" i="1" s="1"/>
  <c r="W28" i="1"/>
  <c r="W42" i="1" s="1"/>
  <c r="I88" i="2"/>
  <c r="K88" i="2"/>
  <c r="J88" i="2"/>
  <c r="Y41" i="3"/>
  <c r="J64" i="3"/>
  <c r="M64" i="4"/>
  <c r="N64" i="4"/>
  <c r="N64" i="1"/>
  <c r="O64" i="1"/>
  <c r="M64" i="1"/>
  <c r="R87" i="5"/>
  <c r="Q87" i="5"/>
  <c r="P87" i="5"/>
  <c r="O64" i="2"/>
  <c r="N64" i="2"/>
  <c r="M64" i="2"/>
  <c r="M64" i="3"/>
  <c r="K64" i="2"/>
  <c r="K64" i="3"/>
  <c r="L57" i="4"/>
  <c r="I64" i="4"/>
  <c r="L53" i="4"/>
  <c r="L56" i="4"/>
  <c r="L48" i="4"/>
  <c r="L49" i="4"/>
  <c r="L51" i="4"/>
  <c r="L52" i="4"/>
  <c r="L55" i="4"/>
  <c r="L59" i="4"/>
  <c r="I64" i="1"/>
  <c r="I64" i="2"/>
  <c r="T42" i="2"/>
  <c r="T42" i="3"/>
  <c r="L47" i="4" l="1"/>
  <c r="L50" i="4"/>
  <c r="L63" i="4"/>
  <c r="L58" i="4"/>
  <c r="J64" i="4"/>
  <c r="J64" i="1"/>
  <c r="J64" i="2"/>
  <c r="L64" i="3"/>
  <c r="K64" i="4" l="1"/>
  <c r="K66" i="3"/>
  <c r="L64" i="4"/>
  <c r="K64" i="1"/>
  <c r="L64" i="1"/>
  <c r="K65" i="5"/>
  <c r="L64" i="2"/>
</calcChain>
</file>

<file path=xl/sharedStrings.xml><?xml version="1.0" encoding="utf-8"?>
<sst xmlns="http://schemas.openxmlformats.org/spreadsheetml/2006/main" count="1377" uniqueCount="279">
  <si>
    <t>TestCase</t>
  </si>
  <si>
    <t>Issue_ID</t>
  </si>
  <si>
    <t>Timestamp</t>
  </si>
  <si>
    <t>MAD Score</t>
  </si>
  <si>
    <t>Affected Metric</t>
  </si>
  <si>
    <t>Prompt</t>
  </si>
  <si>
    <t>Response</t>
  </si>
  <si>
    <t>Low_Test</t>
  </si>
  <si>
    <t>PetSearch_AWS::ECS::Fargate</t>
  </si>
  <si>
    <t>requests_Sum</t>
  </si>
  <si>
    <t>Servi-searc.us-west-2.elb.amazonaws.com_remote</t>
  </si>
  <si>
    <t>petInfo_AWS::DynamoDB::Table</t>
  </si>
  <si>
    <t>https://sqs.us-west-2.amazonaws.com/Services-sqspetadoption_AWS::SQS::Queue</t>
  </si>
  <si>
    <t>lambda_step_priceLessThan55_AWS::Lambda::Function</t>
  </si>
  <si>
    <t>availability_Average</t>
  </si>
  <si>
    <t>Target Node</t>
  </si>
  <si>
    <t>MicroService</t>
  </si>
  <si>
    <t>Root Cause Node</t>
  </si>
  <si>
    <t>Scenario</t>
  </si>
  <si>
    <t>Without_RAG</t>
  </si>
  <si>
    <t xml:space="preserve">
.
Context:
An anomaly with a Median Absolute Deviation (MAD) score of '50.40847542919047' has been detected in the 'PetSearch_AWS::ECS::Fargate'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'169.254.170.2_remote, AWSSimpleSystemsManagement_AWS::AWSSimpleSystemsManagement, petInfo_AWS::DynamoDB::Table, S3_AWS::S3'.
The service also serves as a crucial dependency for:
'PetSearch_client, PetSite, petlistadoptions_AWS::ECS::Fargate' Services.
Current Service Log for anaomaly detected in PetSearch_AWS::ECS::Fargate:
'microservice PetSearch_AWS::ECS::Fargate
timestamp 2023-04-18 22:32:00
availability_Average 100.0
latency_Average 0.00655
latency_p50 0.004664
latency_p90 0.011527
latency_p95 0.019289
latency_p99 0.037435
requests_Sum 734.0
availability_Average_MAD 0.0
latency_Average_MAD 0.184014
latency_p50_MAD 0.000042
latency_p90_MAD 0.001036
latency_p95_MAD 0.007625
latency_p99_MAD 1.678968
requests_Sum_MAD 50.408475
Max_MAD_Score 50.408475
Metric_With_Max_MAD requests_Sum
Name: 35,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</si>
  <si>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Based on the provided information, let's proceed with the analysis to identify the singular root cause node and the primary target node for the anomaly detected in the 'PetSearch_AWS::ECS::Fargate' service's 'requests_Sum' metric.
### 1. Singular Root Cause Node:
To identify the singular root cause node, we need to evaluate each dependency's role and potential issues that could lead to such a deviation in the 'requests_Sum' metric.
- **169.254.170.2_remote**: This dependency is likely related to networking or communication. Anomalies in this area could potentially impact request handling and lead to deviations in request metrics.
- **AWSSimpleSystemsManagement_AWS::AWSSimpleSystemsManagement**: This dependency involves system management and configurations. Anomalies here might affect system behavior, potentially impacting request handling and resulting in deviations in metrics.
- **petInfo_AWS::DynamoDB::Table**: This dependency represents data storage and retrieval. Anomalies related to data access or storage operations could impact request processing, leading to deviations in metrics.
- **S3_AWS::S3**: This dependency involves object storage services. Anomalies related to data access or storage operations could similarly impact request processing.
By evaluating these dependencies, it is apparent that anomalies within any of these components can potentially lead to deviations in the 'requests_Sum' metric for 'PetSearch_AWS::ECS::Fargate'.
Given this analysis, it appears that anomalies within any of these dependencies can contribute to deviations in the 'requests_Sum' metric.
### 2. Primary Target Node:
Next, we need to identify the primary dependent (target node) most directly affected by this anomaly - i.e., the service that relies on 'PetSearch_AWS::ECS::Fargate' and would face significant impact due to the anomaly in 'requests_Sum'.
The services relying on 'PetSearch_AWS::ECS::Fargate' are:
- PetSearch_client
- PetSite
- petlistadoptions_AWS::ECS::Fargate
Among these dependents, we should analyze which service is most impacted by this anomaly based on their reliance on 'PetSearch_AWS::ECS: :Fargate'.
### Conclusion:
Based on this initial analysis, it is evident that anomalies within any of the identified dependencies may contribute to deviations in the 'requests_Sum' metric for 'PetSearch_AWS: :ECS: :Fargate'. Further investigation into each dependency's health and performance is warranted.
Furthermore, we need additional data or context regarding how each dependent service utilizes requests from PetSearch_ECS_Fargate (e.g., frequency of requests, criticality of services) before determining which dependent service faces the most significant impact due to this anomaly.
This analysis provides a hypothesis guiding subsequent investigation into mitigating efforts by focusing attention on potential anomalies within identified dependencies while also considering impacts across dependent services based on their usage patterns with PetSearch_ECS_Fargate.
</t>
  </si>
  <si>
    <t xml:space="preserve">
.
Context:
An anomaly with a Median Absolute Deviation (MAD) score of '53.37367986620167'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2023-04-19 06:32:00
availability_Average 100.0
latency_Average 0.012584
latency_p50 0.007622
latency_p90 0.024074
latency_p95 0.043898
latency_p99 0.044736
requests_Sum 11.0
availability_Average_MAD 0.0
latency_Average_MAD 0.000621
latency_p50_MAD 0.000253
latency_p90_MAD 0.00138
latency_p95_MAD 0.006513
latency_p99_MAD 0.004415
requests_Sum_MAD 53.37368
Max_MAD_Score 53.37368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</si>
  <si>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I will analyze the anomaly detected in the 'Servi-searc.us-west-2.elb.amazonaws.com_remote' service's 'requests_Sum' metric to identify the singular root cause node and the primary target node impacted by this anomaly.
### Analysis:
#### 1. Singular Root Cause Node:
- Since there are no direct dependencies listed for the 'Servi-searc.us-west-2.elb.amazonaws.com_remote' service, we need to consider potential issues within the service itself or in its indirect dependencies.
- The high MAD score for the 'requests_Sum' metric indicates a significant deviation from normal behavior, which could be caused by increased traffic, performance issues, or other anomalies within the service.
- Therefore, based on available data and dependencies information, it is likely that the root cause of this anomaly lies within the 'Servi-searc.us-west-2.elb.amazonaws.com_remote' service itself.
#### 2. Primary Target Node:
- The 'Servi-searc.us-west-2.elb.amazonaws.com_remote' service serves as a crucial dependency for 'petlistadoptions_AWS::ECS::Fargate' services.
- To identify the primary target node impacted by this anomaly, we should evaluate how these dependent services rely on the data provided by 'Servi-searc.us-west-2.elb.amazonaws.com_remote'.
- Without historical data for comparison, we can infer that any downstream impact would be reflected in their respective metrics relating to usage of data provided by 'Servi-searc.us-west-2.elb.amazonaws.com_remote'.
- If no significant impact is found on any dependent services based on available data, we would declare 'petlistadoptions_AWS::ECS::Fargate' services as having no significant impact and consider 'Servi-searc.us-west-2.elb.amazonaws.com_remote' itself as the primary target node.
#### Hypothesis for Investigation and Mitigation:
Based on this analysis, further investigation should focus on identifying specific performance or usage issues within the 'Servi-searc.us-west-2.elb.amazonaws.com_remote' service that could lead to such a deviation in requests. Additionally, monitoring and analyzing downstream metrics of dependent services may provide insights into any cascading effects of this anomaly.
### Conclusion:
The singular root cause of this anomaly is likely within the 'Servi-searc.us-west-2.elb.amazonaws.com_remote' service itself. As for the primary target node impacted by this anomaly, further investigation is needed to determine if any dependent services such as 'petlistadoptions_AWS::ECS::Fargate' have been significantly affected. If not found impactful based on available data, then Servi-searc.us-west-2.elb.amazonaws.com_remote itself would be considered as experiencing significant impact due to this anomaly.
This analysis provides a starting point for focused investigation and mitigation efforts to address performance issues within Servi-searc.us-west-2.elb.amazonaws.com_remote and potential impacts on its dependents.</t>
  </si>
  <si>
    <t xml:space="preserve">
.
Context:
An anomaly with a Median Absolute Deviation (MAD) score of '59.30408874022408'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2023-04-18 21:02:00
availability_Average 100.0
latency_Average 0.013886
latency_p50 0.003934
latency_p90 0.029129
latency_p95 0.048083
latency_p99 0.35016
requests_Sum 801.0
availability_Average_MAD 0.0
latency_Average_MAD 0.001157
latency_p50_MAD 0.000109
latency_p90_MAD 0.001856
latency_p95_MAD 0.005089
latency_p99_MAD 0.035025
requests_Sum_MAD 59.304089
Max_MAD_Score 59.304089
Metric_With_Max_MAD requests_Sum
Name: 175,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</si>
  <si>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Based on the provided information, let's start by analyzing the anomaly detected in the 'petInfo_AWS::DynamoDB::Table' service's 'requests_Sum' metric. We will then identify the singular root cause node and the primary target node impacted by this anomaly.
### Analysis of Anomaly in petInfo_AWS::DynamoDB::Table Service:
The Median Absolute Deviation (MAD) score for the 'requests_Sum' metric is 59.30408874022408, indicating a significant deviation from normal behavior. This anomaly could be attributed to various factors such as sudden spikes in request volume, potential data corruption, or infrastructure issues affecting the DynamoDB table.
### Singular Root Cause Node Identification:
As per the provided dependencies and dependents information, 'petInfo_AWS::DynamoDB::Table' does not have any direct dependencies. However, it serves as a crucial dependency for two services:
1. lambdastatusupdater_AWS::Lambda::Function
2. PetSearch_AWS::ECS::Fargate
Given that there are no direct dependencies impacting 'petInfo_AWS::DynamoDB::Table', we should focus on internal factors within the DynamoDB service itself. Potential causes could include database performance issues, indexing problems, or data consistency issues leading to abnormal request behavior.
### Primary Target Node Identification:
To determine the primary target node most impacted by this anomaly, we need to assess which dependent service relies heavily on 'petInfo_AWS::DynamoDB::Table'. In this case, both 'lambdastatusupdater_AWS::Lambda::Function' and 'PetSearch_AWS: ECS: Fargate' depend on this DynamoDB table.
We should analyze these dependent services' recent performance metrics and historical usage patterns to identify any unusual behavior or impact resulting from the anomaly in 'requests_Sum'. By comparing their usage trends before and after the anomaly detection timestamp (2023-04-18 21:02:00), we can pinpoint which service experienced a significant impact due to abnormal behavior in 'petInfo_AWS:DynamoDB:Table'.
### Detailed Analysis Hypothesis:
Based on our analysis:
1. The singular root cause node for the anomaly in 'requests_Sum' within the petInfo_AWS:DynamoDB:Table service is likely related to internal factors such as database performance or data consistency issues.
2. The primary target node most impacted by this anomaly will be determined after analyzing recent performance metrics of dependent services lambdastatusupdater_AWS:Lamda:Function and PetSearch:AES:Fargate.
Subsequent investigation efforts should focus on validating these hypotheses through detailed analysis of historical performance data of both petInfo_DynamoDB_Table and its dependent services to gain further insights into causality and impact within the microservices environment.
This analysis provides a structured approach towards identifying and addressing anomalies within critical microservices components while guiding subsequent investigation and mitigation efforts effectively.
</t>
  </si>
  <si>
    <t xml:space="preserve">
.
Context:
An anomaly with a Median Absolute Deviation (MAD) score of '59.30408874022408'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2023-04-19 03:37:00
availability_Average 100.0
latency_Average 0.00992
latency_p50 0.008087
latency_p90 0.015678
latency_p95 0.028147
latency_p99 0.032425
requests_Sum 86.0
availability_Average_MAD 0.0
latency_Average_MAD 0.001213
latency_p50_MAD 0.000321
latency_p90_MAD 0.006985
latency_p95_MAD 0.007537
latency_p99_MAD 0.006994
requests_Sum_MAD 59.304089
Max_MAD_Score 59.304089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</si>
  <si>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Based on the provided information, let's proceed with the analysis to identify the singular root cause node and the primary target node impacted by the anomaly in the 'Servi-searc.us-west-2.elb.amazonaws.com_remote' service.
### Singular Root Cause Node Identification:
Since there are no direct dependencies mentioned for the 'Servi-searc.us-west-2.elb.amazonaws.com_remote' service, we need to consider its role and potential issues that could lead to such a deviation. The key metrics of interest are:
- Availability
- Latency
- Requests
The MAD score for 'requests_Sum' is significantly high at 59.30408874022408, indicating a substantial deviation from historical behavior.
Given that there are no direct dependencies mentioned, it's essential to investigate internal factors within the 'Servi-searc.us-west-2.elb.amazonaws.com_remote' service itself. Potential causes could include issues related to:
1. Application code or logic affecting request handling
2. Infrastructure or resource constraints impacting request processing
3. Sudden changes in user behavior leading to a surge in requests
Further investigation within the 'Servi-searc.us-west-2.elb.amazonaws.com_remote' service is required to pinpoint the exact root cause.
### Primary Target Node Identification:
The 'Servi-searc.us-west-2.elb.amazonaws.com_remote' service serves as a crucial dependency for the 'petlistadoptions_AWS::ECS::Fargate' services. Therefore, we need to identify which dependent service would face the most significant impact due to this anomaly in 'requests_Sum'.
To determine this, we should look into how these dependent services interact with 'Servi-searc.us-west-2.elb.amazonaws.com_remote', their reliance on its functionality, and their sensitivity to anomalies in request handling.
As no specific target node is mentioned in the data provided, further investigation into how these dependent services utilize requests from 'Servi-searc.us-west-2.elb.amazonaws.com_remote' will be necessary.
### Detailed Analysis Hypothesis:
Based on our initial analysis:
1. The singular root cause node appears to be an internal factor within the 'Servi-searc.us-west-2.elb.amazonaws.com_remote' service itself.
- This hypothesis is based on anomalies detected solely within this service and its critical role as a dependency for other services.
- Further investigation should focus on internal components such as application logic, infrastructure constraints, and user behavior patterns.
2. The primary target node requires additional investigation among dependents relying on 'Servi-searc.us-west-2.elb.amazonaws.com_remote'.
- Understanding how each dependent utilizes requests from this service will be crucial in identifying which one faces the most significant impact.
- Further analysis should focus on dependency interactions and sensitivity of each dependent towards anomalies in request handling.
In conclusion, deeper exploration of internal factors within 'Servi-searc.us-west-2.elb.amazonaws.com_remote', along with an assessment of dependency interactions for potential impacts, will guide subsequent investigation and mitigation efforts effectively.
This initial analysis provides a logical starting point for identifying and addressing both root cause and primary target nodes impacted by the anomaly.
</t>
  </si>
  <si>
    <t xml:space="preserve">
.
Context:
An anomaly with a Median Absolute Deviation (MAD) score of '54.856282084707274'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2023-04-19 04:07:00
availability_Average 100.0
latency_Average 0.008836
latency_p50 0.007999
latency_p90 0.010406
latency_p95 0.021167
latency_p99 0.026852
requests_Sum 89.0
availability_Average_MAD 0.0
latency_Average_MAD 0.000584
latency_p50_MAD 0.000516
latency_p90_MAD 0.001256
latency_p95_MAD 0.007692
latency_p99_MAD 0.02117
requests_Sum_MAD 54.856282
Max_MAD_Score 54.856282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</si>
  <si>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data, let's analyze the anomaly in the 'Servi-searc.us-west-2.elb.amazonaws.com_remote' service's 'requests_Sum' metric and identify the singular root cause node and primary target node.
### 1. Singular Root Cause Node:
The 'Servi-searc.us-west-2.elb.amazonaws.com_remote' service has no direct dependencies. However, it serves as a crucial dependency for the 'petlistadoptions_AWS::ECS::Fargate' services. Given this information, we can deduce that any anomaly in the 'Servi-searc.us-west-2.elb.amazonaws.com_remote' service could potentially impact its dependent service, 'petlistadoptions_AWS::ECS::Fargate'.
### 2. Primary Target Node:
As there are no other direct dependents mentioned in the provided data, we can conclude that the primary target node directly impacted by this anomaly is the dependent service 'petlistadoptions_AWS::ECS::Fargate'. This service would face the most significant impact due to the anomaly in 'requests_Sum'.
### Detailed Analysis Hypothesis:
The anomaly detected in the 'Servi-searc.us-west-2.elb.amazonaws.com_remote' service's 'requests_Sum' metric with a MAD score of 54.856282084707274 indicates a significant deviation from normal behavior. This deviation could potentially disrupt or degrade performance for its dependent service, 'petlistadoptions_AWS::ECS::Fargate', leading to potential issues such as increased latency or decreased availability.
Given this analysis, subsequent investigation efforts should focus on understanding why there was such a substantial increase in requests and identifying any underlying issues within both the root cause node and its dependent services. Mitigation efforts should aim to address any performance issues impacting these services and ensure system stability.
In conclusion, based on available data and dependencies information, the singular root cause of this anomaly is identified as the 'Servi-searc.us-west-2.elb.amazonaws.com_remote' service itself, while its primary target node directly impacted by this anomaly is determined to be the dependent service 'petlistadoptions_AWS::ECS::Fargate'.</t>
  </si>
  <si>
    <t xml:space="preserve">
.
Context:
An anomaly with a Median Absolute Deviation (MAD) score of '126.02118857297617'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2023-04-18 23:22:00
availability_Average 0.0
latency_Average 0.0
latency_p50 0.0
latency_p90 0.0
latency_p95 0.0
latency_p99 0.0
requests_Sum 0.0
availability_Average_MAD 0.0
latency_Average_MAD 0.000088
latency_p50_MAD 0.000558
latency_p90_MAD 0.00095
latency_p95_MAD 0.004952
latency_p99_MAD 0.007393
requests_Sum_MAD 126.021189
Max_MAD_Score 126.021189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</si>
  <si>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let's analyze the anomaly in the 'Servi-searc.us-west-2.elb.amazonaws.com_remote' service’s 'requests_Sum' metric and identify the singular root cause node and primary target node.
### 1. Singular Root Cause Node:
The anomaly in the 'Servi-searc.us-west-2.elb.amazonaws.com_remote' service’s 'requests_Sum' metric has a Median Absolute Deviation (MAD) score of 126.02118857297617. Upon reviewing the dependencies and dependents information, it is evident that this service does not have any direct dependencies. However, it serves as a crucial dependency for the 'petlistadoptions_AWS::ECS::Fargate' services.
Given that there are no direct dependencies for this service, we can infer that the anomaly within 'Servi-searc.us-west-2.elb.amazonaws.com_remote' is likely originating from its internal operations or external factors not directly linked to its dependencies.
### 2. Primary Target Node:
As for identifying the primary target node, we need to consider which dependent service relies on 'Servi-searc.us-west-2.elb.amazonaws.com_remote' and would face the most significant impact due to the anomaly in 'requests_Sum'. However, based on the provided data, there is no specific dependent service mentioned as being impacted by this anomaly.
Therefore, considering no specific dependent is mentioned in the data provided, we can declare 'Servi-searc.us-west-2.elb.amazonaws.com_remote' itself as the primary target node since there is no explicit mention of another dependent being significantly impacted by this anomaly.
### 3. Detailed Analysis Hypothesis:
The anomaly detected in 'Servi-searc.us-west-2.elb.amazonaws.com_remote' with respect to its 'requests_Sum' metric appears to be an internal issue within this service rather than being directly influenced by its dependencies or impacting specific dependents. Further investigation should focus on internal operations and potential external factors affecting this service's performance metrics.
In conclusion, based on available data and analysis, it seems that an internal issue within 'Servi-searc.us-west-2.elb.amazonaws.com_remote' could be causing the anomaly in its requests metric. Additionally, without explicit details about a significantly impacted dependent, we consider this service itself as bearing the most significant impact of this anomaly until further information becomes available for analysis.
This analysis provides a starting point for subsequent investigation and mitigation efforts aimed at addressing potential issues within 'Servi-searc.us-west-2.elb.amazonaws.com_remote'.</t>
  </si>
  <si>
    <t xml:space="preserve">
.
Context:
An anomaly with a Median Absolute Deviation (MAD) score of '93.40393976585293'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2023-04-19 05:37:00
availability_Average 100.0
latency_Average 0.016873
latency_p50 0.003794
latency_p90 0.03744
latency_p95 0.071355
latency_p99 0.359288
requests_Sum 944.0
availability_Average_MAD 0.0
latency_Average_MAD 0.123395
latency_p50_MAD 0.000041
latency_p90_MAD 0.003958
latency_p95_MAD 0.013069
latency_p99_MAD 0.880407
requests_Sum_MAD 93.40394
Max_MAD_Score 93.40394
Metric_With_Max_MAD requests_Sum
Name: 175,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</si>
  <si>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let's analyze the anomaly in the 'petInfo_AWS::DynamoDB::Table' service's 'requests_Sum' metric and identify the singular root cause node and primary target node.
### Analysis:
#### 1. Singular Root Cause Node:
- The 'petInfo_AWS::DynamoDB::Table' service has no direct dependencies, indicating that the anomaly may be intrinsic to this service itself.
- The historical anomalies metadata is not available for further insights, so we will focus on analyzing the current data to determine potential issues within the service.
- The Median Absolute Deviation (MAD) score of '93.40393976585293' for the 'requests_Sum' metric is significantly high, indicating a substantial deviation from normal behavior.
- Given that there are no direct dependencies, it is likely that an internal issue within the 'petInfo_AWS::DynamoDB::Table' service itself has led to this anomaly. Potential causes could include database performance issues, query optimization problems, or unexpected spikes in data volume.
#### 2. Primary Target Node:
- As per the provided information, 'lambdastatusupdater_AWS::Lambda::Function' and 'PetSearch_AWS::ECS::Fargate' services rely on 'petInfo_AWS::DynamoDB::Table'.
- To determine the primary target node most directly affected by this anomaly, we need to assess which dependent service would face the most significant impact due to the anomaly in 'requests_Sum'.
- Given that no specific impact analysis is available for each dependent service, we can consider both dependents as potential targets impacted by any degradation in performance or availability of 'petInfo_AWS::DynamoDB::Table'.
### Conclusion:
Based on our analysis:
1. **Singular Root Cause Node:** The singular root cause of this anomaly is likely intrinsic to the 'petInfo_AWS::DynamoDB:Table' service itself due to its high MAD score for requests.
2. **Primary Target Node:** Both 'lambdastatusupdater_AWS:Lambda:Function' and 'PetSearch_AWS:ECS:Fargate' services are potential primary target nodes impacted by any issues within 'petInfo_AWS:DynamoDB:Table'.
### Hypothesis for Subsequent Investigation and Mitigation Efforts:
- Investigate database performance metrics such as read/write latency, throughput, and error rates within 'petInfo_AWS:DynamoDB:Table'.
- Monitor query patterns and execution times to identify any inefficient queries causing a spike in requests.
- Collaborate with teams responsible for dependent services ('lambdastatusupdater', 'PetSearch') to assess their observed impacts and gather further context around their reliance on DynamoDB.
This analysis provides a foundation for targeted investigation into potential issues within the DynamoDB table and its impact on dependent services.</t>
  </si>
  <si>
    <t xml:space="preserve">
.
Context:
An anomaly with a Median Absolute Deviation (MAD) score of '48.92587321068486'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2023-04-18 23:57:00
availability_Average 100.0
latency_Average 0.008034
latency_p50 0.008058
latency_p90 0.010094
latency_p95 0.010407
latency_p99 0.010687
requests_Sum 31.0
availability_Average_MAD 0.0
latency_Average_MAD 0.004412
latency_p50_MAD 0.000068
latency_p90_MAD 0.013619
latency_p95_MAD 0.013349
latency_p99_MAD 0.01309
requests_Sum_MAD 48.925873
Max_MAD_Score 48.925873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</si>
  <si>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context, I will proceed with the analysis to identify the singular root cause node and the primary target node for the anomaly detected in the 'Servi-searc.us-west-2.elb.amazonaws.com_remote' service.
### 1. Singular Root Cause Node:
The 'Servi-searc.us-west-2.elb.amazonaws.com_remote' service itself is the singular root cause node for the anomaly. Since there are no direct dependencies listed for this service, and based on the available data, it is reasonable to conclude that the anomaly in 'requests_Sum' metric is originating from within this specific service.
### 2. Primary Target Node:
The primary target node most directly impacted by this anomaly is 'petlistadoptions_AWS::ECS::Fargate'. As per the provided information, 'petlistadoptions_AWS::ECS::Fargate' services rely on 'Servi-searc.us-west-2.elb.amazonaws.com_remote', making them its crucial dependents. Therefore, any anomaly in 'Servi-searc.us-west-2.elb.amazonaws.com_remote' would significantly impact these dependent services.
### Detailed Analysis Hypothesis:
The anomaly detected in the 'requests_Sum' metric of 'Servi-searc.us-west-2.elb.amazonaws.com_remote' indicates a deviation from normal behavior in terms of request volume. This could potentially lead to performance issues or disruptions within this critical component of a pet adoption website's microservices architecture.
Further investigation should focus on understanding why there is a significant deviation in request volume and how it's impacting both internal operations and dependent services like 'petlistadoptions_AWS::ECS::Fargate'. Potential causes such as increased user traffic, infrastructure issues, or software bugs need to be thoroughly examined to mitigate any potential negative impact on overall system performance.
In conclusion, by identifying 'Servi-searc.us-west-2.elb.amazonaws.com_remote' as the singular root cause node and highlighting 'petlistadoptions_AWS::ECS::Fargate' as the primary target node, subsequent investigation and mitigation efforts can be directed towards resolving issues within these specific components of the microservices architecture.</t>
  </si>
  <si>
    <t xml:space="preserve">
.
Context:
An anomaly with a Median Absolute Deviation (MAD) score of '48.92587321068486' has been detected in the 'https://sqs.us-west-2.amazonaws.com/Services-sqspetadoption_AWS::SQS::Queue'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'PetSite' Services.
Current Service Log for anaomaly detected in https://sqs.us-west-2.amazonaws.com/Services-sqspetadoption_AWS::SQS::Queue:
'microservice https://sqs.us-west-2.amazonaws.com/Services-s...
timestamp 2023-04-19 07:07:00
availability_Average 0.0
latency_Average 0.0
latency_p50 0.0
latency_p90 0.0
latency_p95 0.0
latency_p99 0.0
requests_Sum 0.0
availability_Average_MAD 0.0
latency_Average_MAD 0.001893
latency_p50_MAD 0.000138
latency_p90_MAD 0.000571
latency_p95_MAD 0.013663
latency_p99_MAD 0.034933
requests_Sum_MAD 48.925873
Max_MAD_Score 48.925873
Metric_With_Max_MAD requests_Sum
Name: 105,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</si>
  <si>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let's analyze the anomaly detected in the 'https://sqs.us-west-2.amazonaws.com/Services-sqspetadoption_AWS::SQS::Queue' service's 'requests_Sum' metric to identify the singular root cause node and the primary target node.
### Analysis:
#### 1. Singular Root Cause Node:
- The anomaly is characterized by a Median Absolute Deviation (MAD) score of 48.92587321068486 in the 'requests_Sum' metric.
- As there are no direct dependencies mentioned, we can infer that the root cause may lie within the service itself or be related to an external factor not explicitly listed as a dependency.
- Given that all other metrics such as availability and latency are also at their lowest values, it indicates a complete failure rather than performance degradation.
- Therefore, it is reasonable to conclude that the root cause of this anomaly is an internal issue within the 'https://sqs.us-west-2.amazonaws.com/Services-sqspetadoption_AWS::SQS::Queue' service.
#### 2. Primary Target Node:
- The service 'https://sqs.us-west-2.amazonaws.com/Services-sqspetadoption_AWS::SQS::Queue' serves as a crucial dependency for 'PetSite' services.
- Since no specific dependent service is mentioned to be directly impacted by this anomaly, we can assume that all services relying on 'https://sqs.us-west-2.amazonaws.com/Services-sqspetadoption_AWS::SQS::Queue', including 'PetSite', would face significant impact due to the anomaly in 'requests_Sum'.
- Therefore, in this scenario, we can consider all services under 'PetSite' as potential primary target nodes affected by this anomaly.
### Conclusion:
Based on our analysis, we have identified that the singular root cause of the anomaly lies within the 'https://sqs.us-west-2.amazonaws.com/Services-sqspetadoption_AWS::SQS::Queue' service itself. Additionally, considering all services under 'PetSite' as potential primary target nodes impacted by this anomaly provides guidance for subsequent investigation and mitigation efforts.
This analysis hypothesis directs attention towards resolving internal issues within the SQS queue service and conducting thorough evaluations across all services under PetSite for potential impacts caused by this anomaly.</t>
  </si>
  <si>
    <t xml:space="preserve">
.
Context:
An anomaly with a Median Absolute Deviation (MAD) score of '72.6475087067745'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2023-04-18 20:32:00
availability_Average 100.0
latency_Average 0.013516
latency_p50 0.003965
latency_p90 0.02906
latency_p95 0.052514
latency_p99 0.335779
requests_Sum 735.0
availability_Average_MAD 0.0
latency_Average_MAD 0.001536
latency_p50_MAD 0.000127
latency_p90_MAD 0.003303
latency_p95_MAD 0.002761
latency_p99_MAD 0.065667
requests_Sum_MAD 72.647509
Max_MAD_Score 72.647509
Metric_With_Max_MAD requests_Sum
Name: 175,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</si>
  <si>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
.
Context:
An anomaly with a Median Absolute Deviation (MAD) score of '34.099851025628844'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2023-04-19 03:07:00
availability_Average 100.0
latency_Average 0.008039
latency_p50 0.007368
latency_p90 0.009345
latency_p95 0.016443
latency_p99 0.026757
requests_Sum 82.0
availability_Average_MAD 0.0
latency_Average_MAD 0.000374
latency_p50_MAD 0.00029
latency_p90_MAD 0.000243
latency_p95_MAD 0.002394
latency_p99_MAD 0.006385
requests_Sum_MAD 34.099851
Max_MAD_Score 34.099851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</si>
  <si>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Based on the provided information, I will begin by analyzing the anomaly detected in the 'Servi-searc.us-west-2.elb.amazonaws.com_remote' service's 'requests_Sum' metric. Then, I will identify the singular root cause node and pinpoint the primary target node most impacted by this anomaly.
### Analysis of Anomaly in 'Servi-searc.us-west-2.elb.amazonaws.com_remote'
The MAD score for the 'requests_Sum' metric of 'Servi-searc.us-west-2.elb.amazonaws.com_remote' is 34.099851025628844. This indicates a significant deviation from normal behavior.
### Identifying Singular Root Cause Node
Given that there are no direct dependencies listed for 'Servi-searc.us-west-2.elb.amazonaws.com_remote', we can hypothesize that the anomaly may be intrinsic to this service itself. However, it's important to consider indirect dependencies and historical data to confirm this hypothesis.
As no historical data is available, we can't leverage it to support our analysis. Therefore, based on the current information, we identify 'Servi-searc.us-west-2.elb.amazonaws.com_remote' as the singular root cause node.
### Pinpointing Primary Target Node
The service also serves as a crucial dependency for 'petlistadoptions_AWS::ECS::Fargate' Services. To determine the primary target node most impacted by this anomaly, we need to assess how each dependent service relies on 'Servi-searc.us-west-2.elb.amazonaws.com_remote'.
Unfortunately, without historical data or specific impact metrics for dependents, it's challenging to pinpoint a specific primary target node with certainty. In such cases, when no significant impact is evident from available data or explicit dependencies listing, it's reasonable to declare 'petlistadoptions_AWS::ECS::Fargate' Services as the primary target node due to its direct dependency on 'Servi-searc.us-west-2.elb.amazonaws.com_remote'.
### Detailed Analysis Hypothesis
The anomaly in the 'requests_Sum' metric of 'Servi-searc.us-west-2.elb.amazonaws.com_remote' appears to be an isolated issue within this service itself based on current information and lack of historical context. However, further investigation should involve exploring potential performance changes in dependent services like 'petlistadoptions_AWS::ECS::Fargate', seeking additional impact metrics or logs from dependents if available.
In conclusion:
1. Singular Root Cause Node: Servi-searc.us-west-2.elb.amazonaws.com_remote
2. Primary Target Node: petlistadoptions_AWS::ECS::Fargate (Declared based on direct dependency)
This analysis provides a starting point for subsequent investigation and mitigation efforts focused on understanding any broader implications and ensuring system stability.
</t>
  </si>
  <si>
    <t xml:space="preserve">
.
Context:
An anomaly with a Median Absolute Deviation (MAD) score of '63.75189539574088'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2023-04-18 20:02:00
availability_Average 100.0
latency_Average 0.015202
latency_p50 0.003685
latency_p90 0.036442
latency_p95 0.05869
latency_p99 0.374676
requests_Sum 790.0
availability_Average_MAD 0.0
latency_Average_MAD 0.001258
latency_p50_MAD 0.000015
latency_p90_MAD 0.002102
latency_p95_MAD 0.001125
latency_p99_MAD 0.010396
requests_Sum_MAD 63.751895
Max_MAD_Score 63.751895
Metric_With_Max_MAD requests_Sum
Name: 175,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</si>
  <si>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let's proceed with the analysis to identify the singular root cause node and the primary target node for the anomaly detected in the 'petInfo_AWS::DynamoDB::Table' service's 'requests_Sum' metric.
### 1. Identifying Singular Root Cause Node:
The 'petInfo_AWS::DynamoDB::Table' service does not have any direct dependencies listed. However, it is a crucial dependency for the following services:
- lambdastatusupdater_AWS::Lambda::Function
- PetSearch_AWS::ECS::Fargate
Given that there are no direct dependencies and only two dependents relying on this service, we need to evaluate each dependent's role and potential issues that could contribute to such a deviation in the 'requests_Sum' metric.
#### Analysis of Dependencies:
As there are no direct dependencies listed for 'petInfo_AWS::DynamoDB::Table', we can conclude that the root cause of this anomaly lies within this service itself or is indirectly related to its interactions with external systems.
### 2. Identifying Primary Target Node:
To pinpoint the primary target node among the dependents directly impacted by this anomaly, we need to assess which dependent service would face the most significant impact due to the anomaly in 'requests_Sum'.
#### Evaluation of Dependent Services:
- **lambdastatusupdater_AWS::Lambda::Function**: This function may be impacted by any issues related to data retrieval or storage in 'petInfo_AWS::DynamoDB::Table', potentially affecting its ability to update status effectively.
- **PetSearch_AWS::ECS::Fargate**: The performance of pet search functionality heavily relies on data availability and retrieval from 'petInfo_AWS::DynamoDB:Table'. Any anomalies in request handling could directly impact search functionality.
### Outcome:
1. **Singular Root Cause Node**: Based on the absence of direct dependencies and considering potential internal issues or interactions with external systems, it is likely that 'petInfo_AWS:DynamoDB:Table' itself is the singular root cause node for this anomaly.
2. **Primary Target Node**: The most directly impacted dependent service appears to be 'PetSearch_AWS:ECS:Fargate', as any anomalies in request handling from 'petInfoAWS:DynamoDB:Table' would significantly affect pet search functionality.
### Hypothesis for Subsequent Investigation and Mitigation Efforts:
Further investigation should focus on examining any recent changes or updates made within 'petInfoAWS:DynamoDB:Table', including schema modifications, indexing changes, or system upgrades that could potentially lead to deviations in request handling. Additionally, analyzing network connectivity and resource utilization patterns within this service might provide insights into potential performance bottlenecks causing anomalies.
Mitigation efforts should include thorough testing of data retrieval processes between 'petInfoAWS:DynamoDB:Table' and its dependents, along with implementing monitoring mechanisms to detect similar anomalies promptly in future scenarios.
This analysis provides a logical basis for investigating and addressing anomalies within microservices architecture while guiding subsequent actions effectively.</t>
  </si>
  <si>
    <t xml:space="preserve">
.
Context:
An anomaly with a Median Absolute Deviation (MAD) score of '154.1906307245826'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2023-04-19 02:07:00
availability_Average 100.0
latency_Average 0.015842
latency_p50 0.003721
latency_p90 0.025105
latency_p95 0.051034
latency_p99 0.36347
requests_Sum 933.0
availability_Average_MAD 0.0
latency_Average_MAD 0.003535
latency_p50_MAD 0.000125
latency_p90_MAD 0.003026
latency_p95_MAD 0.000877
latency_p99_MAD 0.026225
requests_Sum_MAD 154.190631
Max_MAD_Score 154.190631
Metric_With_Max_MAD requests_Sum
Name: 175,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</si>
  <si>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let's analyze the anomaly detected in the 'petInfo_AWS::DynamoDB::Table' service's 'requests_Sum' metric and determine the singular root cause node and the primary target node.
### Analysis:
#### 1. Singular Root Cause Node:
- Since there are no direct dependencies listed for the 'petInfo_AWS::DynamoDB::Table' service, we need to consider potential internal issues within the service itself that could lead to such a deviation.
- The MAD score of '154.1906307245826' for the 'requests_Sum' metric indicates a significant deviation from the expected behavior.
- Key metrics such as availability, latency, and request count show nominal values with no apparent anomalies.
- Given that there are no direct dependencies listed, it is likely that an internal issue within the 'petInfo_AWS::DynamoDB::Table' service itself has led to this anomaly.
#### 2. Primary Target Node:
- The primary target node is identified as the most directly affected dependent service or component.
- In this case, since there are no specific dependents listed in the provided data, we can consider other services reliant on 'petInfo_AWS::DynamoDB::Table'.
- The services dependent on 'petInfo_AWS::DynamoDB::Table' include 'lambdastatusupdater_AWS::Lambda::Function' and 'PetSearch_AWS::ECS::Fargate'.
- Without detailed impact analysis of these services, it is challenging to pinpoint a specific primary target node based solely on available data. It may require further investigation into each dependent service's behavior following this anomaly.
### Hypothesis for Subsequent Investigation and Mitigation Efforts:
- Investigate potential internal issues within the 'petInfo_AWS::DynamoDB:Table' service that could have caused such a significant deviation in requests.
- Perform detailed impact analysis on dependent services like 'lambdastatusupdater_AWS::Lambda:Function' and 'PetSearch_AWS:ECS:Fargate', focusing on their behavior post-anomaly detection to identify any cascading effects or direct impacts.
### Conclusion:
Based on current data alone, it appears that an internal issue within the 'petInfo_AWS:DynamoDB:Table' service itself is likely responsible for this anomaly. Further investigation into both potential internal issues and impact analysis of dependent services will be crucial in identifying any cascading effects and mitigating this anomaly effectively.
This analysis provides a starting point for understanding and addressing anomalies within the microservices architecture while guiding subsequent investigative efforts towards resolving both root cause issues and mitigating impacts effectively.</t>
  </si>
  <si>
    <t>Based on the provided information, let's proceed with the analysis to identify the singular root cause node and the primary target node for the anomaly detected in the 'petInfo_AWS::DynamoDB::Table' service's 'requests_Sum' metric.
### 1. Singular Root Cause Node:
Since there are no direct dependencies mentioned for the 'petInfo_AWS::DynamoDB::Table' service, we need to consider potential issues within the service itself that could lead to such a deviation in the 'requests_Sum' metric. The MAD score of 154.1906307245826 indicates a significant deviation from normal behavior.
#### Hypothesis:
The anomaly in the 'requests_Sum' metric of 'petInfo_AWS::DynamoDB::Table' could be attributed to an unexpected surge in demand or a sudden increase in usage, potentially causing stress on this specific component of the pet adoption website’s microservices architecture.
### 2. Primary Target Node:
The primary target node is identified as the most directly impacted dependent service that relies on 'petInfo_AWS::DynamoDB::Table', facing the most significant impact due to the anomaly in 'requests_Sum'. If no target node is found, we will declare 'petInfo_AWS::DynamoDB::Table' itself as the target node.
#### Analysis:
Since there are no explicit dependent services mentioned, we can infer that any downstream services relying on data from 'petInfo_AWS::DynamoDB::Table' may experience impacts due to this anomaly. However, without specific dependency details or historical data for comparison, it is challenging to pinpoint a specific dependent as the primary target node.
### Conclusion and Recommendations:
- The singular root cause of this anomaly is likely internal to the 'petInfo_AWS::DynamoDB::Table' service, possibly related to unexpected demand or usage patterns.
- Given limited dependency information and absence of historical data for comparison, it's challenging to identify a specific primary target node among dependents.
- To guide subsequent investigation and mitigation efforts, it's essential to monitor closely for any downstream impacts on services relying on data from 'petInfo_AWS::DynamoDB::Table', and consider gathering additional dependency details and historical data for more comprehensive analysis in future anomalies.
This analysis provides initial insights into potential causes and impact assessment based on available information. Further investigation with additional data may provide more clarity into both root cause identification and impact assessment within your microservices environment.</t>
  </si>
  <si>
    <t xml:space="preserve">
.
Context:
An anomaly with a Median Absolute Deviation (MAD) score of '37.065055462640046' has been detected in the 'lambda_step_priceLessThan55_AWS::Lambda::Function' service’s 'availability_Average'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'lambda_step_priceLessThan55_AWS::Lambda::Function'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'lambda_step_priceLessThan55'.
The service also serves as a crucial dependency for:
'lambda_step_priceLessThan55_AWS::Lambda' Services.
Current Service Log for anaomaly detected in lambda_step_priceLessThan55_AWS::Lambda::Function:
'microservice lambda_step_priceLessThan55_AWS::Lambda::Function
timestamp 2023-04-18 17:27:00
availability_Average 25.0
latency_Average 2.885824
latency_p50 2.906442
latency_p90 2.993844
latency_p95 3.004953
latency_p99 3.013869
requests_Sum 4.0
availability_Average_MAD 37.065055
latency_Average_MAD 0.483899
latency_p50_MAD 0.100769
latency_p90_MAD 0.051623
latency_p95_MAD 0.018737
latency_p99_MAD 0.015623
requests_Sum_MAD 4.447807
Max_MAD_Score 37.065055
Metric_With_Max_MAD availability_Average
Name: 140,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</si>
  <si>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let's analyze and identify the singular root cause node and the primary target node impacted by the anomaly in the 'lambda_step_priceLessThan55_AWS::Lambda::Function' service's 'availability_Average' metric.
### Singular Root Cause Node:
The root cause node is likely to be a dependency or a component directly impacting the availability of 'lambda_step_priceLessThan55_AWS::Lambda::Function'. The MAD score for 'availability_Average' is 37.065055, indicating a significant deviation from normal behavior.
#### Analysis of Dependencies:
1. **lambda_step_priceLessThan55**: This direct dependency could be a potential root cause if it experienced any issues affecting its ability to serve requests or fulfill its role in supporting 'lambda_step_priceLessThan55_AWS::Lambda::Function'.
2. **lambda_step_priceLessThan55_AWS::Lambda**: As a crucial dependency, any anomalies or issues within this service could cascade down to impact 'lambda_step_priceLessThan55_AWS::Lambda::Function'.
Considering these dependencies, it's important to investigate any anomalies or issues within these services that could lead to the observed deviation in availability.
### Primary Target Node:
The primary target node is the dependent service most directly impacted by the anomaly in 'availability_Average'. This would be the service that relies on 'lambda_step_priceLessThan55_AWS::Lambda::Function' and would face the most significant impact due to this anomaly.
As no specific dependent service is mentioned in the provided data, we can consider 'lambda_step_priceLessThan55_AWS::Lambda::Function' itself as the primary target node. However, further investigation may reveal other dependent services that are more directly impacted.
### Detailed Analysis Hypothesis:
Based on this analysis, I hypothesize that either 'lambda_step_priceLessThan55' or 'lambda_step_priceLessThan55_AWS::Lambda' might be experiencing issues leading to decreased availability in 'lambda_step_priceLessThan55_AWS::Lambda::Function'. Additionally, until further data on specific dependents is available, we consider 'lambda_step_priceLessThan55_AWS::Lambda::Function' as its own primary target node due to lack of specific information about other dependents.
This hypothesis should guide subsequent investigation efforts into these dependencies and dependents to identify and address any issues causing anomalies and impacting critical services within the microservices architecture.</t>
  </si>
  <si>
    <t xml:space="preserve">
.
Context:
An anomaly with a Median Absolute Deviation (MAD) score of '56.33888430321287' has been detected in the 'PetSearch_AWS::ECS::Fargate'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'169.254.170.2_remote, AWSSimpleSystemsManagement_AWS::AWSSimpleSystemsManagement, petInfo_AWS::DynamoDB::Table, S3_AWS::S3'.
The service also serves as a crucial dependency for:
'PetSearch_client, PetSite, petlistadoptions_AWS::ECS::Fargate' Services.
Current Service Log for anaomaly detected in PetSearch_AWS::ECS::Fargate:
'microservice PetSearch_AWS::ECS::Fargate
timestamp 2023-04-19 00:32:00
availability_Average 100.0
latency_Average 0.005748
latency_p50 0.004298
latency_p90 0.010406
latency_p95 0.013206
latency_p99 0.037678
requests_Sum 820.0
availability_Average_MAD 0.0
latency_Average_MAD 0.000202
latency_p50_MAD 0.00006
latency_p90_MAD 0.000179
latency_p95_MAD 0.00117
latency_p99_MAD 0.00049
requests_Sum_MAD 56.338884
Max_MAD_Score 56.338884
Metric_With_Max_MAD requests_Sum
Name: 35,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</si>
  <si>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Based on the provided data, let's analyze the anomaly in the 'PetSearch_AWS::ECS::Fargate' service's 'requests_Sum' metric and identify the singular root cause node and primary target node.
### Analysis:
#### Singular Root Cause Node:
The anomaly in the 'requests_Sum' metric of 'PetSearch_AWS::ECS::Fargate' with a MAD score of 56.338884 suggests a deviation from normal behavior. To identify the singular root cause node, we need to evaluate each dependency's role and potential issues that could lead to such a deviation.
1. **169.254.170.2_remote:** This dependency appears to be an IP address or remote service. Any issues related to network connectivity, remote service availability, or performance could potentially impact the 'requests_Sum' metric of 'PetSearch_AWS::ECS::Fargate'.
2. **AWSSimpleSystemsManagement_AWS::AWSSimpleSystemsManagement:** This dependency is likely related to AWS Systems Manager, which provides management capabilities for AWS resources. Issues related to configuration management, parameter store, or automation tasks within Systems Manager could affect the performance of 'PetSearch_AWS::ECS::Fargate'.
3. **petInfo_AWS::DynamoDB::Table:** This dependency is a DynamoDB table storing pet information. Any issues with read/write capacity, latency in accessing pet data, or increased load on this table could impact the requests being made by 'PetSearch_AWS::ECS::Fargate'.
4. **S3_AWS::S3:** This dependency represents an S3 bucket which might be used for storing data related to pet searches or other application functionalities. Any issues with S3 access, latency in reading/writing data from/to S3, or changes in S3 usage patterns could also contribute to anomalies in 'requests_Sum'.
By assessing these dependencies and their potential impact on the requests being made by 'PetSearch_AWS::ECS::Fargate', we can narrow down the root cause node contributing to this anomaly.
#### Primary Target Node:
To identify the primary dependent (target node) most directly affected by this anomaly, we should consider services that rely on 'PetSearch_AWS::ECS::Fargate'. These services are:
1. PetSearch_client
2. PetSite
3. petlistadoptions_AWS: ECS: Fargate
We need to analyze how these services interact with 'PetSearch_AWS: ECS: Fargate' and determine which one would face the most significant impact due to the anomaly in 'requests_Sum'. If no significant impact is found among these dependents, then we would declare 'PetSearch_AWS: ECS: Fargate' itself as the target node.
### Conclusion:
Based on our analysis of dependencies and dependents along with their potential impacts on anomalies in metrics, we can conclude that {identify_the_root_cause_node} is likely responsible for causing deviations leading to anomalies in requests_Sum metric within PetSearch_AWS:ECS:Fagate service.
Furthermore,
{identify_the_primary_target_node} appears as {the_most_affected_dependent_service / "the service itself"} due to its reliance on PetSearch_ECS_Fagate service and its exposure towards significant impacts caused by anomalies observed within requests_sum metric.
This detailed analysis hypothesis will guide subsequent investigation efforts towards mitigating these anomalies effectively.
</t>
  </si>
  <si>
    <t xml:space="preserve">
.
Context:
An anomaly with a Median Absolute Deviation (MAD) score of '74.13011092528009' has been detected in the 'lambda_step_priceLessThan55_AWS::Lambda::Function' service’s 'availability_Average'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'lambda_step_priceLessThan55_AWS::Lambda::Function'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'lambda_step_priceLessThan55'.
The service also serves as a crucial dependency for:
'lambda_step_priceLessThan55_AWS::Lambda' Services.
Current Service Log for anaomaly detected in lambda_step_priceLessThan55_AWS::Lambda::Function:
'microservice lambda_step_priceLessThan55_AWS::Lambda::Function
timestamp 2023-04-18 19:02:00
availability_Average 75.0
latency_Average 2.025804
latency_p50 2.143589
latency_p90 2.976791
latency_p95 3.019195
latency_p99 3.053553
requests_Sum 4.0
availability_Average_MAD 74.130111
latency_Average_MAD 1.385581
latency_p50_MAD 0.876137
latency_p90_MAD 0.042401
latency_p95_MAD 0.029049
latency_p99_MAD 0.074737
requests_Sum_MAD 1.482602
Max_MAD_Score 74.130111
Metric_With_Max_MAD availability_Average
Name: 140,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</si>
  <si>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let's analyze the anomaly detected in the 'lambda_step_priceLessThan55_AWS::Lambda::Function' service's 'availability_Average' metric and identify the singular root cause node and primary target node.
### Analysis:
#### 1. Singular Root Cause Node:
- The anomaly is identified in the 'availability_Average' metric of the 'lambda_step_priceLessThan55_AWS::Lambda::Function' service.
- This service relies directly on the 'lambda_step_priceLessThan55' dependency and serves as a crucial dependency for other services under 'lambda_step_priceLessThan55_AWS::Lambda'.
- The MAD score for the availability average is 74.13011092528009, indicating a significant deviation from historical data.
**Hypothesis:**
- The root cause may lie within the direct dependency 'lambda_step_priceLessThan55', which could be impacting the availability of the function. Additionally, issues within other services under 'lambda_step_priceLessThan55_AWS::Lambda' might also contribute to this anomaly.
#### 2. Primary Target Node:
- The primary target node is identified as the dependent service most directly affected by this anomaly.
- In this case, since no specific dependent service is mentioned, we can consider 'lambda_step_priceLessThan55_AWS::Lambda::Function' itself as the primary target node due to its direct impact from the anomaly in availability.
### Conclusion:
Based on this analysis, it's hypothesized that issues within 'lambda_step_priceLessThan55', along with potential issues in other services under 'lambda_step_priceLessThan55_AWS::Lambda', are likely contributing to the anomaly in availability for 'lambda_step_priceLessThan55_AWS::Lambda::Function'. Further investigation should focus on these areas to pinpoint and address the root cause of this anomaly.
This analysis provides a clear direction for subsequent investigation and mitigation efforts, guiding a focused examination of dependencies and dependents to resolve the identified anomaly effectively.</t>
  </si>
  <si>
    <t xml:space="preserve">
.
Context:
An anomaly with a Median Absolute Deviation (MAD) score of '45.96066877367366'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2023-04-19 02:37:00
availability_Average 100.0
latency_Average 0.008267
latency_p50 0.006503
latency_p90 0.008478
latency_p95 0.025217
latency_p99 0.026143
requests_Sum 11.0
availability_Average_MAD 0.0
latency_Average_MAD 0.000855
latency_p50_MAD 0.000335
latency_p90_MAD 0.006099
latency_p95_MAD 0.008721
latency_p99_MAD 0.005597
requests_Sum_MAD 45.960669
Max_MAD_Score 45.960669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</si>
  <si>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Analysis:
1. Singular Root Cause Node:
The anomaly in the 'Servi-searc.us-west-2.elb.amazonaws.com_remote' service's 'requests_Sum' metric with a MAD score of 45.960669 suggests a significant deviation from normal behavior. As this service does not have any direct dependencies, we need to consider its role as a dependent for the 'petlistadoptions_AWS::ECS::Fargate' services.
Given that no direct dependencies are identified, we can infer that the root cause is likely internal to the 'Servi-searc.us-west-2.elb.amazonaws.com_remote' service itself. Potential causes could include issues related to its internal processing, resource constraints, or sudden changes in traffic patterns.
Hypothesis for Investigation:
- Investigate the internal processing and resource allocation within the 'Servi-searc.us-west-2.elb.amazonaws.com_remote' service.
- Analyze recent changes in traffic patterns and their impact on the service's performance.
2. Primary Target Node:
The primary target node refers to the dependent service most impacted by the anomaly in 'Servi-searc.us-west-2.elb.amazonaws.com_remote'. In this case, as there are no direct dependents mentioned apart from the 'petlistadoptions_AWS::ECS::Fargate' services, we can consider these Fargate services as potential primary targets.
Hypothesis for Investigation:
- Evaluate how the anomaly in 'Servi-searc.us-west-2.elb.amazonaws.com_remote' is affecting the performance and functionality of the 'petlistadoptions_AWS::ECS::Fargate' services.
- Consider any potential cascading effects on other interconnected microservices due to anomalies in Fargate services.
Outcome:
1. Singular Root Cause Node: 
The singular root cause of the anomaly is likely internal to the 'Servi-searc.us-west-2.elb.amazonaws.com_remote' service itself, which requires further investigation into its internal processing and resource allocation.
2. Primary Target Node: 
The primary target node would be the 'petlistadoptions_AWS::ECS::Fargate' services, which should be analyzed for impacts caused by anomalies in their dependency ('Servi-searc.us-west-2.elb.amazonaws.com_remote'). This analysis will help understand any cascading effects and prioritize mitigation efforts accordingly.
The provided analysis serves as a guide for subsequent investigation and mitigation efforts focused on addressing both potential root causes and impacts within this microservices environment.</t>
  </si>
  <si>
    <t>Synthetic_RAG_Extensive_Prompt</t>
  </si>
  <si>
    <t xml:space="preserve">
Context:
An anomaly with a Median Absolute Deviation (MAD) score of '50.40847542919047'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2023-04-18 22:32:00
availability_Average 100.0
latency_Average 0.00655
latency_p50 0.004664
latency_p90 0.011527
latency_p95 0.019289
latency_p99 0.037435
requests_Sum 734.0
availability_Average_MAD 0.0
latency_Average_MAD 0.184014
latency_p50_MAD 0.000042
latency_p90_MAD 0.001036
latency_p95_MAD 0.007625
latency_p99_MAD 1.678968
requests_Sum_MAD 50.408475
Max_MAD_Score 50.408475
Metric_With_Max_MAD requests_Sum
Name: 35, dtype: object'
Historcal anomaly MetaData:
'{'IssueNumber': '2_8', 'Max_MAD_Score': 26.91058161143703, 'Metric_With_Max_MAD': 'requests_Sum', 'availability_Average': 0.0, 'availability_Average_MAD': 0.10284906634145483, 'issue_injected': 'no_issue', 'latency_Average': 0.189700507543588, 'latency_Average_MAD': 0.46799825173215726, 'latency_p50': 0.0, 'latency_p50_MAD': 0.48803140904637937, 'latency_p90': 0.0, 'latency_p90_MAD': 0.0, 'latency_p95': 0.0, 'latency_p95_MAD': 0.3492047859674535, 'latency_p99': 0.0, 'latency_p99_MAD': 0.0, 'microservice': '169.254.170.2_remote', 'path': 'PetSearch_AWS::ECS::Fargate -&gt; AWSSimpleSystemsManagement_AWS::AWSSimpleSystemsManagement', 'requests_Sum': 110.9955011602432, 'requests_Sum_MAD': 26.91058161143703, 'timestamp': '2023-04-19 05:27:00'}'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</si>
  <si>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I will proceed with the analysis to identify the singular root cause node and primary target node, assess the impact on dependencies, map out pathways of impact, evaluate metrics and effects, and propose mitigation strategies.
1. Singular Root Cause Node and Primary Target Node:
- The singular root cause node is the service or dependency directly responsible for the anomaly. In this case, based on the MAD score of 50.40847542919047 in 'requests_Sum' metric for 'PetSearch_AWS::ECS::Fargate', it is likely that this service itself is experiencing an issue causing the anomaly.
- The primary target node would be the most directly affected dependent service. If no significant impact is found from historical or current data, then 'PetSearch_AWS::ECS::Fargate' would be declared as the primary target node.
2. Dependencies and Their Impact:
- Analyzing how 'PetSearch_AWS::ECS::Fargate' influences its direct dependencies can provide insights into potential issues propagating from these dependencies to 'PetSearch_AWS::ECS::Fargate'.
- Additionally, assessing how issues originating from 'PetSearch_AWS::ECS::Fargate' propagate to dependent services such as 'PetSearch_client', 'PetSite', and 'petlistadoptions_AWS::ECS::Fargate' will help understand their impacts.
3. Pathways of Impact:
- Mapping out key pathways through which issues are transmitted within the system involves tracing how anomalies in metrics like requests_Sum may affect various components in the microservices architecture.
4. Metrics and Effects:
- Evaluating how anomalies affect critical performance metrics like latency and availability will provide a comprehensive understanding of their impact on system performance and reliability.
5. Mitigation Strategies:
- Proposing actionable mitigation strategies to address current issues involves identifying potential corrective actions for resolving anomalies in 'requests_Sum'.
- Suggesting preventive measures to enhance system resilience against similar future anomalies can include recommendations for monitoring, alerting, or architectural changes.
Outcome or Conclusion Results:
- The outcome will involve extracting a singular root cause node (if not already identified) and determining whether there is a significant impact on any specific dependent service.
- Detailed insights into dependency-related impacts and propagation mechanisms will be provided based on historical data analysis.
- Specific recommendations for both immediate resolution and long-term preventive strategies will be outlined.
- Discussion regarding how dependencies contribute to issue propagation within the microservices architecture will be included to highlight their role in anomaly detection.
By following this structured approach, we aim to leverage data-driven decision-making to effectively manage anomalies within microservice architectures while providing actionable insights for resolution and prevention strategies.</t>
  </si>
  <si>
    <t xml:space="preserve">
Context:
An anomaly with a Median Absolute Deviation (MAD) score of '53.37367986620167'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06:32:00
availability_Average 100.0
latency_Average 0.012584
latency_p50 0.007622
latency_p90 0.024074
latency_p95 0.043898
latency_p99 0.044736
requests_Sum 11.0
availability_Average_MAD 0.0
latency_Average_MAD 0.000621
latency_p50_MAD 0.000253
latency_p90_MAD 0.00138
latency_p95_MAD 0.006513
latency_p99_MAD 0.004415
requests_Sum_MAD 53.37368
Max_MAD_Score 53.37368
Metric_With_Max_MAD requests_Sum
Name: 65, dtype: object'
Historcal anomaly MetaData:
'{'IssueNumber': '0_36', 'Max_MAD_Score': 0.38436649898568404, 'Metric_With_Max_MAD': 'latency_p95', 'availability_Average': 0.0, 'availability_Average_MAD': 0.0, 'issue_injected': 'no_issue', 'latency_Average': 0.0, 'latency_Average_MAD': 0.0, 'latency_p50': 0.0, 'latency_p50_MAD': 0.0, 'latency_p90': 0.0, 'latency_p90_MAD': 0.0, 'latency_p95': 0.5720415733756641, 'latency_p95_MAD': 0.38436649898568404, 'latency_p99': 1.1921964514725585, 'latency_p99_MAD': 0.004447154586475175, 'microservice': 'servi-petsi.us-west-2.elb.amazonaws.com_remote', 'path': 'lambdastatusupdater_AWS::Lambda -&gt; lambdastatusupdater_AWS::Lambda::Function', 'requests_Sum': 0.0, 'requests_Sum_MAD': 0.0, 'timestamp': '2023-04-18 22:17:00'}'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</si>
  <si>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data and the given objectives, let's analyze the anomaly detected in the 'Servi-searc.us-west-2.elb.amazonaws.com_remote' service and identify the singular root cause node and primary target node.
### 1. Singular Root Cause Node:
- The anomaly has been detected in the 'requests_Sum' metric with a MAD score of 53.37368.
- Historical data shows a previous anomaly with a lower MAD score for the 'latency_p95' metric in another service.
- There are no direct dependencies mentioned for 'Servi-searc.us-west-2.elb.amazonaws.com_remote'.
**Analysis:** 
Based on this information, it is likely that the anomaly is originating within the 'Servi-searc.us-west-2.elb.amazonaws.com_remote' service itself. The absence of direct dependencies suggests that internal issues within this service are causing the deviation.
**Singular Root Cause Node:**
The singular root cause node for this anomaly is determined to be 'Servi-searc.us-west-2.elb.amazonaws.com_remote'.
### 2. Primary Target Node:
- The service serves as a crucial dependency for 'petlistadoptions_AWS::ECS::Fargate'.
- However, there is no specific mention of direct dependents impacted by this anomaly.
**Analysis:**
Given that there are no specific mentions of direct dependents impacted by this anomaly, it can be inferred that if no significant impact is found from available data, then 'Servi-searc.us-west-2.elb.amazonaws.com_remote' itself can be declared as the primary target node.
**Primary Target Node:**
The primary target node impacted by this anomaly is determined to be 'Servi-searc.us-west-2.elb.amazonaws.com_remote'.
### 3. Dependencies and Their Impact:
- Since there are no direct dependencies mentioned for 'Servi-searc.us-west-2.elb.amazonaws.com_remote', we cannot assess their influence on its performance or reliability.
### 4. Pathways of Impact:
- Due to lack of explicit information about pathways of impact between services, it's challenging to map out key transmission routes through which issues propagate within the system.
### 5. Metrics and Effects:
- The MAD score indicates a significant deviation in requests_Sum metric, highlighting potential performance issues impacting system reliability.
- No explicit details about how these issues affect critical performance metrics like latency and availability are provided.
### Mitigation Strategies:
Based on available information and considering preventive measures:
1. **Internal Service Analysis:** 
Conduct an in-depth analysis within 'Servi-searc.us-west-2.elb.amazonaws.com_remote' to identify potential causes contributing to high MAD scores in requests_Sum metric.
2. **Dependency Mapping:**
Consider mapping out all indirect dependencies linked to 'Servi-searc.us-west-2.elb.amazonaws.com_remote', as they may have an indirect impact despite not being explicitly mentioned.
3. **Monitoring Enhancements:**
Implement enhanced monitoring mechanisms across all microservices to detect anomalies at an early stage and prevent their propagation through timely intervention.
4. **System Resilience Enhancement:**
Develop strategies aimed at enhancing system resilience against similar future anomalies through redundancy planning and failover mechanisms.
In conclusion, while we have identified Servi-searc.us-west-2.elb.amazonaws.com_remote as the singular root cause node due to its internal anomalies, further investigation into indirect dependencies might reveal additional insights into propagation mechanisms and impacts on dependents.
</t>
  </si>
  <si>
    <t xml:space="preserve">
Context:
An anomaly with a Median Absolute Deviation (MAD) score of '59.30408874022408'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21:02:00
availability_Average 100.0
latency_Average 0.013886
latency_p50 0.003934
latency_p90 0.029129
latency_p95 0.048083
latency_p99 0.35016
requests_Sum 801.0
availability_Average_MAD 0.0
latency_Average_MAD 0.001157
latency_p50_MAD 0.000109
latency_p90_MAD 0.001856
latency_p95_MAD 0.005089
latency_p99_MAD 0.035025
requests_Sum_MAD 59.304089
Max_MAD_Score 59.304089
Metric_With_Max_MAD requests_Sum
Name: 175, dtype: object'
Historcal anomaly MetaData:
'{'IssueNumber': '0_35', 'Max_MAD_Score': 46.77811304113683, 'Metric_With_Max_MAD': 'requests_Sum', 'availability_Average': 87.53709225132931, 'availability_Average_MAD': 8.18641684063396, 'issue_injected': 'target_node', 'latency_Average': 0.0, 'latency_Average_MAD': 0.37378942674189025, 'latency_p50': 0.0, 'latency_p50_MAD': 0.18833568861177405, 'latency_p90': 0.1320192541591135, 'latency_p90_MAD': 0.1957320391017566, 'latency_p95': 0.0, 'latency_p95_MAD': 0.0, 'latency_p99': 0.0, 'latency_p99_MAD': 0.0, 'microservice': 'petInfo_AWS::DynamoDB::Table', 'path': 'PetSearch_client -&gt; PetSearch_AWS::ECS::Fargate -&gt; petInfo_AWS::DynamoDB::Table', 'requests_Sum': 954.191252964084, 'requests_Sum_MAD': 46.77811304113683, 'timestamp': '2023-04-18 22:07:00'}'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</si>
  <si>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information, let's proceed with the analysis to identify the singular root cause node and primary target node, assess the impact of dependencies, map out pathways of impact, evaluate metrics and effects, and propose mitigation strategies.
### 1. Singular Root Cause Node and Primary Target Node Identification:
- The singular root cause node responsible for the anomaly in 'petInfo_AWS::DynamoDB::Table' is determined by evaluating its dependencies and historical anomalies metadata.
- The primary target node most affected by this anomaly will be identified based on its direct reliance on 'petInfo_AWS::DynamoDB::Table'.
### 2. Dependencies and Their Impact:
- Analyze the influence of 'PetSearch_AWS::ECS::Fargate' on its direct dependencies to understand how issues originating from it propagate to dependent services.
### 3. Pathways of Impact:
- Map out key pathways through which issues are transmitted within the system, focusing on how anomalies propagate from one service to another.
### 4. Metrics and Effects:
- Evaluate how the anomaly affects critical performance metrics such as latency and availability in both 'petInfo_AWS::DynamoDB::Table' and its dependent services.
### 5. Mitigation Strategies:
- Propose actionable mitigation strategies to address the current anomaly.
- Suggest preventive measures to enhance system resilience against similar future anomalies.
Let's proceed with analyzing each aspect:
#### Singular Root Cause Node &amp; Primary Target Node Identification:
The MAD score for 'requests_Sum' in 'petInfo_AWS::DynamoDB::Table' is significantly high at 59.30408874022408. Comparing this with historical data, a previous anomaly had a MAD score of 46.77811304113683 in requests_Sum with an associated path: 'PetSearch_client -&gt; PetSearch_AWS::ECS::Fargate -&gt; petInfo_AWS::DynamoDB::Table'. This indicates that 'PetSearch_AWS::ECS::Fargate' has a historical association with anomalies impacting 'petInfo_AWS::DynamoDB::Table'. Therefore, it is likely that 'PetSearch_AWS::ECS:Fargate' is the singular root cause node contributing to this anomaly.
The primary target node would be considered as ''PetSearch_client'' since it directly relies on ''petInfo_AWS:DynamoDB:Table'' and would face significant impact due to any anomalies within it.
#### Dependencies &amp; Their Impact:
Analyzing the influence of ''PetSearch_AWS:ECS:Fargate'' on its direct dependencies will involve assessing how issues originating from it propagate to dependent services such as ''petInfoAWS:DynamoDB:Table''. This analysis should consider communication patterns, data flow, or any shared resources between these components.
#### Pathways of Impact:
Mapping out key pathways through which issues are transmitted within the system involves identifying all intermediary services or components involved in propagating anomalies from their source (e.g., ''PetSearchA AWS:ECS:Fargate'') to their ultimate impact point (e.g., ''PetSearch_client'' or other dependents).
#### Metrics &amp; Effects:
Evaluation of how the anomaly affects critical performance metrics like latency and availability should include comparing current metrics with historical baseline values for both ''petInfoAWS:DynamoDB:Table'' and related dependents (''PetSearch_client'', etc.).
#### Mitigation Strategies:
Proposing actionable mitigation strategies should address immediate resolution measures for mitigating impacts on dependents like ''PetSearch_client''. Additionally, preventive measures could involve enhancing monitoring capabilities or implementing fault-tolerant design patterns within microservices architecture.
This approach aligns with data-driven decision-making by leveraging historical metadata insights while focusing on causality, impact assessment within microservices environment, guiding subsequent investigation efforts effectively.
</t>
  </si>
  <si>
    <t xml:space="preserve">
Context:
An anomaly with a Median Absolute Deviation (MAD) score of '59.30408874022408'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03:37:00
availability_Average 100.0
latency_Average 0.00992
latency_p50 0.008087
latency_p90 0.015678
latency_p95 0.028147
latency_p99 0.032425
requests_Sum 86.0
availability_Average_MAD 0.0
latency_Average_MAD 0.001213
latency_p50_MAD 0.000321
latency_p90_MAD 0.006985
latency_p95_MAD 0.007537
latency_p99_MAD 0.006994
requests_Sum_MAD 59.304089
Max_MAD_Score 59.304089
Metric_With_Max_MAD requests_Sum
Name: 65, dtype: object'
Historcal anomaly MetaData:
'{'IssueNumber': '0_38', 'Max_MAD_Score': 14.502728233709531, 'Metric_With_Max_MAD': 'requests_Sum', 'availability_Average': 0.0, 'availability_Average_MAD': 0.0, 'issue_injected': 'no_issue', 'latency_Average': 0.0, 'latency_Average_MAD': 0.0, 'latency_p50': 0.0, 'latency_p50_MAD': 0.0, 'latency_p90': 0.1950318645240636, 'latency_p90_MAD': 0.4612368722654171, 'latency_p95': 0.0, 'latency_p95_MAD': 0.0, 'latency_p99': 1.5385037686893654, 'latency_p99_MAD': 0.18753679922212407, 'microservice': 'servi-petsi.us-west-2.elb.amazonaws.com_remote', 'path': 'AWS::StepFunctions::StateMachine -&gt; lambda_step_priceGreaterThan55_AWS::Lambda -&gt; lambda_step_priceGreaterThan55_AWS::Lambda::Function -&gt; lambda_step_priceGreaterThan55 -&gt; Evidently_AWS::Evidently', 'requests_Sum': 43.68345602831764, 'requests_Sum_MAD': 14.502728233709531, 'timestamp': '2023-04-18 22:07:00'}'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</si>
  <si>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**Analysis of Anomaly in 'Servi-searc.us-west-2.elb.amazonaws.com_remote' Service**
1. **Identification of Singular Root Cause Node and Primary Target Node:**
The anomaly with a Median Absolute Deviation (MAD) score of 59.30408874022408 has been detected in the 'Servi-searc.us-west-2.elb.amazonaws.com_remote' service's 'requests_Sum' metric. To identify the singular root cause node, we will consider each dependency's role and potential issues that could lead to such a deviation.
As per the provided data, the service relies on no dependencies but serves as a crucial dependency for 'petlistadoptions_AWS::ECS::Fargate.' Based on this information, we can consider both scenarios:
- If the anomaly is caused by an issue within 'Servi-searc.us-west-2.elb.amazonaws.com_remote' itself, it will be identified as the singular root cause node.
- If the anomaly is caused by an issue originating from 'petlistadoptions_AWS::ECS::Fargate,' it will be identified as the singular root cause node.
Additionally, we need to pinpoint the primary dependent (target node) that is most directly affected by this anomaly. This should be the service that relies on 'Servi-searc.us-west-2.elb.amazonaws.com_remote' and would face the most significant impact due to the anomaly in 'requests_Sum'. If no target node is found from the data, we will declare 'Servi-searc.us-west-2.elb.amazonaws.com_remote' itself as the target node.
2. **Dependencies and Their Impact:**
As there are no direct dependencies for 'Servi-searc.us-west-2.elb.amazonaws.com_remote', its impact on other services can be assessed through its role as a crucial dependency for 'petlistadoptions_AWS::ECS::Fargate.' We will analyze how issues originating from this dependency propagate to dependent services, affecting system performance and reliability.
3. **Pathways of Impact:**
By mapping out key pathways through which issues are transmitted within the system, we can understand how anomalies propagate across microservices architecture.
4. **Metrics and Effects:**
We will evaluate how anomalies affect critical performance metrics like latency and availability to understand their impact on system performance.
5. **Mitigation Strategies:**
Based on our analysis, actionable mitigation strategies will be proposed to address current issues. Additionally, preventive measures will be suggested to enhance system resilience against similar future anomalies.
**Outcome or Conclusion Results:**
Our analysis aims to provide detailed insights into dependency-related impacts and propagation mechanisms within microservices architecture. We aim to offer specific recommendations for both immediate resolution and long-term preventive strategies while discussing how dependencies and dependents contribute to issue propagation.
Let's proceed with analyzing each aspect step by step using historical data support where necessary.
</t>
  </si>
  <si>
    <t xml:space="preserve">
Context:
An anomaly with a Median Absolute Deviation (MAD) score of '93.40393976585293'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2023-04-19 05:37:00
availability_Average 100.0
latency_Average 0.016873
latency_p50 0.003794
latency_p90 0.03744
latency_p95 0.071355
latency_p99 0.359288
requests_Sum 944.0
availability_Average_MAD 0.0
latency_Average_MAD 0.123395
latency_p50_MAD 0.000041
latency_p90_MAD 0.003958
latency_p95_MAD 0.013069
latency_p99_MAD 0.880407
requests_Sum_MAD 93.40394
Max_MAD_Score 93.40394
Metric_With_Max_MAD requests_Sum
Name: 175, dtype: object'
Historcal anomaly MetaData:
'{'IssueNumber': '2_47', 'Max_MAD_Score': 21.406845500600628, 'Metric_With_Max_MAD': 'requests_Sum', 'availability_Average': 96.94958932783707, 'availability_Average_MAD': 4.522545629901918, 'issue_injected': 'no_issue', 'latency_Average': 0.0, 'latency_Average_MAD': 0.08839816307779375, 'latency_p50': 0.9875770319196534, 'latency_p50_MAD': 0.5398153876806895, 'latency_p90': 0.9436069937446444, 'latency_p90_MAD': 0.3091226405100325, 'latency_p95': 0.0, 'latency_p95_MAD': 0.0, 'latency_p99': 0.2611258119734576, 'latency_p99_MAD': 0.23777704050828913, 'microservice': 'petInfo_AWS::DynamoDB::Table', 'path': 'PetSite -&gt; servi-petsi.us-west-2.elb.amazonaws.com_remote', 'requests_Sum': 673.1495749788259, 'requests_Sum_MAD': 21.406845500600628, 'timestamp': '2023-04-19 05:27:00'}'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</si>
  <si>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information, let's proceed with the analysis and identification of the singular root cause node and primary target node for the anomaly detected in the 'petInfo_AWS::DynamoDB::Table' service's 'requests_Sum' metric.
### 1. Singular Root Cause Node and Primary Target Node Identification:
The root cause node is the service or component directly responsible for the anomaly, while the primary target node is the most affected dependent service.
#### Singular Root Cause Node:
The 'petInfo_AWS::DynamoDB::Table' itself is identified as the singular root cause node due to the anomaly in its 'requests_Sum' metric, with a MAD score of 93.40394.
#### Primary Target Node:
As no specific dependent service is mentioned in the data provided, we will consider 'PetSearch_AWS::ECS::Fargate' as a primary dependent that relies on 'petInfo_AWS::DynamoDB::Table'. However, further investigation is required to determine if there are other significant dependents.
### 2. Dependencies and Their Impact:
We observe that this service has dependencies on '"lambdastatusupdater_AWS::Lambda::Function" and "PetSearch_AWS::ECS::Fargate."'
### 3. Pathways of Impact:
By analyzing historical metadata with path information, we can map out how issues are transmitted within the system. The path information can provide insights into how anomalies propagate through different services.
### 4. Metrics and Effects:
We need to evaluate how this anomaly affects critical performance metrics like latency and availability across all related services.
### 5. Mitigation Strategies:
Proposed mitigation strategies should address both immediate resolution of current issues and preventive measures to enhance system resilience against similar future anomalies.
In conclusion, based on initial analysis, we have identified 'petInfo_AWS::DynamoDB::Table' as the singular root cause node for this anomaly. Further investigation is required to pinpoint a specific primary target node among its dependents.
</t>
  </si>
  <si>
    <t xml:space="preserve">
Context:
An anomaly with a Median Absolute Deviation (MAD) score of '48.92587321068486'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2023-04-18 23:57:00
availability_Average 100.0
latency_Average 0.008034
latency_p50 0.008058
latency_p90 0.010094
latency_p95 0.010407
latency_p99 0.010687
requests_Sum 31.0
availability_Average_MAD 0.0
latency_Average_MAD 0.004412
latency_p50_MAD 0.000068
latency_p90_MAD 0.013619
latency_p95_MAD 0.013349
latency_p99_MAD 0.01309
requests_Sum_MAD 48.925873
Max_MAD_Score 48.925873
Metric_With_Max_MAD requests_Sum
Name: 65, dtype: object'
Historcal anomaly MetaData:
'{'IssueNumber': '0_38', 'Max_MAD_Score': 14.502728233709531, 'Metric_With_Max_MAD': 'requests_Sum', 'availability_Average': 0.0, 'availability_Average_MAD': 0.0, 'issue_injected': 'no_issue', 'latency_Average': 0.0, 'latency_Average_MAD': 0.0, 'latency_p50': 0.0, 'latency_p50_MAD': 0.0, 'latency_p90': 0.1950318645240636, 'latency_p90_MAD': 0.4612368722654171, 'latency_p95': 0.0, 'latency_p95_MAD': 0.0, 'latency_p99': 1.5385037686893654, 'latency_p99_MAD': 0.18753679922212407, 'microservice': 'servi-petsi.us-west-2.elb.amazonaws.com_remote', 'path': 'AWS::StepFunctions::StateMachine -&gt; lambda_step_priceGreaterThan55_AWS::Lambda -&gt; lambda_step_priceGreaterThan55_AWS::Lambda::Function -&gt; lambda_step_priceGreaterThan55 -&gt; Evidently_AWS::Evidently', 'requests_Sum': 43.68345602831764, 'requests_Sum_MAD': 14.502728233709531, 'timestamp': '2023-04-18 22:07:00'}'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</si>
  <si>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data, let's proceed with the analysis and identification of the singular root cause node and primary target node, along with an assessment of dependencies' impact, pathways of impact, metrics and effects, and mitigation strategies.
### Singular Root Cause Node Identification:
The anomaly in the 'Servi-searc.us-west-2.elb.amazonaws.com_remote' service’s 'requests_Sum' metric with a MAD score of 48.93 is a significant deviation. To identify the singular root cause node, we'll analyze the historical anomaly metadata to understand potential issues that could lead to such a deviation.
#### Analysis of Historical Anomaly Metadata:
The historical anomaly metadata provides insights into a previous issue related to 'servi-petsi.us-west-2.elb.amazonaws.com_remote', which had a MAD score of 14.50 in the 'requests_Sum' metric. The path information indicates its dependency on various services such as AWS Step Functions State Machine, Lambda functions, and Evidently.
Considering this information, it's evident that anomalies in dependent services can potentially affect 'Servi-searc.us-west-2.elb.amazonaws.com_remote'. Therefore, based on historical data and dependencies impact analysis, it can be inferred that 'servi-petsi.us-west-2.elb.amazonaws.com_remote' is likely the singular root cause node contributing to the anomaly in 'Servi-searc.us-west-2.elb.amazonaws.com_remote'.
### Primary Target Node Identification:
To pinpoint the primary dependent (target node) most directly affected by this anomaly, we need to assess which service relies on 'Servi-searc.us-west-2.elb.amazonaws.com_remote' and would face the most significant impact due to the anomaly in 'requests_Sum'.
#### Impact Assessment:
As per provided data, Servi-searc.us-west-2.elb.amazonaws.com_remote serves as a crucial dependency for petlistadoptions_AWS::ECS::Fargate. Therefore, considering direct dependencies and impacts within this microservices architecture:
1. The primary target node impacted by this anomaly is identified as petlistadoptions_AWS::ECS::Fargate.
### Dependencies Impact Analysis:
Analyzing how issues originating from Servi-searc.us-west-2.elb.amazonaws.com_remote propagate to dependent services is crucial for understanding system performance and reliability impacts.
#### Pathways of Impact:
The key pathways through which issues are transmitted within the system involve dependencies such as AWS Step Functions State Machine -&gt; Lambda functions -&gt; Evidently -&gt; petlistadoptions_AWS::ECS::Fargate.
### Metrics Evaluation:
The anomalous behavior observed in Servi-searc.us-west-2.elb.amazonaws.com_remote's requests_Sum metric with high MAD score significantly affects critical performance metrics like latency and availability across dependent services.
### Mitigation Strategies:
1. Immediate Resolution: Investigate anomalies within servi-petsi.us-west-2.elb.amazonaws.com_remote to address potential issues causing deviations.
2. Long-term Preventive Strategies: Implement robust monitoring mechanisms for interdependent services to detect anomalies early and proactively address them.
In conclusion,
The Singular Root Cause Node is likely servi-petsi.us-west-2.elb.amazonaws.com_remote.
The Primary Target Node impacted by this anomaly is petlistadoptions_AWS::ECS::Fargate.
Understanding these dependencies-related impacts provides valuable insights into propagation mechanisms and informs actionable mitigation strategies for immediate resolution and long-term preventive measures within this microservices architecture.
This analysis emphasizes data-driven decision-making in managing microservice architectures effectively.</t>
  </si>
  <si>
    <t xml:space="preserve">
Context:
An anomaly with a Median Absolute Deviation (MAD) score of '48.92587321068486'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2023-04-19 07:07:00
availability_Average 0.0
latency_Average 0.0
latency_p50 0.0
latency_p90 0.0
latency_p95 0.0
latency_p99 0.0
requests_Sum 0.0
availability_Average_MAD 0.0
latency_Average_MAD 0.001893
latency_p50_MAD 0.000138
latency_p90_MAD 0.000571
latency_p95_MAD 0.013663
latency_p99_MAD 0.034933
requests_Sum_MAD 48.925873
Max_MAD_Score 48.925873
Metric_With_Max_MAD requests_Sum
Name: 105, dtype: object'
Historcal anomaly MetaData:
'{'IssueNumber': '1_22', 'Max_MAD_Score': 0.5876789108149759, 'Metric_With_Max_MAD': 'latency_Average', 'availability_Average': 0.0, 'availability_Average_MAD': 0.0, 'issue_injected': 'no_issue', 'latency_Average': 0.0, 'latency_Average_MAD': 0.5876789108149759, 'latency_p50': 0.0, 'latency_p50_MAD': 0.1885845572381754, 'latency_p90': 0.0, 'latency_p90_MAD': 0.0, 'latency_p95': 0.0, 'latency_p95_MAD': 0.0, 'latency_p99': 0.0, 'latency_p99_MAD': 0.0, 'microservice': '169.254.170.2_remote', 'path': 'lambda_step_priceLessThan55 -&gt; Evidently_AWS::Evidently', 'requests_Sum': 0.0, 'requests_Sum_MAD': 0.0, 'timestamp': '2023-04-18 21:47:00'}'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</si>
  <si>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let's analyze the anomaly detected in the 'https://sqs.us-west-2.amazonaws.com/Services-sqspetadoption_AWS::SQS::Queue' service's 'requests_Sum' metric and identify the singular root cause node and primary target node. We will also assess the influence of 'PetSearch_AWS::ECS::Fargate' on its direct dependencies, map out pathways of impact, evaluate effects on critical performance metrics, and propose mitigation strategies.
### 1. Singular Root Cause Node and Primary Target Node:
- **Singular Root Cause Node:** Based on the MAD score, the singular root cause for the anomaly is likely to be within the service itself ('https://sqs.us-west-2.amazonaws.com/Services-sqspetadoption_AWS::SQS::Queue').
- **Primary Target Node:** As no direct dependent service is mentioned in the provided data, we can declare 'https://sqs.us-west-2.amazonaws.com/Services-sqspetadoption_AWS::SQS::Queue' as the primary target node due to its own anomaly.
### 2. Dependencies and Their Impact:
- Since there are no explicit dependencies mentioned, we will focus on assessing how issues originating from 'https://sqs.us-west-2.amazonaws.com/Services-sqspetadoption_AWS::SQS::Queue' propagate to dependent services.
### 3. Pathways of Impact:
- Pathway analysis requires more detailed dependency information or historical data with inter-service communication patterns to map out how issues are transmitted within the system.
### 4. Metrics and Effects:
- The MAD score for 'requests_Sum' indicates a significant deviation in request behavior within 'https://sqs.us-west-2.amazonaws.com/Services-sqspetadoption_AWS::SQS::Queue'. This could affect overall system performance and reliability.
### 5. Mitigation Strategies:
- **Immediate Resolution:** Investigate anomalies within 'https://sqs.us-west-2.amazonaws.com/Services-sqspetadoption_AWS::SQS::Queue', focusing on potential causes such as network issues or internal processing errors.
- **Long-term Preventive Strategies:** Implement enhanced monitoring for request behaviors and consider redundancy measures to mitigate similar anomalies in future.
In conclusion, based on available data, it appears that the anomaly is localized within 'https://sqs.us-west-2.amazonaws.com/Services-sqspetadoption_AWS::SQS::Queue'. Further insights into dependencies and propagation mechanisms would require additional historical data or dependency details to provide comprehensive recommendations for both immediate resolution and long-term preventive strategies.
The importance of data-driven decision-making in managing microservice architectures cannot be overstated, as it enables proactive identification of anomalies and effective implementation of mitigation measures.</t>
  </si>
  <si>
    <t xml:space="preserve">
Context:
An anomaly with a Median Absolute Deviation (MAD) score of '72.6475087067745'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20:32:00
availability_Average 100.0
latency_Average 0.013516
latency_p50 0.003965
latency_p90 0.02906
latency_p95 0.052514
latency_p99 0.335779
requests_Sum 735.0
availability_Average_MAD 0.0
latency_Average_MAD 0.001536
latency_p50_MAD 0.000127
latency_p90_MAD 0.003303
latency_p95_MAD 0.002761
latency_p99_MAD 0.065667
requests_Sum_MAD 72.647509
Max_MAD_Score 72.647509
Metric_With_Max_MAD requests_Sum
Name: 175, dtype: object'
Historcal anomaly MetaData:
'{'IssueNumber': '1_31', 'Max_MAD_Score': 113.40017609292632, 'Metric_With_Max_MAD': 'requests_Sum', 'availability_Average': 100.0, 'availability_Average_MAD': 0.0, 'issue_injected': 'no_issue', 'latency_Average': 0.0, 'latency_Average_MAD': 0.0, 'latency_p50': 0.2081435023441206, 'latency_p50_MAD': 0.2889374554616642, 'latency_p90': 0.0200654813217566, 'latency_p90_MAD': 0.0, 'latency_p95': 0.1944765337903058, 'latency_p95_MAD': 0.6194490552789813, 'latency_p99': 0.579663775046181, 'latency_p99_MAD': 0.30943689300389615, 'microservice': 'petInfo_AWS::DynamoDB::Table', 'path': 'PetSearch_client -&gt; PetSearch_AWS::ECS::Fargate -&gt; petInfo_AWS::DynamoDB::Table', 'requests_Sum': 688.6696484810615, 'requests_Sum_MAD': 113.40017609292632, 'timestamp': '2023-04-18 21:47:00'}'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</si>
  <si>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I will begin by analyzing the anomaly in the 'petInfo_AWS::DynamoDB::Table' service's 'requests_Sum' metric and identifying the singular root cause node and primary target node. Then, I will assess the impact of dependencies and their influence on system performance, followed by mapping out pathways of impact and evaluating how issues affect critical performance metrics. Lastly, I will propose mitigation strategies and preventive measures to address current issues and enhance system resilience.
### 1. Singular Root Cause Node and Primary Target Node
The anomaly with a MAD score of 72.647509 in the 'requests_Sum' metric of 'petInfo_AWS::DynamoDB::Table' indicates a deviation from normal behavior. To identify the singular root cause node, we need to consider historical data and dependencies.
#### Singular Root Cause Node:
- The historical anomaly metadata provides insight into a previous issue with a higher MAD score (113.400176) in the same metric for 'petInfo_AWS::DynamoDB::Table'. This anomaly occurred at timestamp '2023-04-18 21:47:00'.
- Additionally, the path information in historical data shows that 'PetSearch_AWS::ECS::Fargate' is directly connected to 'petInfo_AWS::DynamoDB::Table'.
Based on this information, it is likely that an issue within or related to 'PetSearch_AWS::ECS::Fargate' could be influencing the anomaly observed in 'petInfo_AWS::DynamoDB::Table'. Therefore, we can identify 'PetSearch_AWS::ECS::Fargate' as the singular root cause node.
#### Primary Target Node:
- As for identifying the primary target node most affected by this anomaly, given that there are no other direct dependents mentioned apart from internal services like lambdastatusupdater_AWS::Lambda::Function and PetSearch_AWS:ECS:Fargate', we can consider declaring 'petInfo_AWS:DynamoDB:Table' itself as the primary target node due to its critical role within the microservices architecture.
### 2. Dependencies and Their Impact
Now let's analyze how issues originating from 'PetSearch_AWS:ECS:Fargate' propagate to dependent services:
- We need to investigate how changes or anomalies in PetSearch affect petInfo service.
### 3. Pathways of Impact
Map out key pathways through which issues are transmitted within the system:
- Evaluate how changes or anomalies in PetSearch are affecting petInfo service directly or indirectly through any other services.
### 4. Metrics and Effects
Evaluate how these issues affect critical performance metrics like latency and availability:
- Assess if anomalies observed in petInfo service have resulted in changes affecting latency or availability metrics.
### 5. Mitigation Strategies
Propose actionable mitigation strategies:
- Investigate potential code changes or configuration updates within PetSearch that could be causing anomalous behavior.
- Review database interactions between PetSearch and petInfo services for any irregularities.
Suggest preventive measures:
- Implement proactive monitoring for anomalies within PetSearch before they impact dependent services.
By addressing these points systematically, we can provide detailed insights into dependency-related impacts, propagation mechanisms, actionable mitigation strategies, preventive measures for immediate resolution as well as long-term resilience against future anomalies within microservices architecture while emphasizing data-driven decision-making throughout our analysis.</t>
  </si>
  <si>
    <t xml:space="preserve">
Context:
An anomaly with a Median Absolute Deviation (MAD) score of '34.099851025628844'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03:07:00
availability_Average 100.0
latency_Average 0.008039
latency_p50 0.007368
latency_p90 0.009345
latency_p95 0.016443
latency_p99 0.026757
requests_Sum 82.0
availability_Average_MAD 0.0
latency_Average_MAD 0.000374
latency_p50_MAD 0.00029
latency_p90_MAD 0.000243
latency_p95_MAD 0.002394
latency_p99_MAD 0.006385
requests_Sum_MAD 34.099851
Max_MAD_Score 34.099851
Metric_With_Max_MAD requests_Sum
Name: 65, dtype: object'
Historcal anomaly MetaData:
'{'IssueNumber': '0_38', 'Max_MAD_Score': 14.502728233709531, 'Metric_With_Max_MAD': 'requests_Sum', 'availability_Average': 0.0, 'availability_Average_MAD': 0.0, 'issue_injected': 'no_issue', 'latency_Average': 0.0, 'latency_Average_MAD': 0.0, 'latency_p50': 0.0, 'latency_p50_MAD': 0.0, 'latency_p90': 0.1950318645240636, 'latency_p90_MAD': 0.4612368722654171, 'latency_p95': 0.0, 'latency_p95_MAD': 0.0, 'latency_p99': 1.5385037686893654, 'latency_p99_MAD': 0.18753679922212407, 'microservice': 'servi-petsi.us-west-2.elb.amazonaws.com_remote', 'path': 'AWS::StepFunctions::StateMachine -&gt; lambda_step_priceGreaterThan55_AWS::Lambda -&gt; lambda_step_priceGreaterThan55_AWS::Lambda::Function -&gt; lambda_step_priceGreaterThan55 -&gt; Evidently_AWS::Evidently', 'requests_Sum': 43.68345602831764, 'requests_Sum_MAD': 14.502728233709531, 'timestamp': '2023-04-18 22:07:00'}'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</si>
  <si>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data, here is the analysis focusing on identifying the singular root cause node and primary target node, assessing dependencies and their impact, mapping pathways of impact, evaluating metrics and effects, and proposing mitigation strategies.
### Singular Root Cause Node Identification
The anomaly with a MAD score of 34.099851025628844 in the 'Servi-searc.us-west-2.elb.amazonaws.com_remote' service's 'requests_Sum' metric is the current issue under investigation. To identify the singular root cause node, we need to consider potential issues within the microservices architecture that could lead to such a deviation.
Given that 'Servi-searc.us-west-2.elb.amazonaws.com_remote' has no dependencies but serves as a crucial dependency for 'petlistadoptions_AWS::ECS::Fargate', we should analyze this dependency to understand its role in contributing to the anomaly.
### Dependencies and Their Impact
As there are no direct dependencies for 'Servi-searc.us-west-2.elb.amazonaws.com_remote', we will focus on how it impacts its dependent service - 'petlistadoptions_AWS::ECS::Fargate'. Understanding how issues from 'Servi-searc.us-west-2.elb.amazonaws.com_remote' propagate to dependent services is crucial in assessing system performance and reliability.
### Pathways of Impact
We will map out the key pathways through which issues are transmitted within the system by analyzing historical anomaly metadata with path information of dependencies and dependents. This will help identify any indirect dependencies or pathways that could be contributing to the anomaly in 'Servi-searc.us-west-2.elb.amazonaws.com_remote'.
### Metrics and Effects
The evaluation will focus on how this anomaly affects critical performance metrics like latency and availability within both 'Servi-searc.us-west-2.elb.amazonaws.com_remote' itself and its dependent service, 'petlistadoptions_AWS::ECS::Fargate'.
### Mitigation Strategies
Actionable mitigation strategies need to be proposed to address the current issues found in 'Servi-searc.us-west-2.elb.amazonaws.com_remote'. Additionally, preventive measures should be suggested to enhance system resilience against similar future anomalies.
### Outcome or Conclusion Results
At the conclusion of this analysis, we will extract specific insights into dependency-related impacts and propagation mechanisms. We aim to provide detailed recommendations for immediate resolution as well as long-term preventive strategies while discussing how dependencies contribute to issue propagation within the microservices architecture.
By following this structured approach, we can ensure a logical flow of analysis that addresses each specific aspect outlined in the instructions while highlighting data-driven decision-making as essential in managing microservice architectures.</t>
  </si>
  <si>
    <t xml:space="preserve">
Context:
An anomaly with a Median Absolute Deviation (MAD) score of '63.75189539574088'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20:02:00
availability_Average 100.0
latency_Average 0.015202
latency_p50 0.003685
latency_p90 0.036442
latency_p95 0.05869
latency_p99 0.374676
requests_Sum 790.0
availability_Average_MAD 0.0
latency_Average_MAD 0.001258
latency_p50_MAD 0.000015
latency_p90_MAD 0.002102
latency_p95_MAD 0.001125
latency_p99_MAD 0.010396
requests_Sum_MAD 63.751895
Max_MAD_Score 63.751895
Metric_With_Max_MAD requests_Sum
Name: 175, dtype: object'
Historcal anomaly MetaData:
'{'IssueNumber': '1_31', 'Max_MAD_Score': 113.40017609292632, 'Metric_With_Max_MAD': 'requests_Sum', 'availability_Average': 100.0, 'availability_Average_MAD': 0.0, 'issue_injected': 'no_issue', 'latency_Average': 0.0, 'latency_Average_MAD': 0.0, 'latency_p50': 0.2081435023441206, 'latency_p50_MAD': 0.2889374554616642, 'latency_p90': 0.0200654813217566, 'latency_p90_MAD': 0.0, 'latency_p95': 0.1944765337903058, 'latency_p95_MAD': 0.6194490552789813, 'latency_p99': 0.579663775046181, 'latency_p99_MAD': 0.30943689300389615, 'microservice': 'petInfo_AWS::DynamoDB::Table', 'path': 'PetSearch_client -&gt; PetSearch_AWS::ECS::Fargate -&gt; petInfo_AWS::DynamoDB::Table', 'requests_Sum': 688.6696484810615, 'requests_Sum_MAD': 113.40017609292632, 'timestamp': '2023-04-18 21:47:00'}'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</si>
  <si>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data, let's proceed with the analysis to identify the singular root cause node and primary target node, evaluate dependencies and their impact, map out pathways of impact, assess metrics and effects, and propose mitigation strategies.
### Singular Root Cause Node and Primary Target Node:
The anomaly in the 'requests_Sum' metric of 'petInfo_AWS::DynamoDB::Table' is significant with a MAD score of 63.75189539574088. However, based on the historical data, an even higher MAD score of 113.40017609292632 was observed previously in the same metric.
**Singular Root Cause Node:** The 'petInfo_AWS::DynamoDB::Table' itself seems to be the root cause of this anomaly based on its consistently high MAD scores for 'requests_Sum'.
**Primary Target Node:** The primary target node most directly affected by this anomaly would be 'PetSearch_AWS::ECS::Fargate' as it relies on 'petInfo_AWS::DynamoDB::Table'. 
### Dependencies and Their Impact:
As per the information provided, the service has no explicit dependencies but serves as a crucial dependency for 'lambdastatusupdater_AWS::Lambda::Function' and 'PetSearch_AWS::ECS::Fargate'.
**Influence Analysis:** It's important to analyze how issues originating from 'PetSearch_AWS::ECS::Fargate' propagate to dependent services including 'petInfo_AWS::DynamoDB::Table'. This will help in understanding how anomalies are transmitted within the system.
### Pathways of Impact:
By mapping out key pathways through which issues are transmitted within the system (e.g., from PetSearch_client -&gt; PetSearch_AWS-&gt; petInfo_AWS), we can gain insights into how anomalies spread through dependencies.
### Metrics and Effects:
The analysis should evaluate how these anomalies affect critical performance metrics like latency and availability across all services involved in order to understand their impact comprehensively.
### Mitigation Strategies:
Based on these findings, actionable mitigation strategies should be proposed to address current issues. Additionally, preventive measures can be suggested to enhance system resilience against similar future anomalies. This could include measures such as load balancing strategies or performance optimizations for affected services.
By following this structured approach encompassing causality analysis, impact assessment, propagation mapping, metric evaluation, and mitigation strategy formulation; we can ensure that our decision-making is firmly grounded in data-driven insights for managing microservice architectures effectively.</t>
  </si>
  <si>
    <t xml:space="preserve">
Context:
An anomaly with a Median Absolute Deviation (MAD) score of '154.1906307245826'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2023-04-19 02:07:00
availability_Average 100.0
latency_Average 0.015842
latency_p50 0.003721
latency_p90 0.025105
latency_p95 0.051034
latency_p99 0.36347
requests_Sum 933.0
availability_Average_MAD 0.0
latency_Average_MAD 0.003535
latency_p50_MAD 0.000125
latency_p90_MAD 0.003026
latency_p95_MAD 0.000877
latency_p99_MAD 0.026225
requests_Sum_MAD 154.190631
Max_MAD_Score 154.190631
Metric_With_Max_MAD requests_Sum
Name: 175, dtype: object'
Historcal anomaly MetaData:
'{'IssueNumber': '2_47', 'Max_MAD_Score': 21.406845500600628, 'Metric_With_Max_MAD': 'requests_Sum', 'availability_Average': 96.94958932783707, 'availability_Average_MAD': 4.522545629901918, 'issue_injected': 'no_issue', 'latency_Average': 0.0, 'latency_Average_MAD': 0.08839816307779375, 'latency_p50': 0.9875770319196534, 'latency_p50_MAD': 0.5398153876806895, 'latency_p90': 0.9436069937446444, 'latency_p90_MAD': 0.3091226405100325, 'latency_p95': 0.0, 'latency_p95_MAD': 0.0, 'latency_p99': 0.2611258119734576, 'latency_p99_MAD': 0.23777704050828913, 'microservice': 'petInfo_AWS::DynamoDB::Table', 'path': 'PetSite -&gt; servi-petsi.us-west-2.elb.amazonaws.com_remote', 'requests_Sum': 673.1495749788259, 'requests_Sum_MAD': 21.406845500600628, 'timestamp': '2023-04-19 05:27:00'}'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</si>
  <si>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data and historical anomaly metadata, let's proceed with the analysis to identify the singular root cause node and primary target node, analyze their impact on dependencies, pathways of impact, metrics and effects, and propose mitigation strategies.
### Singular Root Cause Node Identification:
The 'petInfo_AWS::DynamoDB::Table' service is experiencing an anomaly with a MAD score of 154.1906307245826 in the 'requests_Sum' metric. Considering this anomaly along with historical data, it appears that the root cause node for this deviation is the 'petInfo_AWS::DynamoDB::Table' itself.
### Primary Target Node Identification:
As for the primary target node most impacted by this anomaly, we need to evaluate which dependent service relies on 'petInfo_AWS::DynamoDB::Table' and would face the most significant impact due to this anomaly. The dependents of 'petInfo_AWS::DynamoDB::Table' include 'lambdastatusupdater_AWS::Lambda::Function' and 'PetSearch_AWS::ECS::Fargate'. We will now assess these dependents to determine the primary target node.
### Impact Analysis of Dependencies:
#### 1. lambdastatusupdater_AWS::Lambda::Function:
As there is no specific data available for lambdastatusupdater in the given context, we'll focus our analysis on PetSearch_AWS::ECS: Fargate as a dependent service.
#### 2. PetSearch_AWS::ECS: Fargate:
The abnormal behavior in 'petInfo_AWS::DynamoDB:Table' might affect PetSearch functionality as it relies on DynamoDB for pet information retrieval. Thus, PetSearch_AWS could be considered as a primary target node if its performance heavily depends on accurate and timely access to pet information from DynamoDB.
### Pathways of Impact:
The pathway through which issues are transmitted within the system includes direct reliance of services like PetSearch on DynamoDB for critical operations related to pet information retrieval.
### Metrics and Effects Evaluation:
The abnormality in requests_Sum metric can potentially impact latency and availability metrics for services relying on pet information from DynamoDB. This could lead to degraded performance or unavailability of pet-related functionalities provided by dependent services such as PetSearch.
### Mitigation Strategies:
To address the current issues and prevent similar anomalies in future, it's crucial to consider implementing measures such as:
1. **Performance Monitoring**: Implement enhanced monitoring specifically focused on identifying anomalies related to requests_Sum metric.
2. **Capacity Planning**: Assess capacity requirements for DynamoDB considering potential spikes in requests.
3. **Optimization**: Review database access patterns within dependent services like PetSearch to minimize potential impacts from anomalies at a database level.
4. **Failover Mechanisms**: Implement failover mechanisms within dependent services like PetSearch to handle unavailability scenarios gracefully.
5. **Communication Protocols**: Establish clear communication protocols between microservices involved in order to quickly identify anomalies impacting critical functionalities.
In conclusion, based on current observations along with historical data analysis, it can be inferred that 'petInfo_AWS: :DynamoDB: : Table' is likely serving as both the singular root cause node and primary target node due to its direct dependency relationship with other crucial microservices like PetSearch.
</t>
  </si>
  <si>
    <t xml:space="preserve">Based on the provided context, historical anomaly metadata, and current service log, let's analyze and address the anomaly in the 'petInfo_AWS::DynamoDB::Table' service's 'requests_Sum' metric.
### 1. Singular Root Cause Node and Primary Target Node:
The 'singular root cause' node for the anomaly is identified by evaluating each dependency's role and potential issues that could lead to such a deviation. Additionally, we'll pinpoint the 'primary target node' that is most directly affected by this anomaly.
### 2. Dependencies and Their Impact:
Given that the service relies on no specific dependencies but serves as a crucial dependency for 'lambdastatusupdater_AWS::Lambda::Function' and 'PetSearch_AWS::ECS::Fargate', we need to assess how these dependent services impact the performance of 'petInfo_AWS::DynamoDB::Table'.
### 3. Pathways of Impact:
We will map out the key pathways through which issues are transmitted within the system, especially focusing on how anomalies propagate from dependencies to dependents.
### 4. Metrics and Effects:
It's crucial to evaluate how this anomaly affects critical performance metrics like latency and availability across all relevant services.
### 5. Mitigation Strategies:
We will propose actionable mitigation strategies to address the current issues in addition to suggesting preventive measures to enhance system resilience against similar future anomalies.
#### Outcome or Conclusion Results:
- Identification of Singular Root Cause Node
- Identification of Primary Target Node
- Detailed insights into dependency-related impacts and propagation mechanisms.
- Specific recommendations for immediate resolution and long-term preventive strategies.
- Discussion on how dependencies and dependents contribute to issue propagation.
Let's proceed with analyzing each aspect in detail based on available data.
</t>
  </si>
  <si>
    <t xml:space="preserve">
Context:
An anomaly with a Median Absolute Deviation (MAD) score of '37.065055462640046' has been detected in the 'lambda_step_priceLessThan55_AWS::Lambda::Function'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'lambda_step_priceLessThan55_AWS::Lambda::Function'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'"lambda_step_priceLessThan55."'
The service also serves as a crucial dependency for '"lambda_step_priceLessThan55_AWS::Lambda."'
Current Service Log for anaomaly detected in lambda_step_priceLessThan55_AWS::Lambda::Function:
'microservice lambda_step_priceLessThan55_AWS::Lambda::Function
timestamp 2023-04-18 17:27:00
availability_Average 25.0
latency_Average 2.885824
latency_p50 2.906442
latency_p90 2.993844
latency_p95 3.004953
latency_p99 3.013869
requests_Sum 4.0
availability_Average_MAD 37.065055
latency_Average_MAD 0.483899
latency_p50_MAD 0.100769
latency_p90_MAD 0.051623
latency_p95_MAD 0.018737
latency_p99_MAD 0.015623
requests_Sum_MAD 4.447807
Max_MAD_Score 37.065055
Metric_With_Max_MAD availability_Average
Name: 140, dtype: object'
Historcal anomaly MetaData:
'{'IssueNumber': '0_0', 'Max_MAD_Score': 79.16103501351367, 'Metric_With_Max_MAD': 'requests_Sum', 'availability_Average': 0.0, 'availability_Average_MAD': 7.288967612706823, 'issue_injected': 'no_issue', 'latency_Average': 3.8865602556173497, 'latency_Average_MAD': 0.08961962829366925, 'latency_p50': 3.186714088579427, 'latency_p50_MAD': 0.4385980186079657, 'latency_p90': 5.089770488948949, 'latency_p90_MAD': 0.5147552603176555, 'latency_p95': 6.74, 'latency_p95_MAD': 0.7476172079130016, 'latency_p99': 6.149950499029313, 'latency_p99_MAD': 0.15604045562591162, 'microservice': 'lambda_step_priceGreaterThan55_AWS::Lambda', 'path': 'lambdastatusupdater_AWS::Lambda::Function -&gt; petInfo_AWS::DynamoDB::Table', 'requests_Sum': 73.83471249757336, 'requests_Sum_MAD': 79.16103501351367, 'timestamp': '2023-04-18 22:17:00'}'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</si>
  <si>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context and data, let's proceed with the analysis to identify the singular root cause node and primary target node, assess the impact of dependencies, map out pathways of impact, evaluate metrics and effects, and propose mitigation strategies.
### Singular Root Cause Node Identification:
The anomaly in the 'lambda_step_priceLessThan55_AWS::Lambda::Function' service's 'availability_Average' metric with a MAD score of 37.065055462640046 indicates a deviation from normal behavior. To identify the singular root cause node contributing to this anomaly, we need to consider its dependencies and historical anomalies metadata.
### Dependencies and Their Impact:
The service relies on two dependencies: '"lambda_step_priceLessThan55"' and '"lambda_step_priceLessThan55_AWS::Lambda"'. We should analyze how these dependencies might influence the performance of the 'lambda_step_priceLessThan55_AWS::Lambda::Function' service.
### Pathways of Impact:
We will map out key pathways through which issues are transmitted within the system by analyzing historical anomalies metadata with path information of dependencies and dependents. This will help in understanding how issues propagate through the microservices architecture.
### Metrics and Effects:
We will evaluate how this anomaly affects critical performance metrics like latency and availability to understand its broader impact on system performance.
### Mitigation Strategies:
Based on our analysis, we will propose actionable mitigation strategies to address the current anomaly in 'lambda_step_priceLessThan55_AWS::Lambda::Function'. Additionally, we'll suggest preventive measures to enhance system resilience against similar future anomalies.
#### Root Cause Node Identification:
To identify the singular root cause node contributing to this anomaly, we'll compare historical anomalies metadata with current data for each dependency. Specifically, we should focus on any significant deviations or issues related to availability or latency metrics for both '"lambda_step_priceLessThan55"' and '"lambda_step_priceLessThan55_AWS::Lambda"'. By comparing these datasets, we can pinpoint any potential issues that might have propagated to 'lambda_step_priceLessThan55_AWS::Lambda::Function'.
#### Primary Target Node Identification:
Next, we need to pinpoint the primary dependent (target node) that is most directly affected by this anomaly. This could be a service that relies on 'lambda_step_priceLessThan55_AWS::Lambda::Function' and would face significant impact due to deviations in availability. If no target node is found from the data analysis, we would declare 'lambda_step_priceLessThan55_AWS::Lambda::Function' as the primary target node itself.
By analyzing these aspects thoroughly using both current data and historical anomalies metadata with path information of dependencies and dependents, we aim to provide detailed insights into dependency-related impacts as well as propagation mechanisms within your microservices architecture. This approach ensures a logical flow in our decision-making process while managing microservice architectures effectively.
</t>
  </si>
  <si>
    <t xml:space="preserve">
Context:
An anomaly with a Median Absolute Deviation (MAD) score of '56.33888430321287'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2023-04-19 00:32:00
availability_Average 100.0
latency_Average 0.005748
latency_p50 0.004298
latency_p90 0.010406
latency_p95 0.013206
latency_p99 0.037678
requests_Sum 820.0
availability_Average_MAD 0.0
latency_Average_MAD 0.000202
latency_p50_MAD 0.00006
latency_p90_MAD 0.000179
latency_p95_MAD 0.00117
latency_p99_MAD 0.00049
requests_Sum_MAD 56.338884
Max_MAD_Score 56.338884
Metric_With_Max_MAD requests_Sum
Name: 35, dtype: object'
Historcal anomaly MetaData:
'{'IssueNumber': '2_8', 'Max_MAD_Score': 26.91058161143703, 'Metric_With_Max_MAD': 'requests_Sum', 'availability_Average': 0.0, 'availability_Average_MAD': 0.10284906634145483, 'issue_injected': 'no_issue', 'latency_Average': 0.189700507543588, 'latency_Average_MAD': 0.46799825173215726, 'latency_p50': 0.0, 'latency_p50_MAD': 0.48803140904637937, 'latency_p90': 0.0, 'latency_p90_MAD': 0.0, 'latency_p95': 0.0, 'latency_p95_MAD': 0.3492047859674535, 'latency_p99': 0.0, 'latency_p99_MAD': 0.0, 'microservice': '169.254.170.2_remote', 'path': 'PetSearch_AWS::ECS::Fargate -&gt; AWSSimpleSystemsManagement_AWS::AWSSimpleSystemsManagement', 'requests_Sum': 110.9955011602432, 'requests_Sum_MAD': 26.91058161143703, 'timestamp': '2023-04-19 05:27:00'}'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</si>
  <si>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I will conduct an analysis to identify the singular root cause node and primary target node, assess the impact of 'PetSearch_AWS::ECS::Fargate' on its dependencies, map out pathways of impact, evaluate how the anomaly affects critical performance metrics, and propose mitigation strategies.
### Singular Root Cause Node and Primary Target Node
The 'PetSearch_AWS::ECS::Fargate' service is experiencing an anomaly with a MAD score of 56.33888430321287 in the 'requests_Sum' metric. To determine the singular root cause node, we'll analyze its dependencies and historical data for insights into potential issues.
### Dependencies and Their Impact
The service relies on dependencies such as '"169.254.170.2_remote, AWSSimpleSystemsManagement_AWS::AWSSimpleSystemsManagement, petInfo_AWS::DynamoDB::Table, S3_AWS::S3."'. We'll assess how these dependencies might contribute to or be impacted by anomalies in 'PetSearch_AWS::ECS::Fargate'.
### Pathways of Impact
By examining historical data with path information of dependencies, we can map out key pathways through which issues are transmitted within the system and understand how anomalies propagate.
### Metrics and Effects
We'll evaluate how this anomaly affects critical performance metrics like latency and availability to gauge its impact on system performance and reliability.
### Mitigation Strategies
Based on our analysis, we'll propose actionable mitigation strategies to address the current anomaly in 'PetSearch_AWS::ECS::Fargate'. Additionally, we'll suggest preventive measures to enhance system resilience against similar future anomalies.
By following these steps, we aim to extract the singular root cause node causing the anomaly in 'PetSearch_AWS::ECS::Fargate' and identify the primary target node most impacted by this anomaly or confirm 'PetSearch_AWS::ECS:;Fargate' itself if no significant impact is found.
Let's proceed with analyzing each aspect to derive meaningful insights for effective decision-making in managing microservice architectures.</t>
  </si>
  <si>
    <t xml:space="preserve">
Context:
An anomaly with a Median Absolute Deviation (MAD) score of '74.13011092528009' has been detected in the 'lambda_step_priceLessThan55_AWS::Lambda::Function'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'lambda_step_priceLessThan55_AWS::Lambda::Function'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'"lambda_step_priceLessThan55."'
The service also serves as a crucial dependency for '"lambda_step_priceLessThan55_AWS::Lambda."'
Current Service Log for anaomaly detected in lambda_step_priceLessThan55_AWS::Lambda::Function:
'microservice lambda_step_priceLessThan55_AWS::Lambda::Function
timestamp 2023-04-18 19:02:00
availability_Average 75.0
latency_Average 2.025804
latency_p50 2.143589
latency_p90 2.976791
latency_p95 3.019195
latency_p99 3.053553
requests_Sum 4.0
availability_Average_MAD 74.130111
latency_Average_MAD 1.385581
latency_p50_MAD 0.876137
latency_p90_MAD 0.042401
latency_p95_MAD 0.029049
latency_p99_MAD 0.074737
requests_Sum_MAD 1.482602
Max_MAD_Score 74.130111
Metric_With_Max_MAD availability_Average
Name: 140, dtype: object'
Historcal anomaly MetaData:
'{'IssueNumber': '0_49', 'Max_MAD_Score': 0.665078001219623, 'Metric_With_Max_MAD': 'latency_p99', 'availability_Average': 9.664371177628672, 'availability_Average_MAD': 0.0, 'issue_injected': 'no_issue', 'latency_Average': 0.0, 'latency_Average_MAD': 0.0, 'latency_p50': 0.0, 'latency_p50_MAD': 0.0, 'latency_p90': 0.0, 'latency_p90_MAD': 0.0, 'latency_p95': 0.9059518035952234, 'latency_p95_MAD': 0.2717448501367975, 'latency_p99': 0.0, 'latency_p99_MAD': 0.665078001219623, 'microservice': '169.254.170.2_remote', 'path': 'lambda_step_priceLessThan55 -&gt; Evidently_AWS::Evidently', 'requests_Sum': 0.0, 'requests_Sum_MAD': 0.0, 'timestamp': '2023-04-18 22:07:00'}'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</si>
  <si>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historical anomaly metadata, and current service log, I will proceed with the analysis to identify the singular root cause node and primary target node. Additionally, I will assess the impact of 'PetSearch_AWS::ECS::Fargate' on its dependencies, map out pathways of impact, evaluate metrics and effects, and propose mitigation strategies.
1. Singular Root Cause Node and Primary Target Node:
- The singular root cause node for the anomaly in 'lambda_step_priceLessThan55_AWS::Lambda::Function' is determined by analyzing its dependencies and their historical anomalies metadata.
- By evaluating the impact of this anomaly on dependent services, we can pinpoint the primary target node most affected by this deviation.
2. Dependencies and Their Impact:
- Assess how 'PetSearch_AWS::ECS::Fargate' influences its direct dependencies to understand its role in propagating issues within the microservices architecture.
- Analyze how issues originating from 'PetSearch_AWS::ECS::Fargate' may affect system performance and reliability in relation to its dependencies.
3. Pathways of Impact:
- Map out key pathways through which issues are transmitted within the system based on historical anomaly metadata and current service logs.
- Identify how anomalies propagate from one service to another, potentially leading to deviations in critical performance metrics.
4. Metrics and Effects:
- Evaluate how anomalies affect critical performance metrics such as latency and availability across dependent services.
- Understand the implications of these deviations on overall system performance and user experience.
5. Mitigation Strategies:
- Propose actionable mitigation strategies to address the current anomaly detected in 'lambda_step_priceLessThan55_AWS::Lambda::Function'.
- Suggest preventive measures to enhance system resilience against similar future anomalies by considering historical patterns.
Outcome or Conclusion Results:
- Extract Name for: Singular Root Cause Node: [Name] &amp; Primary Target Node: [Name]
- Provide detailed insights into dependency-related impacts and propagation mechanisms based on data-driven analysis.
- Offer specific recommendations for both immediate resolution of the current anomaly as well as long-term preventive strategies.
- Discuss how dependencies and dependents contribute to issue propagation within the microservices architecture.
I will now begin with an in-depth analysis using provided data sources to derive actionable insights for identifying the root cause node causing the anomaly in 'lambda_step_priceLessThan55_AWS::Lambda::Function' service's availability metric.</t>
  </si>
  <si>
    <t xml:space="preserve">
Context:
An anomaly with a Median Absolute Deviation (MAD) score of '45.96066877367366'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02:37:00
availability_Average 100.0
latency_Average 0.008267
latency_p50 0.006503
latency_p90 0.008478
latency_p95 0.025217
latency_p99 0.026143
requests_Sum 11.0
availability_Average_MAD 0.0
latency_Average_MAD 0.000855
latency_p50_MAD 0.000335
latency_p90_MAD 0.006099
latency_p95_MAD 0.008721
latency_p99_MAD 0.005597
requests_Sum_MAD 45.960669
Max_MAD_Score 45.960669
Metric_With_Max_MAD requests_Sum
Name: 65, dtype: object'
Historcal anomaly MetaData:
'{'IssueNumber': '0_1', 'Max_MAD_Score': 0.4281518664715763, 'Metric_With_Max_MAD': 'latency_p99', 'availability_Average': 0.0, 'availability_Average_MAD': 0.0, 'issue_injected': 'no_issue', 'latency_Average': 0.4063767346067986, 'latency_Average_MAD': 0.17891556706926734, 'latency_p50': 0.5833863802641628, 'latency_p50_MAD': 0.05307497580018862, 'latency_p90': 0.2314852348022583, 'latency_p90_MAD': 0.3432005226691183, 'latency_p95': 0.0, 'latency_p95_MAD': 0.0, 'latency_p99': 0.0, 'latency_p99_MAD': 0.4281518664715763, 'microservice': 'servi-petsi.us-west-2.elb.amazonaws.com_remote', 'path': 'PetSite -&gt; AWS::StepFunctions::StateMachine', 'requests_Sum': 0.0, 'requests_Sum_MAD': 0.0, 'timestamp': '2023-04-18 22:17:00'}'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</si>
  <si>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context and data, let's proceed with the analysis to identify the singular root cause node and primary target node, assess their impact on dependencies, map out pathways of impact, evaluate metrics and effects, and propose mitigation strategies.
### 1. Singular Root Cause Node and Primary Target Node
The singular root cause node for the anomaly in 'Servi-searc.us-west-2.elb.amazonaws.com_remote' can be identified by considering its dependencies, historical anomalies metadata, and current anomaly data. Additionally, we need to pinpoint the primary target node most affected by this anomaly.
#### Analysis:
- The service 'Servi-searc.us-west-2.elb.amazonaws.com_remote' has no explicit dependencies but serves as a crucial dependency for 'petlistadoptions_AWS::ECS::Fargate.'
- The historical anomaly metadata provides information about an issue in 'servi-petsi.us-west-2.elb.amazonaws.com_remote', highlighting path information as 'PetSite -&gt; AWS::StepFunctions::StateMachine'.
#### Outcome:
The singular root cause node is likely to be either 'Servi-searc.us-west-2.elb.amazonaws.com_remote' or its upstream dependency 'petlistadoptions_AWS::ECS::Fargate'. The primary target node could potentially be either the same service itself or another dependent service impacted by this anomaly.
### 2. Dependencies and Their Impact
To analyze the influence of 'PetSearch_AWS::ECS::Fargate' on its direct dependencies, we need to assess how issues originating from it propagate to dependent services, affecting system performance and reliability.
#### Analysis:
As there are no direct dependencies mentioned for 'PetSearch_AWS::ECS::Fargate', we can focus on understanding how anomalies in this service may affect downstream services like 'Servi-searc.us-west-2.elb.amazonaws.com_remote'.
#### Outcome:
The impact of anomalies in 'PetSearch_AWS::ECS::Fargate' on its direct dependencies might not be explicitly evident based on the provided data. However, further investigation into this relationship is warranted.
### 3. Pathways of Impact
Mapping out key pathways through which issues are transmitted within the system involves understanding how anomalies propagate from one service to another within the microservices architecture.
#### Analysis:
By leveraging historical anomaly metadata and understanding the relationships between services (e.g., paths like PetSite -&gt; AWS::StepFunctions::StateMachine), we can identify potential pathways through which issues propagate within the system.
#### Outcome:
Pathways of impact can provide insights into how anomalies spread across different services within the architecture, helping us understand potential cascading effects from a singular root cause.
### 4. Metrics and Effects
Evaluation of critical performance metrics like latency and availability is essential to understand how anomalies affect system performance.
#### Analysis:
Comparing current anomaly data with historical metrics related to latency (e.g., latency_p99) and availability can provide insights into how deviations impact these crucial performance indicators across different services.
#### Outcome:
Understanding these metrics will help quantify the effects of anomalies on system performance, enabling targeted mitigation efforts focused on improving specific areas affected by deviations.
### 5. Mitigation Strategies
Proposing actionable mitigation strategies involves addressing both immediate resolution for current issues and suggesting preventive measures for future resilience against similar anomalies.
#### Analysis:
Based on identified root cause(s) and impacted nodes, mitigation strategies could include thorough testing of code changes or configurations related to these services along with implementing monitoring improvements for early detection of similar anomalies in future releases or deployments.
#### Outcome:
Specific recommendations tailored towards resolving current issues while also fortifying system resilience against similar future anomalies will guide subsequent investigation efforts effectively.
In conclusion,
the analysis has provided insights into identifying potential singular root cause nodes such as ‘Servi-searc.us-west-2.elb.amazonaws.com_remote’ or ‘petlistadoptions_AWS::ECS:Fargate’, as well as assessing potential primary target nodes affected by this anomaly.
Further exploration into dependencies’ impacts is necessary along with mapping out pathways of impact across different services.
Understanding critical metrics like latency and availability will aid in quantifying effects while proposing actionable mitigation strategies focused on both immediate resolution and long-term preventive measures will enhance overall system resilience.
This data-driven approach ensures informed decision-making in managing microservice architectures effectively.
</t>
  </si>
  <si>
    <t>Training_RAG_Extensive_Prompt</t>
  </si>
  <si>
    <t xml:space="preserve">
Context:
An anomaly with a Median Absolute Deviation (MAD) score of '50.40847542919047'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2023-04-18 22:32:00
availability_Average 100.0
latency_Average 0.00655
latency_p50 0.004664
latency_p90 0.011527
latency_p95 0.019289
latency_p99 0.037435
requests_Sum 734.0
availability_Average_MAD 0.0
latency_Average_MAD 0.184014
latency_p50_MAD 0.000042
latency_p90_MAD 0.001036
latency_p95_MAD 0.007625
latency_p99_MAD 1.678968
requests_Sum_MAD 50.408475
Max_MAD_Score 50.408475
Metric_With_Max_MAD requests_Sum
Name: 35, dtype: object'
Historcal anomaly MetaData:
'{'Max_MAD_Score': 28.169442151606436, 'Metric_With_Max_MAD': 'requests_Sum', 'availability_Average': 100.0, 'availability_Average_MAD': 0.0, 'latency_Average': 0.0063466399152336, 'latency_Average_MAD': 0.003774280123473238, 'latency_p50': 0.0044479391118916, 'latency_p50_MAD': 0.00011614497519588173, 'latency_p90': 0.011467247311163, 'latency_p90_MAD': 0.002043749466642834, 'latency_p95': 0.0238228005611913, 'latency_p95_MAD': 0.00994465666287758, 'latency_p99': 0.0334385388808843, 'latency_p99_MAD': 0.007252548386978914, 'microservice': 'PetSearch_AWS::ECS::Fargate', 'requests_Sum': 761.0, 'requests_Sum_MAD': 28.169442151606436, 'timestamp': '2023-04-18 22:02:00'}'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</si>
  <si>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data and historical anomaly metadata, let's proceed with the analysis to identify the singular root cause node and primary target node, assess their impact on dependencies and dependents, map out pathways of impact, evaluate metrics and effects, and propose mitigation strategies.
### Singular Root Cause Node Identification:
The 'PetSearch_AWS::ECS::Fargate' service is experiencing an anomaly with a MAD score of 50.40847542919047 in the 'requests_Sum' metric. This represents a significant deviation from historical data where the maximum MAD score was 28.169442151606436. Based on this information, it is evident that 'PetSearch_AWS::ECS::Fargate' is the singular root cause node for the anomaly.
### Primary Target Node Identification:
To identify the primary target node most directly affected by this anomaly, we need to assess how other services relying on 'PetSearch_AWS::ECS::Fargate' are impacted by this deviation. The dependent services include 'PetSearch_client', 'PetSite', and 'petlistadoptions_AWS::ECS::Fargate'. By analyzing their performance metrics in relation to the anomaly in 'requests_Sum', we can pinpoint the primary target node.
### Dependencies and Their Impact:
We should analyze how each dependency ('169.254.170.2_remote', 'AWSSimpleSystemsManagement_AWS::AWSSimpleSystemsManagement', 'petInfo_AWS::DynamoDB::Table', 'S3_AWS::S3') contributes to or is impacted by anomalies in 'PetSearch_AWS::ECS::Fargate'.
### Pathways of Impact:
Mapping out how issues are transmitted within the system from the root cause node to its dependencies and dependents will provide insights into propagation mechanisms.
### Metrics and Effects:
It's crucial to evaluate how this anomaly affects critical performance metrics like latency and availability across all related services.
### Mitigation Strategies:
Actionable mitigation strategies should be proposed to address current issues in PetSearch_AWS::ECS: Fargate as well as preventive measures for future resilience against similar anomalies.
By addressing these objectives systematically, we can provide detailed insights into dependency-related impacts, propagation mechanisms, specific recommendations for resolution and prevention strategies while highlighting data-driven decision-making in managing microservice architectures.
</t>
  </si>
  <si>
    <t xml:space="preserve">
Context:
An anomaly with a Median Absolute Deviation (MAD) score of '53.37367986620167'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06:32:00
availability_Average 100.0
latency_Average 0.012584
latency_p50 0.007622
latency_p90 0.024074
latency_p95 0.043898
latency_p99 0.044736
requests_Sum 11.0
availability_Average_MAD 0.0
latency_Average_MAD 0.000621
latency_p50_MAD 0.000253
latency_p90_MAD 0.00138
latency_p95_MAD 0.006513
latency_p99_MAD 0.004415
requests_Sum_MAD 53.37368
Max_MAD_Score 53.37368
Metric_With_Max_MAD requests_Sum
Name: 65, dtype: object'
Historcal anomaly MetaData:
'{'Max_MAD_Score': 56.33888430321287, 'Metric_With_Max_MAD': 'requests_Sum', 'availability_Average': 100.0, 'availability_Average_MAD': 0.0, 'latency_Average': 0.0083854174359191, 'latency_Average_MAD': 0.0006523338591229706, 'latency_p50': 0.0073661727092488, 'latency_p50_MAD': 0.00027508910221743293, 'latency_p90': 0.0100442139508516, 'latency_p90_MAD': 0.0009992626031582572, 'latency_p95': 0.0201342161032613, 'latency_p95_MAD': 0.00946237595108065, 'latency_p99': 0.0297322200632205, 'latency_p99_MAD': 0.005911796989536323, 'microservice': 'Servi-searc.us-west-2.elb.amazonaws.com_remote', 'requests_Sum': 99.0, 'requests_Sum_MAD': 56.33888430321287, 'timestamp': '2023-04-19 01:37:00'}'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</si>
  <si>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historical anomalies metadata, and objectives, let's analyze the anomaly detected in the 'Servi-searc.us-west-2.elb.amazonaws.com_remote' service’s 'requests_Sum' metric and determine the root cause node and primary target node.
### 1. Singular Root Cause Node and Primary Target Node:
- **Singular Root Cause Node:** Based on the MAD score of 53.37367986620167 in the 'requests_Sum' metric, 'Servi-searc.us-west-2.elb.amazonaws.com_remote' is identified as the singular root cause node for this anomaly.
- **Primary Target Node:** Given that there are no direct dependencies mentioned for 'Servi-searc.us-west-2.elb.amazonaws.com_remote', we declare this service itself as the primary target node.
### 2. Dependencies and Their Impact:
- As per the provided information, there are no explicit dependencies mentioned for 'Servi-searc.us-west-2.elb.amazonaws.com_remote'. However, it serves as a crucial dependency for 'petlistadoptions_AWS::ECS::Fargate'.
- The impact of issues originating from 'petlistadoptions_AWS::ECS::Fargate' on its direct dependencies should be further investigated to understand how they propagate to dependent services.
### 3. Pathways of Impact:
- The key pathways through which issues are transmitted within the system need to be mapped out to understand how anomalies or issues propagate from one service to another.
### 4. Metrics and Effects:
- Evaluate how this anomaly affects critical performance metrics like latency and availability across all relevant services in order to understand its wider impact on system performance and reliability.
### 5. Mitigation Strategies:
- Propose actionable mitigation strategies to address the current anomaly in 'Servi-searc.us-west-2.elb.amazonaws.com_remote'.
- Suggest preventive measures to enhance system resilience against similar future anomalies based on insights gained from historical data analysis.
By following these steps, we can gain a comprehensive understanding of the anomaly's root cause, its impact on dependent services, pathways of impact propagation, critical metrics affected, and propose effective mitigation strategies.
This data-driven decision-making approach will ensure that our analysis is thorough and logical while providing valuable insights into managing microservice architectures effectively.</t>
  </si>
  <si>
    <t xml:space="preserve">
Context:
An anomaly with a Median Absolute Deviation (MAD) score of '59.30408874022408'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21:02:00
availability_Average 100.0
latency_Average 0.013886
latency_p50 0.003934
latency_p90 0.029129
latency_p95 0.048083
latency_p99 0.35016
requests_Sum 801.0
availability_Average_MAD 0.0
latency_Average_MAD 0.001157
latency_p50_MAD 0.000109
latency_p90_MAD 0.001856
latency_p95_MAD 0.005089
latency_p99_MAD 0.035025
requests_Sum_MAD 59.304089
Max_MAD_Score 59.304089
Metric_With_Max_MAD requests_Sum
Name: 175, dtype: object'
Historcal anomaly MetaData:
'{'Max_MAD_Score': 22.239033277584028, 'Metric_With_Max_MAD': 'requests_Sum', 'availability_Average': 100.0, 'availability_Average_MAD': 0.0, 'latency_Average': 0.011364580926541, 'latency_Average_MAD': 0.001851915527067793, 'latency_p50': 0.0036585162517055, 'latency_p50_MAD': 2.6086939944876646e-05, 'latency_p90': 0.0384034434854793, 'latency_p90_MAD': 0.0022838581648749728, 'latency_p95': 0.0528992591381752, 'latency_p95_MAD': 0.0024659543104543426, 'latency_p99': 0.0822166441968379, 'latency_p99_MAD': 0.03278651871040229, 'microservice': 'petInfo_AWS::DynamoDB::Table', 'requests_Sum': 828.0, 'requests_Sum_MAD': 22.239033277584028, 'timestamp': '2023-04-19 04:37:00'}'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</si>
  <si>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data, let's analyze the anomaly detected in the 'petInfo_AWS::DynamoDB::Table' service's 'requests_Sum' metric and identify the singular root cause node and primary target node. We will also assess the impact of dependencies, pathways of impact, metrics effects, and propose mitigation strategies.
### 1. Singular Root Cause Node and Primary Target Node
- **Singular Root Cause Node:** Based on the MAD score, the anomaly in 'requests_Sum' metric is likely caused by a deviation within the 'petInfo_AWS::DynamoDB::Table' service itself.
- **Primary Target Node:** As no significant dependent service is identified from the data provided, we can declare 'petInfo_AWS::DynamoDB::Table' as the primary target node due to its direct impact on system performance.
### 2. Dependencies and Their Impact
- Since there are no listed dependencies for 'petInfo_AWS::DynamoDB::Table', we will focus on assessing how issues within this service propagate to its dependents.
### 3. Pathways of Impact
- Without explicit dependency information, we can assume that any issues within 'petInfo_AWS::DynamoDB::Table' may directly impact its dependent services such as 'lambdastatusupdater_AWS::Lambda::Function' and 'PetSearch_AWS::ECS::Fargate'.
### 4. Metrics and Effects
- The deviation in requests may affect system performance metrics like latency and availability across all services that depend on 'petInfo_AWS::DynamoDB::Table'.
### 5. Mitigation Strategies
- **Immediate Resolution:** Investigate anomalies in request handling within 'petInfo_AWS::DynamoDB:Table', focusing on potential load spikes or data processing inefficiencies.
- **Long-term Preventive Strategies:** Implement enhanced monitoring to detect similar anomalies early, optimize database queries for efficiency, and consider scalability measures for handling increased requests.
By considering these factors, it's evident that while no explicit dependencies are listed for 'petInfo_AWS:Dynamodb:Table', anomalies within this critical service can have cascading effects across dependent services. Mitigation strategies should focus on both immediate resolution of current anomalies as well as long-term preventive measures to enhance overall system resilience.
This comprehensive analysis emphasizes data-driven decision-making in managing microservice architectures by identifying key nodes of influence and proposing targeted mitigation strategies based on historical anomaly metadata.</t>
  </si>
  <si>
    <t xml:space="preserve">
Context:
An anomaly with a Median Absolute Deviation (MAD) score of '59.30408874022408'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03:37:00
availability_Average 100.0
latency_Average 0.00992
latency_p50 0.008087
latency_p90 0.015678
latency_p95 0.028147
latency_p99 0.032425
requests_Sum 86.0
availability_Average_MAD 0.0
latency_Average_MAD 0.001213
latency_p50_MAD 0.000321
latency_p90_MAD 0.006985
latency_p95_MAD 0.007537
latency_p99_MAD 0.006994
requests_Sum_MAD 59.304089
Max_MAD_Score 59.304089
Metric_With_Max_MAD requests_Sum
Name: 65, dtype: object'
Historcal anomaly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</si>
  <si>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data and objectives, let's analyze the anomaly detected in the 'Servi-searc.us-west-2.elb.amazonaws.com_remote' service's 'requests_Sum' metric and identify the singular root cause node and primary target node.
### 1. Singular Root Cause Node and Primary Target Node
Based on the anomaly detected, we need to identify the singular root cause node that led to this deviation. Additionally, we should pinpoint the primary target node that is most directly affected by this anomaly.
#### Root Cause Node:
The historical MAD score for 'requests_Sum' in 'Servi-searc.us-west-2.elb.amazonaws.com_remote' was significantly lower at 5.93 compared to the current anomaly score of 59.30. This indicates a substantial deviation from historical behavior, suggesting an internal issue within 'Servi-searc.us-west-2.elb.amazonaws.com_remote' as the likely root cause.
#### Primary Target Node:
As there are no specific dependent services mentioned in the provided data, we can consider 'Servi-searc.us-west-2.elb.amazonaws.com_remote' itself as the primary target node since it is directly impacted by the anomaly.
### 2. Dependencies and Their Impact
Given that there are no explicit dependencies listed for 'Servi-searc.us-west-2.elb.amazonaws.com_remote', we can focus on analyzing how issues originating from this service may propagate to dependent services such as 'PetSearch_AWS::ECS::Fargate'.
### 3. Pathways of Impact
While direct dependencies are not explicitly stated, it is important to map out potential pathways through which issues from 'Servi-searc.us-west-2.elb.amazonaws.com_remote' could be transmitted within the system. This involves considering communication channels or shared resources between services in order to understand how anomalies propagate.
### 4. Metrics and Effects
It is crucial to evaluate how this anomaly affects critical performance metrics like latency and availability across all relevant services including both dependencies and dependents.
### 5. Mitigation Strategies
Actionable mitigation strategies should be proposed to address not only the current issues within 'Servi-searc.us-west-2.elb.amazonaws.com_remote', but also preventive measures aimed at enhancing system resilience against similar future anomalies across all interdependent services.
In conclusion, based on our analysis of historical data and current anomalies, we have identified 'Servi-searc.us-west-2.elb.amazonaws.com_remote' as a likely singular root cause node with significant impact on its own performance metrics as well as potential propagation effects on other related microservices. The lack of explicit dependencies presents a challenge in pinpointing specific pathways of impact; however, a thorough investigation into shared resources or communication channels may reveal potential transmission routes for anomalies.
</t>
  </si>
  <si>
    <t xml:space="preserve">
Context:
An anomaly with a Median Absolute Deviation (MAD) score of '54.856282084707274'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04:07:00
availability_Average 100.0
latency_Average 0.008836
latency_p50 0.007999
latency_p90 0.010406
latency_p95 0.021167
latency_p99 0.026852
requests_Sum 89.0
availability_Average_MAD 0.0
latency_Average_MAD 0.000584
latency_p50_MAD 0.000516
latency_p90_MAD 0.001256
latency_p95_MAD 0.007692
latency_p99_MAD 0.02117
requests_Sum_MAD 54.856282
Max_MAD_Score 54.856282
Metric_With_Max_MAD requests_Sum
Name: 65, dtype: object'
Historcal anomaly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</si>
  <si>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data and historical anomaly metadata, let's proceed with the analysis to identify the singular root cause node and primary target node, assess their impact on dependencies, map pathways of impact, evaluate metrics and effects, and propose mitigation strategies.
### Singular Root Cause Node Identification:
The 'Servi-searc.us-west-2.elb.amazonaws.com_remote' service is experiencing an anomaly in the 'requests_Sum' metric with a MAD score of 54.856282084707274. This represents a significant deviation from historical data where the maximum MAD score was 5.930408874022408.
#### Root Cause Analysis:
1. **Dependency Impact**: As per the provided information, the service does not have any direct dependencies but serves as a crucial dependency for 'petlistadoptions_AWS::ECS::Fargate'.
2. **Historical Data Comparison**: The historical data shows that anomalies in 'requests_Sum' have been relatively low compared to the current anomaly.
3. **Metric Effects**: The significant increase in MAD score for 'requests_Sum' indicates a drastic deviation in request behavior.
### Primary Target Node Identification:
The primary target node is identified as the most directly affected dependent service due to the anomaly in 'Servi-searc.us-west-2.elb.amazonaws.com_remote'.
#### Primary Target Analysis:
1. **Dependency Impact**: The direct dependent service is 'petlistadoptions_AWS::ECS::Fargate', which relies on 'Servi-searc.us-west-2.elb.amazonaws.com_remote'.
2. **Impact Assessment**: Analyzing how issues originating from 'Servi-searc.us-west-2.elb.amazonaws.com_remote' propagate to this dependent service is crucial.
3. **Pathways of Impact**: Mapping out key pathways through which anomalies are transmitted within the system will help understand its impact on dependent services.
### Mitigation Strategies:
1. **Root Cause Mitigation**: Investigate potential changes or issues within 'Servi-searc.us-west-2.elb.amazonaws.com_remote' that could lead to such a deviation.
2. **Dependent Service Resilience**: Implement resilience measures within 'petlistadoptions_AWS::ECS::Fargate' to mitigate impacts from anomalies in its dependencies.
3. **Preventive Measures**: Propose preventive measures for both immediate resolution and long-term resilience against similar future anomalies.
In conclusion, based on our analysis, we identify "Servi-searc.us-west-2.elb.amazonaws.com_remote" as the singular root cause node leading to an anomaly in requests behavior with "petlistadoptions_AWS::ECS::Fargate" being identified as the primary target node most impacted by this anomaly.
This analysis emphasizes data-driven decision-making and highlights how understanding dependencies and their impacts is critical for managing microservice architectures effectively.
</t>
  </si>
  <si>
    <t xml:space="preserve">
Context:
An anomaly with a Median Absolute Deviation (MAD) score of '126.02118857297617'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2023-04-18 23:22:00
availability_Average 0.0
latency_Average 0.0
latency_p50 0.0
latency_p90 0.0
latency_p95 0.0
latency_p99 0.0
requests_Sum 0.0
availability_Average_MAD 0.0
latency_Average_MAD 0.000088
latency_p50_MAD 0.000558
latency_p90_MAD 0.00095
latency_p95_MAD 0.004952
latency_p99_MAD 0.007393
requests_Sum_MAD 126.021189
Max_MAD_Score 126.021189
Metric_With_Max_MAD requests_Sum
Name: 65, dtype: object'
Historcal anomaly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</si>
  <si>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historical anomaly metadata, and the context of the anomaly detected in the 'Servi-searc.us-west-2.elb.amazonaws.com_remote' service, let's proceed with the analysis to identify the singular root cause node and primary target node, assess their impacts on dependencies and dependents, map out pathways of impact, evaluate metrics and effects, and propose mitigation strategies.
### 1. Singular Root Cause Node and Primary Target Node
- **Singular Root Cause Node**: The 'Servi-searc.us-west-2.elb.amazonaws.com_remote' service is identified as the singular root cause node due to the anomaly detected in its 'requests_Sum' metric with a MAD score of 126.021189.
- **Primary Target Node**: Since no significant dependent service is explicitly mentioned in the data provided, we can consider 'Servi-searc.us-west-2.elb.amazonaws.com_remote' itself as the primary target node due to its critical role in a pet adoption website's microservices architecture.
### 2. Dependencies and Their Impact
The service relies on '"None."' for dependencies but serves as a crucial dependency for '"petlistadoptions_AWS::ECS::Fargate."'
### 3. Pathways of Impact
Given that there are no explicit dependencies listed for 'Servi-searc.us-west-2.elb.amazonaws.com_remote', it's essential to consider potential indirect pathways through which issues may be transmitted within the system.
### 4. Metrics and Effects
The historical anomaly metadata provides insights into how critical performance metrics like latency and availability have been impacted by anomalies in the past.
### 5. Mitigation Strategies
#### Immediate Resolution:
- Investigate potential issues within 'Servi-searc.us-west-2.elb.amazonaws.com_remote' that could lead to such a deviation.
- Check for any recent changes or updates that might have affected its performance.
#### Long-term Preventive Strategies:
- Implement proactive monitoring mechanisms to detect anomalies early.
- Consider load balancing strategies or redundancy measures for critical components like 'Servi-searc.us-west-2.elb.amazonaws.com_remote'.
By addressing these aspects comprehensively, we can gain valuable insights into dependency-related impacts, propagation mechanisms, mitigation strategies, and preventive measures necessary to enhance system resilience against similar future anomalies.
This analysis emphasizes data-driven decision-making in managing microservice architectures by leveraging historical data insights for proactive anomaly detection and resolution.</t>
  </si>
  <si>
    <t xml:space="preserve">
Context:
An anomaly with a Median Absolute Deviation (MAD) score of '93.40393976585293'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2023-04-19 05:37:00
availability_Average 100.0
latency_Average 0.016873
latency_p50 0.003794
latency_p90 0.03744
latency_p95 0.071355
latency_p99 0.359288
requests_Sum 944.0
availability_Average_MAD 0.0
latency_Average_MAD 0.123395
latency_p50_MAD 0.000041
latency_p90_MAD 0.003958
latency_p95_MAD 0.013069
latency_p99_MAD 0.880407
requests_Sum_MAD 93.40394
Max_MAD_Score 93.40394
Metric_With_Max_MAD requests_Sum
Name: 175, dtype: object'
Historcal anomaly MetaData:
'{'Max_MAD_Score': 22.239033277584028, 'Metric_With_Max_MAD': 'requests_Sum', 'availability_Average': 100.0, 'availability_Average_MAD': 0.0, 'latency_Average': 0.011364580926541, 'latency_Average_MAD': 0.001851915527067793, 'latency_p50': 0.0036585162517055, 'latency_p50_MAD': 2.6086939944876646e-05, 'latency_p90': 0.0384034434854793, 'latency_p90_MAD': 0.0022838581648749728, 'latency_p95': 0.0528992591381752, 'latency_p95_MAD': 0.0024659543104543426, 'latency_p99': 0.0822166441968379, 'latency_p99_MAD': 0.03278651871040229, 'microservice': 'petInfo_AWS::DynamoDB::Table', 'requests_Sum': 828.0, 'requests_Sum_MAD': 22.239033277584028, 'timestamp': '2023-04-19 04:37:00'}'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</si>
  <si>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let's proceed with the analysis to identify the singular root cause node and primary target node, assess their impact on dependencies, map out pathways of impact, evaluate metrics and effects, and propose mitigation strategies.
### 1. Singular Root Cause Node and Primary Target Node
The anomaly in the 'petInfo_AWS::DynamoDB::Table' service's 'requests_Sum' metric has a MAD score of 93.40394. This indicates a significant deviation from historical behavior.
#### Singular Root Cause Node:
Upon analyzing the historical data, it is evident that 'petInfo_AWS::DynamoDB::Table' itself is the singular root cause node for this anomaly due to the high MAD score associated with its 'requests_Sum' metric.
#### Primary Target Node:
The service 'PetSearch_AWS::ECS::Fargate' is identified as a primary dependent of 'petInfo_AWS::DynamoDB::Table'. However, based on the available data, there isn't explicit evidence to determine a specific primary target node impacted by this anomaly. Therefore, we consider 'PetSearch_AWS::ECS::Fargate' as the primary target node affected by this anomaly.
### 2. Dependencies and Their Impact
Analyzing the influence of 'PetSearch_AWS::ECS::Fargate' on its direct dependencies is crucial in understanding how issues propagate within the system.
### 3. Pathways of Impact
Mapping out key pathways through which issues are transmitted within the system will provide insights into how anomalies affect different services and components.
### 4. Metrics and Effects
Evaluating how anomalies affect critical performance metrics like latency and availability will help understand the broader impact on system performance and reliability.
### 5. Mitigation Strategies
Proposing actionable mitigation strategies to address current issues along with preventive measures for future resilience is essential in managing microservice architectures effectively.
#### Mitigation Strategies:
- Conduct a thorough investigation into both 'petInfo_AWS::DynamoDB::Table' and 'PetSearch_AWS::ECS::Fargate' to identify any recent changes or incidents that could have led to this anomaly.
- Implement enhanced monitoring and alerting systems for early detection of similar anomalies in critical metrics.
- Consider load balancing or scaling mechanisms for affected services to mitigate potential performance impacts.
- Review deployment processes for both services to ensure consistency and stability across updates.
- Conduct regular performance testing under simulated high loads to proactively identify potential anomalies before they significantly impact system reliability.
This structured analysis provides insights into identifying root cause nodes, assessing impacts on dependencies, mapping pathways of impact within microservices architecture, evaluating critical metrics affected by anomalies, proposing actionable mitigation strategies, and emphasizing data-driven decision-making in managing microservice architectures effectively.</t>
  </si>
  <si>
    <t xml:space="preserve">
Context:
An anomaly with a Median Absolute Deviation (MAD) score of '48.92587321068486'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2023-04-18 23:57:00
availability_Average 100.0
latency_Average 0.008034
latency_p50 0.008058
latency_p90 0.010094
latency_p95 0.010407
latency_p99 0.010687
requests_Sum 31.0
availability_Average_MAD 0.0
latency_Average_MAD 0.004412
latency_p50_MAD 0.000068
latency_p90_MAD 0.013619
latency_p95_MAD 0.013349
latency_p99_MAD 0.01309
requests_Sum_MAD 48.925873
Max_MAD_Score 48.925873
Metric_With_Max_MAD requests_Sum
Name: 65, dtype: object'
Historcal anomaly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</si>
  <si>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
Context:
An anomaly with a Median Absolute Deviation (MAD) score of '48.92587321068486'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2023-04-19 07:07:00
availability_Average 0.0
latency_Average 0.0
latency_p50 0.0
latency_p90 0.0
latency_p95 0.0
latency_p99 0.0
requests_Sum 0.0
availability_Average_MAD 0.0
latency_Average_MAD 0.001893
latency_p50_MAD 0.000138
latency_p90_MAD 0.000571
latency_p95_MAD 0.013663
latency_p99_MAD 0.034933
requests_Sum_MAD 48.925873
Max_MAD_Score 48.925873
Metric_With_Max_MAD requests_Sum
Name: 105, dtype: object'
Historcal anomaly MetaData:
'{'Max_MAD_Score': 1.482602218505602, 'Metric_With_Max_MAD': 'requests_Sum', 'availability_Average': 100.0, 'availability_Average_MAD': 0.0, 'latency_Average': 0.007042829805967, 'latency_Average_MAD': 0.0005181482612466705, 'latency_p50': 0.0061846081780728, 'latency_p50_MAD': 0.0001969821226531247, 'latency_p90': 0.0082390720792143, 'latency_p90_MAD': 0.001350205216617819, 'latency_p95': 0.0100407955475513, 'latency_p95_MAD': 0.0007701175249600077, 'latency_p99': 0.0306180653412709, 'latency_p99_MAD': 0.012718936687654855, 'microservice': 'https://sqs.us-west-2.amazonaws.com/Services-sqspetadoption_AWS::SQS::Queue', 'requests_Sum': 91.0, 'requests_Sum_MAD': 1.482602218505602, 'timestamp': '2023-04-19 01:07:00'}'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</si>
  <si>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
Context:
An anomaly with a Median Absolute Deviation (MAD) score of '72.6475087067745'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20:32:00
availability_Average 100.0
latency_Average 0.013516
latency_p50 0.003965
latency_p90 0.02906
latency_p95 0.052514
latency_p99 0.335779
requests_Sum 735.0
availability_Average_MAD 0.0
latency_Average_MAD 0.001536
latency_p50_MAD 0.000127
latency_p90_MAD 0.003303
latency_p95_MAD 0.002761
latency_p99_MAD 0.065667
requests_Sum_MAD 72.647509
Max_MAD_Score 72.647509
Metric_With_Max_MAD requests_Sum
Name: 175, dtype: object'
Historcal anomaly MetaData:
'{'Max_MAD_Score': 22.239033277584028, 'Metric_With_Max_MAD': 'requests_Sum', 'availability_Average': 100.0, 'availability_Average_MAD': 0.0, 'latency_Average': 0.011364580926541, 'latency_Average_MAD': 0.001851915527067793, 'latency_p50': 0.0036585162517055, 'latency_p50_MAD': 2.6086939944876646e-05, 'latency_p90': 0.0384034434854793, 'latency_p90_MAD': 0.0022838581648749728, 'latency_p95': 0.0528992591381752, 'latency_p95_MAD': 0.0024659543104543426, 'latency_p99': 0.0822166441968379, 'latency_p99_MAD': 0.03278651871040229, 'microservice': 'petInfo_AWS::DynamoDB::Table', 'requests_Sum': 828.0, 'requests_Sum_MAD': 22.239033277584028, 'timestamp': '2023-04-19 04:37:00'}'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</si>
  <si>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data, let's proceed with the analysis and identification of the singular root cause node and primary target node for the anomaly detected in the 'petInfo_AWS::DynamoDB::Table' service's 'requests_Sum' metric.
### 1. Singular Root Cause Node:
The singular root cause node is identified as the service directly responsible for causing the anomaly. In this case, based on the MAD score, historical data, and dependencies information, we will analyze potential causes to identify the root cause node.
### 2. Primary Target Node:
The primary target node is determined as the most impacted dependent service due to the anomaly in 'petInfo_AWS::DynamoDB::Table'. If no significant impact is found from the data, 'petInfo_AWS::DynamoDB::Table' itself will be declared as the target node.
### 3. Dependencies and Their Impact:
As per provided information, 'PetSearch_AWS::ECS::Fargate' is a dependent service of 'petInfo_AWS::DynamoDB::Table'. We will analyze how issues from 'PetSearch_AWS::ECS::Fargate' propagate to its dependencies and assess their impact on system performance and reliability.
### 4. Pathways of Impact:
We will map out key pathways through which issues are transmitted within the system to understand how anomalies propagate through dependencies and dependents.
### 5. Metrics and Effects:
Evaluation of critical performance metrics like latency and availability will be conducted to understand how anomalies affect these metrics within the microservices architecture.
Now let's proceed with each step of analysis using historical data and provided dependencies information:
#### Singular Root Cause Node Analysis:
The MAD score for 'requests_Sum' in 'petInfo_AWS::DynamoDB::Table' has increased significantly from a historical MAD score of 22.239033277584028 to 72.6475087067745. This substantial increase indicates a deviation from normal behavior that requires investigation into potential causes within or related to 'petInfo_AWS::DynamoDB::Table'.
#### Primary Target Node Analysis:
By analyzing impact pathways from 'petInfo_AWS::DynamoDB:Table', it appears that there may not be a direct dependent service significantly impacted by this anomaly based on available data. Therefore, we declare 'petInfo_AWS:DynamoDB:Table' itself as the primary target node due to its critical role in serving other services.
#### Dependencies Impact Analysis:
Given that there are no direct dependencies for 'petInfo_AWS:DynamoDB:Table', it indicates that any potential issues arising from its dependents may not have directly contributed to this anomaly based on available information.
#### Pathways of Impact Analysis:
Without explicit dependency information, it's challenging to map out specific pathways through which anomalies might have propagated within this specific context. However, considering future analyses or additional dependency insights could provide more clarity on propagation mechanisms.
#### Metrics and Effects Evaluation:
The increase in MAD score for requests_Sum suggests a significant deviation in request patterns compared to historical data. This deviation could potentially impact latency and availability metrics within pet adoption website’s microservices architecture.
#### Mitigation Strategies:
To address current issues:
- Conduct thorough performance testing and benchmarking for petInfo_AWS:DynamoDB:Table.
- Implement enhanced monitoring solutions with real-time alerting mechanisms for abnormal behavior detection.
- Investigate potential changes or updates made around anomalous timestamp affecting request patterns.
For preventive measures against similar future anomalies:
- Implement predictive analytics models leveraging historical anomaly metadata.
- Enhance fault tolerance mechanisms across microservices architecture.
- Regularly review dependency impacts through comprehensive monitoring systems.
In conclusion, based on current analysis with available data, we identify "petInfo_AWS:DynamoDB:Table" as both singular root cause node causing anomaly in requests_Sum metric as well as primary target node due its critical role in serving other services within microservices architecture. While direct dependencies were not found influencing this specific anomaly according to available information; further insights into dependency-related impacts would be valuable for understanding propagation mechanisms comprehensively.
This analysis demonstrates how utilizing historical data can guide decision-making processes towards effective identification of root cause nodes while highlighting areas where additional insights would further enhance understanding causality and impact within microservices environment.
</t>
  </si>
  <si>
    <t xml:space="preserve">
Context:
An anomaly with a Median Absolute Deviation (MAD) score of '34.099851025628844'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03:07:00
availability_Average 100.0
latency_Average 0.008039
latency_p50 0.007368
latency_p90 0.009345
latency_p95 0.016443
latency_p99 0.026757
requests_Sum 82.0
availability_Average_MAD 0.0
latency_Average_MAD 0.000374
latency_p50_MAD 0.00029
latency_p90_MAD 0.000243
latency_p95_MAD 0.002394
latency_p99_MAD 0.006385
requests_Sum_MAD 34.099851
Max_MAD_Score 34.099851
Metric_With_Max_MAD requests_Sum
Name: 65, dtype: object'
Historcal anomaly MetaData:
'{'Max_MAD_Score': 56.33888430321287, 'Metric_With_Max_MAD': 'requests_Sum', 'availability_Average': 100.0, 'availability_Average_MAD': 0.0, 'latency_Average': 0.0083854174359191, 'latency_Average_MAD': 0.0006523338591229706, 'latency_p50': 0.0073661727092488, 'latency_p50_MAD': 0.00027508910221743293, 'latency_p90': 0.0100442139508516, 'latency_p90_MAD': 0.0009992626031582572, 'latency_p95': 0.0201342161032613, 'latency_p95_MAD': 0.00946237595108065, 'latency_p99': 0.0297322200632205, 'latency_p99_MAD': 0.005911796989536323, 'microservice': 'Servi-searc.us-west-2.elb.amazonaws.com_remote', 'requests_Sum': 99.0, 'requests_Sum_MAD': 56.33888430321287, 'timestamp': '2023-04-19 01:37:00'}'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</si>
  <si>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
Context:
An anomaly with a Median Absolute Deviation (MAD) score of '63.75189539574088'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20:02:00
availability_Average 100.0
latency_Average 0.015202
latency_p50 0.003685
latency_p90 0.036442
latency_p95 0.05869
latency_p99 0.374676
requests_Sum 790.0
availability_Average_MAD 0.0
latency_Average_MAD 0.001258
latency_p50_MAD 0.000015
latency_p90_MAD 0.002102
latency_p95_MAD 0.001125
latency_p99_MAD 0.010396
requests_Sum_MAD 63.751895
Max_MAD_Score 63.751895
Metric_With_Max_MAD requests_Sum
Name: 175, dtype: object'
Historcal anomaly MetaData:
'{'Max_MAD_Score': 37.065055462640046, 'Metric_With_Max_MAD': 'requests_Sum', 'availability_Average': 100.0, 'availability_Average_MAD': 0.0, 'latency_Average': 0.0126583136158636, 'latency_Average_MAD': 0.0009749595517752928, 'latency_p50': 0.0041418218546741, 'latency_p50_MAD': 5.6066846207384175e-05, 'latency_p90': 0.0301893413202427, 'latency_p90_MAD': 0.0008942804584074807, 'latency_p95': 0.0579173435584179, 'latency_p95_MAD': 0.0034502793047143554, 'latency_p99': 0.1194970125101187, 'latency_p99_MAD': 0.03392724698477731, 'microservice': 'petInfo_AWS::DynamoDB::Table', 'requests_Sum': 829.0, 'requests_Sum_MAD': 37.065055462640046, 'timestamp': '2023-04-18 18:02:00'}'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</si>
  <si>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information, let's proceed with the analysis to identify the singular root cause node and primary target node of the anomaly in the 'petInfo_AWS::DynamoDB::Table' service's 'requests_Sum' metric. We will also assess the impact of dependencies, pathways of impact, metrics, effects, and propose mitigation strategies.
### Singular Root Cause Node and Primary Target Node Identification:
The 'petInfo_AWS::DynamoDB::Table' service is experiencing an anomaly with a Median Absolute Deviation (MAD) score of 63.75189539574088 in the 'requests_Sum' metric. This indicates a significant deviation from historical behavior.
#### Root Cause Node:
Upon analyzing historical data, we find that the previous highest MAD score for 'requests_Sum' was 37.065055462640046. This suggests that there has been a notable increase in deviation from normal behavior.
#### Primary Target Node:
We need to identify which dependent service is most impacted by this anomaly. Considering no specific dependent service data is provided directly, we will consider 'PetSearch_AWS::ECS::Fargate' as it is mentioned as a crucial dependency for 'petInfo_AWS::DynamoDB::Table'. If no significant impact is found from this analysis, we will declare 'petInfo_AWS::DynamoDB::Table' itself as the primary target node.
### Dependencies and Their Impact:
As per provided information, "lambdastatusupdater_AWS::Lambda::Function" and "PetSearch_AWS::ECS::Fargate" are dependencies of 'petInfo_AWS::DynamoDB:Table'. We will focus on assessing how issues originating from these dependencies propagate to dependent services.
#### Impact Assessment:
- Analyze how changes or anomalies in these dependencies could affect system performance and reliability.
- Evaluate any potential correlations between anomalies in these dependencies and anomalies in the 'petInfo_AWS:DynamoDB:Table'.
### Pathways of Impact:
We should map out how issues are transmitted within the system by identifying critical pathways through which anomalies may propagate from dependencies to dependents.
### Metrics and Effects:
Evaluate how anomalies in dependencies influence critical performance metrics like latency and availability within the system.
### Mitigation Strategies:
Propose actionable mitigation strategies to address current issues based on identified root cause and primary target node.
Suggest preventive measures to enhance system resilience against similar future anomalies considering insights gathered from historical data.
In conclusion, through an analysis driven by historical data insights combined with current anomaly detection metrics, we aim to pinpoint both root cause node causing deviation in requests_Sum metric for petInfo_AWS:DynamoDB:Table service as well as identifying its most affected dependent service or confirming petInfo_AWS:DynamoDB:Table itself if no significant impact is found. The findings will guide subsequent investigation and mitigation efforts effectively within microservices architecture environment.
</t>
  </si>
  <si>
    <t xml:space="preserve">
Context:
An anomaly with a Median Absolute Deviation (MAD) score of '154.1906307245826'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2023-04-19 02:07:00
availability_Average 100.0
latency_Average 0.015842
latency_p50 0.003721
latency_p90 0.025105
latency_p95 0.051034
latency_p99 0.36347
requests_Sum 933.0
availability_Average_MAD 0.0
latency_Average_MAD 0.003535
latency_p50_MAD 0.000125
latency_p90_MAD 0.003026
latency_p95_MAD 0.000877
latency_p99_MAD 0.026225
requests_Sum_MAD 154.190631
Max_MAD_Score 154.190631
Metric_With_Max_MAD requests_Sum
Name: 175, dtype: object'
Historcal anomaly MetaData:
'{'Max_MAD_Score': 22.239033277584028, 'Metric_With_Max_MAD': 'requests_Sum', 'availability_Average': 100.0, 'availability_Average_MAD': 0.0, 'latency_Average': 0.011364580926541, 'latency_Average_MAD': 0.001851915527067793, 'latency_p50': 0.0036585162517055, 'latency_p50_MAD': 2.6086939944876646e-05, 'latency_p90': 0.0384034434854793, 'latency_p90_MAD': 0.0022838581648749728, 'latency_p95': 0.0528992591381752, 'latency_p95_MAD': 0.0024659543104543426, 'latency_p99': 0.0822166441968379, 'latency_p99_MAD': 0.03278651871040229, 'microservice': 'petInfo_AWS::DynamoDB::Table', 'requests_Sum': 828.0, 'requests_Sum_MAD': 22.239033277584028, 'timestamp': '2023-04-19 04:37:00'}'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</si>
  <si>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
Context:
An anomaly with a Median Absolute Deviation (MAD) score of '37.065055462640046' has been detected in the 'lambda_step_priceLessThan55_AWS::Lambda::Function'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'lambda_step_priceLessThan55_AWS::Lambda::Function'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'"lambda_step_priceLessThan55."'
The service also serves as a crucial dependency for '"lambda_step_priceLessThan55_AWS::Lambda."'
Current Service Log for anaomaly detected in lambda_step_priceLessThan55_AWS::Lambda::Function:
'microservice lambda_step_priceLessThan55_AWS::Lambda::Function
timestamp 2023-04-18 17:27:00
availability_Average 25.0
latency_Average 2.885824
latency_p50 2.906442
latency_p90 2.993844
latency_p95 3.004953
latency_p99 3.013869
requests_Sum 4.0
availability_Average_MAD 37.065055
latency_Average_MAD 0.483899
latency_p50_MAD 0.100769
latency_p90_MAD 0.051623
latency_p95_MAD 0.018737
latency_p99_MAD 0.015623
requests_Sum_MAD 4.447807
Max_MAD_Score 37.065055
Metric_With_Max_MAD availability_Average
Name: 140, dtype: object'
Historcal anomaly MetaData:
'{'Max_MAD_Score': 1.482602218505602, 'Metric_With_Max_MAD': 'requests_Sum', 'availability_Average': 100.0, 'availability_Average_MAD': 0.0, 'latency_Average': 2.398449, 'latency_Average_MAD': 0.26400667906601427, 'latency_p50': 2.4045521426223617, 'latency_p50_MAD': 0.11049808439781478, 'latency_p90': 2.4810427731402864, 'latency_p90_MAD': 0.3135394359230811, 'latency_p95': 2.490773623977324, 'latency_p95_MAD': 0.3349004558770008, 'latency_p99': 2.4985857764040795, 'latency_p99_MAD': 0.3383034130304564, 'microservice': 'lambda_step_priceLessThan55_AWS::Lambda::Function', 'requests_Sum': 4.0, 'requests_Sum_MAD': 1.482602218505602, 'timestamp': '2023-04-18 18:02:00'}'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</si>
  <si>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data, historical anomaly metadata, and the given objectives, let's proceed with the analysis to identify the singular root cause node and primary target node of the anomaly detected in the 'lambda_step_priceLessThan55_AWS::Lambda::Function' service's 'availability_Average' metric.
### 1. Singular Root Cause Node and Primary Target Node Identification:
- The 'Singular Root Cause Node' is determined by evaluating each dependency's role and potential issues contributing to the anomaly.
- The 'Primary Target Node' is identified as the most directly affected dependent service or declared as 'lambda_step_priceLessThan55_AWS::Lambda::Function' itself if no significant impact is found.
### 2. Dependencies and Their Impact:
- Analyze how 'PetSearch_AWS::ECS::Fargate' influences its direct dependencies.
- Assess how issues originating from 'PetSearch_AWS::ECS::Fargate' propagate to dependent services, affecting system performance and reliability.
### 3. Pathways of Impact:
- Map out the key pathways through which issues are transmitted within the system, considering both direct and indirect impacts.
### 4. Metrics and Effects:
- Evaluate how the anomaly affects critical performance metrics like latency and availability for each relevant service.
### 5. Mitigation Strategies:
- Propose actionable mitigation strategies to address current issues.
- Suggest preventive measures to enhance system resilience against similar future anomalies.
---
#### Singular Root Cause Node Identification:
The singular root cause node can be identified by analyzing both current and historical anomaly data along with dependency information. In this case, based on MAD score analysis, historical data comparison, and dependency information, it can be inferred that 'lambda_step_priceLessThan55.' may be a potential root cause due to its influence on 'lambda_step_priceLessThan55_AWS::Lambda.' which in turn affects 'lambda_step_priceLessThan55_AWS::Lambda::Function'.
#### Primary Target Node Identification:
Upon evaluating direct dependencies of 'lambda_step_priceLessThan55_AWS::Lambda::Function', it appears that there may not be a specific dependent service significantly impacted by this anomaly based on available data. Therefore, we can declare that the primary target node is indeed 'lambda_step_priceLessThan55_AWS::Lambda::Function'.
#### Dependencies Impact Analysis:
The impact of PetSearch_AWS::ECS:Fargate on its direct dependencies should also be considered in this analysis as it might have indirect effects on other services including lambda_step_priceLessThan55 which could further propagate anomalies affecting system performance.
#### Pathways of Impact:
Mapping out pathways through which anomalies are transmitted within the system involves understanding how anomalies propagate from one service to another. This entails considering not only direct dependencies but also secondary or cascading impacts resulting from anomalies in upstream services.
#### Metrics Evaluation:
It's crucial to evaluate how this anomaly affects critical performance metrics such as latency and availability across all relevant services including PetSearch_AWS:ECS:Fargate and lambda_step_priceLessThan55.
#### Mitigation Strategies:
Proposing actionable mitigation strategies involves addressing immediate concerns related to identified anomalies while also suggesting preventive measures for enhancing system resilience against similar future occurrences. This could include implementing monitoring improvements or updating error handling mechanisms within microservices architecture.
In conclusion, while pinpointing a singular root cause for an anomaly can be complex due to interdependencies within microservices architecture, leveraging historical data alongside current observations provides valuable insights into causality and impact propagation mechanisms. This enables more informed decision-making when managing microservice architectures with a focus on continuous improvement strategies.
</t>
  </si>
  <si>
    <t xml:space="preserve">
Context:
An anomaly with a Median Absolute Deviation (MAD) score of '56.33888430321287'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2023-04-19 00:32:00
availability_Average 100.0
latency_Average 0.005748
latency_p50 0.004298
latency_p90 0.010406
latency_p95 0.013206
latency_p99 0.037678
requests_Sum 820.0
availability_Average_MAD 0.0
latency_Average_MAD 0.000202
latency_p50_MAD 0.00006
latency_p90_MAD 0.000179
latency_p95_MAD 0.00117
latency_p99_MAD 0.00049
requests_Sum_MAD 56.338884
Max_MAD_Score 56.338884
Metric_With_Max_MAD requests_Sum
Name: 35, dtype: object'
Historcal anomaly MetaData:
'{'Max_MAD_Score': 20.756431059078427, 'Metric_With_Max_MAD': 'requests_Sum', 'availability_Average': 100.0, 'availability_Average_MAD': 0.0, 'latency_Average': 0.0064015895750843, 'latency_Average_MAD': 0.001314875929271982, 'latency_p50': 0.0045345814752373, 'latency_p50_MAD': 8.921378888101137e-05, 'latency_p90': 0.0117367714034934, 'latency_p90_MAD': 0.0024129758381417356, 'latency_p95': 0.0207535161002851, 'latency_p95_MAD': 0.006074913496002752, 'latency_p99': 0.0332748088345875, 'latency_p99_MAD': 0.007155856790625899, 'microservice': 'PetSearch_AWS::ECS::Fargate', 'requests_Sum': 752.0, 'requests_Sum_MAD': 20.756431059078427, 'timestamp': '2023-04-19 01:37:00'}'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</si>
  <si>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
Context:
An anomaly with a Median Absolute Deviation (MAD) score of '74.13011092528009' has been detected in the 'lambda_step_priceLessThan55_AWS::Lambda::Function'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'lambda_step_priceLessThan55_AWS::Lambda::Function'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'"lambda_step_priceLessThan55."'
The service also serves as a crucial dependency for '"lambda_step_priceLessThan55_AWS::Lambda."'
Current Service Log for anaomaly detected in lambda_step_priceLessThan55_AWS::Lambda::Function:
'microservice lambda_step_priceLessThan55_AWS::Lambda::Function
timestamp 2023-04-18 19:02:00
availability_Average 75.0
latency_Average 2.025804
latency_p50 2.143589
latency_p90 2.976791
latency_p95 3.019195
latency_p99 3.053553
requests_Sum 4.0
availability_Average_MAD 74.130111
latency_Average_MAD 1.385581
latency_p50_MAD 0.876137
latency_p90_MAD 0.042401
latency_p95_MAD 0.029049
latency_p99_MAD 0.074737
requests_Sum_MAD 1.482602
Max_MAD_Score 74.130111
Metric_With_Max_MAD availability_Average
Name: 140, dtype: object'
Historcal anomaly MetaData:
'{'Max_MAD_Score': 1.482602218505602, 'Metric_With_Max_MAD': 'requests_Sum', 'availability_Average': 100.0, 'availability_Average_MAD': 0.0, 'latency_Average': 2.398449, 'latency_Average_MAD': 0.26400667906601427, 'latency_p50': 2.4045521426223617, 'latency_p50_MAD': 0.11049808439781478, 'latency_p90': 2.4810427731402864, 'latency_p90_MAD': 0.3135394359230811, 'latency_p95': 2.490773623977324, 'latency_p95_MAD': 0.3349004558770008, 'latency_p99': 2.4985857764040795, 'latency_p99_MAD': 0.3383034130304564, 'microservice': 'lambda_step_priceLessThan55_AWS::Lambda::Function', 'requests_Sum': 4.0, 'requests_Sum_MAD': 1.482602218505602, 'timestamp': '2023-04-18 18:02:00'}'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</si>
  <si>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let's proceed with the analysis to identify the singular root cause node and primary target node, assess their dependencies and impacts, map out pathways of impact, evaluate metrics and effects, and propose mitigation strategies.
### 1. Singular Root Cause Node and Primary Target Node
The 'lambda_step_priceLessThan55_AWS::Lambda::Function' is the singular root cause node that has experienced an anomaly with a MAD score of 74.13011092528009 in the 'availability_Average' metric. The primary target node most directly affected by this anomaly is itself as there are no other significant dependent services identified from the data.
### 2. Dependencies and Their Impact
The service relies on the dependency 'lambda_step_priceLessThan55' and serves as a crucial dependency for 'lambda_step_priceLessThan55_AWS::Lambda'. These dependencies play a role in supporting the functionality of 'lambda_step_priceLessThan55_AWS::Lambda::Function'.
### 3. Pathways of Impact
As there are no further dependent services identified, we can conclude that the issues related to availability within 'lambda_step_priceLessThan55_AWS::Lambda::Function' do not propagate to other dependent services.
### 4. Metrics and Effects
The anomaly in availability may have resulted in degraded performance or unavailability of this specific Lambda function, impacting its ability to respond to requests efficiently.
### 5. Mitigation Strategies
To address this anomaly:
- Investigate potential causes for reduced availability such as network issues, resource constraints, or code inefficiencies within the Lambda function.
- Implement enhanced monitoring and alerting mechanisms for early detection of similar anomalies in the future.
- Conduct a thorough review of dependencies to ensure that any potential issues are promptly addressed.
By focusing on these mitigation strategies, it is possible to enhance system resilience against similar future anomalies within 'lambda_step_priceLessThan55_AWS::Lambda::Function'.
In conclusion, while no significant impact on other dependent services has been identified based on available data, it is essential to thoroughly investigate internal factors contributing to reduced availability within 'lambda_step_priceLessThan55_AWS::Lambda::Function' and implement preventive measures accordingly.
This data-driven decision-making process emphasizes understanding dependencies and their impacts within microservice architectures for effective anomaly detection and resolution.</t>
  </si>
  <si>
    <t xml:space="preserve">
Context:
An anomaly with a Median Absolute Deviation (MAD) score of '45.96066877367366'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02:37:00
availability_Average 100.0
latency_Average 0.008267
latency_p50 0.006503
latency_p90 0.008478
latency_p95 0.025217
latency_p99 0.026143
requests_Sum 11.0
availability_Average_MAD 0.0
latency_Average_MAD 0.000855
latency_p50_MAD 0.000335
latency_p90_MAD 0.006099
latency_p95_MAD 0.008721
latency_p99_MAD 0.005597
requests_Sum_MAD 45.960669
Max_MAD_Score 45.960669
Metric_With_Max_MAD requests_Sum
Name: 65, dtype: object'
Historcal anomaly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</si>
  <si>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Synthetic_RAG_Focused_Prompt</t>
  </si>
  <si>
    <t xml:space="preserve">
Context:
An anomaly with a Median Absolute Deviation (MAD) score of '50.40847542919047'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2023-04-18 22:32:00
availability_Average 100.0
latency_Average 0.00655
latency_p50 0.004664
latency_p90 0.011527
latency_p95 0.019289
latency_p99 0.037435
requests_Sum 734.0
availability_Average_MAD 0.0
latency_Average_MAD 0.184014
latency_p50_MAD 0.000042
latency_p90_MAD 0.001036
latency_p95_MAD 0.007625
latency_p99_MAD 1.678968
requests_Sum_MAD 50.408475
Max_MAD_Score 50.408475
Metric_With_Max_MAD requests_Sum
Name: 35, dtype: object'
Historcal Anomalies MetaData:
'{'Max_MAD_Score': 20.756431059078427, 'Metric_With_Max_MAD': 'requests_Sum', 'availability_Average': 100.0, 'availability_Average_MAD': 0.0, 'latency_Average': 0.0064015895750843, 'latency_Average_MAD': 0.001314875929271982, 'latency_p50': 0.0045345814752373, 'latency_p50_MAD': 8.921378888101137e-05, 'latency_p90': 0.0117367714034934, 'latency_p90_MAD': 0.0024129758381417356, 'latency_p95': 0.0207535161002851, 'latency_p95_MAD': 0.006074913496002752, 'latency_p99': 0.0332748088345875, 'latency_p99_MAD': 0.007155856790625899, 'microservice': 'PetSearch_AWS::ECS::Fargate', 'requests_Sum': 752.0, 'requests_Sum_MAD': 20.756431059078427,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</si>
  <si>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
Context:
An anomaly with a Median Absolute Deviation (MAD) score of '53.37367986620167'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06:32:00
availability_Average 100.0
latency_Average 0.012584
latency_p50 0.007622
latency_p90 0.024074
latency_p95 0.043898
latency_p99 0.044736
requests_Sum 11.0
availability_Average_MAD 0.0
latency_Average_MAD 0.000621
latency_p50_MAD 0.000253
latency_p90_MAD 0.00138
latency_p95_MAD 0.006513
latency_p99_MAD 0.004415
requests_Sum_MAD 53.37368
Max_MAD_Score 53.37368
Metric_With_Max_MAD requests_Sum
Name: 65, dtype: object'
Historcal Anomalies MetaData:
'{'Max_MAD_Score': 56.33888430321287, 'Metric_With_Max_MAD': 'requests_Sum', 'availability_Average': 100.0, 'availability_Average_MAD': 0.0, 'latency_Average': 0.0083854174359191, 'latency_Average_MAD': 0.0006523338591229706, 'latency_p50': 0.0073661727092488, 'latency_p50_MAD': 0.00027508910221743293, 'latency_p90': 0.0100442139508516, 'latency_p90_MAD': 0.0009992626031582572, 'latency_p95': 0.0201342161032613, 'latency_p95_MAD': 0.00946237595108065, 'latency_p99': 0.0297322200632205, 'latency_p99_MAD': 0.005911796989536323, 'microservice': 'Servi-searc.us-west-2.elb.amazonaws.com_remote', 'requests_Sum': 99.0, 'requests_Sum_MAD': 56.33888430321287,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</si>
  <si>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and historical data, let's analyze and identify the singular root cause node and the primary target node for the anomaly detected in the 'Servi-searc.us-west-2.elb.amazonaws.com_remote' service's 'requests_Sum' metric.
### Singular Root Cause Node Identification:
The 'Servi-searc.us-west-2.elb.amazonaws.com_remote' service has no explicit dependencies but serves as a crucial dependency for 'petlistadoptions_AWS::ECS::Fargate.' This suggests that the root cause node might be within the internal functionality of the 'Servi-searc.us-west-2.elb.amazonaws.com_remote' service itself, potentially affecting the 'requests_Sum' metric. The historical data indicates that the 'requests_Sum' metric has previously experienced anomalies with a maximum MAD score of 56.33888430321287, suggesting a recurring issue. This recurring anomaly in the 'requests_Sum' metric is indicative of an internal functionality issue within the 'Servi-searc.us-west-2.elb.amazonaws.com_remote' service, making it the likely singular root cause node.
### Primary Target Node Identification:
To identify the primary target node, we need to determine the most directly impacted dependent service. Unfortunately, the provided data does not explicitly mention any dependent services or nodes that directly rely on 'Servi-searc.us-west-2.elb.amazonaws.com_remote.' Therefore, in the absence of specific data pointing to a primary target node, we declare the 'Servi-searc.us-west-2.elb.amazonaws.com_remote' service itself as the primary target node. This implies that the anomaly in the 'requests_Sum' metric has the most significant impact on the 'Servi-searc.us-west-2.elb.amazonaws.com_remote' service.
### Impact on Dependent Services and Operational Challenges:
The lack of explicit information regarding dependent services makes it challenging to assess the direct impact on other nodes within the microservices architecture. However, the recurring nature of the anomaly in the 'requests_Sum' metric suggests potential operational and integration challenges for the 'Servi-searc.us-west-2.elb.amazonaws.com_remote' service. Any dependent services relying on 'Servi-searc.us-west-2.elb.amazonaws.com_remote' may also face operational challenges due to the anomaly, impacting the overall architecture's reliability and performance.
### Conclusion:
Based on the analysis, the 'Servi-searc.us-west-2.elb.amazonaws.com_remote' service is identified as the singular root cause node for the anomaly in the 'requests_Sum' metric. Additionally, due to the lack of explicit data on dependent services, the 'Servi-searc.us-west-2.elb.amazonaws.com_remote' service is declared as the primary target node, signifying the most significant impact of the anomaly. The dependencies and dependents within the microservices architecture could contribute to the propagation of issues, leading to potential operational and integration challenges.
This analysis provides a focused understanding of the root cause and primary target node, guiding subsequent investigation and mitigation efforts to address the anomaly in the 'Servi-searc.us-west-2.elb.amazonaws.com_remote' service.</t>
  </si>
  <si>
    <t xml:space="preserve">
Context:
An anomaly with a Median Absolute Deviation (MAD) score of '59.30408874022408'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21:02:00
availability_Average 100.0
latency_Average 0.013886
latency_p50 0.003934
latency_p90 0.029129
latency_p95 0.048083
latency_p99 0.35016
requests_Sum 801.0
availability_Average_MAD 0.0
latency_Average_MAD 0.001157
latency_p50_MAD 0.000109
latency_p90_MAD 0.001856
latency_p95_MAD 0.005089
latency_p99_MAD 0.035025
requests_Sum_MAD 59.304089
Max_MAD_Score 59.304089
Metric_With_Max_MAD requests_Sum
Name: 175, dtype: object'
Historcal Anomalies MetaData:
'{'Max_MAD_Score': 22.239033277584028, 'Metric_With_Max_MAD': 'requests_Sum', 'availability_Average': 100.0, 'availability_Average_MAD': 0.0, 'latency_Average': 0.011364580926541, 'latency_Average_MAD': 0.001851915527067793, 'latency_p50': 0.0036585162517055, 'latency_p50_MAD': 2.6086939944876646e-05, 'latency_p90': 0.0384034434854793, 'latency_p90_MAD': 0.0022838581648749728, 'latency_p95': 0.0528992591381752, 'latency_p95_MAD': 0.0024659543104543426, 'latency_p99': 0.0822166441968379, 'latency_p99_MAD': 0.03278651871040229, 'microservice': 'petInfo_AWS::DynamoDB::Table', 'requests_Sum': 828.0, 'requests_Sum_MAD': 22.239033277584028, 'timestamp': '2023-04-19 04:37:00'}'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</si>
  <si>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let's analyze the anomaly detected in the 'petInfo_AWS::DynamoDB::Table' service's 'requests_Sum' metric and identify the singular root cause node and the primary target node.
1. Singular Root Cause Node Identification:
The service 'petInfo_AWS::DynamoDB::Table' does not have any explicit dependencies but serves as a crucial dependency for 'lambdastatusupdater_AWS::Lambda::Function' and 'PetSearch_AWS::ECS::Fargate'. Considering this, the root cause node is likely to be within the 'petInfo_AWS::DynamoDB::Table' service itself, as there are no direct dependencies to analyze for potential issues.
Analysis:
The anomaly in the 'requests_Sum' metric could be attributed to internal issues within the 'petInfo_AWS::DynamoDB::Table' service, such as inefficient query processing, data storage constraints, or unexpected spikes in data volume.
2. Primary Target Node Identification:
Based on the anomaly detected in the 'petInfo_AWS::DynamoDB::Table' service's 'requests_Sum' metric, the primary target node is 'PetSearch_AWS::ECS::Fargate', which relies on the 'petInfo_AWS::DynamoDB::Table' service. The impact of the anomaly would be most directly felt by 'PetSearch_AWS::ECS::Fargate' due to its dependency on the data provided by 'petInfo_AWS::DynamoDB::Table'.
3. Impact Assessment:
The anomaly in the 'requests_Sum' metric of 'petInfo_AWS::DynamoDB::Table' can potentially lead to operational and integration challenges for 'PetSearch_AWS::ECS::Fargate'. This could manifest as degraded performance, incorrect or incomplete search results, or delays in serving pet adoption website users.
Conclusion:
- Singular Root Cause Node: petInfo_AWS::DynamoDB::Table
- Primary Target Node: PetSearch_AWS::ECS::Fargate
- The anomaly likely originates within the 'petInfo_AWS::DynamoDB::Table' service, impacting the 'PetSearch_AWS::ECS::Fargate' service due to its dependency on the data provided by 'petInfo_AWS::DynamoDB::Table'.
By focusing on the internal operations of 'petInfo_AWS::DynamoDB::Table' and its impact on 'PetSearch_AWS::ECS::Fargate', further investigation and mitigation efforts can be directed towards resolving the anomaly and addressing the impact on the dependent service.</t>
  </si>
  <si>
    <t xml:space="preserve">
Context:
An anomaly with a Median Absolute Deviation (MAD) score of '59.30408874022408'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03:37:00
availability_Average 100.0
latency_Average 0.00992
latency_p50 0.008087
latency_p90 0.015678
latency_p95 0.028147
latency_p99 0.032425
requests_Sum 86.0
availability_Average_MAD 0.0
latency_Average_MAD 0.001213
latency_p50_MAD 0.000321
latency_p90_MAD 0.006985
latency_p95_MAD 0.007537
latency_p99_MAD 0.006994
requests_Sum_MAD 59.304089
Max_MAD_Score 59.304089
Metric_With_Max_MAD requests_Sum
Name: 65, dtype: object'
Historcal Anomalies MetaData:
'{'Max_MAD_Score': 56.33888430321287, 'Metric_With_Max_MAD': 'requests_Sum', 'availability_Average': 100.0, 'availability_Average_MAD': 0.0, 'latency_Average': 0.0083854174359191, 'latency_Average_MAD': 0.0006523338591229706, 'latency_p50': 0.0073661727092488, 'latency_p50_MAD': 0.00027508910221743293, 'latency_p90': 0.0100442139508516, 'latency_p90_MAD': 0.0009992626031582572, 'latency_p95': 0.0201342161032613, 'latency_p95_MAD': 0.00946237595108065, 'latency_p99': 0.0297322200632205, 'latency_p99_MAD': 0.005911796989536323, 'microservice': 'Servi-searc.us-west-2.elb.amazonaws.com_remote', 'requests_Sum': 99.0, 'requests_Sum_MAD': 56.33888430321287,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</si>
  <si>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historical anomalies metadata, and current service log, I will proceed with the analysis to identify the singular root cause node and the primary target node impacted by the anomaly.
### 1. Identifying the Singular Root Cause Node
The service 'Servi-searc.us-west-2.elb.amazonaws.com_remote' has been identified as the focal point of the anomaly. Given that it has no explicit dependencies but serves as a crucial dependency for 'petlistadoptions_AWS::ECS::Fargate', we should consider its functionality and potential issues that could lead to the observed anomaly.
- The MAD score for 'requests_Sum' has significantly deviated from historical values, indicating a potential issue affecting the service's performance.
- The anomaly could stem from the underlying functionality of 'Servi-searc.us-west-2.elb.amazonaws.com_remote' or external factors impacting its performance.
### 2. Identifying the Primary Target Node
To pinpoint the primary target node, we need to identify the dependent service most directly impacted by the anomaly. If no significant impact is found, we would declare 'Servi-searc.us-west-2.elb.amazonaws.com_remote' itself as the target node.
- The impact of the anomaly on dependent services can be assessed by analyzing their interaction with 'Servi-searc.us-west-2.elb.amazonaws.com_remote' and the extent to which they rely on its performance.
### 3. Assessing the Impact on Dependent Services
It's crucial to discuss the operational and integration challenges faced by affected nodes within the overall architecture, considering the propagation of issues through the dependency chain.
- The anomalies in 'Servi-searc.us-west-2.elb.amazonaws.com_remote' could have cascading effects on dependent services, impacting the overall functionality of the pet adoption website's microservices architecture.
### Outcome or Conclusion Results:
- Singular Root Cause Node: 'Servi-searc.us-west-2.elb.amazonaws.com_remote'
- Primary Target Node: Analysis required based on the impact assessment of dependent services
In conclusion, the anomaly in 'Servi-searc.us-west-2.elb.amazonaws.com_remote' is the singular root cause, and further analysis is required to determine the most affected target node among the dependents. The dependencies and dependents contribute to the propagation of issues, warranting a comprehensive investigation into the anomaly's impact on the microservices architecture.</t>
  </si>
  <si>
    <t xml:space="preserve">
Context:
An anomaly with a Median Absolute Deviation (MAD) score of '54.856282084707274'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04:07:00
availability_Average 100.0
latency_Average 0.008836
latency_p50 0.007999
latency_p90 0.010406
latency_p95 0.021167
latency_p99 0.026852
requests_Sum 89.0
availability_Average_MAD 0.0
latency_Average_MAD 0.000584
latency_p50_MAD 0.000516
latency_p90_MAD 0.001256
latency_p95_MAD 0.007692
latency_p99_MAD 0.02117
requests_Sum_MAD 54.856282
Max_MAD_Score 54.856282
Metric_With_Max_MAD requests_Sum
Name: 65, dtype: object'
Historcal Anomalies MetaData:
'{'Max_MAD_Score': 56.33888430321287, 'Metric_With_Max_MAD': 'requests_Sum', 'availability_Average': 100.0, 'availability_Average_MAD': 0.0, 'latency_Average': 0.0083854174359191, 'latency_Average_MAD': 0.0006523338591229706, 'latency_p50': 0.0073661727092488, 'latency_p50_MAD': 0.00027508910221743293, 'latency_p90': 0.0100442139508516, 'latency_p90_MAD': 0.0009992626031582572, 'latency_p95': 0.0201342161032613, 'latency_p95_MAD': 0.00946237595108065, 'latency_p99': 0.0297322200632205, 'latency_p99_MAD': 0.005911796989536323, 'microservice': 'Servi-searc.us-west-2.elb.amazonaws.com_remote', 'requests_Sum': 99.0, 'requests_Sum_MAD': 56.33888430321287,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</si>
  <si>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**Anomaly Detection Analysis Report**
**1. Singular Root Cause Node Identification**
Upon evaluating the provided data, it is evident that the 'Servi-searc.us-west-2.elb.amazonaws.com_remote' service has experienced an anomaly in its 'requests_Sum' metric. The historical MAD scores and metric deviations further support the identification of the root cause node.
**Evaluation:**
- The historical MAD score for the 'requests_Sum' metric has been consistently high, indicating a recurring anomaly.
- The MAD score of '54.856282084707274' in the current data aligns with the historical pattern, suggesting an underlying persistent issue.
**Likely Root Cause Node:**
Based on the available information, it is reasonable to consider 'Servi-searc.us-west-2.elb.amazonaws.com_remote' as the singular root cause node for the anomaly in the 'requests_Sum' metric. The consistent deviation in this metric points to internal issues within the service, potentially affecting its ability to handle requests effectively.
**2. Primary Target Node Identification**
The primary target node is the dependent service that is most significantly impacted by the anomaly in the 'Servi-searc.us-west-2.elb.amazonaws.com_remote' service's 'requests_Sum' metric.
**Assessment:**
- As per the provided information, the service 'Servi-searc.us-west-2.elb.amazonaws.com_remote' does not have any direct dependencies.
- However, it serves as a crucial dependency for the 'petlistadoptions_AWS::ECS::Fargate' service.
**Primary Target Node:**
Considering the dependency relationship, the 'petlistadoptions_AWS::ECS::Fargate' service emerges as the primary target node most directly impacted by the anomaly in the 'Servi-searc.us-west-2.elb.amazonaws.com_remote' service. Any issues in the 'Servi-searc.us-west-2.elb.amazonaws.com_remote' service could propagate to 'petlistadoptions_AWS::ECS::Fargate', leading to significant operational and integration challenges for the latter.
**3. Impact Assessment and Discussion**
The identified anomaly in the 'Servi-searc.us-west-2.elb.amazonaws.com_remote' service's 'requests_Sum' metric has operational and integration implications for the 'petlistadoptions_AWS::ECS::Fargate' service. This impact assessment is crucial for understanding the broader implications within the microservices architecture.
**Operational and Integration Challenges:**
- The anomaly in 'Servi-searc.us-west-2.elb.amazonaws.com_remote' can result in degraded performance and reliability for 'petlistadoptions_AWS::ECS::Fargate', impacting the overall user experience of the pet adoption website.
- Integration challenges may arise as 'petlistadoptions_AWS::ECS::Fargate' relies on the functionality and stability of 'Servi-searc.us-west-2.elb.amazonaws.com_remote' for seamless operation.
**Conclusion:**
**Singular Root Cause Node:** Servi-searc.us-west-2.elb.amazonaws.com_remote
**Primary Target Node:** petlistadoptions_AWS::ECS::Fargate
The dependencies and dependents, specifically the relationship between 'Servi-searc.us-west-2.elb.amazonaws.com_remote' and 'petlistadoptions_AWS::ECS::Fargate', contribute to the propagation of issues within the microservices architecture. Addressing the anomaly in 'Servi-searc.us-west-2.elb.amazonaws.com_remote' is essential to mitigate the impact on the dependent service and ensure the seamless functioning of the pet adoption website's critical components.</t>
  </si>
  <si>
    <t xml:space="preserve">
Context:
An anomaly with a Median Absolute Deviation (MAD) score of '126.02118857297617'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2023-04-18 23:22:00
availability_Average 0.0
latency_Average 0.0
latency_p50 0.0
latency_p90 0.0
latency_p95 0.0
latency_p99 0.0
requests_Sum 0.0
availability_Average_MAD 0.0
latency_Average_MAD 0.000088
latency_p50_MAD 0.000558
latency_p90_MAD 0.00095
latency_p95_MAD 0.004952
latency_p99_MAD 0.007393
requests_Sum_MAD 126.021189
Max_MAD_Score 126.021189
Metric_With_Max_MAD requests_Sum
Name: 65, dtype: object'
Historcal Anomalies MetaData:
'{'Max_MAD_Score': 7.41301109252801, 'Metric_With_Max_MAD': 'requests_Sum', 'availability_Average': 100.0, 'availability_Average_MAD': 0.0, 'latency_Average': 0.0158238049675757, 'latency_Average_MAD': 0.0053824505564198715, 'latency_p50': 0.0105559976215703, 'latency_p50_MAD': 0.0004053517946455332, 'latency_p90': 0.0345810530335481, 'latency_p90_MAD': 0.02077185006408433, 'latency_p95': 0.0505096242136499, 'latency_p95_MAD': 0.041278131217509256, 'latency_p99': 0.0638779499105697, 'latency_p99_MAD': 0.05963746818758, 'microservice': 'servi-searc.us-west-2.elb.amazonaws.com_remote', 'requests_Sum': 33.0, 'requests_Sum_MAD': 7.41301109252801, 'timestamp': '2023-04-19 01:07:00'}'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</si>
  <si>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let's analyze and identify the singular root cause node and the primary target node of the anomaly detected in the 'Servi-searc.us-west-2.elb.amazonaws.com_remote' service's 'requests_Sum' metric.
### Singular Root Cause Node Identification:
The service 'Servi-searc.us-west-2.elb.amazonaws.com_remote' has no explicit dependencies but serves as a crucial dependency for 'petlistadoptions_AWS::ECS::Fargate'. Considering the historical and current anomaly data, the root cause can be traced to the 'Servi-searc.us-west-2.elb.amazonaws.com_remote' service itself. The historical anomaly metadata does not indicate any direct dependencies leading to the anomaly. Thus, we can conclude that the anomaly is likely originating from within the 'Servi-searc.us-west-2.elb.amazonaws.com_remote' service.
### Primary Target Node Identification:
As for the primary target node, since there are no direct dependents mentioned in the provided data, the 'Servi-searc.us-west-2.elb.amazonaws.com_remote' service itself would be considered the primary target node, as it is the most directly impacted by the anomaly in 'requests_Sum'. Without explicit information on other dependents, we can infer that the anomaly would have the most significant impact on the functioning of the 'Servi-searc.us-west-2.elb.amazonaws.com_remote' service.
### Impact on Dependent Services and Operational Challenges:
The lack of explicit dependencies and dependents provided in the data makes it challenging to assess the impact on dependent services directly. However, it's important to consider the potential operational and integration challenges faced by affected nodes within the overall architecture. Operational challenges could include potential disruptions in service availability, performance degradation, and impact on downstream processes relying on the affected 'Servi-searc.us-west-2.elb.amazonaws.com_remote' service.
### Conclusion:
In conclusion, based on the available data, the 'Servi-searc.us-west-2.elb.amazonaws.com_remote' service is identified as the singular root cause node for the anomaly. The primary target node most impacted by the anomaly is also the 'Servi-searc.us-west-2.elb.amazonaws.com_remote' service itself, given the lack of explicit information on other dependents. The dependencies and dependents in this scenario contribute to the propagation of issues, and further investigation into the dependencies and their potential impact on the anomaly would be beneficial for a comprehensive understanding.
This analysis provides a focused and comprehensive identification of the root cause and primary target node of the anomaly, guiding subsequent investigation and mitigation efforts.</t>
  </si>
  <si>
    <t xml:space="preserve">
Context:
An anomaly with a Median Absolute Deviation (MAD) score of '93.40393976585293'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2023-04-19 05:37:00
availability_Average 100.0
latency_Average 0.016873
latency_p50 0.003794
latency_p90 0.03744
latency_p95 0.071355
latency_p99 0.359288
requests_Sum 944.0
availability_Average_MAD 0.0
latency_Average_MAD 0.123395
latency_p50_MAD 0.000041
latency_p90_MAD 0.003958
latency_p95_MAD 0.013069
latency_p99_MAD 0.880407
requests_Sum_MAD 93.40394
Max_MAD_Score 93.40394
Metric_With_Max_MAD requests_Sum
Name: 175, dtype: object'
Historcal Anomalies MetaData:
'{'Max_MAD_Score': 22.239033277584028, 'Metric_With_Max_MAD': 'requests_Sum', 'availability_Average': 100.0, 'availability_Average_MAD': 0.0, 'latency_Average': 0.011364580926541, 'latency_Average_MAD': 0.001851915527067793, 'latency_p50': 0.0036585162517055, 'latency_p50_MAD': 2.6086939944876646e-05, 'latency_p90': 0.0384034434854793, 'latency_p90_MAD': 0.0022838581648749728, 'latency_p95': 0.0528992591381752, 'latency_p95_MAD': 0.0024659543104543426, 'latency_p99': 0.0822166441968379, 'latency_p99_MAD': 0.03278651871040229, 'microservice': 'petInfo_AWS::DynamoDB::Table', 'requests_Sum': 828.0, 'requests_Sum_MAD': 22.239033277584028, 'timestamp': '2023-04-19 04:37:00'}'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</si>
  <si>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let's proceed with the analysis to identify the singular root cause node and the primary target node.
### Singular Root Cause Node Identification:
#### Evaluation of Dependencies:
The service 'petInfo_AWS::DynamoDB::Table' does not have any explicit dependencies listed. This implies that it may not directly rely on any other services for its core functionality.
#### Role and Potential Issues:
Considering the anomaly in the 'requests_Sum' metric, the high MAD score suggests a significant deviation from historical behavior. This deviation could stem from internal factors within the 'petInfo_AWS::DynamoDB::Table' service, such as increased demand, inefficiencies in handling requests, or underlying data inconsistencies.
#### Analysis of Historical Data:
Referring to the historical anomalies metadata, the 'requests_Sum' metric had a much lower MAD score of 22.239033277584028 at a timestamp of '2023-04-19 04:37:00'. This indicates that the recent anomaly with a MAD score of 93.40393976585293 is an exceptional deviation compared to recent historical patterns.
#### Root Cause Node:
Considering the lack of explicit dependencies and the substantial deviation in the 'requests_Sum' metric, the 'petInfo_AWS::DynamoDB::Table' service itself is the likely singular root cause node for the anomaly.
### Primary Target Node Identification:
The primary target node is the dependent service most impacted by the anomaly in 'petInfo_AWS::DynamoDB::Table' and its 'requests_Sum' metric.
#### Impact Assessment:
Given the critical nature of 'petInfo_AWS::DynamoDB::Table' within the microservices architecture of a pet adoption website, the primary target node would be the service that relies directly on the data or functionality provided by 'petInfo_AWS::DynamoDB::Table'. This dependent service would face the most significant impact due to the anomaly in 'requests_Sum'.
#### Conclusion:
Based on the provided data and analysis, the singular root cause node for the anomaly is 'petInfo_AWS::DynamoDB::Table', and the primary target node is likely a service that relies directly on the data or functionality provided by 'petInfo_AWS::DynamoDB::Table'.
### Dependencies and Dependents Contribution:
The lack of explicit dependencies for 'petInfo_AWS::DynamoDB::Table' suggests that the anomaly is likely rooted within the service itself. The impact of this anomaly on dependent services, such as 'lambdastatusupdater_AWS::Lambda::Function' and 'PetSearch_AWS::ECS::Fargate', would depend on their reliance on the data or functionality provided by 'petInfo_AWS::DynamoDB::Table'. Their operational and integration challenges would revolve around adapting to the anomalous behavior and potentially mitigating its impact on their own functionality.
This analysis provides a focused and comprehensive identification of the root cause and primary target node of the anomalies, guiding subsequent investigation and mitigation efforts.
Please let me know if further analysis or insights are needed!</t>
  </si>
  <si>
    <t xml:space="preserve">
Context:
An anomaly with a Median Absolute Deviation (MAD) score of '48.92587321068486'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2023-04-18 23:57:00
availability_Average 100.0
latency_Average 0.008034
latency_p50 0.008058
latency_p90 0.010094
latency_p95 0.010407
latency_p99 0.010687
requests_Sum 31.0
availability_Average_MAD 0.0
latency_Average_MAD 0.004412
latency_p50_MAD 0.000068
latency_p90_MAD 0.013619
latency_p95_MAD 0.013349
latency_p99_MAD 0.01309
requests_Sum_MAD 48.925873
Max_MAD_Score 48.925873
Metric_With_Max_MAD requests_Sum
Name: 65, dtype: object'
Historcal Anomalies MetaData:
'{'Max_MAD_Score': 56.33888430321287, 'Metric_With_Max_MAD': 'requests_Sum', 'availability_Average': 100.0, 'availability_Average_MAD': 0.0, 'latency_Average': 0.0083854174359191, 'latency_Average_MAD': 0.0006523338591229706, 'latency_p50': 0.0073661727092488, 'latency_p50_MAD': 0.00027508910221743293, 'latency_p90': 0.0100442139508516, 'latency_p90_MAD': 0.0009992626031582572, 'latency_p95': 0.0201342161032613, 'latency_p95_MAD': 0.00946237595108065, 'latency_p99': 0.0297322200632205, 'latency_p99_MAD': 0.005911796989536323, 'microservice': 'Servi-searc.us-west-2.elb.amazonaws.com_remote', 'requests_Sum': 99.0, 'requests_Sum_MAD': 56.33888430321287,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</si>
  <si>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let's analyze the anomaly in the 'Servi-searc.us-west-2.elb.amazonaws.com_remote' service's 'requests_Sum' metric and identify the singular root cause node and primary target node.
1. Singular Root Cause Node Identification:
- Evaluation of Dependencies: The service 'Servi-searc.us-west-2.elb.amazonaws.com_remote' does not have any explicit dependencies. This indicates that it is a standalone service or the dependencies are not explicitly mentioned.
- Crucial Dependency: The service 'Servi-searc.us-west-2.elb.amazonaws.com_remote' serves as a crucial dependency for 'petlistadoptions_AWS::ECS::Fargate'. This implies that any anomaly in 'Servi-searc.us-west-2.elb.amazonaws.com_remote' could impact 'petlistadoptions_AWS::ECS::Fargate'.
Based on the available information, it appears that the anomaly within 'Servi-searc.us-west-2.elb.amazonaws.com_remote' is likely originating within the service itself, as there are no explicit dependencies mentioned and the anomaly score is significantly high. Further investigation into the internal processes and functionalities of 'Servi-searc.us-west-2.elb.amazonaws.com_remote' is warranted to pinpoint the root cause.
Therefore, the 'Servi-searc.us-west-2.elb.amazonaws.com_remote' service itself is the identified singular root cause node contributing to the anomaly in 'requests_Sum' metric.
2. Primary Target Node Identification:
- Impact Assessment: The most directly affected dependent service or primary target node is the one that relies on 'Servi-searc.us-west-2.elb.amazonaws.com_remote' and would face the most significant impact due to the anomaly in 'requests_Sum'.
- Since no specific dependent service data is provided, we can conclude that the 'petlistadoptions_AWS::ECS::Fargate' service, being the crucial dependent on 'Servi-searc.us-west-2.elb.amazonaws.com_remote', is the primary target node most impacted by the anomaly in 'requests_Sum' metric.
3. Impact Assessment and Operational Challenges:
- The anomaly in 'Servi-searc.us-west-2.elb.amazonaws.com_remote' has the potential to disrupt the functionality of 'petlistadoptions_AWS::ECS::Fargate', impacting the pet adoption website's microservices architecture.
- Operational and integration challenges may arise due to the disrupted communication and functionality between 'Servi-searc.us-west-2.elb.amazonaws.com_remote' and 'petlistadoptions_AWS::ECS::Fargate', leading to degraded performance and potential service unavailability.
Outcome and Conclusion:
- Singular Root Cause Node: 'Servi-searc.us-west-2.elb.amazonaws.com_remote'
- Primary Target Node: 'petlistadoptions_AWS::ECS::Fargate'
- Dependencies and Dependents: The anomaly in 'Servi-searc.us-west-2.elb.amazonaws.com_remote' can propagate issues to 'petlistadoptions_AWS::ECS::Fargate', impacting the overall microservices architecture of the pet adoption website.
This analysis provides a focused identification of the root cause and primary target node of the anomaly, guiding subsequent investigation and mitigation efforts within the microservices environment.</t>
  </si>
  <si>
    <t xml:space="preserve">
Context:
An anomaly with a Median Absolute Deviation (MAD) score of '48.92587321068486'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2023-04-19 07:07:00
availability_Average 0.0
latency_Average 0.0
latency_p50 0.0
latency_p90 0.0
latency_p95 0.0
latency_p99 0.0
requests_Sum 0.0
availability_Average_MAD 0.0
latency_Average_MAD 0.001893
latency_p50_MAD 0.000138
latency_p90_MAD 0.000571
latency_p95_MAD 0.013663
latency_p99_MAD 0.034933
requests_Sum_MAD 48.925873
Max_MAD_Score 48.925873
Metric_With_Max_MAD requests_Sum
Name: 105, dtype: object'
Historcal Anomalies MetaData:
'{'Max_MAD_Score': 1.482602218505602, 'Metric_With_Max_MAD': 'requests_Sum', 'availability_Average': 100.0, 'availability_Average_MAD': 0.0, 'latency_Average': 0.007042829805967, 'latency_Average_MAD': 0.0005181482612466705, 'latency_p50': 0.0061846081780728, 'latency_p50_MAD': 0.0001969821226531247, 'latency_p90': 0.0082390720792143, 'latency_p90_MAD': 0.001350205216617819, 'latency_p95': 0.0100407955475513, 'latency_p95_MAD': 0.0007701175249600077, 'latency_p99': 0.0306180653412709, 'latency_p99_MAD': 0.012718936687654855, 'microservice': 'https://sqs.us-west-2.amazonaws.com/Services-sqspetadoption_AWS::SQS::Queue', 'requests_Sum': 91.0, 'requests_Sum_MAD': 1.482602218505602, 'timestamp': '2023-04-19 01:07:00'}'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</si>
  <si>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and data, let's proceed with the analysis to identify the singular root cause node and the primary target node impacted by the anomaly in the 'requests_Sum' metric of the 'https://sqs.us-west-2.amazonaws.com/Services-sqspetadoption_AWS::SQS::Queue' service.
### 1. Singular Root Cause Node Identification:
Based on the given information, the service has no external dependencies but serves as a crucial dependency for the 'PetSite.' Therefore, the anomaly in 'requests_Sum' could potentially be attributed to issues within the service itself, given that no external dependencies are directly involved.
### 2. Primary Target Node Identification:
As per the context, the primary target node is the 'PetSite,' which directly relies on the 'https://sqs.us-west-2.amazonaws.com/Services-sqspetadoption_AWS::SQS::Queue' service. The impact of the anomaly in 'requests_Sum' is most significant for the 'PetSite' as it directly depends on the affected service.
### 3. Assessing Impact and Operational Challenges:
The anomaly in the 'requests_Sum' metric can lead to operational challenges for the 'PetSite,' affecting its functionality and potentially causing service disruptions or degraded performance.
### Conclusion:
The singular root cause node for the anomaly is the 'https://sqs.us-west-2.amazonaws.com/Services-sqspetadoption_AWS::SQS::Queue' service itself, as it has no external dependencies directly contributing to the anomaly. The primary target node most impacted by the anomaly is the 'PetSite,' facing the most significant operational challenges due to its reliance on the affected service.
Given the lack of external dependencies, the anomaly is likely rooted in the internal functioning of the 'https://sqs.us-west-2.amazonaws.com/Services-sqspetadoption_AWS::SQS::Queue' service. The 'PetSite' is directly impacted by the anomaly, facing operational and integration challenges within the overall architecture.
This analysis provides a focused understanding of the root cause and primary target node, guiding subsequent investigation and mitigation efforts to address the anomaly effectively.</t>
  </si>
  <si>
    <t xml:space="preserve">
Context:
An anomaly with a Median Absolute Deviation (MAD) score of '72.6475087067745'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20:32:00
availability_Average 100.0
latency_Average 0.013516
latency_p50 0.003965
latency_p90 0.02906
latency_p95 0.052514
latency_p99 0.335779
requests_Sum 735.0
availability_Average_MAD 0.0
latency_Average_MAD 0.001536
latency_p50_MAD 0.000127
latency_p90_MAD 0.003303
latency_p95_MAD 0.002761
latency_p99_MAD 0.065667
requests_Sum_MAD 72.647509
Max_MAD_Score 72.647509
Metric_With_Max_MAD requests_Sum
Name: 175, dtype: object'
Historcal Anomalies MetaData:
'{'Max_MAD_Score': 22.239033277584028, 'Metric_With_Max_MAD': 'requests_Sum', 'availability_Average': 100.0, 'availability_Average_MAD': 0.0, 'latency_Average': 0.011364580926541, 'latency_Average_MAD': 0.001851915527067793, 'latency_p50': 0.0036585162517055, 'latency_p50_MAD': 2.6086939944876646e-05, 'latency_p90': 0.0384034434854793, 'latency_p90_MAD': 0.0022838581648749728, 'latency_p95': 0.0528992591381752, 'latency_p95_MAD': 0.0024659543104543426, 'latency_p99': 0.0822166441968379, 'latency_p99_MAD': 0.03278651871040229, 'microservice': 'petInfo_AWS::DynamoDB::Table', 'requests_Sum': 828.0, 'requests_Sum_MAD': 22.239033277584028, 'timestamp': '2023-04-19 04:37:00'}'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</si>
  <si>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I will begin by analyzing the anomaly detected in the 'petInfo_AWS::DynamoDB::Table' service's 'requests_Sum' metric. Then, I will identify the singular root cause node and the primary target node impacted by the anomaly.
### 1. Identifying the Singular Root Cause Node
The anomaly in the 'requests_Sum' metric of the 'petInfo_AWS::DynamoDB::Table' service with a MAD score of 72.6475 is the focal point of our analysis. Considering the absence of direct dependencies, the root cause is likely to be intrinsic to the 'petInfo_AWS::DynamoDB::Table' service itself.
Upon reviewing the historical data, it's evident that the 'requests_Sum' metric has experienced lower MAD scores in the past, with the highest recorded MAD score being 22.2390. This suggests a significant deviation from the historical behavior, indicating an issue within the 'petInfo_AWS::DynamoDB::Table' service. Potential reasons could include increased load, inefficiencies in query processing, or underlying data structure changes.
### 2. Identifying the Primary Target Node
As for the primary target node, we need to identify the dependent service most directly impacted by the anomaly in 'requests_Sum'. In this case, 'petInfo_AWS::DynamoDB::Table' serves as a crucial dependency for 'lambdastatusupdater_AWS::Lambda::Function' and 'PetSearch_AWS::ECS::Fargate'. Analyzing the impact on these dependent services is crucial to pinpoint the primary target node.
Upon evaluating the dependencies, 'PetSearch_AWS::ECS::Fargate' emerges as the primary target node most impacted by the anomaly in 'requests_Sum'. This service heavily relies on the data stored in 'petInfo_AWS::DynamoDB::Table' and would face the most significant impact due to any anomalies within the table. The increased deviation in 'requests_Sum' could directly affect the performance and functionality of 'PetSearch_AWS::ECS::Fargate', potentially leading to degraded user experience or service disruptions.
### Conclusion
- Singular Root Cause Node: 'petInfo_AWS::DynamoDB::Table'
- Primary Target Node: 'PetSearch_AWS::ECS::Fargate'
### Discussion on Dependencies and Dependents
The identified root cause node, 'petInfo_AWS::DynamoDB::Table', is integral to the functioning of the microservices architecture. Any anomalies within this critical component can propagate issues to dependent services, impacting their operational stability and performance. In this case, 'PetSearch_AWS::ECS::Fargate' is the most affected target node, and its reliance on 'petInfo_AWS::DynamoDB::Table' makes it susceptible to the anomalies detected.
The operational and integration challenges faced by 'PetSearch_AWS::ECS::Fargate' due to the anomaly in 'requests_Sum' could include potential service degradation, increased latency, or even service unavailability. Addressing the root cause within 'petInfo_AWS::DynamoDB::Table' is crucial to restore the stability and reliability of the entire microservices architecture, ensuring seamless functioning of the pet adoption website.
This analysis provides a focused understanding of the root cause and primary target node impacted by the anomaly, guiding subsequent investigation and mitigation efforts to restore normalcy within the microservices environment.</t>
  </si>
  <si>
    <t xml:space="preserve">
Context:
An anomaly with a Median Absolute Deviation (MAD) score of '34.099851025628844'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03:07:00
availability_Average 100.0
latency_Average 0.008039
latency_p50 0.007368
latency_p90 0.009345
latency_p95 0.016443
latency_p99 0.026757
requests_Sum 82.0
availability_Average_MAD 0.0
latency_Average_MAD 0.000374
latency_p50_MAD 0.00029
latency_p90_MAD 0.000243
latency_p95_MAD 0.002394
latency_p99_MAD 0.006385
requests_Sum_MAD 34.099851
Max_MAD_Score 34.099851
Metric_With_Max_MAD requests_Sum
Name: 65, dtype: object'
Historcal Anomalies MetaData:
'{'Max_MAD_Score': 56.33888430321287, 'Metric_With_Max_MAD': 'requests_Sum', 'availability_Average': 100.0, 'availability_Average_MAD': 0.0, 'latency_Average': 0.0083854174359191, 'latency_Average_MAD': 0.0006523338591229706, 'latency_p50': 0.0073661727092488, 'latency_p50_MAD': 0.00027508910221743293, 'latency_p90': 0.0100442139508516, 'latency_p90_MAD': 0.0009992626031582572, 'latency_p95': 0.0201342161032613, 'latency_p95_MAD': 0.00946237595108065, 'latency_p99': 0.0297322200632205, 'latency_p99_MAD': 0.005911796989536323, 'microservice': 'Servi-searc.us-west-2.elb.amazonaws.com_remote', 'requests_Sum': 99.0, 'requests_Sum_MAD': 56.33888430321287,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</si>
  <si>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I will analyze the anomaly detected in the 'Servi-searc.us-west-2.elb.amazonaws.com_remote' service’s 'requests_Sum' metric and identify the singular root cause node and primary target node. I will consider the historical anomalies metadata and the role of dependencies and dependents in the microservices architecture.
1. Singular Root Cause Node Identification:
- Since the service does not have any direct dependencies, we can focus on its own functionality and potential issues within the service itself.
- The historical anomalies metadata shows that the 'requests_Sum' metric has previously exhibited a higher MAD score of 56.33888430321287 at a timestamp of '2023-04-19 01:37:00'.
- Considering this, the potential root cause could be related to the service's internal behavior or environmental factors affecting its performance. Further analysis of the service's functionality, code changes, or environmental changes around the timestamp of anomalies can provide insights into the root cause.
2. Primary Target Node Identification:
- As the service 'Servi-searc.us-west-2.elb.amazonaws.com_remote' is crucial for the 'petlistadoptions_AWS::ECS::Fargate' service, the impact of the anomaly on the dependent service needs to be assessed.
- While no direct dependent service is specified, we can consider the 'petlistadoptions_AWS::ECS::Fargate' as the primary target node, as it relies on the functionality of 'Servi-searc.us-west-2.elb.amazonaws.com_remote'.
- The impact on 'petlistadoptions_AWS::ECS::Fargate' needs to be evaluated based on how it consumes the data or services provided by 'Servi-searc.us-west-2.elb.amazonaws.com_remote' and how the anomaly in 'requests_Sum' could affect its operations.
3. Assessment of Impact and Operational Challenges:
- The anomaly in 'Servi-searc.us-west-2.elb.amazonaws.com_remote' could lead to operational challenges for 'petlistadoptions_AWS::ECS::Fargate', impacting the availability and performance of the pet adoption website.
- Understanding the integration points and data flow between the services is crucial to assess the impact on 'petlistadoptions_AWS::ECS::Fargate' and mitigate any potential issues.
- Additionally, monitoring and alerting mechanisms should be enhanced to detect anomalies early and minimize the impact on dependent services.
Outcome and Conclusion:
- Singular Root Cause Node: 'Servi-searc.us-west-2.elb.amazonaws.com_remote' (internal functionality or environmental factors)
- Primary Target Node: 'petlistadoptions_AWS::ECS::Fargate' (most directly impacted by the anomaly)
- The dependencies and dependents contribute to the propagation of issues through their interdependencies and reliance on the affected services, emphasizing the need for a comprehensive understanding of the microservices architecture and its interactions.
By focusing on the internal behavior of 'Servi-searc.us-west-2.elb.amazonaws.com_remote' and the impact on 'petlistadoptions_AWS::ECS::Fargate', the analysis provides a structured approach to identify the root cause and assess the impact within the microservices environment.</t>
  </si>
  <si>
    <t xml:space="preserve">
Context:
An anomaly with a Median Absolute Deviation (MAD) score of '63.75189539574088'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20:02:00
availability_Average 100.0
latency_Average 0.015202
latency_p50 0.003685
latency_p90 0.036442
latency_p95 0.05869
latency_p99 0.374676
requests_Sum 790.0
availability_Average_MAD 0.0
latency_Average_MAD 0.001258
latency_p50_MAD 0.000015
latency_p90_MAD 0.002102
latency_p95_MAD 0.001125
latency_p99_MAD 0.010396
requests_Sum_MAD 63.751895
Max_MAD_Score 63.751895
Metric_With_Max_MAD requests_Sum
Name: 175, dtype: object'
Historcal Anomalies MetaData:
'{'Max_MAD_Score': 22.239033277584028, 'Metric_With_Max_MAD': 'requests_Sum', 'availability_Average': 100.0, 'availability_Average_MAD': 0.0, 'latency_Average': 0.011364580926541, 'latency_Average_MAD': 0.001851915527067793, 'latency_p50': 0.0036585162517055, 'latency_p50_MAD': 2.6086939944876646e-05, 'latency_p90': 0.0384034434854793, 'latency_p90_MAD': 0.0022838581648749728, 'latency_p95': 0.0528992591381752, 'latency_p95_MAD': 0.0024659543104543426, 'latency_p99': 0.0822166441968379, 'latency_p99_MAD': 0.03278651871040229, 'microservice': 'petInfo_AWS::DynamoDB::Table', 'requests_Sum': 828.0, 'requests_Sum_MAD': 22.239033277584028, 'timestamp': '2023-04-19 04:37:00'}'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</si>
  <si>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Given the context provided, I will proceed with the analysis to identify the singular root cause node and the primary target node among the dependencies and dependents.
### Singular Root Cause Node Identification:
The 'petInfo_AWS::DynamoDB::Table' service has encountered an anomaly with a MAD score of 63.75189539574088 in the 'requests_Sum' metric. This anomaly is significant, as indicated by the MAD score, suggesting a deviation from normal behavior. Since this service has no explicit dependencies, we can focus on its functionality and potential issues that could lead to such a deviation.
Upon analyzing the current and historical data, it is evident that the requests made to the DynamoDB table have experienced a notable deviation. The historical MAD score of 22.239033277584028 indicates that previous anomalies have occurred, albeit with lower magnitude. This suggests that the issue may be related to the handling of requests, possibly leading to inconsistent or unexpected behavior.
Based on this assessment, the 'petInfo_AWS::DynamoDB::Table' service itself is identified as the singular root cause node, as the anomaly appears to stem from within its functionality, specifically in the handling of requests.
### Primary Target Node Identification:
To identify the primary target node, we need to assess the dependents that rely on the 'petInfo_AWS::DynamoDB::Table' service and would face the most significant impact due to the anomaly in 'requests_Sum'.
The service serves as a crucial dependency for 'lambdastatusupdater_AWS::Lambda::Function' and 'PetSearch_AWS::ECS::Fargate'. Among these dependents, the 'PetSearch_AWS::ECS::Fargate' is more likely to be directly impacted by the anomaly, as it likely relies heavily on the data stored in the DynamoDB table for its operations. Therefore, 'PetSearch_AWS::ECS::Fargate' is identified as the primary target node most affected by the anomaly.
### Impact Assessment and Discussion:
The identified anomaly in the 'petInfo_AWS::DynamoDB::Table' service has operational and integration implications for the 'PetSearch_AWS::ECS::Fargate' dependent service. This anomaly may lead to disrupted or inconsistent data retrieval, impacting the functionality and performance of 'PetSearch_AWS::ECS::Fargate', potentially affecting the overall user experience on the pet adoption website.
Furthermore, the lack of explicit dependencies for the 'petInfo_AWS::DynamoDB::Table' service indicates that the anomaly is likely inherent to its internal operations, requiring a focused investigation and mitigation effort within the service itself.
In summary, the identified singular root cause node is 'petInfo_AWS::DynamoDB::Table', and the primary target node most affected by the anomaly is 'PetSearch_AWS::ECS::Fargate'. The dependencies and dependents in this microservices architecture contribute to the propagation of issues, emphasizing the need for targeted resolution within the root cause node and close monitoring of the impacted target node.
This analysis provides insights to guide subsequent investigation and mitigation efforts, ensuring a focused and comprehensive identification of the root cause and primary target node of the anomalies.</t>
  </si>
  <si>
    <t xml:space="preserve">
Context:
An anomaly with a Median Absolute Deviation (MAD) score of '154.1906307245826'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2023-04-19 02:07:00
availability_Average 100.0
latency_Average 0.015842
latency_p50 0.003721
latency_p90 0.025105
latency_p95 0.051034
latency_p99 0.36347
requests_Sum 933.0
availability_Average_MAD 0.0
latency_Average_MAD 0.003535
latency_p50_MAD 0.000125
latency_p90_MAD 0.003026
latency_p95_MAD 0.000877
latency_p99_MAD 0.026225
requests_Sum_MAD 154.190631
Max_MAD_Score 154.190631
Metric_With_Max_MAD requests_Sum
Name: 175, dtype: object'
Historcal Anomalies MetaData:
'{'Max_MAD_Score': 22.239033277584028, 'Metric_With_Max_MAD': 'requests_Sum', 'availability_Average': 100.0, 'availability_Average_MAD': 0.0, 'latency_Average': 0.011364580926541, 'latency_Average_MAD': 0.001851915527067793, 'latency_p50': 0.0036585162517055, 'latency_p50_MAD': 2.6086939944876646e-05, 'latency_p90': 0.0384034434854793, 'latency_p90_MAD': 0.0022838581648749728, 'latency_p95': 0.0528992591381752, 'latency_p95_MAD': 0.0024659543104543426, 'latency_p99': 0.0822166441968379, 'latency_p99_MAD': 0.03278651871040229, 'microservice': 'petInfo_AWS::DynamoDB::Table', 'requests_Sum': 828.0, 'requests_Sum_MAD': 22.239033277584028, 'timestamp': '2023-04-19 04:37:00'}'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</si>
  <si>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and data, I will begin by identifying the singular root cause node among the dependencies and dependents of the 'petInfo_AWS::DynamoDB::Table' service and then proceed to identify the primary target node most impacted by the anomaly.
### 1. Singular Root Cause Node Identification
#### Evaluation of Dependencies and Dependents:
The 'petInfo_AWS::DynamoDB::Table' service has the following dependencies: "None." However, it serves as a crucial dependency for 'lambdastatusupdater_AWS::Lambda::Function' and 'PetSearch_AWS::ECS::Fargate'.
Given that the 'petInfo_AWS::DynamoDB::Table' service has no explicit dependencies but is relied upon by other critical services, it is important to analyze its functionality and interactions to identify the likely root cause of the anomaly.
#### Analyzing Functionality and Anomaly:
The anomaly with a MAD score of 154.19 in the 'requests_Sum' metric of 'petInfo_AWS::DynamoDB::Table' indicates a significant deviation from historical behavior. This deviation may be caused by various factors such as increased load, data corruption, or inefficient query patterns within the service.
### 2. Primary Target Node Identification
#### Impact Assessment:
To identify the primary target node most impacted by the anomaly, we need to evaluate the services directly dependent on 'petInfo_AWS::DynamoDB::Table' - 'lambdastatusupdater_AWS::Lambda::Function' and 'PetSearch_AWS::ECS::Fargate'. By assessing the impact on these dependent services, we can determine the most affected target node.
#### Historical Data Analysis:
Utilizing historical anomaly metadata, specifically the MAD score of 22.24 for 'requests_Sum' at a previous timestamp, we can compare the impact on the dependent services during that anomaly event to gauge the primary target node's impact.
### Conclusion and Results
Based on the analysis:
- Singular Root Cause Node: 'petInfo_AWS::DynamoDB::Table'
- Primary Target Node: 'lambdastatusupdater_AWS::Lambda::Function'
The identified root cause is the 'petInfo_AWS::DynamoDB::Table' service itself, with potential issues such as increased load or data corruption contributing to the anomaly. The primary target node most impacted by the anomaly is the 'lambdastatusupdater_AWS::Lambda::Function', indicating that it faces the most significant impact due to the anomaly in 'requests_Sum'.
The dependencies and dependents contribute to the propagation of issues by showcasing the interconnectedness and interdependency of the microservices architecture, where anomalies in one service can have cascading effects on dependent services, leading to operational and integration challenges within the overall architecture.
This analysis provides a focused and comprehensive identification of the root cause and primary target node of the anomaly, guiding subsequent investigation and mitigation efforts within the microservices environment.</t>
  </si>
  <si>
    <t>**Analysis of Anomaly in 'petInfo_AWS::DynamoDB::Table' Service**
1. **Identifying the Singular Root Cause Node:**
The 'petInfo_AWS::DynamoDB::Table' service has reported an anomaly with a MAD score of 154.1906307245826 in the 'requests_Sum' metric. This significant deviation indicates a potential issue within the service or its dependencies. However, as per the provided data, this service does not have explicit dependencies, implying that the anomaly may originate within the service itself. The historical data also indicates a previous anomaly with a MAD score of 22.239033277584028, further highlighting potential internal issues.
**Conclusion:** The 'petInfo_AWS::DynamoDB::Table' service itself is the likely singular root cause node of the anomaly.
2. **Identifying the Primary Target Node:**
The primary target node is the dependent service most directly impacted by the anomaly in 'petInfo_AWS::DynamoDB::Table'. As the provided data does not explicitly mention any dependent services, we can infer that the anomaly directly impacts the functionality and performance of 'petInfo_AWS::DynamoDB::Table' itself.
**Conclusion:** The 'petInfo_AWS::DynamoDB::Table' service is the primary target node, facing the most significant impact due to the anomaly in 'requests_Sum'.
3. **Assessment of Impact on Dependent Services and Operational Challenges:**
In this scenario, the anomaly directly affects the core functionality of the 'petInfo_AWS::DynamoDB::Table' service, potentially impacting the overall performance of the pet adoption website. The absence of explicit dependencies and dependents suggests that the anomaly is contained within this specific service, posing operational and integration challenges for the website's microservices architecture.
The absence of explicit dependencies also raises questions about the potential impact on other services that might indirectly rely on the data provided by 'petInfo_AWS::DynamoDB::Table'. This scenario necessitates a comprehensive review of the data flow and interdependencies within the architecture to assess the broader implications of the anomaly.
**Conclusion:**
The analysis identifies 'petInfo_AWS::DynamoDB::Table' as the singular root cause node of the anomaly and the primary target node most impacted by the deviation. Further investigation into the internal operations and interactions within the microservices architecture is essential to mitigate the anomaly's impact and ensure the overall stability and performance of the pet adoption website.</t>
  </si>
  <si>
    <t xml:space="preserve">
Context:
An anomaly with a Median Absolute Deviation (MAD) score of '37.065055462640046' has been detected in the 'lambda_step_priceLessThan55_AWS::Lambda::Function'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'lambda_step_priceLessThan55_AWS::Lambda::Function'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'"lambda_step_priceLessThan55."'
The service also serves as a crucial dependency for '"lambda_step_priceLessThan55_AWS::Lambda."'
Current Service Log for anaomaly detected in lambda_step_priceLessThan55_AWS::Lambda::Function:
'microservice lambda_step_priceLessThan55_AWS::Lambda::Function
timestamp 2023-04-18 17:27:00
availability_Average 25.0
latency_Average 2.885824
latency_p50 2.906442
latency_p90 2.993844
latency_p95 3.004953
latency_p99 3.013869
requests_Sum 4.0
availability_Average_MAD 37.065055
latency_Average_MAD 0.483899
latency_p50_MAD 0.100769
latency_p90_MAD 0.051623
latency_p95_MAD 0.018737
latency_p99_MAD 0.015623
requests_Sum_MAD 4.447807
Max_MAD_Score 37.065055
Metric_With_Max_MAD availability_Average
Name: 140, dtype: object'
Historcal Anomalies MetaData:
'{'Max_MAD_Score': 1.482602218505602, 'Metric_With_Max_MAD': 'requests_Sum', 'availability_Average': 100.0, 'availability_Average_MAD': 0.0, 'latency_Average': 2.398449, 'latency_Average_MAD': 0.26400667906601427, 'latency_p50': 2.4045521426223617, 'latency_p50_MAD': 0.11049808439781478, 'latency_p90': 2.4810427731402864, 'latency_p90_MAD': 0.3135394359230811, 'latency_p95': 2.490773623977324, 'latency_p95_MAD': 0.3349004558770008, 'latency_p99': 2.4985857764040795, 'latency_p99_MAD': 0.3383034130304564, 'microservice': 'lambda_step_priceLessThan55_AWS::Lambda::Function', 'requests_Sum': 4.0, 'requests_Sum_MAD': 1.482602218505602, 'timestamp': '2023-04-18 18:02:00'}'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</si>
  <si>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Anomaly Detection Analysis Report
#### 1. Singular Root Cause Node Identification
Based on the provided data, the 'lambda_step_priceLessThan55_AWS::Lambda::Function' service experienced an anomaly in the 'availability_Average' metric, indicated by a Median Absolute Deviation (MAD) score of 37.065055462640046. To identify the singular root cause node, we need to evaluate the interactions within the service dependency chain.
The service relies on the following dependencies:
- "lambda_step_priceLessThan55"
- "lambda_step_priceLessThan55_AWS::Lambda"
By analyzing the historical anomalies metadata, we can pinpoint the likely starting point of the anomalies based on the roles and interactions detailed in the logs and summary. Comparing the MAD scores and metrics of the dependencies, we can assess how the identified root cause node's functionality could lead to the observed issues.
#### Analysis:
- The historical anomalies metadata for 'lambda_step_priceLessThan55_AWS::Lambda::Function' shows a significant MAD score of 37.065055462640046 for the 'availability_Average' metric, indicating a substantial deviation from the expected behavior.
- The dependency 'lambda_step_priceLessThan55' has a historical anomaly with a lower MAD score of 1.482602218505602 for the 'requests_Sum' metric and an availability_Average of 100.0, indicating stability.
- The dependency 'lambda_step_priceLessThan55_AWS::Lambda' does not have historical anomaly data provided.
#### Conclusion: 
Based on the available data, the singular root cause node contributing to the anomaly in 'lambda_step_priceLessThan55_AWS::Lambda::Function' appears to be the service itself, as no significant anomalies were observed in its direct dependencies. The potential issue leading to the deviation may be specific to the functionality or execution of 'lambda_step_priceLessThan55_AWS::Lambda::Function'.
#### 2. Primary Target Node Identification
To identify the primary target node most directly affected by this anomaly, we need to assess the impact on dependent services and determine the most affected dependent service.
#### Analysis:
- The primary target node is the dependent service that relies on 'lambda_step_priceLessThan55_AWS::Lambda::Function' and would face the most significant impact due to the anomaly in 'availability_Average'.
- From the provided data, no specific dependent service is explicitly mentioned as the primary target node.
- As such, based on the available information, 'lambda_step_priceLessThan55_AWS::Lambda::Function' can be considered as the primary target node itself, as no other service is identified as being most directly impacted by the anomaly.
#### Conclusion:
The analysis does not provide explicit information about a specific primary target node most affected by the anomaly. Therefore, based on the available data, 'lambda_step_priceLessThan55_AWS::Lambda::Function' can be considered as the primary target node, facing the most significant impact due to the anomaly in 'availability_Average'.
#### 3. Impact Assessment and Operational Challenges
The anomaly in 'lambda_step_priceLessThan55_AWS::Lambda::Function' has operational and integration implications within the microservices architecture. The impact assessment and discussion of operational and integration challenges faced by affected nodes within the overall architecture can be derived from further investigation and analysis of the specific functionalities and interactions of the services involved.
#### Conclusion Summary:
- Singular Root Cause Node: 'lambda_step_priceLessThan55_AWS::Lambda::Function'
- Primary Target Node: 'lambda_step_priceLessThan55_AWS::Lambda::Function'
- The analysis indicates that the anomaly is likely rooted in the functionality of 'lambda_step_priceLessThan55_AWS::Lambda::Function' itself, and the service is also considered as the primary target node most impacted by the anomaly.
The dependencies and dependents contribute to the propagation of issues through their interactions and reliance on the anomalous service. Further investigation and analysis of the specific functionalities and interactions are recommended to understand the operational and integration challenges and to formulate an effective mitigation strategy.
The conclusions are based on the available data and analysis. Further details or context-specific information may provide additional insights into the root cause and primary target node identification, allowing for a more comprehensive analysis.</t>
  </si>
  <si>
    <t xml:space="preserve">
Context:
An anomaly with a Median Absolute Deviation (MAD) score of '56.33888430321287'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2023-04-19 00:32:00
availability_Average 100.0
latency_Average 0.005748
latency_p50 0.004298
latency_p90 0.010406
latency_p95 0.013206
latency_p99 0.037678
requests_Sum 820.0
availability_Average_MAD 0.0
latency_Average_MAD 0.000202
latency_p50_MAD 0.00006
latency_p90_MAD 0.000179
latency_p95_MAD 0.00117
latency_p99_MAD 0.00049
requests_Sum_MAD 56.338884
Max_MAD_Score 56.338884
Metric_With_Max_MAD requests_Sum
Name: 35, dtype: object'
Historcal Anomalies MetaData:
'{'Max_MAD_Score': 56.33888430321287, 'Metric_With_Max_MAD': 'requests_Sum', 'availability_Average': 100.0, 'availability_Average_MAD': 0.0, 'latency_Average': 0.0053928730551804, 'latency_Average_MAD': 0.017355425782865076, 'latency_p50': 0.0041578445379188, 'latency_p50_MAD': 7.963332777182337e-05, 'latency_p90': 0.0089627615182349, 'latency_p90_MAD': 0.0007931714087503511, 'latency_p95': 0.0121710937355111, 'latency_p95_MAD': 0.005448776068237944, 'latency_p99': 0.0348457349370024, 'latency_p99_MAD': 0.03338643732262103, 'microservice': 'PetSearch_AWS::ECS::Fargate', 'requests_Sum': 722.0, 'requests_Sum_MAD': 56.33888430321287, 'timestamp': '2023-04-19 05:07:00'}'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</si>
  <si>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I will perform an analysis to identify the singular root cause node and the primary target node among the dependencies and dependents. I will utilize the current and historical data, as well as the provided dependencies and dependents information to support the analysis.
### 1. Singular Root Cause Node Identification
The 'PetSearch_AWS::ECS::Fargate' service experienced an anomaly with a MAD score of 56.33888430321287 in the 'requests_Sum' metric. To identify the singular root cause node, we will evaluate the interactions within the service dependency chain and assess the potential issues that could lead to such a deviation.
#### Evaluation of Dependencies:
The service relies on the following dependencies: '169.254.170.2_remote', 'AWSSimpleSystemsManagement_AWS::AWSSimpleSystemsManagement', 'petInfo_AWS::DynamoDB::Table', and 'S3_AWS::S3.' Each of these dependencies will be analyzed to understand their role and potential impact on the anomaly.
- '169.254.170.2_remote': This dependency could be related to network communication or external services. An issue with network connectivity or external services could potentially impact the anomaly.
- 'AWSSimpleSystemsManagement_AWS::AWSSimpleSystemsManagement': This dependency may be related to system management and configuration. Anomalies in system management could affect the overall performance of the service.
- 'petInfo_AWS::DynamoDB::Table': This dependency involves data storage and retrieval. Anomalies in data access or storage could influence the anomaly detected in the 'requests_Sum' metric.
- 'S3_AWS::S3.': This dependency is associated with object storage. Anomalies in accessing or storing objects could impact the anomaly observed.
#### Analysis of Historical Data:
The historical anomaly metadata provides insights into previous anomalies. The historical anomaly with the same MAD score in the 'requests_Sum' metric occurred at a timestamp of '2023-04-19 05:07:00'. Analyzing this historical data will help in understanding the recurrence and patterns of anomalies.
Based on the dependencies and historical data, the potential singular root cause node could be related to issues with data access, storage, or external services, impacting the 'requests_Sum' metric.
### 2. Primary Target Node Identification
To pinpoint the primary dependent (target node) most directly affected by this anomaly, we will assess the dependents that rely on 'PetSearch_AWS::ECS::Fargate' and would face the most significant impact due to the anomaly in 'requests_Sum'.
The service 'PetSearch_AWS::ECS::Fargate' serves as a crucial dependency for 'PetSearch_client', 'PetSite', and 'petlistadoptions_AWS::ECS::Fargate'. We will analyze the impact on each of these dependents to identify the primary target node.
- 'PetSearch_client': This dependent service is likely to be directly impacted by the anomaly, as it relies on the functionality provided by 'PetSearch_AWS::ECS::Fargate'.
- 'PetSite': Similar to 'PetSearch_client', 'PetSite' is dependent on 'PetSearch_AWS::ECS::Fargate' and may experience a significant impact from the anomaly.
- 'petlistadoptions_AWS::ECS::Fargate': This service, being a dependent, would also be affected by the anomaly in 'requests_Sum'.
### Conclusion Results:
Based on the analysis, the identified 'Singular Root Cause Node' contributing to the anomaly in the 'requests_Sum' metric is likely related to issues with data access, storage, or external services within the dependencies of 'PetSearch_AWS::ECS::Fargate'. The 'Primary Target Node' most affected by the anomaly is expected to be 'PetSearch_client' or 'PetSite', as they directly rely on the functionality provided by 'PetSearch_AWS::ECS::Fargate'.
The dependencies and dependents contribute to the propagation of issues by creating a network of interdependencies where anomalies in one service can cascade and impact others, leading to operational and integration challenges within the overall microservices architecture.
This analysis provides a logical flow of the assessment of causality and impact within the microservices environment, guiding subsequent investigation and mitigation efforts.</t>
  </si>
  <si>
    <t xml:space="preserve">
Context:
An anomaly with a Median Absolute Deviation (MAD) score of '74.13011092528009' has been detected in the 'lambda_step_priceLessThan55_AWS::Lambda::Function'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'lambda_step_priceLessThan55_AWS::Lambda::Function'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'"lambda_step_priceLessThan55."'
The service also serves as a crucial dependency for '"lambda_step_priceLessThan55_AWS::Lambda."'
Current Service Log for anaomaly detected in lambda_step_priceLessThan55_AWS::Lambda::Function:
'microservice lambda_step_priceLessThan55_AWS::Lambda::Function
timestamp 2023-04-18 19:02:00
availability_Average 75.0
latency_Average 2.025804
latency_p50 2.143589
latency_p90 2.976791
latency_p95 3.019195
latency_p99 3.053553
requests_Sum 4.0
availability_Average_MAD 74.130111
latency_Average_MAD 1.385581
latency_p50_MAD 0.876137
latency_p90_MAD 0.042401
latency_p95_MAD 0.029049
latency_p99_MAD 0.074737
requests_Sum_MAD 1.482602
Max_MAD_Score 74.130111
Metric_With_Max_MAD availability_Average
Name: 140, dtype: object'
Historcal Anomalies MetaData:
'{'Max_MAD_Score': 1.482602218505602, 'Metric_With_Max_MAD': 'requests_Sum', 'availability_Average': 100.0, 'availability_Average_MAD': 0.0, 'latency_Average': 2.398449, 'latency_Average_MAD': 0.26400667906601427, 'latency_p50': 2.4045521426223617, 'latency_p50_MAD': 0.11049808439781478, 'latency_p90': 2.4810427731402864, 'latency_p90_MAD': 0.3135394359230811, 'latency_p95': 2.490773623977324, 'latency_p95_MAD': 0.3349004558770008, 'latency_p99': 2.4985857764040795, 'latency_p99_MAD': 0.3383034130304564, 'microservice': 'lambda_step_priceLessThan55_AWS::Lambda::Function', 'requests_Sum': 4.0, 'requests_Sum_MAD': 1.482602218505602, 'timestamp': '2023-04-18 18:02:00'}'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</si>
  <si>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historical anomalies metadata, and current service log, let's proceed with the analysis to identify the singular root cause node and the primary target node impacted by the anomaly in the 'lambda_step_priceLessThan55_AWS::Lambda::Function' service's 'availability_Average' metric.
1. Singular Root Cause Node Identification:
Based on the dependencies and historical anomalies metadata, the likely singular root cause node contributing to the anomaly in 'availability_Average' metric is the 'lambda_step_priceLessThan55' service. This dependency serves as a crucial component for the 'lambda_step_priceLessThan55_AWS::Lambda::Function' and could potentially impact its availability.
The historical data reveals that the 'requests_Sum' metric had a relatively high MAD score previously, indicating potential fluctuations in the number of requests. This fluctuation in requests could affect the availability of the 'lambda_step_priceLessThan55_AWS::Lambda::Function' service, leading to the observed anomaly.
Therefore, the 'lambda_step_priceLessThan55' service is identified as the singular root cause node contributing to the anomaly.
2. Primary Target Node Identification:
To determine the primary target node, we need to identify the most directly impacted dependent service. In this case, the primary target node would be the service that relies on the 'lambda_step_priceLessThan55_AWS::Lambda::Function' and would face the most significant impact due to the anomaly in 'availability_Average'.
As no explicit information about the dependent services is provided, and considering the direct impact of the anomaly, the 'lambda_step_priceLessThan55_AWS::Lambda::Function' service itself can be declared as the primary target node. This is because any anomaly directly affecting the availability of this service would have the most significant impact on its own operations and the overall pet adoption website's microservices architecture.
3. Impact Assessment and Integration Challenges:
The anomaly in the 'availability_Average' metric of the 'lambda_step_priceLessThan55_AWS::Lambda::Function' service can have cascading effects on other dependent services, potentially leading to operational challenges and service disruptions within the microservices architecture. The integration challenges faced by affected nodes may include increased latency, reduced throughput, and potential disruptions in the overall functionality of the pet adoption website.
In conclusion:
Singular Root Cause Node: 'lambda_step_priceLessThan55'
Primary Target Node: 'lambda_step_priceLessThan55_AWS::Lambda::Function'
The 'lambda_step_priceLessThan55' service is identified as the singular root cause node, while the 'lambda_step_priceLessThan55_AWS::Lambda::Function' service itself is determined to be the primary target node most impacted by the anomaly in 'availability_Average'. The dependencies and dependents contribute to the propagation of issues by creating a chain of interdependent services, where anomalies in one service can have ripple effects on others within the microservices architecture.
This analysis provides insights into the causality and impact of the anomaly, guiding subsequent investigation and mitigation efforts within the pet adoption website's microservices environment.</t>
  </si>
  <si>
    <t xml:space="preserve">
Context:
An anomaly with a Median Absolute Deviation (MAD) score of '45.96066877367366'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02:37:00
availability_Average 100.0
latency_Average 0.008267
latency_p50 0.006503
latency_p90 0.008478
latency_p95 0.025217
latency_p99 0.026143
requests_Sum 11.0
availability_Average_MAD 0.0
latency_Average_MAD 0.000855
latency_p50_MAD 0.000335
latency_p90_MAD 0.006099
latency_p95_MAD 0.008721
latency_p99_MAD 0.005597
requests_Sum_MAD 45.960669
Max_MAD_Score 45.960669
Metric_With_Max_MAD requests_Sum
Name: 65, dtype: object'
Historcal Anomalies MetaData:
'{'Max_MAD_Score': 56.33888430321287, 'Metric_With_Max_MAD': 'requests_Sum', 'availability_Average': 100.0, 'availability_Average_MAD': 0.0, 'latency_Average': 0.0083854174359191, 'latency_Average_MAD': 0.0006523338591229706, 'latency_p50': 0.0073661727092488, 'latency_p50_MAD': 0.00027508910221743293, 'latency_p90': 0.0100442139508516, 'latency_p90_MAD': 0.0009992626031582572, 'latency_p95': 0.0201342161032613, 'latency_p95_MAD': 0.00946237595108065, 'latency_p99': 0.0297322200632205, 'latency_p99_MAD': 0.005911796989536323, 'microservice': 'Servi-searc.us-west-2.elb.amazonaws.com_remote', 'requests_Sum': 99.0, 'requests_Sum_MAD': 56.33888430321287,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</si>
  <si>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and objectives, let's analyze and identify the singular root cause node and primary target node for the anomaly detected in the 'Servi-searc.us-west-2.elb.amazonaws.com_remote' service's 'requests_Sum' metric.
### 1. Singular Root Cause Node Identification
Given that the service has no explicit dependencies but serves as a crucial dependency for 'petlistadoptions_AWS::ECS::Fargate,' the 'Servi-searc.us-west-2.elb.amazonaws.com_remote' service itself becomes the focal point for identifying the root cause.
The anomaly in the 'requests_Sum' metric, with a MAD score of '45.96066877367366,' indicates a significant deviation in the number of requests. This deviation could be attributed to factors such as increased traffic, issues with request processing, or potential service disruptions.
### 2. Primary Target Node Identification
The primary target node is the service that relies on 'Servi-searc.us-west-2.elb.amazonaws.com_remote' and is most directly affected by the anomaly in 'requests_Sum.' In this case, as no specific dependent service is mentioned, we can infer that 'Servi-searc.us-west-2.elb.amazonaws.com_remote' is the primary target node itself, facing the most significant impact due to the anomaly in 'requests_Sum.'
### 3. Impact Assessment and Operational Challenges
The anomaly in the 'requests_Sum' metric can have various operational and integration implications for 'Servi-searc.us-west-2.elb.amazonaws.com_remote' and the overall architecture. This could lead to degraded performance, increased latency, or potential service unavailability, impacting the user experience and overall system reliability.
The lack of explicit dependencies also raises operational challenges, as the root cause of the anomaly within 'Servi-searc.us-west-2.elb.amazonaws.com_remote' needs to be thoroughly investigated. Understanding the internal functionality and processing of requests within the service becomes crucial to address the anomaly effectively.
### Conclusion:
Based on the analysis, the 'Servi-searc.us-west-2.elb.amazonaws.com_remote' service is identified as the singular root cause node for the anomaly in the 'requests_Sum' metric. Furthermore, it is inferred that 'Servi-searc.us-west-2.elb.amazonaws.com_remote' is the primary target node most impacted by the anomaly.
The lack of explicit dependencies and the observed anomaly in 'requests_Sum' underscore the need for a detailed internal investigation of 'Servi-searc.us-west-2.elb.amazonaws.com_remote' to understand and address the factors contributing to the deviation. This investigation should focus on the service's request processing, scalability, and overall system stability.
This analysis highlights the critical role of 'Servi-searc.us-west-2.elb.amazonaws.com_remote' and emphasizes the need for proactive measures to mitigate the impact of anomalies on the dependent services and the overall microservices architecture.</t>
  </si>
  <si>
    <t>Training_RAG_Foucsed_Prompt</t>
  </si>
  <si>
    <t xml:space="preserve">
Context:
An anomaly with a Median Absolute Deviation (MAD) score of '50.40847542919047'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2023-04-18 22:32:00
availability_Average 100.0
latency_Average 0.00655
latency_p50 0.004664
latency_p90 0.011527
latency_p95 0.019289
latency_p99 0.037435
requests_Sum 734.0
availability_Average_MAD 0.0
latency_Average_MAD 0.184014
latency_p50_MAD 0.000042
latency_p90_MAD 0.001036
latency_p95_MAD 0.007625
latency_p99_MAD 1.678968
requests_Sum_MAD 50.408475
Max_MAD_Score 50.408475
Metric_With_Max_MAD requests_Sum
Name: 35, dtype: object'
Historcal Anomalies MetaData:
'{'Max_MAD_Score': 28.169442151606436, 'Metric_With_Max_MAD': 'requests_Sum', 'availability_Average': 100.0, 'availability_Average_MAD': 0.0, 'latency_Average': 0.0063466399152336, 'latency_Average_MAD': 0.003774280123473238, 'latency_p50': 0.0044479391118916, 'latency_p50_MAD': 0.00011614497519588173, 'latency_p90': 0.011467247311163, 'latency_p90_MAD': 0.002043749466642834, 'latency_p95': 0.0238228005611913, 'latency_p95_MAD': 0.00994465666287758, 'latency_p99': 0.0334385388808843, 'latency_p99_MAD': 0.007252548386978914, 'microservice': 'PetSearch_AWS::ECS::Fargate', 'requests_Sum': 761.0, 'requests_Sum_MAD': 28.169442151606436, 'timestamp': '2023-04-18 22:02:00'}'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</si>
  <si>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and data, let's proceed with the analysis and identification of the singular root cause node and the primary target node.
### 1. Singular Root Cause Node Identification:
- **Dependencies Analysis:**
- The service 'PetSearch_AWS::ECS::Fargate' relies on the following dependencies: '169.254.170.2_remote', 'AWSSimpleSystemsManagement_AWS::AWSSimpleSystemsManagement', 'petInfo_AWS::DynamoDB::Table', 'S3_AWS::S3'.
- Among these dependencies, 'petInfo_AWS::DynamoDB::Table' and 'S3_AWS::S3' are likely to have a direct impact on the anomaly related to 'requests_Sum', as they may be sources of data for the requests.
- **Historical Data Analysis:**
- Comparing the historical anomalies metadata with the current anomaly, we observe an increase in the MAD score from 28.17 to 50.41. This increase indicates a significant deviation in the 'requests_Sum' metric.
- **Likely Root Cause Node:**
- The 'petInfo_AWS::DynamoDB::Table' is the likely root cause node. Changes or issues within this table might have led to a surge in requests, impacting the 'requests_Sum' metric.
### 2. Primary Target Node Identification:
- The service 'PetSearch_AWS::ECS::Fargate' serves as a crucial dependency for 'PetSearch_client', 'PetSite', and 'petlistadoptions_AWS::ECS::Fargate'.
- Among these dependents, 'PetSearch_client' is likely the primary target node, being the most directly impacted service due to its reliance on 'PetSearch_AWS::ECS::Fargate'.
### 3. Impact Assessment and Operational Challenges:
- The anomaly in 'requests_Sum' could impact 'PetSearch_client' by potentially causing delays, errors, or incomplete responses for users.
- Operational and integration challenges may arise for 'PetSearch_client', such as increased response times, potential downtime, or disrupted user experience.
### Conclusion:
- **Singular Root Cause Node:** 'petInfo_AWS::DynamoDB::Table'
- **Primary Target Node:** 'PetSearch_client'
- The anomaly in 'requests_Sum' is likely linked to issues within the 'petInfo_AWS::DynamoDB::Table', impacting 'PetSearch_client' and potentially causing operational and integration challenges.
By considering the dependencies, historical data, and potential impacts, the identified root cause and primary target nodes provide a focused approach for further investigation and mitigation efforts.</t>
  </si>
  <si>
    <t>Based on the provided context, I will analyze the anomaly detected in the 'Servi-searc.us-west-2.elb.amazonaws.com_remote' service's 'requests_Sum' metric and identify the singular root cause node among the dependencies and dependents. Additionally, I will pinpoint the primary target node most impacted by the anomaly within the microservices architecture.
1. Singular Root Cause Node Identification:
As per the provided information, the service 'Servi-searc.us-west-2.elb.amazonaws.com_remote' does not have any direct dependencies. However, it serves as a crucial dependency for 'petlistadoptions_AWS::ECS::Fargate.' This implies that any anomaly in the 'Servi-searc.us-west-2.elb.amazonaws.com_remote' service can potentially impact 'petlistadoptions_AWS::ECS::Fargate.'
Analyzing the historical data, we observe that the 'requests_Sum' metric has a Median Absolute Deviation (MAD) score of '53.37367986620167,' indicating a significant deviation from the expected behavior. The historical MAD score for the same metric was '56.33888430321287' at a different timestamp.
Considering the absence of direct dependencies and the substantial MAD score for the 'requests_Sum' metric, it is plausible that the anomaly in 'Servi-searc.us-west-2.elb.amazonaws.com_remote' is likely originating within the service itself. Potential factors contributing to this anomaly could include sudden spikes in incoming requests, performance bottlenecks, or unexpected changes in the behavior of the service.
Therefore, the 'Servi-searc.us-west-2.elb.amazonaws.com_remote' service is identified as the singular root cause node for the anomaly in the 'requests_Sum' metric.
2. Primary Target Node Identification:
The primary target node is the dependent service that relies on 'Servi-searc.us-west-2.elb.amazonaws.com_remote' and would face the most significant impact due to the anomaly in 'requests_Sum.' In this case, since 'petlistadoptions_AWS::ECS::Fargate' is the primary dependent service of 'Servi-searc.us-west-2.elb.amazonaws.com_remote,' it is logical to consider it as the primary target node.
The impact on 'petlistadoptions_AWS::ECS::Fargate' can be substantial, as any anomaly in the availability or performance of 'Servi-searc.us-west-2.elb.amazonaws.com_remote' could directly affect the functionality and user experience of the pet adoption website. Operational and integration challenges may arise for 'petlistadoptions_AWS::ECS::Fargate' if the anomaly persists, leading to potential service disruptions and degraded performance.
3. Impact Assessment and Conclusion:
The anomalies in 'Servi-searc.us-west-2.elb.amazonaws.com_remote' have the potential to propagate issues to 'petlistadoptions_AWS::ECS::Fargate' due to the critical dependency between the two services. Understanding the root cause and impact on dependent services is essential for effective mitigation and operational stability within the microservices architecture.
In conclusion, the identified singular root cause node causing the anomaly in the 'requests_Sum' metric is 'Servi-searc.us-west-2.elb.amazonaws.com_remote,' while the primary target node most impacted by the anomaly is 'petlistadoptions_AWS::ECS::Fargate.' It is crucial to address the root cause within 'Servi-searc.us-west-2.elb.amazonaws.com_remote' to minimize the impact on dependent services and ensure the seamless operation of the pet adoption website's microservices architecture.
By following this logical and coherent analysis, we can effectively guide subsequent investigation and mitigation efforts, ensuring a focused and comprehensive identification of the root cause and primary target node of the anomalies within the microservices environment.</t>
  </si>
  <si>
    <t>Based on the provided information, we will start by identifying the singular root cause node responsible for the anomaly detected in the 'petInfo_AWS::DynamoDB::Table' service's 'requests_Sum' metric, and then proceed to identify the primary target node most impacted by this anomaly.
### Singular Root Cause Node Identification
From the data, it is evident that the 'petInfo_AWS::DynamoDB::Table' service itself has experienced the anomaly, and it does not have any direct dependencies. However, it serves as a crucial dependency for 'lambdastatusupdater_AWS::Lambda::Function' and 'PetSearch_AWS::ECS::Fargate'.
Given that the anomaly is detected in the 'requests_Sum' metric, it is essential to consider how the 'petInfo_AWS::DynamoDB::Table' service's functionality and data access could potentially impact the dependent services. Specifically, we need to evaluate how any issues within the 'petInfo_AWS::DynamoDB::Table' service could propagate to its dependents, potentially causing anomalies in their performance metrics.
### Primary Target Node Identification
To identify the primary target node, we should analyze the impact of the anomaly on the dependent services. In this case, we need to assess how the anomaly in the 'petInfo_AWS::DynamoDB::Table' service's 'requests_Sum' metric affects the performance and functionality of 'lambdastatusupdater_AWS::Lambda::Function' and 'PetSearch_AWS::ECS::Fargate'. If no significant impact is found, we will declare the 'petInfo_AWS::DynamoDB::Table' service itself as the target node.
### Historical Data Analysis
The historical anomalies metadata provides additional context for understanding the deviation in the 'requests_Sum' metric. By comparing the historical data with the current anomaly, we can gain insights into any trends or patterns that might indicate the root cause of the anomaly.
### Conclusion
Based on the analysis, we will extract the singular root cause node and the primary target node, summarizing the identified root cause and the most affected target node. Additionally, we will discuss how the dependencies and dependents contribute to the propagation of issues, addressing the operational and integration challenges faced by affected nodes within the overall architecture.
Following this logical flow, we will proceed with the analysis to identify the root cause and primary target node, leveraging the provided data to support our findings.</t>
  </si>
  <si>
    <t xml:space="preserve">
Context:
An anomaly with a Median Absolute Deviation (MAD) score of '59.30408874022408'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03:37:00
availability_Average 100.0
latency_Average 0.00992
latency_p50 0.008087
latency_p90 0.015678
latency_p95 0.028147
latency_p99 0.032425
requests_Sum 86.0
availability_Average_MAD 0.0
latency_Average_MAD 0.001213
latency_p50_MAD 0.000321
latency_p90_MAD 0.006985
latency_p95_MAD 0.007537
latency_p99_MAD 0.006994
requests_Sum_MAD 59.304089
Max_MAD_Score 59.304089
Metric_With_Max_MAD requests_Sum
Name: 65, dtype: object'
Historcal Anomalies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</si>
  <si>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I will start by identifying the 'singular root cause' node and then proceed to pinpoint the 'primary target node' impacted by the anomaly in the 'Servi-searc.us-west-2.elb.amazonaws.com_remote' service's 'requests_Sum' metric.
### Singular Root Cause Node Identification:
- Since the service has no explicit dependencies but serves as a crucial dependency for 'petlistadoptions_AWS::ECS::Fargate', the anomaly is likely originating within the service itself.
- The historical data's metadata indicates that the 'requests_Sum' metric has shown anomalies before, with a significant MAD score of 5.930408874022408. This suggests a recurring pattern or issue within the 'Servi-searc.us-west-2.elb.amazonaws.com_remote' service itself.
### Primary Target Node Identification:
- As per the instructions, if no direct target node is found, the service itself is considered the primary target node. However, it's important to analyze the impact on any dependent services.
- In this case, without explicit dependent services, the 'Servi-searc.us-west-2.elb.amazonaws.com_remote' service is likely the primary target node as it directly experiences the impact of the anomaly.
### Impact Assessment and Integration Challenges:
- The anomaly in the 'requests_Sum' metric can potentially affect the overall user experience of the pet adoption website, as it may indicate issues with the service's ability to handle and respond to incoming requests efficiently.
- The lack of explicit dependencies and dependents implies that the anomaly might not directly impact other services but could still have an indirect effect on the overall functionality and performance of the microservices architecture.
- Operational and integration challenges may arise from the need to isolate and address the root cause within the 'Servi-searc.us-west-2.elb.amazonaws.com_remote' service without impacting the broader ecosystem.
### Conclusion:
Based on the analysis, the 'Servi-searc.us-west-2.elb.amazonaws.com_remote' service itself is identified as the singular root cause node, and also as the primary target node impacted by the anomaly in the 'requests_Sum' metric. The anomaly likely stems from internal issues within the service, potentially affecting the overall user experience of the pet adoption website. Further investigation and remediation efforts should focus on addressing the internal functionality and performance of the 'Servi-searc.us-west-2.elb.amazonaws.com_remote' service.
This logical flow of analysis addresses the specific aspects outlined in the instructions, providing a comprehensive identification of the root cause and primary target node of the anomaly.</t>
  </si>
  <si>
    <t xml:space="preserve">
Context:
An anomaly with a Median Absolute Deviation (MAD) score of '54.856282084707274'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04:07:00
availability_Average 100.0
latency_Average 0.008836
latency_p50 0.007999
latency_p90 0.010406
latency_p95 0.021167
latency_p99 0.026852
requests_Sum 89.0
availability_Average_MAD 0.0
latency_Average_MAD 0.000584
latency_p50_MAD 0.000516
latency_p90_MAD 0.001256
latency_p95_MAD 0.007692
latency_p99_MAD 0.02117
requests_Sum_MAD 54.856282
Max_MAD_Score 54.856282
Metric_With_Max_MAD requests_Sum
Name: 65, dtype: object'
Historcal Anomalies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</si>
  <si>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Servi-searc.us-west-2.elb.amazonaws.com_remote Service**
1. **Identifying the Singular Root Cause Node**
Given that the service 'Servi-searc.us-west-2.elb.amazonaws.com_remote' has no explicit dependencies but serves as a crucial dependency for 'petlistadoptions_AWS::ECS::Fargate', it's essential to consider the role of 'petlistadoptions_AWS::ECS::Fargate' in the context of the anomaly. As the primary dependent, any issues within 'petlistadoptions_AWS::ECS::Fargate' could potentially impact 'Servi-searc.us-west-2.elb.amazonaws.com_remote'.
Additionally, analyzing the historical data can provide insights into the behavior of the 'Servi-searc.us-west-2.elb.amazonaws.com_remote' service and its interactions with 'petlistadoptions_AWS::ECS::Fargate' during past anomalies. This can help in understanding any recurring patterns or dependencies that may contribute to the anomaly.
2. **Identifying the Primary Target Node**
To pinpoint the primary target node, we need to identify the dependent service most directly impacted by the anomaly in 'requests_Sum'. This could be a service that relies on 'Servi-searc.us-west-2.elb.amazonaws.com_remote' and would face the most significant impact due to the anomaly. If no specific target node is found from the available data, 'Servi-searc.us-west-2.elb.amazonaws.com_remote' itself would be declared as the primary target node.
3. **Assessing Impact on Dependent Services and Integration Challenges**
Understanding the impact on dependent services is crucial for assessing the overall operational and integration challenges faced within the microservices architecture. This involves evaluating how the anomaly in 'Servi-searc.us-west-2.elb.amazonaws.com_remote' affects the performance and functionality of its dependents, and the subsequent challenges in maintaining seamless integration within the architecture.
**Outcome and Conclusion Results**
Based on the analysis, the 'Singular Root Cause Node' will be identified after evaluating the role and potential issues of 'petlistadoptions_AWS::ECS::Fargate' and historical data. The 'Primary Target Node' will be pinpointed based on the service most directly impacted by the anomaly. Additionally, the dependencies and dependents contributing to the propagation of issues will be discussed, highlighting the operational and integration challenges faced by affected nodes within the overall architecture.
I will now proceed with the analysis based on the provided data and historical anomalies metadata to identify the singular root cause node and the primary target node.</t>
  </si>
  <si>
    <t xml:space="preserve">
Context:
An anomaly with a Median Absolute Deviation (MAD) score of '126.02118857297617'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2023-04-18 23:22:00
availability_Average 0.0
latency_Average 0.0
latency_p50 0.0
latency_p90 0.0
latency_p95 0.0
latency_p99 0.0
requests_Sum 0.0
availability_Average_MAD 0.0
latency_Average_MAD 0.000088
latency_p50_MAD 0.000558
latency_p90_MAD 0.00095
latency_p95_MAD 0.004952
latency_p99_MAD 0.007393
requests_Sum_MAD 126.021189
Max_MAD_Score 126.021189
Metric_With_Max_MAD requests_Sum
Name: 65, dtype: object'
Historcal Anomalies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</si>
  <si>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and objectives, let's proceed with the analysis and identification of the singular root cause node and the primary target node for the anomaly detected in the 'Servi-searc.us-west-2.elb.amazonaws.com_remote' service's 'requests_Sum' metric.
### Singular Root Cause Node Identification:
Given that the service has no external dependencies and serves as a crucial dependency for 'petlistadoptions_AWS::ECS::Fargate', the anomaly within 'Servi-searc.us-west-2.elb.amazonaws.com_remote' is likely to originate within its internal functionality or dependencies within the same service.
Analyzing the historical data, we observe that the 'requests_Sum_MAD' score was significantly higher (5.930408874022408) at a previous timestamp. This deviation, compared to the current anomaly with a MAD score of 126.02118857297617, suggests a potential degradation over time, possibly within the internal processing or dependencies of 'Servi-searc.us-west-2.elb.amazonaws.com_remote'.
### Primary Target Node Identification:
The primary target node is the most directly affected dependent service. In this case, as no specific dependent service is mentioned, we need to examine the impact of the anomaly on the entire microservices architecture to identify the most significantly impacted dependent.
Given the critical nature of 'Servi-searc.us-west-2.elb.amazonaws.com_remote' in the pet adoption website's architecture, the primary target node can be inferred as the 'petlistadoptions_AWS::ECS::Fargate' service, which directly relies on 'Servi-searc.us-west-2.elb.amazonaws.com_remote' and would face the most significant impact due to the anomaly in 'requests_Sum'. If no other specific dependent is found from the data, 'petlistadoptions_AWS::ECS::Fargate' should be considered as the primary target node.
### Impact on Dependent Services and Operational Challenges:
The anomaly in 'Servi-searc.us-west-2.elb.amazonaws.com_remote' can potentially disrupt the functionality of 'petlistadoptions_AWS::ECS::Fargate', impacting the overall user experience of the pet adoption website. This may lead to operational challenges, including decreased availability, increased latency, and a reduced number of requests being served, ultimately affecting the end-users' ability to access and interact with the pet adoption platform.
### Conclusion:
Based on the analysis, the singular root cause node for the anomaly in the 'Servi-searc.us-west-2.elb.amazonaws.com_remote' service's 'requests_Sum' metric is likely to be an internal functionality or dependency within the same service, possibly related to the observed degradation over time.
The primary target node most impacted by this anomaly is inferred to be the 'petlistadoptions_AWS::ECS::Fargate' service, highlighting the potential impact on the pet adoption website's overall architecture and user experience.
The dependencies and dependents contribute to the propagation of issues by interconnecting critical services, where anomalies in one service can have cascading effects on the dependent services, emphasizing the need for thorough monitoring and proactive anomaly detection in microservices environments.
This analysis provides a focused and comprehensive identification of the root cause and primary target node of the anomaly, guiding subsequent investigation and mitigation efforts to ensure the stability and performance of the microservices architecture.
Please let me know if you need further clarification or additional analysis.</t>
  </si>
  <si>
    <t>Based on the provided context, historical data, and current service log, we can perform an analysis to identify the singular root cause node and the primary target node for the anomaly detected in the 'petInfo_AWS::DynamoDB::Table' service's 'requests_Sum' metric.
1. Identifying the Singular Root Cause Node:
Given that the service relies on the following dependencies = 'None' and serves as a crucial dependency for 'lambdastatusupdater_AWS::Lambda::Function' and 'PetSearch_AWS::ECS::Fargate', we need to evaluate the interactions and roles of these dependent services to identify the likely root cause node.
Based on the historical data, we observe that the 'requests_Sum' metric had a significantly lower MAD score in the past (22.239033277584028) compared to the current anomaly (93.40393976585293). This suggests a deviation from normal behavior.
Analysis:
- The 'lambdastatusupdater_AWS::Lambda::Function' and 'PetSearch_AWS::ECS::Fargate' are dependent on 'petInfo_AWS::DynamoDB::Table', and any issues in the latter could impact the functionality of the former services.
- The significant increase in MAD score for the 'requests_Sum' metric indicates a potential issue in the 'petInfo_AWS::DynamoDB::Table' service, possibly related to the handling of requests.
Singular Root Cause Node: petInfo_AWS::DynamoDB::Table
2. Identifying the Primary Target Node:
To identify the primary target node, we need to determine the most directly affected dependent service that relies on 'petInfo_AWS::DynamoDB::Table' and would face the most significant impact due to the anomaly in 'requests_Sum'.
Analysis:
- Both 'lambdastatusupdater_AWS::Lambda::Function' and 'PetSearch_AWS::ECS::Fargate' are directly dependent on 'petInfo_AWS::DynamoDB::Table'.
- The anomaly in the 'requests_Sum' metric of 'petInfo_AWS::DynamoDB::Table' would directly impact the functionality of the dependent services, potentially leading to degraded performance or errors in their operations.
Primary Target Node: lambdastatusupdater_AWS::Lambda::Function and PetSearch_AWS::ECS::Fargate
3. Assessing the Impact on Dependent Services:
The anomaly in 'petInfo_AWS::DynamoDB::Table' has the potential to disrupt the functionality of 'lambdastatusupdater_AWS::Lambda::Function' and 'PetSearch_AWS::ECS::Fargate', impacting the overall operation of the pet adoption website's microservices architecture.
Conclusion:
Based on the analysis, the singular root cause node for the anomaly is identified as 'petInfo_AWS::DynamoDB::Table', while the primary target node most affected by the anomaly includes 'lambdastatusupdater_AWS::Lambda::Function' and 'PetSearch_AWS::ECS::Fargate'. The dependencies and dependents contribute to the propagation of issues through their interconnected roles within the microservices architecture.
This analysis provides insights into the causality and impact of the anomaly, guiding subsequent investigation and mitigation efforts to address the identified root cause and primary target node.</t>
  </si>
  <si>
    <t xml:space="preserve">
Context:
An anomaly with a Median Absolute Deviation (MAD) score of '48.92587321068486'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2023-04-18 23:57:00
availability_Average 100.0
latency_Average 0.008034
latency_p50 0.008058
latency_p90 0.010094
latency_p95 0.010407
latency_p99 0.010687
requests_Sum 31.0
availability_Average_MAD 0.0
latency_Average_MAD 0.004412
latency_p50_MAD 0.000068
latency_p90_MAD 0.013619
latency_p95_MAD 0.013349
latency_p99_MAD 0.01309
requests_Sum_MAD 48.925873
Max_MAD_Score 48.925873
Metric_With_Max_MAD requests_Sum
Name: 65, dtype: object'
Historcal Anomalies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</si>
  <si>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let's begin the analysis to identify the singular root cause node and the primary target node affected by the anomaly in the 'Servi-searc.us-west-2.elb.amazonaws.com_remote' service's 'requests_Sum' metric.
### 1. Singular Root Cause Node Identification
The 'Servi-searc.us-west-2.elb.amazonaws.com_remote' service has no direct dependencies but is a crucial dependency for 'petlistadoptions_AWS::ECS::Fargate'. The MAD score for the 'requests_Sum' metric is significantly higher than historical anomalies, indicating a deviation from the expected behavior.
Upon analyzing the historical data and the service logs, it's evident that the 'Servi-searc.us-west-2.elb.amazonaws.com_remote' service itself is the singular root cause node for the anomaly. The increase in the 'requests_Sum' metric MAD score indicates that the behavior of this service has deviated from the norm, leading to the anomaly.
### 2. Primary Target Node Identification
To identify the primary target node, we need to determine the most directly affected dependent service. In this case, as there are no other direct dependents mentioned, the 'Servi-searc.us-west-2.elb.amazonaws.com_remote' service itself is the primary target node. The anomaly directly impacts this service, potentially affecting its availability, latency, and request processing.
### 3. Impact Assessment and Operational Challenges
The anomaly in the 'Servi-searc.us-west-2.elb.amazonaws.com_remote' service can have cascading effects on the overall system. The impact is likely to affect the end-user experience, potentially leading to service unavailability and degraded performance.
Operational and integration challenges may arise due to the increased load on the 'Servi-searc.us-west-2.elb.amazonaws.com_remote' service, leading to potential resource contention, increased latency, and potential service disruptions. Mitigating these challenges would require a thorough investigation into the root cause and implementation of remediation strategies to restore normal functionality.
### Conclusion
- Singular Root Cause Node: 'Servi-searc.us-west-2.elb.amazonaws.com_remote'
- Primary Target Node: 'Servi-searc.us-west-2.elb.amazonaws.com_remote'
- The anomaly in the 'Servi-searc.us-west-2.elb.amazonaws.com_remote' service is likely caused by internal factors within the service itself, and the service is also the most directly affected by the anomaly.
This analysis highlights the critical need to address the issues within the 'Servi-searc.us-west-2.elb.amazonaws.com_remote' service to mitigate the impact on the overall microservices architecture and ensure the continued smooth operation of the pet adoption website.
By focusing on the identified root cause and primary target node, subsequent investigation and mitigation efforts can be directed towards restoring normalcy within the microservices environment.</t>
  </si>
  <si>
    <t>### Anomaly Detection Analysis
#### Singular Root Cause Node Identification
Upon analyzing the provided data, the 'https://sqs.us-west-2.amazonaws.com/Services-sqspetadoption_AWS::SQS::Queue' service itself seems to be the singular root cause of the anomaly. The 'requests_Sum' metric for this service has a significantly high Median Absolute Deviation (MAD) score of 48.92587321068486, indicating a deviation from the expected behavior.
#### Primary Target Node Identification
As for the primary dependent (target node) most directly affected by this anomaly, based on the provided information, the 'PetSite' service stands out as the primary dependent relying on the 'https://sqs.us-west-2.amazonaws.com/Services-sqspetadoption_AWS::SQS::Queue' service. Therefore, 'PetSite' is the primary target node most impacted by the anomaly in the 'requests_Sum' metric.
#### Impact Assessment and Discussion
The impact of this anomaly on the 'PetSite' service can be substantial, potentially leading to disruptions in the pet adoption website's functionality. The operational and integration challenges faced by 'PetSite' due to the anomaly in 'requests_Sum' metric should be thoroughly assessed to understand the implications on the overall architecture and user experience.
### Conclusion
In conclusion, the identified singular root cause node of the anomaly is the 'https://sqs.us-west-2.amazonaws.com/Services-sqspetadoption_AWS::SQS::Queue' service itself, while the primary target node most impacted by the anomaly is the 'PetSite' service. The dependencies and dependents in this microservices architecture play a critical role in the propagation of issues, necessitating a comprehensive understanding of their interactions to address anomalies effectively.</t>
  </si>
  <si>
    <t>Based on the provided data and objectives, the analysis for identifying the singular root cause node and the primary target node impacted by the anomaly in the 'petInfo_AWS::DynamoDB::Table' service is as follows:
### Singular Root Cause Node Identification:
Given that the service relies on no external dependencies but serves as a crucial dependency for 'lambdastatusupdater_AWS::Lambda::Function' and 'PetSearch_AWS::ECS::Fargate', we can deduce that the anomaly within 'petInfo_AWS::DynamoDB::Table' could potentially impact these dependent services.
The historical anomalies metadata provides a previous Max MAD score of 22.239033277584028 for 'requests_Sum' metric, compared to the current MAD score of 72.6475087067745. This significant increase in the MAD score indicates a deviation beyond the historical range and suggests a potential degradation in the performance of 'petInfo_AWS::DynamoDB::Table'.
Based on this information, it is evident that the 'petInfo_AWS::DynamoDB::Table' service itself is the singular root cause node responsible for the anomaly, as there are no direct dependencies to consider, and the significant deviation in the 'requests_Sum' metric points to issues within the service.
### Primary Target Node Identification:
The primary target node refers to the dependent service most directly affected by the anomaly in 'petInfo_AWS::DynamoDB::Table'. In this case, 'lambdastatusupdater_AWS::Lambda::Function' and 'PetSearch_AWS::ECS::Fargate' are the dependents of 'petInfo_AWS::DynamoDB::Table'.
Analyzing the impact of the anomaly on the dependent services, we should assess the usage of the 'requests_Sum' metric by 'lambdastatusupdater_AWS::Lambda::Function' and 'PetSearch_AWS::ECS::Fargate'. The higher MAD score could indicate potential disruptions or increased load on these dependent services, with 'requests_Sum' potentially affecting their performance or resource utilization.
If no significant impact is found from the data, the service 'petInfo_AWS::DynamoDB::Table' itself would be declared as the primary target node due to the anomaly's direct impact on its own performance and functionality.
### Impact Assessment and Conclusion:
The anomaly in 'petInfo_AWS::DynamoDB::Table' with the increased MAD score of 'requests_Sum' metric indicates a potential performance degradation or increased load within the service itself, thereby impacting the dependent services or the service's own operational efficiency.
Considering the lack of external dependencies, the analysis strongly suggests that 'petInfo_AWS::DynamoDB::Table' is the singular root cause node responsible for the anomaly. The primary target node, whether it be 'lambdastatusupdater_AWS::Lambda::Function', 'PetSearch_AWS::ECS::Fargate', or 'petInfo_AWS::DynamoDB::Table' itself, would be directly impacted by the anomaly based on the usage of the 'requests_Sum' metric.
Overall, the dependencies and dependents contribute to the propagation of issues by indicating potential impact on dependent services and operational challenges faced within the microservices architecture.
Therefore, the identified outcomes are:
- Singular Root Cause Node: 'petInfo_AWS::DynamoDB::Table'
- Primary Target Node: 'lambdastatusupdater_AWS::Lambda::Function' or 'PetSearch_AWS::ECS::Fargate' (if significantly impacted), else 'petInfo_AWS::DynamoDB::Table'
This analysis provides a comprehensive understanding of the anomaly's root cause and impact on the dependent services, guiding subsequent investigation and mitigation efforts within the microservices environment.</t>
  </si>
  <si>
    <t>Based on the provided data and historical anomalies metadata, the analysis is as follows:
1. Singular Root Cause Node Identification:
- Given that the service does not have any explicit dependencies, we need to focus on its own functionality and potential issues within its domain.
- The 'Servi-searc.us-west-2.elb.amazonaws.com_remote' service has shown an anomaly with a MAD score of 34.099851025628844 in the 'requests_Sum' metric.
- The historical anomalies metadata reveals a previous anomaly with a higher MAD score of 56.33888430321287 in the same 'requests_Sum' metric, which occurred at '2023-04-19 01:37:00'.
- Analysis of the service's functionality and historical anomalies suggests that the root cause may lie within the 'Servi-searc.us-west-2.elb.amazonaws.com_remote' service itself, potentially related to how it handles and processes incoming requests. This is further supported by the reduction in MAD score from the historical anomaly to the current anomaly, indicating potential changes in the service's behavior.
2. Primary Target Node Identification:
- The primary dependent service (target node) that is most directly impacted by this anomaly needs to be identified. Since no explicit dependents are mentioned, we need to assess the broader impact within the microservices architecture.
- Without explicit dependents, we can consider the impact on the overall functioning of the pet adoption website’s microservices architecture.
- If there are no direct dependents found from the data, we can declare the 'Servi-searc.us-west-2.elb.amazonaws.com_remote' service itself as the target node. This is based on the assumption that the anomaly within this critical service would have a significant impact on its own functionality and, by extension, the entire microservices architecture.
3. Impact Assessment on Dependent Services:
- The anomaly in the 'Servi-searc.us-west-2.elb.amazonaws.com_remote' service's 'requests_Sum' metric can have operational and integration challenges for other services relying on it.
- If 'petlistadoptions_AWS::ECS::Fargate' is a crucial dependent, it would be essential to assess how its functionality might be affected by anomalies in the 'Servi-searc.us-west-2.elb.amazonaws.com_remote' service. However, without explicit information on its metrics or behavior, it is challenging to determine the specific impact.
Conclusion:
- Singular Root Cause Node: 'Servi-searc.us-west-2.elb.amazonaws.com_remote'
- Primary Target Node: 'Servi-searc.us-west-2.elb.amazonaws.com_remote' (due to lack of explicit dependents)
- The 'Servi-searc.us-west-2.elb.amazonaws.com_remote' service appears to be the singular root cause of the anomaly, potentially related to its handling of incoming requests. The impact on dependents, especially 'petlistadoptions_AWS::ECS::Fargate', needs further investigation to understand the broader implications within the microservices architecture.
This analysis provides a logical and coherent understanding of the anomaly, focusing on causality and impact within the microservices environment, and guides subsequent investigation and mitigation efforts.</t>
  </si>
  <si>
    <t xml:space="preserve">
Context:
An anomaly with a Median Absolute Deviation (MAD) score of '63.75189539574088'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2023-04-18 20:02:00
availability_Average 100.0
latency_Average 0.015202
latency_p50 0.003685
latency_p90 0.036442
latency_p95 0.05869
latency_p99 0.374676
requests_Sum 790.0
availability_Average_MAD 0.0
latency_Average_MAD 0.001258
latency_p50_MAD 0.000015
latency_p90_MAD 0.002102
latency_p95_MAD 0.001125
latency_p99_MAD 0.010396
requests_Sum_MAD 63.751895
Max_MAD_Score 63.751895
Metric_With_Max_MAD requests_Sum
Name: 175, dtype: object'
Historcal Anomalies MetaData:
'{'Max_MAD_Score': 37.065055462640046, 'Metric_With_Max_MAD': 'requests_Sum', 'availability_Average': 100.0, 'availability_Average_MAD': 0.0, 'latency_Average': 0.0126583136158636, 'latency_Average_MAD': 0.0009749595517752928, 'latency_p50': 0.0041418218546741, 'latency_p50_MAD': 5.6066846207384175e-05, 'latency_p90': 0.0301893413202427, 'latency_p90_MAD': 0.0008942804584074807, 'latency_p95': 0.0579173435584179, 'latency_p95_MAD': 0.0034502793047143554, 'latency_p99': 0.1194970125101187, 'latency_p99_MAD': 0.03392724698477731, 'microservice': 'petInfo_AWS::DynamoDB::Table', 'requests_Sum': 829.0, 'requests_Sum_MAD': 37.065055462640046, 'timestamp': '2023-04-18 18:02:00'}'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</si>
  <si>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and objectives, the analysis will focus on identifying the singular root cause node and the primary target node affected by the anomaly in the 'petInfo_AWS::DynamoDB::Table' service's 'requests_Sum' metric. We will evaluate the dependencies, historical anomalies metadata, and the current service log to derive insights and support our conclusions.
### 1. Singular Root Cause Node Identification:
The 'petInfo_AWS::DynamoDB::Table' service has no explicit dependencies but serves as a crucial dependency for 'lambdastatusupdater_AWS::Lambda::Function' and 'PetSearch_AWS::ECS::Fargate'. Considering the MAD score of '63.75189539574088' in the 'requests_Sum' metric, the root cause node could be traced to potential issues within the 'petInfo_AWS::DynamoDB::Table' service itself or its interactions with the dependent services.
### 2. Primary Target Node Identification:
To identify the primary target node, we need to assess the impact of the anomaly on the dependent services - 'lambdastatusupdater_AWS::Lambda::Function' and 'PetSearch_AWS::ECS::Fargate'. We will evaluate the extent of impact on these services based on their reliance on 'petInfo_AWS::DynamoDB::Table' and the potential operational and integration challenges they may face due to the anomaly.
### 3. Impact Assessment and Operational Challenges:
We will discuss the operational and integration challenges faced by the affected nodes within the overall architecture, considering how the anomaly in 'petInfo_AWS::DynamoDB::Table' could propagate issues and impact the dependent services.
### Conclusion and Outcome:
Based on the analysis, we will extract the name for the singular root cause node and the primary target node, summarizing the identified root cause and the most affected target node. Additionally, we will discuss how the dependencies and dependents contribute to the propagation of issues, providing a comprehensive conclusion.
By addressing each of these aspects, we aim to provide a logical and coherent analysis focusing on causality and impact within the microservices environment, ultimately guiding subsequent investigation and mitigation efforts.</t>
  </si>
  <si>
    <t>Based on the provided context and data, let's proceed with the analysis to identify the singular root cause node and the primary target node affected by the anomaly in the 'petInfo_AWS::DynamoDB::Table' service's 'requests_Sum' metric.
1. Singular Root Cause Node Identification:
The 'petInfo_AWS::DynamoDB::Table' service does not have explicit dependencies but is a crucial dependency for 'lambdastatusupdater_AWS::Lambda::Function' and 'PetSearch_AWS::ECS::Fargate'. Given that there are no direct dependencies, we should focus on how the anomalies within the 'petInfo_AWS::DynamoDB::Table' service might impact its dependents.
Considering the MAD score of '154.1906307245826', a significant deviation in the 'requests_Sum' metric has been observed. This deviation could be due to increased or decreased activity in the 'petInfo_AWS::DynamoDB::Table' service, which might impact its dependents' functionality and performance. Therefore, the 'petInfo_AWS::DynamoDB::Table' service itself is the likely singular root cause node.
2. Primary Target Node Identification:
To identify the primary target node, we need to assess the impact of the anomaly on the dependents. The dependents, 'lambdastatusupdater_AWS::Lambda::Function' and 'PetSearch_AWS::ECS::Fargate', rely on the 'petInfo_AWS::DynamoDB::Table' service. The anomaly in the 'requests_Sum' metric of the 'petInfo_AWS::DynamoDB::Table' service may directly impact the functionality and performance of its dependents. Therefore, the primary target node most directly affected by this anomaly is 'lambdastatusupdater_AWS::Lambda::Function'.
3. Impact Assessment and Operational Challenges:
The anomaly in the 'petInfo_AWS::DynamoDB::Table' service's 'requests_Sum' metric has the potential to disrupt the functionality and performance of 'lambdastatusupdater_AWS::Lambda::Function'. This disruption may lead to delayed status updates or failures in the execution of lambda functions, impacting the overall system reliability and user experience. Operational and integration challenges may include increased latency, decreased availability, or errors in processing requests within the 'lambdastatusupdater_AWS::Lambda::Function'.
Outcome and Conclusion:
- Singular Root Cause Node: 'petInfo_AWS::DynamoDB::Table'
- Primary Target Node: 'lambdastatusupdater_AWS::Lambda::Function'
- The anomaly in the 'petInfo_AWS::DynamoDB::Table' service's 'requests_Sum' metric is the singular root cause, impacting the 'lambdastatusupdater_AWS::Lambda::Function' as the primary target node.
- Dependencies and dependents contribute to the propagation of issues by relying on the functionality and performance of the 'petInfo_AWS::DynamoDB::Table' service.
This analysis provides a focused and comprehensive identification of the root cause and primary target node of the anomaly, guiding subsequent investigation and mitigation efforts within the microservices environment.</t>
  </si>
  <si>
    <t>Based on the provided information, I will start by identifying the 'singular root cause' node among the dependencies and dependents and then proceed to identify the 'primary target node' most impacted by the anomaly.
1. Singular Root Cause Node Identification:
- Upon reviewing the current service log, the anomaly with a Median Absolute Deviation (MAD) score of 154.1906307245826 has been detected in the 'requests_Sum' metric of the 'petInfo_AWS::DynamoDB::Table' service.
- Based on the historical anomalies metadata, the previous anomaly had a MAD score of 22.239033277584028 for the same 'requests_Sum' metric.
- The service 'petInfo_AWS::DynamoDB::Table' has no direct dependencies but serves as a crucial dependency for 'lambdastatusupdater_AWS::Lambda::Function' and 'PetSearch_AWS::ECS::Fargate'.
After evaluating the interactions within the service dependency chain and considering the provided metrics, it is evident that the 'petInfo_AWS::DynamoDB::Table' service itself is the 'singular root cause' node. The significant increase in the MAD score for the 'requests_Sum' metric points towards issues originating within the 'petInfo_AWS::DynamoDB::Table' service, leading to the anomaly.
2. Primary Target Node Identification:
- To identify the 'primary target node,' we need to determine the dependent service most impacted by the anomaly in the 'petInfo_AWS::DynamoDB::Table' service.
- Based on the given information, 'lambdastatusupdater_AWS::Lambda::Function' and 'PetSearch_AWS::ECS::Fargate' are the primary dependents of the 'petInfo_AWS::DynamoDB::Table' service.
Analyzing the impact of the anomaly, the 'primary target node' is likely to be 'PetSearch_AWS::ECS::Fargate' as it directly relies on the data stored in the DynamoDB table for pet information. The anomaly in the 'requests_Sum' metric of the DynamoDB table would significantly affect the performance and functionality of the 'PetSearch_AWS::ECS::Fargate' service.
3. Assessing the Impact and Operational Challenges:
- The anomaly in the 'petInfo_AWS::DynamoDB::Table' service can potentially disrupt the functionality of 'PetSearch_AWS::ECS::Fargate,' impacting the user experience and overall system performance.
- Operational and integration challenges may arise as a result of the anomaly, requiring immediate investigation and mitigation efforts to ensure the stability and reliability of the microservices architecture.
In conclusion, the identified 'singular root cause' node is 'petInfo_AWS::DynamoDB::Table,' and the 'primary target node' most impacted by the anomaly is 'PetSearch_AWS::ECS::Fargate.' The dependencies and dependents play a critical role in propagating issues, and addressing these issues will be essential to maintain the robustness of the microservices environment.</t>
  </si>
  <si>
    <t>Based on the provided information, let's analyze the anomaly and identify the singular root cause node and the primary target node impacted by the anomaly.
1. Singular Root Cause Node Identification:
- The service 'lambda_step_priceLessThan55_AWS::Lambda::Function' has experienced an anomaly in the 'availability_Average' metric with a MAD score of 37.065055.
- Historical data indicates that the 'requests_Sum' metric also experienced an anomaly with a MAD score of 1.482602.
- Considering the dependencies and dependents, the service relies on 'lambda_step_priceLessThan55' and serves as a crucial dependency for 'lambda_step_priceLessThan55_AWS::Lambda'.
- Analyzing the functionality and interactions within the dependency chain, it is apparent that 'lambda_step_priceLessThan55_AWS::Lambda::Function' serves as the singular root cause node for the anomaly due to its critical role in the dependency chain and the observed anomalies in its metrics.
Singular Root Cause Node: 'lambda_step_priceLessThan55_AWS::Lambda::Function'
2. Primary Target Node Identification:
- The primary target node is the dependent service most directly impacted by the anomaly in 'lambda_step_priceLessThan55_AWS::Lambda::Function'.
- In this case, based on the available data, the service 'lambda_step_priceLessThan55_AWS::Lambda::Function' itself is the primary target node, as the anomaly directly affects its availability metric.
Primary Target Node: 'lambda_step_priceLessThan55_AWS::Lambda::Function'
3. Impact on Dependent Services and Operational Challenges:
- The anomaly in 'lambda_step_priceLessThan55_AWS::Lambda::Function' can have cascading effects on its dependent services, potentially impacting the overall performance and reliability of the pet adoption website's microservices architecture.
- Operational and integration challenges may arise for dependent nodes, leading to potential service degradation or disruption, thereby affecting the end-user experience.
In summary, the singular root cause node for the anomaly is 'lambda_step_priceLessThan55_AWS::Lambda::Function', while the primary target node most impacted by the anomaly is also 'lambda_step_priceLessThan55_AWS::Lambda::Function' itself. The dependencies and dependents play a critical role in the propagation of issues, necessitating thorough analysis and mitigation efforts within the microservices environment.
This analysis provides a focused and comprehensive identification of the root cause and primary target node of the anomaly, guiding subsequent investigation and mitigation efforts effectively.</t>
  </si>
  <si>
    <t xml:space="preserve">
Context:
An anomaly with a Median Absolute Deviation (MAD) score of '56.33888430321287'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2023-04-19 00:32:00
availability_Average 100.0
latency_Average 0.005748
latency_p50 0.004298
latency_p90 0.010406
latency_p95 0.013206
latency_p99 0.037678
requests_Sum 820.0
availability_Average_MAD 0.0
latency_Average_MAD 0.000202
latency_p50_MAD 0.00006
latency_p90_MAD 0.000179
latency_p95_MAD 0.00117
latency_p99_MAD 0.00049
requests_Sum_MAD 56.338884
Max_MAD_Score 56.338884
Metric_With_Max_MAD requests_Sum
Name: 35, dtype: object'
Historcal Anomalies MetaData:
'{'Max_MAD_Score': 20.756431059078427, 'Metric_With_Max_MAD': 'requests_Sum', 'availability_Average': 100.0, 'availability_Average_MAD': 0.0, 'latency_Average': 0.0064015895750843, 'latency_Average_MAD': 0.001314875929271982, 'latency_p50': 0.0045345814752373, 'latency_p50_MAD': 8.921378888101137e-05, 'latency_p90': 0.0117367714034934, 'latency_p90_MAD': 0.0024129758381417356, 'latency_p95': 0.0207535161002851, 'latency_p95_MAD': 0.006074913496002752, 'latency_p99': 0.0332748088345875, 'latency_p99_MAD': 0.007155856790625899, 'microservice': 'PetSearch_AWS::ECS::Fargate', 'requests_Sum': 752.0, 'requests_Sum_MAD': 20.756431059078427,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</si>
  <si>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it is evident that an anomaly with a MAD score of 56.338884 has been detected in the 'requests_Sum' metric of the 'PetSearch_AWS::ECS::Fargate' service. To address the anomaly, we will first identify the singular root cause node among the dependencies and dependents, and then pinpoint the primary target node most affected by this anomaly. We will utilize the provided historical data, along with the information on dependencies and dependents, to support our analysis.
### 1. Identifying the Singular Root Cause Node
#### Analysis of Dependencies:
The service 'PetSearch_AWS::ECS::Fargate' relies on the following dependencies:
- "169.254.170.2_remote"
- "AWSSimpleSystemsManagement_AWS::AWSSimpleSystemsManagement"
- "petInfo_AWS::DynamoDB::Table"
- "S3_AWS::S3"
We will evaluate the role of each dependency in the context of the anomaly observed in the 'requests_Sum' metric. Additionally, we will analyze how the functionality of each dependency could potentially lead to the observed anomaly.
#### Historical Data Analysis:
Referring to the historical anomalies metadata, we observe a previous anomaly with a MAD score of 20.756431 in the 'requests_Sum' metric of the same service. This historical anomaly provides valuable insight into the patterns of deviation and can help in identifying potential root causes.
### 2. Pinpointing the Primary Target Node
We need to identify the primary dependent (target node) that is most directly affected by the anomaly. This would be the service that relies on 'PetSearch_AWS::ECS::Fargate' and would face the most significant impact due to the anomaly in 'requests_Sum'. If no target node is found from the data, we will declare the service itself as the target node.
### 3. Assessing Impact and Operational Challenges
We will assess the impact on dependent services and discuss the operational and integration challenges faced by affected nodes within the overall architecture. This assessment will shed light on the broader implications of the anomaly and aid in understanding the cascading effects within the microservices environment.
### Outcome and Conclusion
- Singular Root Cause Node: The identified dependency or dependent service that is determined to be the singular root cause of the anomaly.
- Primary Target Node: The most affected dependent service or 'PetSearch_AWS::ECS::Fargate' itself, based on the impact analysis.
By following this structured approach, we aim to provide a comprehensive analysis that not only identifies the root cause and primary target node but also addresses the broader implications of the anomaly within the microservices architecture.</t>
  </si>
  <si>
    <t>Based on the provided information, I will conduct an analysis to identify the singular root cause node and the primary target node affected by the anomaly in the 'lambda_step_priceLessThan55_AWS::Lambda::Function' service's 'availability_Average' metric.
### Singular Root Cause Node Identification
#### Service Dependencies:
The service relies on the following dependencies: '"lambda_step_priceLessThan55."'
The service also serves as a crucial dependency for '"lambda_step_priceLessThan55_AWS::Lambda."'
#### Analysis:
- The anomaly with a MAD score of '74.13011092528009' in the 'availability_Average' metric of 'lambda_step_priceLessThan55_AWS::Lambda::Function' indicates a significant deviation.
- The 'lambda_step_priceLessThan55_AWS::Lambda::Function' service is dependent on 'lambda_step_priceLessThan55' and serves as a dependency for 'lambda_step_priceLessThan55_AWS::Lambda.'
- We need to evaluate the interactions and functionalities of these dependencies to identify the likely root cause node.
#### Conclusion - Singular Root Cause Node:
After analyzing the dependencies and the anomaly, the likely singular root cause node contributing to the anomaly is the 'lambda_step_priceLessThan55' service. Its functionality may have led to the observed anomaly in the 'lambda_step_priceLessThan55_AWS::Lambda::Function' service.
### Primary Target Node Identification
#### Analysis:
The primary target node is the most directly affected dependent service or the service itself if no significant impact is found.
- The anomaly in 'availability_Average' of 'lambda_step_priceLessThan55_AWS::Lambda::Function' may impact the service that relies on it the most.
- However, the data does not provide direct information on the most affected dependent service.
#### Conclusion - Primary Target Node:
Based on the available data, the primary target node affected by the anomaly is inconclusive. Further analysis or additional data may be required to pinpoint the primary target node with certainty.
### Impact Assessment and Operational Challenges
#### Impact on Dependent Services:
The anomaly in 'lambda_step_priceLessThan55_AWS::Lambda::Function' can potentially impact the overall availability and performance of dependent services, leading to operational disruptions.
#### Operational and Integration Challenges:
Affected nodes within the microservices architecture may face challenges related to service availability, latency, and reliability. The integration of the affected nodes with other services may also be impacted, leading to cascading effects on the overall system.
In conclusion, the likely singular root cause node contributing to the anomaly is the 'lambda_step_priceLessThan55' service, and further investigation is needed to identify the primary target node conclusively. The dependencies and dependents play a critical role in propagating issues, highlighting the need for a comprehensive understanding of the microservices architecture's interactions.
---
Considering the available information, I have highlighted the potential root cause node and discussed the challenges faced by the affected nodes. If you have additional historical data or specific details on the dependents, further analysis can be conducted to pinpoint the primary target node with more certainty.</t>
  </si>
  <si>
    <t xml:space="preserve">
Context:
An anomaly with a Median Absolute Deviation (MAD) score of '45.96066877367366'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2023-04-19 02:37:00
availability_Average 100.0
latency_Average 0.008267
latency_p50 0.006503
latency_p90 0.008478
latency_p95 0.025217
latency_p99 0.026143
requests_Sum 11.0
availability_Average_MAD 0.0
latency_Average_MAD 0.000855
latency_p50_MAD 0.000335
latency_p90_MAD 0.006099
latency_p95_MAD 0.008721
latency_p99_MAD 0.005597
requests_Sum_MAD 45.960669
Max_MAD_Score 45.960669
Metric_With_Max_MAD requests_Sum
Name: 65, dtype: object'
Historcal Anomalies MetaData:
'{'Max_MAD_Score': 5.930408874022408, 'Metric_With_Max_MAD': 'requests_Sum', 'availability_Average': 100.0, 'availability_Average_MAD': 0.0, 'latency_Average': 0.0115712145519148, 'latency_Average_MAD': 0.001973774864585975, 'latency_p50': 0.0103896400784215, 'latency_p50_MAD': 0.0002957130054462903, 'latency_p90': 0.0196445287621788, 'latency_p90_MAD': 0.002709580745532901, 'latency_p95': 0.0217294569974452, 'latency_p95_MAD': 0.013187134449368199, 'latency_p99': 0.0254633247408779, 'latency_p99_MAD': 0.027649315075142466, 'microservice': 'servi-searc.us-west-2.elb.amazonaws.com_remote', 'requests_Sum': 47.0, 'requests_Sum_MAD': 5.930408874022408, 'timestamp': '2023-04-19 01:37:00'}'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</si>
  <si>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and historical anomalies metadata, the analysis is as follows:
1. Singular Root Cause Node Identification:
The anomaly in the 'Servi-searc.us-west-2.elb.amazonaws.com_remote' service's 'requests_Sum' metric with a MAD score of 45.96066877367366 suggests a significant deviation. Considering the absence of direct dependencies and the historical data, it is apparent that the anomaly likely originates within the service itself. The deviation in the 'requests_Sum' metric indicates a sudden and substantial change in the number of requests being handled by the 'Servi-searc.us-west-2.elb.amazonaws.com_remote' service. This could be due to internal issues such as a sudden surge in traffic, a change in service behavior, or potential issues within the service's request handling logic.
Singular Root Cause Node: Servi-searc.us-west-2.elb.amazonaws.com_remote
2. Primary Target Node Identification:
As the anomaly primarily affects the 'Servi-searc.us-west-2.elb.amazonaws.com_remote' service, the most directly impacted dependent service, or the primary target node, would be 'petlistadoptions_AWS::ECS::Fargate.' This is evident from the fact that 'petlistadoptions_AWS::ECS::Fargate' relies on the 'Servi-searc.us-west-2.elb.amazonaws.com_remote' service as a crucial dependency. The anomaly in the 'Servi-searc.us-west-2.elb.amazonaws.com_remote' service could lead to a significant impact on the functionality and performance of 'petlistadoptions_AWS::ECS::Fargate.'
Primary Target Node: petlistadoptions_AWS::ECS::Fargate
3. Impact Assessment on Dependent Services:
The anomaly in the 'Servi-searc.us-west-2.elb.amazonaws.com_remote' service could pose operational and integration challenges for the 'petlistadoptions_AWS::ECS::Fargate' service. Any disruption or deviation in the performance of the 'Servi-searc.us-west-2.elb.amazonaws.com_remote' service could directly impact the ability of 'petlistadoptions_AWS::ECS::Fargate' to function effectively, potentially leading to degraded user experience or service unavailability.
Outcome:
Singular Root Cause Node: Servi-searc.us-west-2.elb.amazonaws.com_remote
Primary Target Node: petlistadoptions_AWS::ECS::Fargate
In conclusion, the anomaly in the 'Servi-searc.us-west-2.elb.amazonaws.com_remote' service's 'requests_Sum' metric is likely originating within the service itself, with the most affected dependent service being 'petlistadoptions_AWS::ECS::Fargate.' Understanding these relationships and impacts is crucial for subsequent investigation and mitigation efforts to address the anomaly effectively within the microservices architecture.</t>
  </si>
  <si>
    <t>Reproducibility Command</t>
  </si>
  <si>
    <t>PetSite</t>
  </si>
  <si>
    <t>python -m issue_dynamo_db_requests -num_iterations=800</t>
  </si>
  <si>
    <t>lambdastatusupdater_AWS::Lambda::Function</t>
  </si>
  <si>
    <t>sed -E -i 's/sleep\(([0-9]+)/sleep(250/g' ../../petstatusupdater/index.js &amp;&amp; cdk deploy --context admin_role=arn:aws:iam::XXX:role/observabilityworkshop-admin Services --context dashboard_role_arn= --require-approval never</t>
  </si>
  <si>
    <t>payforadoption_AWS::ECS::Container</t>
  </si>
  <si>
    <t>aws ssm put-parameter --name '/petstore/delaymode1' --value '500' --overwrite</t>
  </si>
  <si>
    <t>aws ssm put-parameter --name '/petstore/delaymode1' --value '250' --overwrite</t>
  </si>
  <si>
    <t>sed -E -i 's/sleep\(([0-9]+)/sleep(500/g' ../../petstatusupdater/index.js &amp;&amp; cdk deploy --context admin_role=arn:aws:iam::XXX:role/observabilityworkshop-admin Services --context dashboard_role_arn= --require-approval never</t>
  </si>
  <si>
    <t>petlistadoptions_AWS::ECS::Fargate</t>
  </si>
  <si>
    <t>aws ssm put-parameter --name '/petstore/petlisterrorpercent' --value '5' --overwrite</t>
  </si>
  <si>
    <t>aws ssm put-parameter --name '/petstore/errormode1' --value 'true' --overwrite</t>
  </si>
  <si>
    <t>aws ssm put-parameter --name '/petstore/petlisterrorpercent' --value '2' --overwrite</t>
  </si>
  <si>
    <t>sed -E -i 's/inject = false/inject = true/g' ../../petstatusupdater/index.js &amp;&amp; cdk deploy --context admin_role=arn:aws:iam::XXX:role/observabilityworkshop-admin Services --context dashboard_role_arn= --require-approval never</t>
  </si>
  <si>
    <t>petInfo_AWS:DynamoDB:Table</t>
  </si>
  <si>
    <t>lambdastatusupdater_AWS:Lamda:Function and PetSearch:AES:Fargate</t>
  </si>
  <si>
    <t>petInfo_AWS::DynamoDB:Table</t>
  </si>
  <si>
    <t>lambdastatusupdater_AWS:Lambda:Function' and 'PetSearch_AWS:ECS:Fargate</t>
  </si>
  <si>
    <t>'lambdastatusupdater_AWS::Lambda::Function' and 'PetSearch_AWS::ECS::Fargate</t>
  </si>
  <si>
    <t>lambda_step_priceLessThan55_AWS::Lambda::Function(due to lack of information)</t>
  </si>
  <si>
    <t>'PetSearch_AWS::ECS::Fargate</t>
  </si>
  <si>
    <t>lambda_step_priceLessThan55</t>
  </si>
  <si>
    <t>PetSearch_client</t>
  </si>
  <si>
    <t>'Servi-searc.us-west-2.elb.amazonaws.com_remote'</t>
  </si>
  <si>
    <t>Servi-searc.us-west-2.elb.amazonaws.com_remote or not given</t>
  </si>
  <si>
    <t>servi-petsi.us-west-2.elb.amazonaws.com_remote</t>
  </si>
  <si>
    <t>NOT GIVEN</t>
  </si>
  <si>
    <r>
      <t>PetSearch_client</t>
    </r>
    <r>
      <rPr>
        <sz val="11"/>
        <color theme="1"/>
        <rFont val="Aptos Narrow"/>
        <family val="2"/>
        <scheme val="minor"/>
      </rPr>
      <t xml:space="preserve">, </t>
    </r>
    <r>
      <rPr>
        <sz val="10"/>
        <color theme="1"/>
        <rFont val="Arial Unicode MS"/>
      </rPr>
      <t>PetSite</t>
    </r>
    <r>
      <rPr>
        <sz val="11"/>
        <color theme="1"/>
        <rFont val="Aptos Narrow"/>
        <family val="2"/>
        <scheme val="minor"/>
      </rPr>
      <t xml:space="preserve">, and </t>
    </r>
    <r>
      <rPr>
        <sz val="10"/>
        <color theme="1"/>
        <rFont val="Arial Unicode MS"/>
      </rPr>
      <t>petlistadoptions_AWS::ECS::Fargate</t>
    </r>
  </si>
  <si>
    <t>petInfo_AWS::DynamoDB::Table:</t>
  </si>
  <si>
    <t>Based on the provided information, let's proceed with the analysis to identify the singular root cause node and primary target node, analyze dependencies and their impact, map out pathways of impact, evaluate metrics and effects, and propose mitigation strategies.
1. Singular Root Cause Node and Primary Target Node:
- The 'petInfo_AWS::DynamoDB::Table' service is the singular root cause node as it exhibits a significant anomaly with a MAD score of 154.1906307245826 in the 'requests_Sum' metric.
- The primary target node most directly affected by this anomaly is 'PetSearch_AWS::ECS::Fargate' as it relies on 'petInfo_AWS::DynamoDB::Table' and would face the most significant impact due to the anomaly in 'requests_Sum'.
2. Dependencies and Their Impact:
- Since there are no direct dependencies for 'petInfo_AWS::DynamoDB::Table', we will focus on its role as a crucial dependency for 'lambdastatusupdater_AWS::Lambda::Function' and 'PetSearch_AWS::ECS::Fargate'.
- Analyze how issues originating from these dependent services propagate to other services, affecting system performance and reliability.
3. Pathways of Impact:
- Map out the key pathways through which anomalies or issues are transmitted within the system, especially focusing on how anomalies in 'petInfo_AWS::DynamoDB:Table' affect other dependent services.
4. Metrics and Effects:
- Evaluate how anomalies or issues in 'petInfo_AWS:DynamoDB:Table' affect critical performance metrics such as latency and availability across dependent services.
5. Mitigation Strategies:
- Propose actionable mitigation strategies to address the current anomaly in 'petInfo_AWS:DynamoDB:Table', such as conducting a thorough investigation into potential reasons for the deviation.
- Suggest preventive measures to enhance system resilience against similar future anomalies, including implementing monitoring tools or enhancing fault-tolerance mechanisms within dependent services.
In conclusion, by analyzing dependencies, impacts, pathways of impact, metrics, effects, and proposing mitigation strategies based on data-driven decision-making principles, we can effectively manage microservice architectures while addressing anomalies with a focus on identifying root causes and mitigating their impacts.</t>
  </si>
  <si>
    <t>lambdastatusupdater_AWS::Lambda::Function' and 'PetSearch_AWS::ECS::Fargate</t>
  </si>
  <si>
    <t>lambdastatusupdater_AWS::Lambda::Function and PetSearch_AWS::ECS::Fargate</t>
  </si>
  <si>
    <t>lambdastatusupdater_AWS::Lambda::Function' or 'PetSearch_AWS::ECS::Fargate' (if significantly impacted), else 'petInfo_AWS::DynamoDB::Table</t>
  </si>
  <si>
    <t>lambdastatusupdater_AWS::Lambda::Function' and 'PetSearch_AWS::ECS::Fargate'.</t>
  </si>
  <si>
    <t>lambdastatusupdater_AWS::Lambda::Function'</t>
  </si>
  <si>
    <t>INCONCLUSIVE</t>
  </si>
  <si>
    <t>Issue Number</t>
  </si>
  <si>
    <t>Node</t>
  </si>
  <si>
    <t>Metric</t>
  </si>
  <si>
    <t>Aggregation</t>
  </si>
  <si>
    <t>Root Cause Metric</t>
  </si>
  <si>
    <t>latency</t>
  </si>
  <si>
    <t>Average</t>
  </si>
  <si>
    <t>availability</t>
  </si>
  <si>
    <t>GT Target Node</t>
  </si>
  <si>
    <t>GT Root Cause Node</t>
  </si>
  <si>
    <t>Top 1 Path</t>
  </si>
  <si>
    <t>Top 2 Path</t>
  </si>
  <si>
    <t>Top 3 Path</t>
  </si>
  <si>
    <t>PetSearch_client -&gt; PetSearch_AWS::ECS::Fargate -&gt; petInfo_AWS::DynamoDB::Table</t>
  </si>
  <si>
    <t>PetAdoptionStatusUpdater/prod_AWS::ApiGateway::Stage -&gt; lambdastatusupdater_AWS::Lambda -&gt; lambdastatusupdater_AWS::Lambda::Function</t>
  </si>
  <si>
    <t>PetAdoptionStatusUpdater/prod_AWS::ApiGateway::Stage -&gt; lambdastatusupdater_AWS::Lambda -&gt; lambdastatusupdater_AWS::Lambda::Function -&gt; petInfo_AWS::DynamoDB::Table</t>
  </si>
  <si>
    <t>PetAdoptionStatusUpdater/prod_AWS::ApiGateway::Stage -&gt; lambdastatusupdater_AWS::Lambda -&gt; lambdastatusupdater_AWS::Lambda::Function -&gt; invalid_AWS::DynamoDB::Table</t>
  </si>
  <si>
    <t>PetSite -&gt; payforadoption_AWS::ECS::Container -&gt; PetAdoptionStatusUpdater/prod_AWS::ApiGateway::Stage -&gt; lambdastatusupdater_AWS::Lambda -&gt; lambdastatusupdater_AWS::Lambda::Function</t>
  </si>
  <si>
    <t>PetSite -&gt; payforadoption_AWS::ECS::Container -&gt; PetAdoptionStatusUpdater/prod_AWS::ApiGateway::Stage -&gt; lambdastatusupdater_AWS::Lambda -&gt; lambdastatusupdater_AWS::Lambda::Function -&gt; petInfo_AWS::DynamoDB::Table</t>
  </si>
  <si>
    <t>PetSite -&gt; payforadoption_AWS::ECS::Container -&gt; PetAdoptionStatusUpdater/prod_AWS::ApiGateway::Stage -&gt; lambdastatusupdater_AWS::Lambda -&gt; lambdastatusupdater_AWS::Lambda::Function -&gt; invalid_AWS::DynamoDB::Table</t>
  </si>
  <si>
    <t>PetSearch_AWS::ECS::Fargate -&gt; petInfo_AWS::DynamoDB::Table</t>
  </si>
  <si>
    <t>PetSite -&gt; PetSearch_AWS::ECS::Fargate -&gt; petInfo_AWS::DynamoDB::Table</t>
  </si>
  <si>
    <t>PetSite -&gt; SimpleNotificationService_AWS::SimpleNotificationService</t>
  </si>
  <si>
    <t>PetSite -&gt; AWS::StepFunctions::StateMachine -&gt; lambda_step_priceLessThan55_AWS::Lambda -&gt; lambda_step_priceLessThan55_AWS::Lambda::Function -&gt; lambda_step_priceLessThan55 -&gt; Evidently_AWS::Evidently</t>
  </si>
  <si>
    <t>PetSite -&gt; AWS::StepFunctions::StateMachine -&gt; lambda_step_priceLessThan55_AWS::Lambda -&gt; lambda_step_priceLessThan55_AWS::Lambda::Function -&gt; lambda_step_priceLessThan55</t>
  </si>
  <si>
    <t>StepFnStateMachine76D362E8-T67Tg48ke8oK_client -&gt; AWS::StepFunctions::StateMachine -&gt; lambda_step_priceLessThan55_AWS::Lambda -&gt; lambda_step_priceLessThan55_AWS::Lambda::Function -&gt; lambda_step_priceLessThan55 -&gt; Evidently_AWS::Evidently</t>
  </si>
  <si>
    <t>Strict Evaluation</t>
  </si>
  <si>
    <t>lambdastatusupdater_AWS:Lambda:Function', and/or PetSearch_AWS:ECS:Fargate</t>
  </si>
  <si>
    <t>Based on the provided information, let's analyze the anomaly detected in the 'petInfo_AWS::DynamoDB::Table' service’s 'requests_Sum' metric and identify the singular root cause node and primary target node.
### Analysis:
#### Singular Root Cause Node:
Since there are no direct dependencies listed for the 'petInfo_AWS::DynamoDB::Table' service, we need to consider its role as a crucial dependency for other services. The anomaly in the 'requests_Sum' metric indicates a significant deviation in the number of requests made to this DynamoDB table. is payforadoption_AWS::ECS::Container
Given that no direct dependencies are mentioned, it is likely that an issue within the 'petInfo_AWS::DynamoDB::Table' itself has led to this anomaly. The increase or decrease in requests could be attributed to changes in data access patterns, application logic, or data quality issues within this service. Therefore, it's reasonable to conclude that the root cause of this anomaly lies within the '' service.
#### Primary Target Node:
The primary target node is identified as the most directly affected dependent service due to the anomaly in 'petInfo_AWS::DynamoDB::Table'. In this case, we have two dependents: 'lambdastatusupdater_AWS::Lambda::Function' and 'PetSearch_AWS::ECS::Fargate'.
To determine which dependent is most impacted by this anomaly, we should analyze their reliance on data from 'petInfo_AWS::DynamoDB::Table'. This analysis requires examining how these dependents consume data from this DynamoDB table and evaluating their functionality with respect to changes in request patterns.
If no significant impact is found on either dependent service based on available data, we would declare 'petInfo_AWS::DynamoDB:Table' itself as the primary target node.
### Conclusion:
Based on our analysis of current available data:
1. **Singular Root Cause Node:** The root cause of the anomaly is likely within the 'petInfo_AWS:DyanmoDB:Table' service.
2. **Primary Target Node:** Further investigation is needed to determine whether either dependent ('lambdastatusupdater_AWS:Lambda:Function', and/or PetSearch_AWS:ECS:Fargate') has been significantly impacted by this anomaly. If not impacted significantly based on available data, then declare 'petInfo_AWS:DyanmoDB:Table' itself as primary target node.
This analysis hypothesis should guide subsequent investigation and mitigation efforts by focusing on understanding potential issues within petInfo AWS Dynamo DB Table leading to increased deviation in requests_sum metric and assessing any significant impact on its dependent services.
Would you like further analysis or investigation into specific aspects?</t>
  </si>
  <si>
    <t>petsite</t>
  </si>
  <si>
    <t>Focused Evaluation</t>
  </si>
  <si>
    <t>Root Cause</t>
  </si>
  <si>
    <t>Dependency-Related Discussion</t>
  </si>
  <si>
    <t>Dependent Services Related Discussion</t>
  </si>
  <si>
    <t>Path-Related Discussion</t>
  </si>
  <si>
    <t>Metrics Affected</t>
  </si>
  <si>
    <t>Mitigation and Preventive Measures</t>
  </si>
  <si>
    <t>Total Score</t>
  </si>
  <si>
    <t>Extensive Evaluation</t>
  </si>
  <si>
    <t>AVG</t>
  </si>
  <si>
    <t>Based on the provided information, let's proceed with the analysis to identify the singular root cause node and primary target node, assess their impact on dependencies, map out pathways of impact, evaluate metrics and effects, and propose mitigation strategies.
### 1. Singular Root Cause Node and Primary Target Node
The anomaly in the 'Servi-searc.us-west-2.elb.amazonaws.com_remote' service's 'requests_Sum' metric with a MAD score of 48.93 is our focal point for identifying the root cause and primary target node.
- **Singular Root Cause Node:** The singular root cause node is the service responsible for directly causing or significantly contributing to the anomaly in 'Servi-searc.us-west-2.elb.amazonaws.com_remote'. We'll analyze its role and potential issues leading to this deviation.
- **Primary Target Node:** The primary target node is the most directly affected dependent service that relies on 'Servi-searc.us-west-2.elb.amazonaws.com_remote' and faces the most significant impact due to the anomaly in 'requests_Sum'. If no significant impact is found, we'll declare 'Servi-searc.us-west-2.elb.amazonaws.com_remote' itself as the target node.
### 2. Dependencies and Their Impact
Given that there are no explicitly mentioned dependencies for 'Servi-searc.us-west-2.elb.amazonaws.com_remote', we will focus on assessing its crucial role as a dependency for 'petlistadoptions_AWS::ECS::Fargate'.
### 3. Pathways of Impact
We will map out key pathways through which issues originating from 'Servi-searc.us-west-2.elb.amazonaws.com_remote' could potentially propagate within the system, affecting dependent services such as 'petlistadoptions_AWS::ECS::Fargate'.
### 4. Metrics and Effects
We'll evaluate how this anomaly affects critical performance metrics like latency and availability within both 'Servi-searc.us-west-2.elb.amazonaws.com_remote' itself and its dependents.
### 5. Mitigation Strategies
Based on our analysis, we will propose actionable mitigation strategies to address the current issues while also suggesting preventive measures to enhance system resilience against similar anomalies in future.
Let's proceed with analyzing each aspect systematically using both current data and historical anomaly metadata to support our findings.</t>
  </si>
  <si>
    <t>Based on the provided anomaly data and historical anomaly metadata, let's proceed with the analysis to identify the singular root cause node and primary target node of the anomaly in the 'https://sqs.us-west-2.amazonaws.com/Services-sqspetadoption_AWS::SQS::Queue' service.
### 1. Singular Root Cause Node Identification:
The MAD score for 'requests_Sum' in the current service log is significantly high at 48.93, indicating a deviation from normal behavior. When comparing this with historical data, where the maximum MAD score was 1.48, it suggests an abnormal spike in requests.
Given that there are no explicit dependencies listed for this service but it serves as a crucial dependency for 'PetSite', we can consider potential issues within the 'PetSite' as well.
### 2. Primary Target Node Determination:
As per our analysis, since there are no direct dependents mentioned for this service, we can declare 'https://sqs.us-west-2.amazonaws.com/Services-sqspetadoption_AWS::SQS::Queue' itself as the primary target node due to its critical role in supporting other services.
### 3. Dependencies and Their Impact:
Since no explicit dependencies are listed for this service, we should focus on analyzing potential issues within 'PetSite' which could be impacting 'https://sqs.us-west-2.amazonaws.com/Services-sqspetadoption_AWS::SQS::Queue'.
### 4. Pathways of Impact:
Without explicit dependency information, we need to consider various pathways through which issues may have been transmitted within the system. This could involve examining inter-service communications and shared resources between different components of the architecture.
### 5. Metrics and Effects:
The abnormal spike in requests_Sum indicates potential performance degradation or unexpected load on the system. It's essential to evaluate how this anomaly affects critical performance metrics such as latency and availability within both 'https://sqs.us-west-2.amazonaws.com/Services-sqspetadoption_AWS::SQS::Queue' and 'PetSite'.
### Mitigation Strategies:
1. **Immediate Resolution:**
- Investigate any recent changes or updates in both 'https://sqs.us-west-2.amazonaws.com/Services-sqspetadoption_AWS::SQS::Queue' and 'PetSite'.
- Conduct a thorough review of logs and monitoring data from surrounding services to identify any correlated anomalies.
- Consider scaling resources if it's a load-related issue or implementing optimizations if it's a performance-related concern.
2. **Long-term Preventive Strategies:**
- Enhance monitoring capabilities across all microservices to detect anomalies at an early stage.
- Implement automated alerting systems based on predefined thresholds for various metrics.
- Regularly review historical anomalies metadata to identify patterns or trends that may help predict future issues.
In conclusion, while specific dependencies are not explicitly provided, our analysis points towards anomalies originating from either 'https://sqs.us-west-2.amazonaws.com/Services-sqspetadoption_AWS::SQS::Queue' itself or its crucial dependency, 'PetSite'. The focus should be on understanding how these anomalies propagate through the system and developing strategies to address immediate concerns while also fortifying resilience against similar future anomalies.</t>
  </si>
  <si>
    <t>Based on the provided information, let's proceed with the analysis to identify the singular root cause node and primary target node, analyze the influence of 'PetSearch_AWS::ECS::Fargate' on its direct dependencies, assess pathways of impact, evaluate metrics and effects, and propose mitigation strategies.
### 1. Singular Root Cause Node and Primary Target Node
The singular root cause node is the service or component directly responsible for the anomaly in 'Servi-searc.us-west-2.elb.amazonaws.com_remote'. Since there are no explicit dependencies listed for 'Servi-searc.us-west-2.elb.amazonaws.com_remote', we will focus on historical data and potential issues within the service itself. The primary target node is the most directly affected dependent service.
### 2. Dependencies and Their Impact
Given that there are no explicit dependencies listed for 'Servi-searc.us-west-2.elb.amazonaws.com_remote', we will focus on its role as a crucial dependency for 'petlistadoptions_AWS::ECS::Fargate' to understand how issues from this dependency propagate to dependent services.
### 3. Pathways of Impact
We will map out key pathways through which issues are transmitted within the system by analyzing historical anomaly metadata with path information of dependencies and dependents.
### 4. Metrics and Effects
We will evaluate how the anomaly affects critical performance metrics like latency, availability, and requests sum in both current and historical data.
### 5. Mitigation Strategies
Based on our analysis, we will propose actionable mitigation strategies to address current issues in 'Servi-searc.us-west-2.elb.amazonaws.com_remote' and suggest preventive measures to enhance system resilience against similar future anomalies.
Now let's start by identifying the singular root cause node based on historical data:
#### Identifying Singular Root Cause Node:
From historical anomaly metadata:
- Max MAD Score: 56.33888430321287 (historical)
- Metric with Max MAD: requests_Sum (historical)
- Timestamp: 2023-04-19 01:37:00 (historical)
The historical MAD score indicates a previous anomaly in requests_Sum metric at a higher level than the current one (34.099851025628844). This suggests that there might be recurring issues related to request handling within 'Servi-searc.us-west-2.elb.amazonaws.com_remote'.
Therefore, based on this analysis, it can be inferred that 'Servi-searc.us-west-2.elb.amazonaws.com_remote' is likely the singular root cause node for anomalies in requests handling.
#### Identifying Primary Target Node:
To identify the primary target node most impacted by this anomaly, we need to analyze direct dependents relying on 'Servi-searc.us-west-2.elb.amazonaws.com_remote'. However, as no explicit dependents are mentioned in provided data or metadata, it is reasonable to declare 'Servi-searc.us-west-2.elb.amazonaws.com_remote' itself as the primary target node due to its critical role in pet adoption website's microservices architecture.
In conclusion:
The singular root cause node causing anomalies in requests handling is likely 'Servi-searc.us-west-2.elb.amazonaws.com_remote', while it also serves as a crucial dependency for other services without any specific primary target nodes identified from available data.
Moving forward with further analysis:
Next Steps:
1. Analyze how issues originating from 'Servi-searc.us-west-2.elb.amazonaws.com_remote' propagate within its own processes.
2. Propose actionable mitigation strategies considering potential recurrence of request handling anomalies.
3. Discuss preventive measures to enhance system resilience against similar future anomalies.</t>
  </si>
  <si>
    <t>Based on the provided information, I will start by identifying the singular root cause node and primary target node. Then, I will analyze the influence of 'PetSearch_AWS::ECS::Fargate' on its direct dependencies, map out the pathways of impact, evaluate metrics and effects, and finally propose mitigation strategies.
### 1. Singular Root Cause Node and Primary Target Node:
- **Singular Root Cause Node:** The 'PetSearch_AWS::ECS::Fargate' service itself is the singular root cause of the anomaly detected in the 'requests_Sum' metric with a MAD score of 56.33888430321287.
- **Primary Target Node:** The primary dependent service most directly affected by this anomaly is 'petlistadoptions_AWS::ECS::Fargate', as it relies on 'PetSearch_AWS::ECS::Fargate'.
### 2. Dependencies and Their Impact:
- **Direct Dependencies:**
- "169.254.170.2_remote": This dependency could impact network-related operations.
- "AWSSimpleSystemsManagement_AWS::AWSSimpleSystemsManagement": Any issues with AWS Systems Manager could affect overall system management tasks.
- "petInfo_AWS::DynamoDB::Table": Issues with DynamoDB could impact data retrieval for pet information.
- "S3_AWS::S3": Problems with S3 could affect storage operations related to pet data.
### 3. Pathways of Impact:
- **Network Dependency Pathway:** Issues in "169.254.170.2_remote" could directly impact network communication within 'PetSearch_AWS'.
- **AWS Systems Manager Pathway:** Any problems with AWS Systems Manager may lead to misconfigurations or failures in managing dependencies.
- **Data Storage Pathway:** Anomalies in S3 or DynamoDB can lead to data unavailability for 'PetSearch_AWS'.
### 4. Metrics and Effects:
- The anomaly has significantly impacted the number of requests handled by 'PetSearch_AWS', potentially leading to performance degradation and increased load on dependent services like 'petlistadoptions'.
### Historical Data Insights:
The historical data shows that there was a previous anomaly with a MAD score of 20.756431059078427 in the 'requests_Sum' metric at a timestamp of '2023-04-19 01:37:00'. This indicates that anomalies have been recurring, possibly pointing towards underlying systemic issues.
### Mitigation Strategies:
1. **Root Cause Analysis:** Investigate why the number of requests spiked and identify any changes or events that led to this anomaly.
2. **Dependency Health Check:** Perform thorough health checks on all direct dependencies to ensure their stability.
3. **Performance Optimization:** Optimize resource allocation within 'PetSearch_AWS' to handle peak loads more efficiently.
4. **Anomaly Detection Enhancement**: Improve anomaly detection algorithms to provide early warnings for similar anomalies in future.
By addressing these aspects comprehensively, we can enhance system resilience against similar future anomalies while ensuring continuous stability and performance optimization within our microservices architecture.
This analysis emphasizes how data-driven decision-making is crucial for managing microservice architectures effectively, enabling proactive identification of issues and targeted resolution strategies based on historical insights.
By focusing on causal relationships between components, we can strengthen our ability to address anomalies effectively while fostering a robust microservices environment conducive to delivering reliable services consistently.</t>
  </si>
  <si>
    <t>Based on the provided information, let's proceed with the analysis to identify the singular root cause node and primary target node, evaluate their impacts, map out pathways of impact, assess metrics and effects, and propose mitigation strategies.
### 1. Singular Root Cause Node and Primary Target Node
The singular root cause node refers to the service directly responsible for the anomaly. In this case, "Servi-searc.us-west-2.elb.amazonaws.com_remote" is the singular root cause node due to its anomaly in the 'requests_Sum' metric. The primary target node is the most directly affected dependent service. Based on available data, no specific dependent service is mentioned as being impacted by this anomaly; therefore, we declare "Servi-searc.us-west-2.elb.amazonaws.com_remote" itself as the primary target node.
### 2. Dependencies and Their Impact
The service has no explicit dependencies but serves as a crucial dependency for "petlistadoptions_AWS::ECS::Fargate." As such, any issues originating from "Servi-searc.us-west-2.elb.amazonaws.com_remote" could potentially impact "petlistadoptions_AWS::ECS::Fargate."
### 3. Pathways of Impact
The pathway of impact can be traced from "Servi-searc.us-west-2.elb.amazonaws.com_remote" to its dependent services like "petlistadoptions_AWS::ECS::Fargate." Any anomalies in performance or reliability within "Servi-searc.us-west-2.elb.amazonaws.com_remote" might propagate to affect downstream services.
### 4. Metrics and Effects
The anomaly in 'requests_Sum' metric with a MAD score of '45.96066877367366' indicates a significant deviation from normal behavior within "Servi-searc.us-west-2.elb.amazonaws.com_remote". This could potentially lead to increased latency and reduced availability in this service.
Historical data shows that previously recorded MAD score for 'requests_Sum' was significantly lower at '5.930408874022408', indicating a notable increase in deviation leading up to current anomaly detection.
### 5. Mitigation Strategies
To address the current issues:
1. Perform a detailed analysis of request processing within "Servi-searc.us-west-2.elb.amazonaws.com_remote" to identify potential bottlenecks causing anomalies.
2. Implement enhanced monitoring and alerting systems to promptly detect similar anomalies.
3. Conduct a thorough review of recent changes or updates that may have impacted request processing behavior.
For long-term preventive strategies:
1. Consider optimizing resource allocation for better scalability.
2. Implement automated scaling mechanisms based on traffic patterns.
3. Regularly review system architecture for potential optimizations.
In conclusion:
The anomaly detected in "Servi-searc.us-west-2.elb.amazonaws.com_remote" has implications for both its own performance metrics and potentially downstream services like "petlistadoptions_AWS::ECS::Fargate". By focusing on proactive monitoring, analysis, and strategic improvements, it's possible to mitigate current issues effectively while enhancing overall system resilience against future anomalies within the microservices architecture.
This data-driven decision-making approach ensures that all actions are rooted in evidence-based insights derived from historical data analysis alongside real-time anomaly detection mechanisms.</t>
  </si>
  <si>
    <t>### Anomaly Analysis Report
#### 1. Singular Root Cause Node and Primary Target Node Identification:
Based on the anomaly detected in the 'petInfo_AWS::DynamoDB::Table' service's 'requests_Sum' metric, the singular root cause node is identified through an evaluation of dependencies and dependents. The primary target node, which is most directly affected by this anomaly, is also determined.
The historical anomaly metadata provides valuable insights into the previous occurrence of anomalies. By comparing this data with the current anomaly, we can identify patterns and potential causative factors.
#### 2. Dependencies and Their Impact:
As per the provided information, 'petInfo_AWS::DynamoDB::Table' has dependencies on 'lambdastatusupdater_AWS::Lambda::Function' and 'PetSearch_AWS::ECS::Fargate'. We will analyze the influence of 'PetSearch_AWS::ECS::Fargate' on its direct dependencies and assess how issues originating from it propagate to dependent services, affecting system performance and reliability.
#### 3. Pathways of Impact:
We will map out the key pathways through which issues are transmitted within the system to understand how anomalies spread across different services in the microservices architecture.
#### 4. Metrics and Effects:
Evaluation will be conducted to understand how anomalies affect critical performance metrics like latency and availability across different services.
#### 5. Mitigation Strategies:
Actionable mitigation strategies will be proposed to address the current issues, along with preventive measures to enhance system resilience against similar future anomalies.
### Analysis Results
1. **Singular Root Cause Node**: 
- Based on the MAD score comparison between current (154.19) and historical (22.24) data for 'requests_Sum', it is evident that a significant deviation has occurred.
- Further analysis should be conducted on 'petInfo_AWS::DynamoDB::Table' itself as well as its immediate dependencies to pinpoint any potential issues causing such a drastic anomaly.
2. **Primary Target Node**:
- The primary target node most impacted by this anomaly needs to be identified based on its direct reliance on 'petInfo_AWS::DynamoDB::Table'.
- If no specific dependent service shows a significant impact from this anomaly, then 'petInfo_AWS::DynamoDB::Table' itself would be declared as the primary target node.
3. **Dependencies Impact Assessment**:
- The analysis should focus on understanding how changes or anomalies in 'PetSearch_AWS::ECS:Fargate' could influence or disrupt its dependent services such as 'petInfo_AWS:DynamoDB:Table'.
4. **Pathways of Impact**:
- Mapping out pathways through which anomalies are transmitted within the system will provide insights into how issues propagate across different microservices.
5. **Metrics Evaluation**:
- Detailed evaluation of critical performance metrics like latency and availability across relevant services will help in understanding the overall impact of anomalies within the architecture.
6. **Mitigation Strategies**:
- Proposed actionable mitigation strategies should address both immediate resolution for addressing current issues as well as long-term preventive measures for enhancing system resilience against similar future anomalies.
### Conclusion
In conclusion, a detailed analysis incorporating historical data insights alongside an evaluation of dependencies’ roles can aid in identifying both singular root cause nodes causing anomalies in a service and primary target nodes most impacted by these anomalies.
By leveraging a data-driven approach, it becomes possible to not only address immediate concerns but also proactively implement measures that enhance overall system resilience against similar future anomalies within microservices architectures.</t>
  </si>
  <si>
    <t>TN</t>
  </si>
  <si>
    <t>FN</t>
  </si>
  <si>
    <t>TP</t>
  </si>
  <si>
    <t>FP</t>
  </si>
  <si>
    <t>Strict</t>
  </si>
  <si>
    <t>Focused</t>
  </si>
  <si>
    <t>STRICT</t>
  </si>
  <si>
    <t>Alpha</t>
  </si>
  <si>
    <t>Sigma</t>
  </si>
  <si>
    <t>Not Given</t>
  </si>
  <si>
    <t>Based on the provided context, I will analyze the anomaly in the 'PetInfo_AWS::DynamoDB::Table' service's 'requests_Sum' metric and identify the singular root cause node among the dependencies and dependents, as well as the primary target node most impacted by the anomaly.
1. Singular Root Cause Node Identification:
- The anomaly with a MAD score of 50.40847542919047 in the 'requests_Sum' metric of 'PetInfo_AWS::DynamoDB::Table' indicates a significant deviation from the historical MAD score of 20.756431059078427.
- Analyzing the dependencies, the following are crucial:
- '169.254.170.2_remote' (Assuming an internal networking or communication dependency)
- 'AWSSimpleSystemsManagement_AWS::AWSSimpleSystemsManagement' (AWS Systems Manager dependency)
- 'petInfo_AWS::DynamoDB::Table' (DynamoDB table dependency)
- 'S3_AWS::S3' (Amazon S3 dependency)
- The 'PetInfo_AWS::DynamoDB::Table' service also serves as a crucial dependency for:
- 'PetSearch_client'
- 'PetSite'
- 'petlistadoptions_AWS::ECS::Fargate'
- Considering the roles of the dependencies, the deviation in 'requests_Sum' could be influenced by issues such as network connectivity, AWS Systems Manager configuration, DynamoDB performance, or S3 availability and performance.
- Analyzing the historical anomalies metadata can provide insights into past deviations and their potential relationship to the current anomaly.
2. Primary Target Node Identification:
- Among the dependents, the primary target node is the service that relies most directly on 'PetInfo_AWS::DynamoDB::Table' and would face the most significant impact due to the anomaly in 'requests_Sum'.
- ‘PetSite’ will be declared as the target node.
3. Impact Assessment and Discussion:
- The identified root cause node and most affected target node will be summarized, taking into account the dependencies and dependents contributing to the propagation of issues.
- Operational and integration challenges faced by the affected nodes within the overall architecture will be discussed, considering the potential impact on the pet adoption website's microservices environment.
Outcome or Conclusion Results:
- Singular Root Cause Node: To be determined after a thorough analysis of dependencies, dependents, and historical anomalies metadata.
- Primary Target Node: To be determined based on the most impacted dependent service or 'PetInfo_AWS::DynamoDB::Table' itself if no specific dependent service is significantly affected.
The analysis will consider the historical anomalies metadata to provide a comprehensive and logical flow of insights into the root cause and primary target node of the anomaly in the 'PetInfo_AWS::DynamoDB::Table' service's 'requests_Sum' metric.</t>
  </si>
  <si>
    <t>XX=IF(OR(COUNTIF($M$2:$M$19, K2) &gt; 0, COUNTIF($N$2:$N$19, J2) &gt; 0), 1, 0)</t>
  </si>
  <si>
    <t>XX=IF(OR(COUNTIF($M$2:$M$19, J2) &gt; 0, COUNTIF($N$2:$N$19, K2) &gt; 0), 1, 0)</t>
  </si>
  <si>
    <t>XX=IF(AND(I46=0, J46=0, OR(J2=Q2, K2=P2)), 1, 0)</t>
  </si>
  <si>
    <t>XX=IF(OR(COUNTIF($M$2:$M$19, K2) &gt; 0, COUNTIF($N$2:$N$19, L2) &gt; 0), 1, 0)</t>
  </si>
  <si>
    <t>xx=IF(AND(I46=0, J46=0, K46=0), 1, 0)</t>
  </si>
  <si>
    <t xml:space="preserve">
Context:
An anomaly with a Median Absolute Deviation (MAD) score of '54.856282084707274' has been detected in the 'payforadoption_AWS::ECS::Container'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'payforadoption_AWS::ECS::Container'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payforadoption_AWS::ECS::Container:
'microservice payforadoption_AWS::ECS::Container
timestamp 2023-04-19 04:07:00
availability_Average 100.0
latency_Average 0.008836
latency_p50 0.007999
latency_p90 0.010406
latency_p95 0.021167
latency_p99 0.026852
requests_Sum 89.0
availability_Average_MAD 0.0
latency_Average_MAD 0.000584
latency_p50_MAD 0.000516
latency_p90_MAD 0.001256
latency_p95_MAD 0.007692
latency_p99_MAD 0.02117
requests_Sum_MAD 54.856282
Max_MAD_Score 54.856282
Metric_With_Max_MAD requests_Sum
Name: 65, dtype: object'
Historcal anomaly MetaData:
'{'IssueNumber': '0_36', 'Max_MAD_Score': 0.38436649898568404, 'Metric_With_Max_MAD': 'latency_p95', 'availability_Average': 0.0, 'availability_Average_MAD': 0.0, 'issue_injected': 'no_issue', 'latency_Average': 0.0, 'latency_Average_MAD': 0.0, 'latency_p50': 0.0, 'latency_p50_MAD': 0.0, 'latency_p90': 0.0, 'latency_p90_MAD': 0.0, 'latency_p95': 0.5720415733756641, 'latency_p95_MAD': 0.38436649898568404, 'latency_p99': 1.1921964514725585, 'latency_p99_MAD': 0.004447154586475175, 'microservice': 'servi-petsi.us-west-2.elb.amazonaws.com_remote', 'path': 'lambdastatusupdater_AWS::Lambda -&gt; lambdastatusupdater_AWS::Lambda::Function', 'requests_Sum': 0.0, 'requests_Sum_MAD': 0.0, 'timestamp': '2023-04-18 22:17:00'}'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</si>
  <si>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data, let's start by identifying the singular root cause node and primary target node, followed by analyzing the impact of dependencies, pathways of impact, metrics and effects, and finally proposing mitigation strategies.
### 1. Singular Root Cause Node and Primary Target Node
The anomaly in the 'payforadoption_AWS::ECS::Container' service's 'requests_Sum' metric with a MAD score of 54.856282084707274 indicates a deviation from normal behavior.
**Root Cause Node:** Based on the MAD score being highest for 'requests_Sum', it is likely that 'payforadoption_AWS::ECS::Container' itself is the root cause node.
**Primary Target Node:** The primary dependent service most impacted by this anomaly should be identified based on direct reliance on 'payforadoption_AWS::ECS::Container'. If no significant impact is found in the data, then 'payforadoption_AWS::ECS::Container' itself will be declared as the primary target node.
### 2. Dependencies and Their Impact
Given that there are no listed dependencies for 'payforadoption_AWS::ECS::Container', we can focus on its role as a crucial dependency for 'petlistadoptions_AWS::ECS::Fargate'.
**Impact Analysis:** Evaluate how issues originating from 'petlistadoptions_AWS::ECS::Fargate' could propagate to dependent services, affecting system performance and reliability.
### 3. Pathways of Impact
Utilize historical anomaly metadata to map out key pathways through which issues are transmitted within the system. The historical data provides path information which can be used to support this analysis.
### 4. Metrics and Effects
Evaluate how the anomaly affects critical performance metrics like latency and availability in both 'payforadoption_AWS::ECS::Container' itself and its dependents.
### 5. Mitigation Strategies
Propose actionable mitigation strategies to address the current anomaly in 'payforadoption_AWS::ECS::Container'. Additionally, suggest preventive measures to enhance system resilience against similar future anomalies based on historical insights.
By following these steps, we can provide detailed insights into dependency-related impacts and propagation mechanisms while offering specific recommendations for immediate resolution and long-term preventive strategies.
Would you like to proceed with an analysis of each aspect?</t>
  </si>
  <si>
    <t xml:space="preserve">
Context:
An anomaly with a Median Absolute Deviation (MAD) score of '126.02118857297617'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Servi-searc.us-west-2.elb.amazonaws.com_remote:
'microservice Servi-searc.us-west-2.elb.amazonaws.com_remote
timestamp 2023-04-18 23:22:00
availability_Average 0.0
latency_Average 0.0
latency_p50 0.0
latency_p90 0.0
latency_p95 0.0
latency_p99 0.0
requests_Sum 0.0
availability_Average_MAD 0.0
latency_Average_MAD 0.000088
latency_p50_MAD 0.000558
latency_p90_MAD 0.00095
latency_p95_MAD 0.004952
latency_p99_MAD 0.007393
requests_Sum_MAD 126.021189
Max_MAD_Score 126.021189
Metric_With_Max_MAD requests_Sum
Name: 65, dtype: object'
Historcal anomaly MetaData:
'{'IssueNumber': '0_36', 'Max_MAD_Score': 0.38436649898568404, 'Metric_With_Max_MAD': 'latency_p95', 'availability_Average': 0.0, 'availability_Average_MAD': 0.0, 'issue_injected': 'no_issue', 'latency_Average': 0.0, 'latency_Average_MAD': 0.0, 'latency_p50': 0.0, 'latency_p50_MAD': 0.0, 'latency_p90': 0.0, 'latency_p90_MAD': 0.0, 'latency_p95': 0.5720415733756641, 'latency_p95_MAD': 0.38436649898568404, 'latency_p99': 1.1921964514725585, 'latency_p99_MAD': 0.004447154586475175, 'microservice': 'servi-petsi.us-west-2.elb.amazonaws.com_remote', 'path': 'lambdastatusupdater_AWS::Lambda -&gt; lambdastatusupdater_AWS::Lambda::Function', 'requests_Sum': 0.0, 'requests_Sum_MAD': 0.0, 'timestamp': '2023-04-18 22:17:00'}'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</si>
  <si>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data, let's proceed with the analysis to identify the singular root cause node and primary target node, assess their impact on dependencies, map out pathways of impact, evaluate metrics and effects, and propose mitigation strategies.
1. Singular Root Cause Node:
The anomaly in 'Servi-searc.us-west-2.elb.amazonaws.com_remote' is primarily caused by a significant deviation in the 'requests_Sum' metric, with a MAD score of 126.021189.
Upon analyzing historical data, it's essential to note that 'Servi-searc.us-west-2.elb.amazonaws.com_remote' has no direct dependencies but serves as a crucial dependency for 'PetSite'. This suggests that the root cause may lie within 'Servi-searc.us-west-2.elb.amazonaws.com_remote' itself or in the interactions between this service and its dependents.
2. Primary Target Node:
The primary target node is identified as 'PetSite', which relies on 'Servi-searc.us-west-2.elb.amazonaws.com_remote'. As such, it would face the most significant impact due to the anomaly in 'requests_Sum'.
3. Dependencies and Their Impact:
Since 'PetSite' is dependent on 'Servi-searc.us-west-2.elb.amazonaws.com_remote', it's crucial to assess how issues from the latter propagate to its dependent services. Any anomalies in 'Servi-searc.us-west-2.elb.amazonaws.com_remote' could directly affect critical operations within 'PetSite'.
4. Pathways of Impact:
The key pathway of impact would involve tracing how anomalies in requests affect the overall system performance across different microservices within the architecture.
5. Metrics and Effects:
The anomaly significantly impacts availability and latency metrics within both Servi-searc.us-west-2.elb.amazonaws.com_remote and PetSite services. These deviations can lead to service disruptions and degraded user experience.
6. Mitigation Strategies:
- Implement thorough monitoring and alerting systems specifically targeting anomalies in requests.
- Conduct a detailed investigation into potential code changes or infrastructure updates that might have triggered this anomaly.
- Enhance fault tolerance mechanisms within both Servi-searc.us-west-2.elb.amazonaws.com_remote and PetSite services to mitigate similar future anomalies.
In conclusion, based on historical data analysis, it is evident that Servi-searc.us-west-2.elb.amazonaws.com_remote acts as both the singular root cause node for this anomaly while also impacting PetSite as its primary target node. It's imperative to address these findings through targeted mitigation strategies while emphasizing data-driven decision-making for managing microservice architectures effectively.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</si>
</sst>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rial"/>
      <family val="2"/>
    </font>
    <font>
      <u/>
      <sz val="11"/>
      <color theme="10"/>
      <name val="Aptos Narrow"/>
      <family val="2"/>
      <scheme val="minor"/>
    </font>
    <font>
      <sz val="10"/>
      <color theme="1"/>
      <name val="Arial Unicode MS"/>
    </font>
    <font>
      <b/>
      <sz val="11"/>
      <name val="Calibri"/>
    </font>
    <font>
      <sz val="10"/>
      <color theme="0"/>
      <name val="Arial"/>
      <family val="2"/>
    </font>
    <font>
      <sz val="10"/>
      <color rgb="FFFF0000"/>
      <name val="Arial Unicode MS"/>
    </font>
    <font>
      <sz val="11"/>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3" tint="0.49998474074526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0" xfId="0" applyAlignment="1">
      <alignment vertical="top" wrapText="1"/>
    </xf>
    <xf numFmtId="0" fontId="18" fillId="0" borderId="0" xfId="0" applyFont="1" applyAlignment="1">
      <alignment vertical="top" wrapText="1"/>
    </xf>
    <xf numFmtId="0" fontId="18" fillId="0" borderId="0" xfId="0" applyFont="1" applyAlignment="1">
      <alignment horizontal="right" vertical="top" wrapText="1"/>
    </xf>
    <xf numFmtId="22" fontId="18" fillId="0" borderId="0" xfId="0" applyNumberFormat="1" applyFont="1" applyAlignment="1">
      <alignment horizontal="right" vertical="top" wrapText="1"/>
    </xf>
    <xf numFmtId="0" fontId="19" fillId="0" borderId="0" xfId="42"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quotePrefix="1"/>
    <xf numFmtId="0" fontId="20" fillId="0" borderId="0" xfId="0" applyFont="1"/>
    <xf numFmtId="0" fontId="18" fillId="0" borderId="0" xfId="0" quotePrefix="1" applyFont="1" applyAlignment="1">
      <alignment vertical="top" wrapText="1"/>
    </xf>
    <xf numFmtId="0" fontId="21" fillId="0" borderId="10" xfId="0" applyFont="1" applyBorder="1" applyAlignment="1">
      <alignment horizontal="center" vertical="top"/>
    </xf>
    <xf numFmtId="164" fontId="0" fillId="0" borderId="0" xfId="0" applyNumberFormat="1"/>
    <xf numFmtId="0" fontId="0" fillId="33" borderId="0" xfId="0" applyFill="1" applyAlignment="1">
      <alignment vertical="top" wrapText="1"/>
    </xf>
    <xf numFmtId="0" fontId="0" fillId="33" borderId="0" xfId="0" applyFill="1" applyAlignment="1">
      <alignment vertical="top"/>
    </xf>
    <xf numFmtId="0" fontId="18" fillId="34" borderId="0" xfId="0" applyFont="1" applyFill="1" applyAlignment="1">
      <alignment vertical="top" wrapText="1"/>
    </xf>
    <xf numFmtId="0" fontId="0" fillId="34" borderId="0" xfId="0" applyFill="1" applyAlignment="1">
      <alignment vertical="top" wrapText="1"/>
    </xf>
    <xf numFmtId="0" fontId="21" fillId="34" borderId="10" xfId="0" applyFont="1" applyFill="1" applyBorder="1" applyAlignment="1">
      <alignment horizontal="center" vertical="top"/>
    </xf>
    <xf numFmtId="0" fontId="0" fillId="34" borderId="0" xfId="0" applyFill="1"/>
    <xf numFmtId="0" fontId="18" fillId="33" borderId="0" xfId="0" applyFont="1" applyFill="1" applyAlignment="1">
      <alignment vertical="top" wrapText="1"/>
    </xf>
    <xf numFmtId="0" fontId="0" fillId="35" borderId="0" xfId="0" applyFill="1"/>
    <xf numFmtId="0" fontId="16" fillId="34" borderId="0" xfId="0" applyFont="1" applyFill="1"/>
    <xf numFmtId="0" fontId="0" fillId="35" borderId="0" xfId="0" applyFill="1" applyAlignment="1">
      <alignment vertical="top" wrapText="1"/>
    </xf>
    <xf numFmtId="0" fontId="18" fillId="35" borderId="0" xfId="0" applyFont="1" applyFill="1" applyAlignment="1">
      <alignment vertical="top" wrapText="1"/>
    </xf>
    <xf numFmtId="0" fontId="0" fillId="36" borderId="0" xfId="0" applyFill="1" applyAlignment="1">
      <alignment vertical="top"/>
    </xf>
    <xf numFmtId="0" fontId="0" fillId="36" borderId="0" xfId="0" applyFill="1" applyAlignment="1">
      <alignment vertical="top" wrapText="1"/>
    </xf>
    <xf numFmtId="0" fontId="0" fillId="36" borderId="0" xfId="0" applyFill="1"/>
    <xf numFmtId="0" fontId="0" fillId="0" borderId="13" xfId="0" applyBorder="1" applyAlignment="1">
      <alignment vertical="top"/>
    </xf>
    <xf numFmtId="0" fontId="0" fillId="0" borderId="15" xfId="0" applyBorder="1" applyAlignment="1">
      <alignment vertical="top"/>
    </xf>
    <xf numFmtId="0" fontId="0" fillId="0" borderId="16" xfId="0" applyBorder="1" applyAlignment="1">
      <alignment vertical="top" wrapText="1"/>
    </xf>
    <xf numFmtId="0" fontId="0" fillId="0" borderId="16" xfId="0" applyBorder="1" applyAlignment="1">
      <alignment vertical="top"/>
    </xf>
    <xf numFmtId="0" fontId="16" fillId="0" borderId="10" xfId="0" applyFont="1" applyBorder="1" applyAlignment="1">
      <alignment vertical="top" wrapText="1"/>
    </xf>
    <xf numFmtId="0" fontId="16" fillId="0" borderId="11" xfId="0" applyFont="1" applyBorder="1" applyAlignment="1">
      <alignment vertical="top" wrapText="1"/>
    </xf>
    <xf numFmtId="0" fontId="16" fillId="0" borderId="21" xfId="0" applyFont="1" applyBorder="1" applyAlignment="1">
      <alignment vertical="top" wrapText="1"/>
    </xf>
    <xf numFmtId="0" fontId="16" fillId="0" borderId="22" xfId="0" applyFont="1" applyBorder="1" applyAlignment="1">
      <alignment vertical="top" wrapText="1"/>
    </xf>
    <xf numFmtId="0" fontId="0" fillId="0" borderId="13" xfId="0" applyBorder="1" applyAlignment="1">
      <alignment vertical="top" wrapText="1"/>
    </xf>
    <xf numFmtId="0" fontId="0" fillId="0" borderId="14" xfId="0" applyBorder="1" applyAlignment="1">
      <alignment vertical="top"/>
    </xf>
    <xf numFmtId="0" fontId="0" fillId="0" borderId="15" xfId="0" applyBorder="1" applyAlignment="1">
      <alignment vertical="top" wrapText="1"/>
    </xf>
    <xf numFmtId="0" fontId="0" fillId="36" borderId="0" xfId="0" applyFill="1" applyAlignment="1">
      <alignment wrapText="1"/>
    </xf>
    <xf numFmtId="0" fontId="0" fillId="38" borderId="14" xfId="0" applyFill="1" applyBorder="1" applyAlignment="1">
      <alignment vertical="top"/>
    </xf>
    <xf numFmtId="0" fontId="0" fillId="34" borderId="0" xfId="0" applyFill="1" applyAlignment="1">
      <alignment vertical="top"/>
    </xf>
    <xf numFmtId="0" fontId="0" fillId="38" borderId="0" xfId="0" applyFill="1" applyAlignment="1">
      <alignment vertical="top"/>
    </xf>
    <xf numFmtId="0" fontId="22" fillId="34" borderId="0" xfId="0" applyFont="1" applyFill="1" applyAlignment="1">
      <alignment vertical="top" wrapText="1"/>
    </xf>
    <xf numFmtId="0" fontId="22" fillId="0" borderId="0" xfId="0" applyFont="1" applyAlignment="1">
      <alignment vertical="top" wrapText="1"/>
    </xf>
    <xf numFmtId="0" fontId="20" fillId="0" borderId="0" xfId="0" applyFont="1" applyAlignment="1">
      <alignment vertical="center"/>
    </xf>
    <xf numFmtId="0" fontId="14" fillId="0" borderId="0" xfId="0" applyFont="1" applyAlignment="1">
      <alignment vertical="top" wrapText="1"/>
    </xf>
    <xf numFmtId="0" fontId="23" fillId="0" borderId="0" xfId="0" applyFont="1" applyAlignment="1">
      <alignment vertical="center"/>
    </xf>
    <xf numFmtId="0" fontId="14" fillId="0" borderId="0" xfId="0" applyFont="1"/>
    <xf numFmtId="0" fontId="14" fillId="0" borderId="0" xfId="0" applyFont="1" applyAlignment="1">
      <alignment vertical="top"/>
    </xf>
    <xf numFmtId="0" fontId="16" fillId="0" borderId="0" xfId="0" applyFont="1" applyAlignment="1">
      <alignment vertical="top" wrapText="1"/>
    </xf>
    <xf numFmtId="0" fontId="16" fillId="0" borderId="23" xfId="0" applyFont="1" applyBorder="1" applyAlignment="1">
      <alignment vertical="top" wrapText="1"/>
    </xf>
    <xf numFmtId="0" fontId="14" fillId="0" borderId="0" xfId="0" applyFont="1" applyAlignment="1">
      <alignment wrapText="1"/>
    </xf>
    <xf numFmtId="0" fontId="14" fillId="33" borderId="0" xfId="0" applyFont="1" applyFill="1" applyAlignment="1">
      <alignment vertical="top"/>
    </xf>
    <xf numFmtId="0" fontId="14" fillId="33" borderId="0" xfId="0" applyFont="1" applyFill="1" applyAlignment="1">
      <alignment vertical="top" wrapText="1"/>
    </xf>
    <xf numFmtId="0" fontId="0" fillId="39" borderId="0" xfId="0" applyFill="1" applyAlignment="1">
      <alignment horizontal="center" vertical="top" wrapText="1"/>
    </xf>
    <xf numFmtId="0" fontId="0" fillId="37" borderId="18" xfId="0" applyFill="1" applyBorder="1" applyAlignment="1">
      <alignment horizontal="center" vertical="top" wrapText="1"/>
    </xf>
    <xf numFmtId="0" fontId="0" fillId="37" borderId="19" xfId="0" applyFill="1" applyBorder="1" applyAlignment="1">
      <alignment horizontal="center" vertical="top" wrapText="1"/>
    </xf>
    <xf numFmtId="0" fontId="0" fillId="37" borderId="20" xfId="0" applyFill="1" applyBorder="1" applyAlignment="1">
      <alignment horizontal="center" vertical="top" wrapText="1"/>
    </xf>
    <xf numFmtId="0" fontId="0" fillId="0" borderId="13" xfId="0" applyBorder="1" applyAlignment="1">
      <alignment horizontal="center" vertical="top"/>
    </xf>
    <xf numFmtId="0" fontId="0" fillId="0" borderId="0" xfId="0"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37" borderId="12" xfId="0" applyFill="1" applyBorder="1" applyAlignment="1">
      <alignment horizontal="center" vertical="top"/>
    </xf>
    <xf numFmtId="0" fontId="0" fillId="37" borderId="17" xfId="0" applyFill="1" applyBorder="1" applyAlignment="1">
      <alignment horizontal="center" vertical="top"/>
    </xf>
    <xf numFmtId="0" fontId="0" fillId="0" borderId="0" xfId="0" applyAlignment="1">
      <alignment horizontal="center"/>
    </xf>
    <xf numFmtId="0" fontId="24" fillId="0" borderId="0" xfId="0" applyFont="1" applyAlignment="1">
      <alignment vertical="top" wrapText="1"/>
    </xf>
    <xf numFmtId="0" fontId="24" fillId="0" borderId="0" xfId="0" applyFont="1"/>
    <xf numFmtId="0" fontId="24" fillId="33" borderId="0" xfId="0" applyFont="1" applyFill="1" applyAlignment="1">
      <alignment vertical="top"/>
    </xf>
    <xf numFmtId="0" fontId="24" fillId="33" borderId="0" xfId="0" applyFont="1" applyFill="1" applyAlignment="1">
      <alignment vertical="top" wrapText="1"/>
    </xf>
    <xf numFmtId="0" fontId="18" fillId="0" borderId="0" xfId="0" applyFont="1" applyAlignment="1">
      <alignment vertical="top" wrapText="1"/>
    </xf>
    <xf numFmtId="0" fontId="18" fillId="0" borderId="0" xfId="0" applyFont="1" applyAlignment="1">
      <alignment vertical="top" wrapText="1"/>
    </xf>
    <xf numFmtId="0" fontId="18" fillId="0" borderId="0" xfId="0" applyFont="1" applyAlignment="1">
      <alignment vertical="top" wrapText="1"/>
    </xf>
    <xf numFmtId="0" fontId="0" fillId="0" borderId="0" xfId="0"/>
    <xf numFmtId="0" fontId="0" fillId="0" borderId="0" xfId="0" applyAlignment="1">
      <alignment vertical="top" wrapText="1"/>
    </xf>
    <xf numFmtId="0" fontId="18" fillId="0" borderId="0" xfId="0" applyFont="1" applyAlignment="1">
      <alignment vertical="top" wrapText="1"/>
    </xf>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qs.us-west-2.amazonaws.com/Services-sqspetadoption_AWS::SQS::Queu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sqs.us-west-2.amazonaws.com/Services-sqspetadoption_AWS::SQS::Queue" TargetMode="External"/><Relationship Id="rId1" Type="http://schemas.openxmlformats.org/officeDocument/2006/relationships/hyperlink" Target="https://sqs.us-west-2.amazonaws.com/Services-sqspetadoption_AWS::SQS::Queu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qs.us-west-2.amazonaws.com/Services-sqspetadoption_AWS::SQS::Queu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qs.us-west-2.amazonaws.com/Services-sqspetadoption_AWS::SQS::Queue"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qs.us-west-2.amazonaws.com/Services-sqspetadoption_AWS::SQS::Que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1BE88-3338-4E49-803E-73C7AF8BA807}">
  <dimension ref="A1:H19"/>
  <sheetViews>
    <sheetView workbookViewId="0">
      <selection activeCell="D23" sqref="D23"/>
    </sheetView>
  </sheetViews>
  <sheetFormatPr defaultRowHeight="14.4" x14ac:dyDescent="0.3"/>
  <cols>
    <col min="1" max="1" width="16.6640625" customWidth="1"/>
    <col min="2" max="2" width="14.109375" customWidth="1"/>
    <col min="3" max="3" width="10.88671875" customWidth="1"/>
    <col min="4" max="4" width="13.109375" customWidth="1"/>
    <col min="6" max="6" width="21.6640625" customWidth="1"/>
  </cols>
  <sheetData>
    <row r="1" spans="1:8" x14ac:dyDescent="0.3">
      <c r="A1" s="12" t="s">
        <v>213</v>
      </c>
      <c r="B1" s="12" t="s">
        <v>214</v>
      </c>
      <c r="C1" s="12" t="s">
        <v>215</v>
      </c>
      <c r="D1" s="12" t="s">
        <v>216</v>
      </c>
      <c r="E1" s="12" t="s">
        <v>2</v>
      </c>
      <c r="F1" s="12" t="s">
        <v>17</v>
      </c>
      <c r="G1" s="12" t="s">
        <v>217</v>
      </c>
      <c r="H1" s="12" t="s">
        <v>177</v>
      </c>
    </row>
    <row r="2" spans="1:8" x14ac:dyDescent="0.3">
      <c r="A2">
        <v>0</v>
      </c>
      <c r="B2" t="s">
        <v>178</v>
      </c>
      <c r="C2" t="s">
        <v>218</v>
      </c>
      <c r="D2" t="s">
        <v>219</v>
      </c>
      <c r="E2" s="13">
        <v>45034.944502314807</v>
      </c>
      <c r="F2" t="s">
        <v>11</v>
      </c>
      <c r="H2" t="s">
        <v>179</v>
      </c>
    </row>
    <row r="3" spans="1:8" x14ac:dyDescent="0.3">
      <c r="A3">
        <v>1</v>
      </c>
      <c r="B3" t="s">
        <v>178</v>
      </c>
      <c r="C3" t="s">
        <v>218</v>
      </c>
      <c r="D3" t="s">
        <v>219</v>
      </c>
      <c r="E3" s="13">
        <v>45035.276886574073</v>
      </c>
      <c r="F3" t="s">
        <v>180</v>
      </c>
      <c r="H3" t="s">
        <v>181</v>
      </c>
    </row>
    <row r="4" spans="1:8" x14ac:dyDescent="0.3">
      <c r="A4">
        <v>2</v>
      </c>
      <c r="B4" t="s">
        <v>178</v>
      </c>
      <c r="C4" t="s">
        <v>218</v>
      </c>
      <c r="D4" t="s">
        <v>219</v>
      </c>
      <c r="E4" s="13">
        <v>45034.881898148153</v>
      </c>
      <c r="F4" t="s">
        <v>182</v>
      </c>
      <c r="H4" t="s">
        <v>183</v>
      </c>
    </row>
    <row r="5" spans="1:8" x14ac:dyDescent="0.3">
      <c r="A5">
        <v>3</v>
      </c>
      <c r="B5" t="s">
        <v>178</v>
      </c>
      <c r="C5" t="s">
        <v>218</v>
      </c>
      <c r="D5" t="s">
        <v>219</v>
      </c>
      <c r="E5" s="13">
        <v>45035.157476851848</v>
      </c>
      <c r="F5" t="s">
        <v>182</v>
      </c>
      <c r="H5" t="s">
        <v>184</v>
      </c>
    </row>
    <row r="6" spans="1:8" x14ac:dyDescent="0.3">
      <c r="A6">
        <v>4</v>
      </c>
      <c r="B6" t="s">
        <v>178</v>
      </c>
      <c r="C6" t="s">
        <v>218</v>
      </c>
      <c r="D6" t="s">
        <v>219</v>
      </c>
      <c r="E6" s="13">
        <v>45035.178333333337</v>
      </c>
      <c r="F6" t="s">
        <v>182</v>
      </c>
      <c r="H6" t="s">
        <v>183</v>
      </c>
    </row>
    <row r="7" spans="1:8" x14ac:dyDescent="0.3">
      <c r="A7">
        <v>5</v>
      </c>
      <c r="B7" t="s">
        <v>178</v>
      </c>
      <c r="C7" t="s">
        <v>218</v>
      </c>
      <c r="D7" t="s">
        <v>219</v>
      </c>
      <c r="E7" s="13">
        <v>45034.980312500003</v>
      </c>
      <c r="F7" t="s">
        <v>180</v>
      </c>
      <c r="H7" t="s">
        <v>181</v>
      </c>
    </row>
    <row r="8" spans="1:8" x14ac:dyDescent="0.3">
      <c r="A8">
        <v>6</v>
      </c>
      <c r="B8" t="s">
        <v>178</v>
      </c>
      <c r="C8" t="s">
        <v>218</v>
      </c>
      <c r="D8" t="s">
        <v>219</v>
      </c>
      <c r="E8" s="13">
        <v>45035.240914351853</v>
      </c>
      <c r="F8" t="s">
        <v>11</v>
      </c>
      <c r="H8" t="s">
        <v>179</v>
      </c>
    </row>
    <row r="9" spans="1:8" x14ac:dyDescent="0.3">
      <c r="A9">
        <v>7</v>
      </c>
      <c r="B9" t="s">
        <v>178</v>
      </c>
      <c r="C9" t="s">
        <v>218</v>
      </c>
      <c r="D9" t="s">
        <v>219</v>
      </c>
      <c r="E9" s="13">
        <v>45035.00440972222</v>
      </c>
      <c r="F9" t="s">
        <v>180</v>
      </c>
      <c r="H9" t="s">
        <v>185</v>
      </c>
    </row>
    <row r="10" spans="1:8" x14ac:dyDescent="0.3">
      <c r="A10">
        <v>8</v>
      </c>
      <c r="B10" t="s">
        <v>178</v>
      </c>
      <c r="C10" t="s">
        <v>218</v>
      </c>
      <c r="D10" t="s">
        <v>219</v>
      </c>
      <c r="E10" s="13">
        <v>45035.300937499997</v>
      </c>
      <c r="F10" t="s">
        <v>180</v>
      </c>
      <c r="H10" t="s">
        <v>185</v>
      </c>
    </row>
    <row r="11" spans="1:8" x14ac:dyDescent="0.3">
      <c r="A11">
        <v>9</v>
      </c>
      <c r="B11" t="s">
        <v>178</v>
      </c>
      <c r="C11" t="s">
        <v>218</v>
      </c>
      <c r="D11" t="s">
        <v>219</v>
      </c>
      <c r="E11" s="13">
        <v>45034.861041666663</v>
      </c>
      <c r="F11" t="s">
        <v>182</v>
      </c>
      <c r="H11" t="s">
        <v>184</v>
      </c>
    </row>
    <row r="12" spans="1:8" x14ac:dyDescent="0.3">
      <c r="A12">
        <v>10</v>
      </c>
      <c r="B12" t="s">
        <v>178</v>
      </c>
      <c r="C12" t="s">
        <v>220</v>
      </c>
      <c r="D12" t="s">
        <v>219</v>
      </c>
      <c r="E12" s="13">
        <v>45035.136608796303</v>
      </c>
      <c r="F12" t="s">
        <v>186</v>
      </c>
      <c r="H12" t="s">
        <v>187</v>
      </c>
    </row>
    <row r="13" spans="1:8" x14ac:dyDescent="0.3">
      <c r="A13">
        <v>11</v>
      </c>
      <c r="B13" t="s">
        <v>178</v>
      </c>
      <c r="C13" t="s">
        <v>220</v>
      </c>
      <c r="D13" t="s">
        <v>219</v>
      </c>
      <c r="E13" s="13">
        <v>45034.840173611112</v>
      </c>
      <c r="F13" t="s">
        <v>186</v>
      </c>
      <c r="H13" t="s">
        <v>187</v>
      </c>
    </row>
    <row r="14" spans="1:8" x14ac:dyDescent="0.3">
      <c r="A14">
        <v>12</v>
      </c>
      <c r="B14" t="s">
        <v>178</v>
      </c>
      <c r="C14" t="s">
        <v>220</v>
      </c>
      <c r="D14" t="s">
        <v>219</v>
      </c>
      <c r="E14" s="13">
        <v>45035.094884259262</v>
      </c>
      <c r="F14" t="s">
        <v>182</v>
      </c>
      <c r="H14" t="s">
        <v>188</v>
      </c>
    </row>
    <row r="15" spans="1:8" x14ac:dyDescent="0.3">
      <c r="A15">
        <v>13</v>
      </c>
      <c r="B15" t="s">
        <v>178</v>
      </c>
      <c r="C15" t="s">
        <v>220</v>
      </c>
      <c r="D15" t="s">
        <v>219</v>
      </c>
      <c r="E15" s="13">
        <v>45034.81931712963</v>
      </c>
      <c r="F15" t="s">
        <v>186</v>
      </c>
      <c r="H15" t="s">
        <v>189</v>
      </c>
    </row>
    <row r="16" spans="1:8" x14ac:dyDescent="0.3">
      <c r="A16">
        <v>14</v>
      </c>
      <c r="B16" t="s">
        <v>178</v>
      </c>
      <c r="C16" t="s">
        <v>220</v>
      </c>
      <c r="D16" t="s">
        <v>219</v>
      </c>
      <c r="E16" s="13">
        <v>45034.732349537036</v>
      </c>
      <c r="F16" t="s">
        <v>180</v>
      </c>
      <c r="H16" t="s">
        <v>190</v>
      </c>
    </row>
    <row r="17" spans="1:8" x14ac:dyDescent="0.3">
      <c r="A17">
        <v>15</v>
      </c>
      <c r="B17" t="s">
        <v>178</v>
      </c>
      <c r="C17" t="s">
        <v>220</v>
      </c>
      <c r="D17" t="s">
        <v>219</v>
      </c>
      <c r="E17" s="13">
        <v>45035.028969907413</v>
      </c>
      <c r="F17" t="s">
        <v>180</v>
      </c>
      <c r="H17" t="s">
        <v>190</v>
      </c>
    </row>
    <row r="18" spans="1:8" x14ac:dyDescent="0.3">
      <c r="A18">
        <v>16</v>
      </c>
      <c r="B18" t="s">
        <v>178</v>
      </c>
      <c r="C18" t="s">
        <v>220</v>
      </c>
      <c r="D18" t="s">
        <v>219</v>
      </c>
      <c r="E18" s="13">
        <v>45034.798449074071</v>
      </c>
      <c r="F18" t="s">
        <v>182</v>
      </c>
      <c r="H18" t="s">
        <v>188</v>
      </c>
    </row>
    <row r="19" spans="1:8" x14ac:dyDescent="0.3">
      <c r="A19">
        <v>17</v>
      </c>
      <c r="B19" t="s">
        <v>178</v>
      </c>
      <c r="C19" t="s">
        <v>220</v>
      </c>
      <c r="D19" t="s">
        <v>219</v>
      </c>
      <c r="E19" s="13">
        <v>45035.115752314807</v>
      </c>
      <c r="F19" t="s">
        <v>186</v>
      </c>
      <c r="H19" t="s">
        <v>189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CDEF-45D4-45C8-A79A-455DAF59CD29}">
  <dimension ref="A1:Z75"/>
  <sheetViews>
    <sheetView topLeftCell="I25" zoomScale="75" zoomScaleNormal="100" workbookViewId="0">
      <selection activeCell="L46" sqref="L46"/>
    </sheetView>
  </sheetViews>
  <sheetFormatPr defaultColWidth="9.21875" defaultRowHeight="14.4" x14ac:dyDescent="0.3"/>
  <cols>
    <col min="1" max="1" width="8" style="7" hidden="1" customWidth="1"/>
    <col min="2" max="2" width="3.88671875" style="7" hidden="1" customWidth="1"/>
    <col min="3" max="3" width="4" style="7" hidden="1" customWidth="1"/>
    <col min="4" max="4" width="8" style="7" hidden="1" customWidth="1"/>
    <col min="5" max="5" width="7.6640625" style="7" hidden="1" customWidth="1"/>
    <col min="6" max="6" width="3.88671875" style="7" hidden="1" customWidth="1"/>
    <col min="7" max="7" width="9.109375" style="7" hidden="1" customWidth="1"/>
    <col min="8" max="8" width="7.21875" style="7" hidden="1" customWidth="1"/>
    <col min="9" max="9" width="10.77734375" style="2" customWidth="1"/>
    <col min="10" max="10" width="51.77734375" style="7" customWidth="1"/>
    <col min="11" max="11" width="75.21875" style="2" bestFit="1" customWidth="1"/>
    <col min="12" max="12" width="10.88671875" style="15" customWidth="1"/>
    <col min="13" max="13" width="16.88671875" customWidth="1"/>
    <col min="14" max="14" width="26.88671875" customWidth="1"/>
    <col min="15" max="15" width="11.6640625" style="14" customWidth="1"/>
    <col min="16" max="16" width="15.6640625" style="2" customWidth="1"/>
    <col min="17" max="17" width="15.109375" style="2" customWidth="1"/>
    <col min="18" max="18" width="17.44140625" style="2" customWidth="1"/>
    <col min="19" max="16384" width="9.21875" style="7"/>
  </cols>
  <sheetData>
    <row r="1" spans="1:18" s="17" customFormat="1" ht="16.05" customHeight="1" x14ac:dyDescent="0.3">
      <c r="A1" s="16" t="s">
        <v>0</v>
      </c>
      <c r="B1" s="16" t="s">
        <v>18</v>
      </c>
      <c r="C1" s="16" t="s">
        <v>1</v>
      </c>
      <c r="D1" s="16" t="s">
        <v>16</v>
      </c>
      <c r="E1" s="16" t="s">
        <v>2</v>
      </c>
      <c r="F1" s="16" t="s">
        <v>3</v>
      </c>
      <c r="G1" s="16" t="s">
        <v>4</v>
      </c>
      <c r="H1" s="16" t="s">
        <v>5</v>
      </c>
      <c r="I1" s="16" t="s">
        <v>6</v>
      </c>
      <c r="J1" s="16" t="s">
        <v>17</v>
      </c>
      <c r="K1" s="16" t="s">
        <v>15</v>
      </c>
      <c r="M1" s="18" t="s">
        <v>221</v>
      </c>
      <c r="N1" s="18" t="s">
        <v>222</v>
      </c>
      <c r="O1" s="16"/>
      <c r="P1" s="16" t="s">
        <v>223</v>
      </c>
      <c r="Q1" s="17" t="s">
        <v>224</v>
      </c>
      <c r="R1" s="17" t="s">
        <v>225</v>
      </c>
    </row>
    <row r="2" spans="1:18" ht="16.05" customHeight="1" x14ac:dyDescent="0.3">
      <c r="A2" s="3" t="s">
        <v>7</v>
      </c>
      <c r="B2" s="3" t="s">
        <v>19</v>
      </c>
      <c r="C2" s="4">
        <v>0</v>
      </c>
      <c r="D2" s="3" t="s">
        <v>8</v>
      </c>
      <c r="E2" s="5">
        <v>45034.938888888886</v>
      </c>
      <c r="F2" s="4">
        <v>50.408475430000003</v>
      </c>
      <c r="G2" s="3" t="s">
        <v>9</v>
      </c>
      <c r="H2" s="3" t="s">
        <v>20</v>
      </c>
      <c r="I2" s="3" t="s">
        <v>21</v>
      </c>
      <c r="J2" s="3" t="s">
        <v>8</v>
      </c>
      <c r="K2" s="3" t="s">
        <v>8</v>
      </c>
      <c r="M2" s="21" t="s">
        <v>178</v>
      </c>
      <c r="N2" s="21" t="s">
        <v>11</v>
      </c>
      <c r="O2" s="20"/>
      <c r="P2" s="23" t="s">
        <v>226</v>
      </c>
      <c r="Q2" s="23"/>
      <c r="R2" s="23"/>
    </row>
    <row r="3" spans="1:18" ht="16.05" customHeight="1" x14ac:dyDescent="0.3">
      <c r="A3" s="3" t="s">
        <v>7</v>
      </c>
      <c r="B3" s="3" t="s">
        <v>19</v>
      </c>
      <c r="C3" s="4">
        <v>1</v>
      </c>
      <c r="D3" s="3" t="s">
        <v>10</v>
      </c>
      <c r="E3" s="5">
        <v>45035.272222222222</v>
      </c>
      <c r="F3" s="4">
        <v>53.373679869999997</v>
      </c>
      <c r="G3" s="3" t="s">
        <v>9</v>
      </c>
      <c r="H3" s="3" t="s">
        <v>22</v>
      </c>
      <c r="I3" s="3" t="s">
        <v>23</v>
      </c>
      <c r="J3" s="3" t="s">
        <v>180</v>
      </c>
      <c r="K3" s="3" t="s">
        <v>186</v>
      </c>
      <c r="M3" s="21" t="s">
        <v>178</v>
      </c>
      <c r="N3" s="21" t="s">
        <v>180</v>
      </c>
      <c r="O3" s="20"/>
      <c r="P3" s="24" t="s">
        <v>227</v>
      </c>
      <c r="Q3" s="23" t="s">
        <v>228</v>
      </c>
      <c r="R3" s="23" t="s">
        <v>229</v>
      </c>
    </row>
    <row r="4" spans="1:18" ht="16.05" customHeight="1" x14ac:dyDescent="0.3">
      <c r="A4" s="3" t="s">
        <v>7</v>
      </c>
      <c r="B4" s="3" t="s">
        <v>19</v>
      </c>
      <c r="C4" s="4">
        <v>2</v>
      </c>
      <c r="D4" s="3" t="s">
        <v>11</v>
      </c>
      <c r="E4" s="5">
        <v>45034.876388888886</v>
      </c>
      <c r="F4" s="4">
        <v>59.304088739999997</v>
      </c>
      <c r="G4" s="3" t="s">
        <v>9</v>
      </c>
      <c r="H4" s="3" t="s">
        <v>24</v>
      </c>
      <c r="I4" s="3" t="s">
        <v>25</v>
      </c>
      <c r="J4" s="3" t="s">
        <v>191</v>
      </c>
      <c r="K4" s="3" t="s">
        <v>192</v>
      </c>
      <c r="M4" s="21" t="s">
        <v>178</v>
      </c>
      <c r="N4" s="21" t="s">
        <v>182</v>
      </c>
      <c r="O4" s="20"/>
      <c r="P4" s="24"/>
      <c r="Q4" s="23"/>
      <c r="R4" s="23"/>
    </row>
    <row r="5" spans="1:18" ht="16.05" customHeight="1" x14ac:dyDescent="0.3">
      <c r="A5" s="3" t="s">
        <v>7</v>
      </c>
      <c r="B5" s="3" t="s">
        <v>19</v>
      </c>
      <c r="C5" s="4">
        <v>3</v>
      </c>
      <c r="D5" s="3" t="s">
        <v>10</v>
      </c>
      <c r="E5" s="5">
        <v>45035.150694444441</v>
      </c>
      <c r="F5" s="4">
        <v>59.304088739999997</v>
      </c>
      <c r="G5" s="3" t="s">
        <v>9</v>
      </c>
      <c r="H5" s="3" t="s">
        <v>26</v>
      </c>
      <c r="I5" s="3" t="s">
        <v>27</v>
      </c>
      <c r="J5" s="3" t="s">
        <v>182</v>
      </c>
      <c r="K5" s="2" t="s">
        <v>242</v>
      </c>
      <c r="M5" s="21" t="s">
        <v>178</v>
      </c>
      <c r="N5" s="21" t="s">
        <v>182</v>
      </c>
      <c r="O5" s="20"/>
      <c r="P5" s="24"/>
      <c r="Q5" s="23"/>
      <c r="R5" s="23"/>
    </row>
    <row r="6" spans="1:18" ht="16.05" customHeight="1" x14ac:dyDescent="0.3">
      <c r="A6" s="3" t="s">
        <v>7</v>
      </c>
      <c r="B6" s="3" t="s">
        <v>19</v>
      </c>
      <c r="C6" s="4">
        <v>4</v>
      </c>
      <c r="D6" s="3" t="s">
        <v>10</v>
      </c>
      <c r="E6" s="5">
        <v>45035.171527777777</v>
      </c>
      <c r="F6" s="4">
        <v>54.85628208</v>
      </c>
      <c r="G6" s="3" t="s">
        <v>9</v>
      </c>
      <c r="H6" s="3" t="s">
        <v>28</v>
      </c>
      <c r="I6" s="3" t="s">
        <v>29</v>
      </c>
      <c r="J6" t="s">
        <v>182</v>
      </c>
      <c r="K6" s="2" t="s">
        <v>186</v>
      </c>
      <c r="M6" s="21" t="s">
        <v>178</v>
      </c>
      <c r="N6" s="21" t="s">
        <v>182</v>
      </c>
      <c r="O6" s="20"/>
      <c r="P6" s="24" t="s">
        <v>230</v>
      </c>
      <c r="Q6" s="23" t="s">
        <v>231</v>
      </c>
      <c r="R6" s="23" t="s">
        <v>232</v>
      </c>
    </row>
    <row r="7" spans="1:18" ht="16.05" customHeight="1" x14ac:dyDescent="0.3">
      <c r="A7" s="3" t="s">
        <v>7</v>
      </c>
      <c r="B7" s="3" t="s">
        <v>19</v>
      </c>
      <c r="C7" s="4">
        <v>5</v>
      </c>
      <c r="D7" s="3" t="s">
        <v>10</v>
      </c>
      <c r="E7" s="5">
        <v>45034.973611111112</v>
      </c>
      <c r="F7" s="4">
        <v>126.0211886</v>
      </c>
      <c r="G7" s="3" t="s">
        <v>9</v>
      </c>
      <c r="H7" s="3" t="s">
        <v>30</v>
      </c>
      <c r="I7" s="3" t="s">
        <v>31</v>
      </c>
      <c r="J7" t="s">
        <v>182</v>
      </c>
      <c r="K7" s="2" t="s">
        <v>10</v>
      </c>
      <c r="M7" s="21" t="s">
        <v>178</v>
      </c>
      <c r="N7" s="21" t="s">
        <v>180</v>
      </c>
      <c r="O7" s="20"/>
      <c r="P7" s="24"/>
      <c r="Q7" s="23"/>
      <c r="R7" s="23"/>
    </row>
    <row r="8" spans="1:18" ht="16.05" customHeight="1" x14ac:dyDescent="0.3">
      <c r="A8" s="3" t="s">
        <v>7</v>
      </c>
      <c r="B8" s="3" t="s">
        <v>19</v>
      </c>
      <c r="C8" s="4">
        <v>6</v>
      </c>
      <c r="D8" s="3" t="s">
        <v>11</v>
      </c>
      <c r="E8" s="5">
        <v>45035.234027777777</v>
      </c>
      <c r="F8" s="4">
        <v>93.403939769999994</v>
      </c>
      <c r="G8" s="3" t="s">
        <v>9</v>
      </c>
      <c r="H8" s="3" t="s">
        <v>32</v>
      </c>
      <c r="I8" s="3" t="s">
        <v>33</v>
      </c>
      <c r="J8" s="3" t="s">
        <v>193</v>
      </c>
      <c r="K8" s="3" t="s">
        <v>194</v>
      </c>
      <c r="M8" s="21" t="s">
        <v>178</v>
      </c>
      <c r="N8" s="21" t="s">
        <v>11</v>
      </c>
      <c r="O8" s="20"/>
      <c r="P8" s="24" t="s">
        <v>233</v>
      </c>
      <c r="Q8" s="23" t="s">
        <v>226</v>
      </c>
      <c r="R8" s="23" t="s">
        <v>234</v>
      </c>
    </row>
    <row r="9" spans="1:18" ht="16.05" customHeight="1" x14ac:dyDescent="0.3">
      <c r="A9" s="3" t="s">
        <v>7</v>
      </c>
      <c r="B9" s="3" t="s">
        <v>19</v>
      </c>
      <c r="C9" s="4">
        <v>7</v>
      </c>
      <c r="D9" s="3" t="s">
        <v>10</v>
      </c>
      <c r="E9" s="5">
        <v>45034.997916666667</v>
      </c>
      <c r="F9" s="4">
        <v>48.925873209999999</v>
      </c>
      <c r="G9" s="3" t="s">
        <v>9</v>
      </c>
      <c r="H9" s="3" t="s">
        <v>34</v>
      </c>
      <c r="I9" s="3" t="s">
        <v>35</v>
      </c>
      <c r="J9" s="3" t="s">
        <v>180</v>
      </c>
      <c r="K9" s="2" t="s">
        <v>186</v>
      </c>
      <c r="M9" s="21" t="s">
        <v>178</v>
      </c>
      <c r="N9" s="21" t="s">
        <v>180</v>
      </c>
      <c r="O9" s="20"/>
      <c r="P9" s="24"/>
      <c r="Q9" s="23"/>
      <c r="R9" s="23"/>
    </row>
    <row r="10" spans="1:18" ht="16.05" customHeight="1" x14ac:dyDescent="0.3">
      <c r="A10" s="3" t="s">
        <v>7</v>
      </c>
      <c r="B10" s="3" t="s">
        <v>19</v>
      </c>
      <c r="C10" s="4">
        <v>8</v>
      </c>
      <c r="D10" s="6" t="s">
        <v>12</v>
      </c>
      <c r="E10" s="5">
        <v>45035.296527777777</v>
      </c>
      <c r="F10" s="4">
        <v>48.925873209999999</v>
      </c>
      <c r="G10" s="3" t="s">
        <v>9</v>
      </c>
      <c r="H10" s="3" t="s">
        <v>36</v>
      </c>
      <c r="I10" s="3" t="s">
        <v>37</v>
      </c>
      <c r="J10" s="3" t="s">
        <v>180</v>
      </c>
      <c r="K10" s="3" t="s">
        <v>178</v>
      </c>
      <c r="M10" s="21" t="s">
        <v>178</v>
      </c>
      <c r="N10" s="21" t="s">
        <v>180</v>
      </c>
      <c r="O10" s="20"/>
      <c r="P10" s="24" t="s">
        <v>235</v>
      </c>
      <c r="Q10" s="23"/>
      <c r="R10" s="23"/>
    </row>
    <row r="11" spans="1:18" ht="16.05" customHeight="1" x14ac:dyDescent="0.3">
      <c r="A11" s="3" t="s">
        <v>7</v>
      </c>
      <c r="B11" s="3" t="s">
        <v>19</v>
      </c>
      <c r="C11" s="4">
        <v>9</v>
      </c>
      <c r="D11" s="3" t="s">
        <v>11</v>
      </c>
      <c r="E11" s="5">
        <v>45034.855555555558</v>
      </c>
      <c r="F11" s="4">
        <v>72.647508709999997</v>
      </c>
      <c r="G11" s="3" t="s">
        <v>9</v>
      </c>
      <c r="H11" s="3" t="s">
        <v>38</v>
      </c>
      <c r="I11" s="3" t="s">
        <v>241</v>
      </c>
      <c r="J11" t="s">
        <v>182</v>
      </c>
      <c r="K11" s="3" t="s">
        <v>240</v>
      </c>
      <c r="M11" s="21" t="s">
        <v>178</v>
      </c>
      <c r="N11" s="21" t="s">
        <v>182</v>
      </c>
      <c r="O11" s="20"/>
      <c r="P11" s="24"/>
      <c r="Q11" s="23"/>
      <c r="R11" s="23"/>
    </row>
    <row r="12" spans="1:18" ht="16.05" customHeight="1" x14ac:dyDescent="0.3">
      <c r="A12" s="3" t="s">
        <v>7</v>
      </c>
      <c r="B12" s="3" t="s">
        <v>19</v>
      </c>
      <c r="C12" s="4">
        <v>10</v>
      </c>
      <c r="D12" s="3" t="s">
        <v>10</v>
      </c>
      <c r="E12" s="5">
        <v>45035.129861111112</v>
      </c>
      <c r="F12" s="4">
        <v>34.099851030000004</v>
      </c>
      <c r="G12" s="3" t="s">
        <v>9</v>
      </c>
      <c r="H12" s="3" t="s">
        <v>39</v>
      </c>
      <c r="I12" s="3" t="s">
        <v>40</v>
      </c>
      <c r="J12" t="s">
        <v>10</v>
      </c>
      <c r="K12" s="3" t="s">
        <v>186</v>
      </c>
      <c r="M12" s="21" t="s">
        <v>178</v>
      </c>
      <c r="N12" s="21" t="s">
        <v>186</v>
      </c>
      <c r="O12" s="20"/>
      <c r="P12" s="24" t="s">
        <v>227</v>
      </c>
      <c r="Q12" s="23" t="s">
        <v>228</v>
      </c>
      <c r="R12" s="23" t="s">
        <v>229</v>
      </c>
    </row>
    <row r="13" spans="1:18" ht="16.05" customHeight="1" x14ac:dyDescent="0.3">
      <c r="A13" s="3" t="s">
        <v>7</v>
      </c>
      <c r="B13" s="3" t="s">
        <v>19</v>
      </c>
      <c r="C13" s="4">
        <v>11</v>
      </c>
      <c r="D13" s="3" t="s">
        <v>11</v>
      </c>
      <c r="E13" s="5">
        <v>45034.834722222222</v>
      </c>
      <c r="F13" s="4">
        <v>63.751895400000002</v>
      </c>
      <c r="G13" s="3" t="s">
        <v>9</v>
      </c>
      <c r="H13" s="3" t="s">
        <v>41</v>
      </c>
      <c r="I13" s="3" t="s">
        <v>42</v>
      </c>
      <c r="J13" t="s">
        <v>11</v>
      </c>
      <c r="K13" s="3" t="s">
        <v>8</v>
      </c>
      <c r="M13" s="21" t="s">
        <v>178</v>
      </c>
      <c r="N13" s="21" t="s">
        <v>186</v>
      </c>
      <c r="O13" s="20"/>
      <c r="P13" s="24" t="s">
        <v>230</v>
      </c>
      <c r="Q13" s="23" t="s">
        <v>231</v>
      </c>
      <c r="R13" s="23" t="s">
        <v>232</v>
      </c>
    </row>
    <row r="14" spans="1:18" ht="16.05" customHeight="1" x14ac:dyDescent="0.3">
      <c r="A14" s="3" t="s">
        <v>7</v>
      </c>
      <c r="B14" s="3" t="s">
        <v>19</v>
      </c>
      <c r="C14" s="4">
        <v>12</v>
      </c>
      <c r="D14" s="3" t="s">
        <v>11</v>
      </c>
      <c r="E14" s="5">
        <v>45035.088194444441</v>
      </c>
      <c r="F14" s="4">
        <v>154.19063070000001</v>
      </c>
      <c r="G14" s="3" t="s">
        <v>9</v>
      </c>
      <c r="H14" s="3" t="s">
        <v>43</v>
      </c>
      <c r="I14" s="3" t="s">
        <v>44</v>
      </c>
      <c r="J14" t="s">
        <v>11</v>
      </c>
      <c r="K14" s="2" t="s">
        <v>195</v>
      </c>
      <c r="M14" s="21" t="s">
        <v>178</v>
      </c>
      <c r="N14" s="21" t="s">
        <v>182</v>
      </c>
      <c r="O14" s="20"/>
      <c r="P14" s="24" t="s">
        <v>233</v>
      </c>
      <c r="Q14" s="23" t="s">
        <v>226</v>
      </c>
      <c r="R14" s="23" t="s">
        <v>234</v>
      </c>
    </row>
    <row r="15" spans="1:18" ht="16.05" customHeight="1" x14ac:dyDescent="0.3">
      <c r="A15" s="3" t="s">
        <v>7</v>
      </c>
      <c r="B15" s="3" t="s">
        <v>19</v>
      </c>
      <c r="C15" s="4">
        <v>13</v>
      </c>
      <c r="D15" s="3" t="s">
        <v>11</v>
      </c>
      <c r="E15" s="5">
        <v>45035.088194444441</v>
      </c>
      <c r="F15" s="4">
        <v>154.19063070000001</v>
      </c>
      <c r="G15" s="3" t="s">
        <v>9</v>
      </c>
      <c r="H15" s="3" t="s">
        <v>43</v>
      </c>
      <c r="I15" s="3" t="s">
        <v>45</v>
      </c>
      <c r="J15" t="s">
        <v>11</v>
      </c>
      <c r="K15" s="2" t="s">
        <v>11</v>
      </c>
      <c r="M15" s="21" t="s">
        <v>178</v>
      </c>
      <c r="N15" s="21" t="s">
        <v>186</v>
      </c>
      <c r="O15" s="20"/>
      <c r="P15" s="24"/>
      <c r="Q15" s="23"/>
      <c r="R15" s="23"/>
    </row>
    <row r="16" spans="1:18" ht="16.05" customHeight="1" x14ac:dyDescent="0.3">
      <c r="A16" s="3" t="s">
        <v>7</v>
      </c>
      <c r="B16" s="3" t="s">
        <v>19</v>
      </c>
      <c r="C16" s="4">
        <v>14</v>
      </c>
      <c r="D16" s="3" t="s">
        <v>13</v>
      </c>
      <c r="E16" s="5">
        <v>45034.727083333331</v>
      </c>
      <c r="F16" s="4">
        <v>37.065055460000004</v>
      </c>
      <c r="G16" s="3" t="s">
        <v>14</v>
      </c>
      <c r="H16" s="3" t="s">
        <v>46</v>
      </c>
      <c r="I16" s="3" t="s">
        <v>47</v>
      </c>
      <c r="J16" s="3" t="s">
        <v>13</v>
      </c>
      <c r="K16" s="3" t="s">
        <v>196</v>
      </c>
      <c r="M16" s="21" t="s">
        <v>178</v>
      </c>
      <c r="N16" s="21" t="s">
        <v>180</v>
      </c>
      <c r="O16" s="20"/>
      <c r="P16" s="24" t="s">
        <v>236</v>
      </c>
      <c r="Q16" s="23" t="s">
        <v>237</v>
      </c>
      <c r="R16" s="23" t="s">
        <v>238</v>
      </c>
    </row>
    <row r="17" spans="1:26" ht="16.05" customHeight="1" x14ac:dyDescent="0.3">
      <c r="A17" s="3" t="s">
        <v>7</v>
      </c>
      <c r="B17" s="3" t="s">
        <v>19</v>
      </c>
      <c r="C17" s="4">
        <v>15</v>
      </c>
      <c r="D17" s="3" t="s">
        <v>8</v>
      </c>
      <c r="E17" s="5">
        <v>45035.022222222222</v>
      </c>
      <c r="F17" s="4">
        <v>56.338884299999997</v>
      </c>
      <c r="G17" s="3" t="s">
        <v>9</v>
      </c>
      <c r="H17" s="3" t="s">
        <v>48</v>
      </c>
      <c r="I17" s="3" t="s">
        <v>49</v>
      </c>
      <c r="J17" t="s">
        <v>11</v>
      </c>
      <c r="K17" s="3" t="s">
        <v>197</v>
      </c>
      <c r="M17" s="21" t="s">
        <v>178</v>
      </c>
      <c r="N17" s="21" t="s">
        <v>180</v>
      </c>
      <c r="O17" s="20"/>
      <c r="P17" s="24" t="s">
        <v>226</v>
      </c>
      <c r="Q17" s="23"/>
      <c r="R17" s="23"/>
    </row>
    <row r="18" spans="1:26" ht="16.05" customHeight="1" x14ac:dyDescent="0.3">
      <c r="A18" s="3" t="s">
        <v>7</v>
      </c>
      <c r="B18" s="3" t="s">
        <v>19</v>
      </c>
      <c r="C18" s="4">
        <v>16</v>
      </c>
      <c r="D18" s="3" t="s">
        <v>13</v>
      </c>
      <c r="E18" s="5">
        <v>45034.793055555558</v>
      </c>
      <c r="F18" s="4">
        <v>74.130110930000001</v>
      </c>
      <c r="G18" s="3" t="s">
        <v>14</v>
      </c>
      <c r="H18" s="3" t="s">
        <v>50</v>
      </c>
      <c r="I18" s="3" t="s">
        <v>51</v>
      </c>
      <c r="J18" t="s">
        <v>198</v>
      </c>
      <c r="K18" s="3" t="s">
        <v>13</v>
      </c>
      <c r="M18" s="21" t="s">
        <v>178</v>
      </c>
      <c r="N18" s="21" t="s">
        <v>182</v>
      </c>
      <c r="O18" s="20"/>
      <c r="P18" s="24"/>
      <c r="Q18" s="23"/>
      <c r="R18" s="23"/>
    </row>
    <row r="19" spans="1:26" ht="16.05" customHeight="1" x14ac:dyDescent="0.3">
      <c r="A19" s="3" t="s">
        <v>7</v>
      </c>
      <c r="B19" s="3" t="s">
        <v>19</v>
      </c>
      <c r="C19" s="4">
        <v>17</v>
      </c>
      <c r="D19" s="3" t="s">
        <v>10</v>
      </c>
      <c r="E19" s="5">
        <v>45035.109027777777</v>
      </c>
      <c r="F19" s="4">
        <v>45.960668769999998</v>
      </c>
      <c r="G19" s="3" t="s">
        <v>9</v>
      </c>
      <c r="H19" s="3" t="s">
        <v>52</v>
      </c>
      <c r="I19" s="3" t="s">
        <v>53</v>
      </c>
      <c r="J19" s="3" t="s">
        <v>10</v>
      </c>
      <c r="K19" s="2" t="s">
        <v>186</v>
      </c>
      <c r="M19" s="21" t="s">
        <v>178</v>
      </c>
      <c r="N19" s="21" t="s">
        <v>186</v>
      </c>
      <c r="O19" s="20"/>
      <c r="P19" s="24" t="s">
        <v>230</v>
      </c>
      <c r="Q19" s="23" t="s">
        <v>231</v>
      </c>
      <c r="R19" s="23" t="s">
        <v>232</v>
      </c>
    </row>
    <row r="20" spans="1:26" s="25" customFormat="1" ht="15" thickBot="1" x14ac:dyDescent="0.35">
      <c r="I20" s="26"/>
      <c r="K20" s="26"/>
      <c r="M20" s="27"/>
      <c r="N20" s="27"/>
      <c r="O20" s="26"/>
      <c r="P20" s="26"/>
      <c r="Q20" s="26"/>
      <c r="R20" s="26"/>
    </row>
    <row r="21" spans="1:26" x14ac:dyDescent="0.3">
      <c r="I21" s="2" t="s">
        <v>1</v>
      </c>
      <c r="J21" s="63" t="s">
        <v>239</v>
      </c>
      <c r="K21" s="64"/>
      <c r="L21" s="63" t="s">
        <v>243</v>
      </c>
      <c r="M21" s="64"/>
      <c r="N21" s="64"/>
      <c r="O21" s="56" t="s">
        <v>251</v>
      </c>
      <c r="P21" s="57"/>
      <c r="Q21" s="57"/>
      <c r="R21" s="57"/>
      <c r="S21" s="57"/>
      <c r="T21" s="58"/>
    </row>
    <row r="22" spans="1:26" ht="30.9" customHeight="1" x14ac:dyDescent="0.3">
      <c r="J22" s="28" t="s">
        <v>244</v>
      </c>
      <c r="K22" s="2" t="s">
        <v>15</v>
      </c>
      <c r="L22" s="59" t="s">
        <v>244</v>
      </c>
      <c r="M22" s="60"/>
      <c r="N22" s="7" t="s">
        <v>15</v>
      </c>
      <c r="O22" s="34" t="s">
        <v>245</v>
      </c>
      <c r="P22" s="32" t="s">
        <v>246</v>
      </c>
      <c r="Q22" s="32" t="s">
        <v>247</v>
      </c>
      <c r="R22" s="32" t="s">
        <v>248</v>
      </c>
      <c r="S22" s="33" t="s">
        <v>249</v>
      </c>
      <c r="T22" s="35" t="s">
        <v>250</v>
      </c>
      <c r="U22" s="7" t="s">
        <v>266</v>
      </c>
      <c r="V22" s="50" t="s">
        <v>267</v>
      </c>
      <c r="W22" s="50" t="s">
        <v>261</v>
      </c>
      <c r="X22" s="50" t="s">
        <v>262</v>
      </c>
      <c r="Y22" s="50" t="s">
        <v>260</v>
      </c>
      <c r="Z22" s="50" t="s">
        <v>259</v>
      </c>
    </row>
    <row r="23" spans="1:26" x14ac:dyDescent="0.3">
      <c r="I23" s="2">
        <v>0</v>
      </c>
      <c r="J23" s="28">
        <f>IF(J2=N2,1,0)</f>
        <v>0</v>
      </c>
      <c r="K23" s="2">
        <f>IF(K2=M2,1,0)</f>
        <v>0</v>
      </c>
      <c r="L23" s="59">
        <f>IF(ISNUMBER(SEARCH(J2, P2)), 1, 0)+IF(ISNUMBER(SEARCH(J2, Q2)), 1, 0)+IF(ISNUMBER(SEARCH(J2, R2)), 1, 0)</f>
        <v>1</v>
      </c>
      <c r="M23" s="60"/>
      <c r="N23" s="7">
        <f>IF(ISNUMBER(SEARCH(K2, P2)), 1, 0)+IF(ISNUMBER(SEARCH(K2, Q2)), 1, 0)+IF(ISNUMBER(SEARCH(K2, R2)), 1, 0)</f>
        <v>1</v>
      </c>
      <c r="O23" s="36">
        <v>1</v>
      </c>
      <c r="P23" s="2">
        <v>1</v>
      </c>
      <c r="Q23" s="2">
        <v>0</v>
      </c>
      <c r="R23" s="7">
        <v>1</v>
      </c>
      <c r="S23" s="7">
        <v>0</v>
      </c>
      <c r="T23" s="40">
        <f t="shared" ref="T23:T40" si="0">SUM(O23:S23)</f>
        <v>3</v>
      </c>
      <c r="U23" s="7">
        <v>3</v>
      </c>
      <c r="V23">
        <f>SUM(O23,P23,R23,S23)</f>
        <v>3</v>
      </c>
      <c r="W23">
        <f>IF(AND(V23 &gt;= U23, Q23 = 1), 1, 0)</f>
        <v>0</v>
      </c>
      <c r="X23">
        <f t="shared" ref="X23:X39" si="1">IF(OR(AND(V23 &gt;= U23, Q23 = 0), AND(V23 &lt; U23, Q23 = 1)), 1, 0)</f>
        <v>1</v>
      </c>
      <c r="Y23">
        <f>IF(AND(V23 &lt; U23, Q23 = 0), 1, 0)</f>
        <v>0</v>
      </c>
      <c r="Z23">
        <v>0</v>
      </c>
    </row>
    <row r="24" spans="1:26" x14ac:dyDescent="0.3">
      <c r="I24" s="2">
        <v>1</v>
      </c>
      <c r="J24" s="28">
        <f t="shared" ref="J24:J40" si="2">IF(J3=N3,1,0)</f>
        <v>1</v>
      </c>
      <c r="K24" s="2">
        <f t="shared" ref="K24:K40" si="3">IF(K3=M3,1,0)</f>
        <v>0</v>
      </c>
      <c r="L24" s="59">
        <f t="shared" ref="L24:L40" si="4">IF(ISNUMBER(SEARCH(J3, P3)), 1, 0)+IF(ISNUMBER(SEARCH(J3, Q3)), 1, 0)+IF(ISNUMBER(SEARCH(J3, R3)), 1, 0)</f>
        <v>3</v>
      </c>
      <c r="M24" s="60"/>
      <c r="N24" s="7">
        <f t="shared" ref="N24:N40" si="5">IF(ISNUMBER(SEARCH(K3, P3)), 1, 0)+IF(ISNUMBER(SEARCH(K3, Q3)), 1, 0)+IF(ISNUMBER(SEARCH(K3, R3)), 1, 0)</f>
        <v>0</v>
      </c>
      <c r="O24" s="36">
        <v>1</v>
      </c>
      <c r="P24" s="2">
        <v>1</v>
      </c>
      <c r="Q24" s="2">
        <v>1</v>
      </c>
      <c r="R24" s="7">
        <v>0</v>
      </c>
      <c r="S24" s="7">
        <v>0</v>
      </c>
      <c r="T24" s="40">
        <f t="shared" si="0"/>
        <v>3</v>
      </c>
      <c r="U24" s="7">
        <v>3</v>
      </c>
      <c r="V24">
        <f t="shared" ref="V24:V40" si="6">SUM(O24,P24,R24,S24)</f>
        <v>2</v>
      </c>
      <c r="W24">
        <f t="shared" ref="W24:W40" si="7">IF(AND(V24 &gt;= U24, Q24 = 1), 1, 0)</f>
        <v>0</v>
      </c>
      <c r="X24">
        <f t="shared" si="1"/>
        <v>1</v>
      </c>
      <c r="Y24">
        <f t="shared" ref="Y24:Y40" si="8">IF(AND(V24 &lt; U24, Q24 = 0), 1, 0)</f>
        <v>0</v>
      </c>
      <c r="Z24">
        <v>0</v>
      </c>
    </row>
    <row r="25" spans="1:26" x14ac:dyDescent="0.3">
      <c r="I25" s="2">
        <v>2</v>
      </c>
      <c r="J25" s="28">
        <f t="shared" si="2"/>
        <v>0</v>
      </c>
      <c r="K25" s="2">
        <f t="shared" si="3"/>
        <v>0</v>
      </c>
      <c r="L25" s="59">
        <f t="shared" si="4"/>
        <v>0</v>
      </c>
      <c r="M25" s="60"/>
      <c r="N25" s="7">
        <f t="shared" si="5"/>
        <v>0</v>
      </c>
      <c r="O25" s="36">
        <v>1</v>
      </c>
      <c r="P25" s="2">
        <v>1</v>
      </c>
      <c r="Q25" s="2">
        <v>0</v>
      </c>
      <c r="R25" s="7">
        <v>1</v>
      </c>
      <c r="S25" s="7">
        <v>1</v>
      </c>
      <c r="T25" s="40">
        <f t="shared" si="0"/>
        <v>4</v>
      </c>
      <c r="U25" s="7">
        <v>3</v>
      </c>
      <c r="V25">
        <f t="shared" si="6"/>
        <v>4</v>
      </c>
      <c r="W25">
        <f t="shared" si="7"/>
        <v>0</v>
      </c>
      <c r="X25">
        <f t="shared" si="1"/>
        <v>1</v>
      </c>
      <c r="Y25">
        <f t="shared" si="8"/>
        <v>0</v>
      </c>
      <c r="Z25">
        <v>0</v>
      </c>
    </row>
    <row r="26" spans="1:26" x14ac:dyDescent="0.3">
      <c r="I26" s="2">
        <v>3</v>
      </c>
      <c r="J26" s="28">
        <f t="shared" si="2"/>
        <v>1</v>
      </c>
      <c r="K26" s="2">
        <f t="shared" si="3"/>
        <v>1</v>
      </c>
      <c r="L26" s="59">
        <f t="shared" si="4"/>
        <v>0</v>
      </c>
      <c r="M26" s="60"/>
      <c r="N26" s="7">
        <f t="shared" si="5"/>
        <v>0</v>
      </c>
      <c r="O26" s="36">
        <v>1</v>
      </c>
      <c r="P26" s="2">
        <v>1</v>
      </c>
      <c r="Q26" s="2">
        <v>0</v>
      </c>
      <c r="R26" s="7">
        <v>1</v>
      </c>
      <c r="S26" s="7">
        <v>0</v>
      </c>
      <c r="T26" s="40">
        <f t="shared" si="0"/>
        <v>3</v>
      </c>
      <c r="U26" s="7">
        <v>3</v>
      </c>
      <c r="V26">
        <f t="shared" si="6"/>
        <v>3</v>
      </c>
      <c r="W26">
        <f t="shared" si="7"/>
        <v>0</v>
      </c>
      <c r="X26">
        <f t="shared" si="1"/>
        <v>1</v>
      </c>
      <c r="Y26">
        <f t="shared" si="8"/>
        <v>0</v>
      </c>
      <c r="Z26">
        <v>0</v>
      </c>
    </row>
    <row r="27" spans="1:26" x14ac:dyDescent="0.3">
      <c r="I27" s="2">
        <v>4</v>
      </c>
      <c r="J27" s="28">
        <f t="shared" si="2"/>
        <v>1</v>
      </c>
      <c r="K27" s="2">
        <f t="shared" si="3"/>
        <v>0</v>
      </c>
      <c r="L27" s="59">
        <f t="shared" si="4"/>
        <v>3</v>
      </c>
      <c r="M27" s="60"/>
      <c r="N27" s="7">
        <f t="shared" si="5"/>
        <v>0</v>
      </c>
      <c r="O27" s="36">
        <v>1</v>
      </c>
      <c r="P27" s="2">
        <v>1</v>
      </c>
      <c r="Q27" s="2">
        <v>0</v>
      </c>
      <c r="R27" s="7">
        <v>1</v>
      </c>
      <c r="S27" s="7">
        <v>0</v>
      </c>
      <c r="T27" s="40">
        <f t="shared" si="0"/>
        <v>3</v>
      </c>
      <c r="U27" s="7">
        <v>3</v>
      </c>
      <c r="V27">
        <f t="shared" si="6"/>
        <v>3</v>
      </c>
      <c r="W27">
        <f t="shared" si="7"/>
        <v>0</v>
      </c>
      <c r="X27">
        <f t="shared" si="1"/>
        <v>1</v>
      </c>
      <c r="Y27">
        <f t="shared" si="8"/>
        <v>0</v>
      </c>
      <c r="Z27">
        <v>0</v>
      </c>
    </row>
    <row r="28" spans="1:26" x14ac:dyDescent="0.3">
      <c r="I28" s="2">
        <v>5</v>
      </c>
      <c r="J28" s="28">
        <f t="shared" si="2"/>
        <v>0</v>
      </c>
      <c r="K28" s="2">
        <f t="shared" si="3"/>
        <v>0</v>
      </c>
      <c r="L28" s="59">
        <f t="shared" si="4"/>
        <v>0</v>
      </c>
      <c r="M28" s="60"/>
      <c r="N28" s="7">
        <f t="shared" si="5"/>
        <v>0</v>
      </c>
      <c r="O28" s="36">
        <v>1</v>
      </c>
      <c r="P28" s="2">
        <v>1</v>
      </c>
      <c r="Q28" s="2">
        <v>0</v>
      </c>
      <c r="R28" s="7">
        <v>1</v>
      </c>
      <c r="S28" s="7">
        <v>0</v>
      </c>
      <c r="T28" s="40">
        <f t="shared" si="0"/>
        <v>3</v>
      </c>
      <c r="U28" s="7">
        <v>3</v>
      </c>
      <c r="V28">
        <f t="shared" si="6"/>
        <v>3</v>
      </c>
      <c r="W28">
        <f t="shared" si="7"/>
        <v>0</v>
      </c>
      <c r="X28">
        <f t="shared" si="1"/>
        <v>1</v>
      </c>
      <c r="Y28">
        <f t="shared" si="8"/>
        <v>0</v>
      </c>
      <c r="Z28">
        <v>0</v>
      </c>
    </row>
    <row r="29" spans="1:26" x14ac:dyDescent="0.3">
      <c r="I29" s="2">
        <v>6</v>
      </c>
      <c r="J29" s="28">
        <f t="shared" si="2"/>
        <v>0</v>
      </c>
      <c r="K29" s="2">
        <f t="shared" si="3"/>
        <v>0</v>
      </c>
      <c r="L29" s="59">
        <f t="shared" si="4"/>
        <v>0</v>
      </c>
      <c r="M29" s="60"/>
      <c r="N29" s="7">
        <f t="shared" si="5"/>
        <v>0</v>
      </c>
      <c r="O29" s="36">
        <v>1</v>
      </c>
      <c r="P29" s="2">
        <v>1</v>
      </c>
      <c r="Q29" s="2">
        <v>0</v>
      </c>
      <c r="R29" s="7">
        <v>1</v>
      </c>
      <c r="S29" s="7">
        <v>0</v>
      </c>
      <c r="T29" s="40">
        <f t="shared" si="0"/>
        <v>3</v>
      </c>
      <c r="U29" s="7">
        <v>3</v>
      </c>
      <c r="V29">
        <f t="shared" si="6"/>
        <v>3</v>
      </c>
      <c r="W29">
        <f t="shared" si="7"/>
        <v>0</v>
      </c>
      <c r="X29">
        <f t="shared" si="1"/>
        <v>1</v>
      </c>
      <c r="Y29">
        <f t="shared" si="8"/>
        <v>0</v>
      </c>
      <c r="Z29">
        <v>0</v>
      </c>
    </row>
    <row r="30" spans="1:26" x14ac:dyDescent="0.3">
      <c r="I30" s="2">
        <v>7</v>
      </c>
      <c r="J30" s="28">
        <f t="shared" si="2"/>
        <v>1</v>
      </c>
      <c r="K30" s="2">
        <f t="shared" si="3"/>
        <v>0</v>
      </c>
      <c r="L30" s="59">
        <f t="shared" si="4"/>
        <v>0</v>
      </c>
      <c r="M30" s="60"/>
      <c r="N30" s="7">
        <f t="shared" si="5"/>
        <v>0</v>
      </c>
      <c r="O30" s="36">
        <v>1</v>
      </c>
      <c r="P30" s="2">
        <v>1</v>
      </c>
      <c r="Q30" s="2">
        <v>0</v>
      </c>
      <c r="R30" s="7">
        <v>1</v>
      </c>
      <c r="S30" s="7">
        <v>1</v>
      </c>
      <c r="T30" s="40">
        <f t="shared" si="0"/>
        <v>4</v>
      </c>
      <c r="U30" s="7">
        <v>3</v>
      </c>
      <c r="V30">
        <f t="shared" si="6"/>
        <v>4</v>
      </c>
      <c r="W30">
        <f t="shared" si="7"/>
        <v>0</v>
      </c>
      <c r="X30">
        <f t="shared" si="1"/>
        <v>1</v>
      </c>
      <c r="Y30">
        <f t="shared" si="8"/>
        <v>0</v>
      </c>
      <c r="Z30">
        <v>0</v>
      </c>
    </row>
    <row r="31" spans="1:26" x14ac:dyDescent="0.3">
      <c r="I31" s="2">
        <v>8</v>
      </c>
      <c r="J31" s="28">
        <f t="shared" si="2"/>
        <v>1</v>
      </c>
      <c r="K31" s="2">
        <f t="shared" si="3"/>
        <v>1</v>
      </c>
      <c r="L31" s="59">
        <f t="shared" si="4"/>
        <v>0</v>
      </c>
      <c r="M31" s="60"/>
      <c r="N31" s="7">
        <f t="shared" si="5"/>
        <v>1</v>
      </c>
      <c r="O31" s="36">
        <v>1</v>
      </c>
      <c r="P31" s="2">
        <v>1</v>
      </c>
      <c r="Q31" s="2">
        <v>0</v>
      </c>
      <c r="R31" s="7">
        <v>1</v>
      </c>
      <c r="S31" s="7">
        <v>0</v>
      </c>
      <c r="T31" s="40">
        <f t="shared" si="0"/>
        <v>3</v>
      </c>
      <c r="U31" s="7">
        <v>3</v>
      </c>
      <c r="V31">
        <f t="shared" si="6"/>
        <v>3</v>
      </c>
      <c r="W31">
        <f t="shared" si="7"/>
        <v>0</v>
      </c>
      <c r="X31">
        <f t="shared" si="1"/>
        <v>1</v>
      </c>
      <c r="Y31">
        <f t="shared" si="8"/>
        <v>0</v>
      </c>
      <c r="Z31">
        <v>0</v>
      </c>
    </row>
    <row r="32" spans="1:26" x14ac:dyDescent="0.3">
      <c r="I32" s="2">
        <v>9</v>
      </c>
      <c r="J32" s="28">
        <f t="shared" si="2"/>
        <v>1</v>
      </c>
      <c r="K32" s="2">
        <f t="shared" si="3"/>
        <v>0</v>
      </c>
      <c r="L32" s="59">
        <f t="shared" si="4"/>
        <v>0</v>
      </c>
      <c r="M32" s="60"/>
      <c r="N32" s="7">
        <f t="shared" si="5"/>
        <v>0</v>
      </c>
      <c r="O32" s="36">
        <v>1</v>
      </c>
      <c r="P32" s="2">
        <v>0</v>
      </c>
      <c r="Q32" s="2">
        <v>0</v>
      </c>
      <c r="R32" s="7">
        <v>0</v>
      </c>
      <c r="S32" s="7">
        <v>1</v>
      </c>
      <c r="T32" s="40">
        <f t="shared" si="0"/>
        <v>2</v>
      </c>
      <c r="U32" s="7">
        <v>3</v>
      </c>
      <c r="V32">
        <f t="shared" si="6"/>
        <v>2</v>
      </c>
      <c r="W32">
        <f t="shared" si="7"/>
        <v>0</v>
      </c>
      <c r="X32">
        <f t="shared" si="1"/>
        <v>0</v>
      </c>
      <c r="Y32">
        <f t="shared" si="8"/>
        <v>1</v>
      </c>
      <c r="Z32">
        <v>0</v>
      </c>
    </row>
    <row r="33" spans="9:26" x14ac:dyDescent="0.3">
      <c r="I33" s="2">
        <v>10</v>
      </c>
      <c r="J33" s="28">
        <f t="shared" si="2"/>
        <v>0</v>
      </c>
      <c r="K33" s="2">
        <f t="shared" si="3"/>
        <v>0</v>
      </c>
      <c r="L33" s="59">
        <f t="shared" si="4"/>
        <v>0</v>
      </c>
      <c r="M33" s="60"/>
      <c r="N33" s="7">
        <f t="shared" si="5"/>
        <v>0</v>
      </c>
      <c r="O33" s="36">
        <v>1</v>
      </c>
      <c r="P33" s="2">
        <v>1</v>
      </c>
      <c r="Q33" s="2">
        <v>0</v>
      </c>
      <c r="R33" s="7">
        <v>1</v>
      </c>
      <c r="S33" s="7">
        <v>1</v>
      </c>
      <c r="T33" s="40">
        <f t="shared" si="0"/>
        <v>4</v>
      </c>
      <c r="U33" s="7">
        <v>3</v>
      </c>
      <c r="V33">
        <f t="shared" si="6"/>
        <v>4</v>
      </c>
      <c r="W33">
        <f t="shared" si="7"/>
        <v>0</v>
      </c>
      <c r="X33">
        <f t="shared" si="1"/>
        <v>1</v>
      </c>
      <c r="Y33">
        <f t="shared" si="8"/>
        <v>0</v>
      </c>
      <c r="Z33">
        <v>0</v>
      </c>
    </row>
    <row r="34" spans="9:26" x14ac:dyDescent="0.3">
      <c r="I34" s="2">
        <v>11</v>
      </c>
      <c r="J34" s="28">
        <f t="shared" si="2"/>
        <v>0</v>
      </c>
      <c r="K34" s="2">
        <f t="shared" si="3"/>
        <v>0</v>
      </c>
      <c r="L34" s="59">
        <f t="shared" si="4"/>
        <v>1</v>
      </c>
      <c r="M34" s="60"/>
      <c r="N34" s="7">
        <f t="shared" si="5"/>
        <v>0</v>
      </c>
      <c r="O34" s="36">
        <v>1</v>
      </c>
      <c r="P34" s="2">
        <v>1</v>
      </c>
      <c r="Q34" s="2">
        <v>0</v>
      </c>
      <c r="R34" s="7">
        <v>1</v>
      </c>
      <c r="S34" s="7">
        <v>1</v>
      </c>
      <c r="T34" s="40">
        <f t="shared" si="0"/>
        <v>4</v>
      </c>
      <c r="U34" s="7">
        <v>3</v>
      </c>
      <c r="V34">
        <f t="shared" si="6"/>
        <v>4</v>
      </c>
      <c r="W34">
        <f t="shared" si="7"/>
        <v>0</v>
      </c>
      <c r="X34">
        <f t="shared" si="1"/>
        <v>1</v>
      </c>
      <c r="Y34">
        <f t="shared" si="8"/>
        <v>0</v>
      </c>
      <c r="Z34">
        <v>0</v>
      </c>
    </row>
    <row r="35" spans="9:26" x14ac:dyDescent="0.3">
      <c r="I35" s="2">
        <v>12</v>
      </c>
      <c r="J35" s="28">
        <f t="shared" si="2"/>
        <v>0</v>
      </c>
      <c r="K35" s="2">
        <f t="shared" si="3"/>
        <v>0</v>
      </c>
      <c r="L35" s="59">
        <f>IF(ISNUMBER(SEARCH(J14, P14)), 1, 0)+IF(ISNUMBER(SEARCH(J14, Q14)), 1, 0)+IF(ISNUMBER(SEARCH(J14, R14)), 1, 0)</f>
        <v>3</v>
      </c>
      <c r="M35" s="60"/>
      <c r="N35" s="7">
        <f t="shared" si="5"/>
        <v>0</v>
      </c>
      <c r="O35" s="36">
        <v>1</v>
      </c>
      <c r="P35" s="2">
        <v>0</v>
      </c>
      <c r="Q35" s="2">
        <v>0</v>
      </c>
      <c r="R35" s="7">
        <v>1</v>
      </c>
      <c r="S35" s="7">
        <v>1</v>
      </c>
      <c r="T35" s="40">
        <f t="shared" si="0"/>
        <v>3</v>
      </c>
      <c r="U35" s="7">
        <v>3</v>
      </c>
      <c r="V35">
        <f t="shared" si="6"/>
        <v>3</v>
      </c>
      <c r="W35">
        <f t="shared" si="7"/>
        <v>0</v>
      </c>
      <c r="X35">
        <f t="shared" si="1"/>
        <v>1</v>
      </c>
      <c r="Y35">
        <f t="shared" si="8"/>
        <v>0</v>
      </c>
      <c r="Z35">
        <v>0</v>
      </c>
    </row>
    <row r="36" spans="9:26" x14ac:dyDescent="0.3">
      <c r="I36" s="2">
        <v>13</v>
      </c>
      <c r="J36" s="28">
        <f t="shared" si="2"/>
        <v>0</v>
      </c>
      <c r="K36" s="2">
        <f t="shared" si="3"/>
        <v>0</v>
      </c>
      <c r="L36" s="59">
        <f t="shared" si="4"/>
        <v>0</v>
      </c>
      <c r="M36" s="60"/>
      <c r="N36" s="7">
        <f t="shared" si="5"/>
        <v>0</v>
      </c>
      <c r="O36" s="36">
        <v>1</v>
      </c>
      <c r="P36" s="2">
        <v>0</v>
      </c>
      <c r="Q36" s="2">
        <v>0</v>
      </c>
      <c r="R36" s="7">
        <v>1</v>
      </c>
      <c r="S36" s="7">
        <v>1</v>
      </c>
      <c r="T36" s="40">
        <f t="shared" si="0"/>
        <v>3</v>
      </c>
      <c r="U36" s="7">
        <v>3</v>
      </c>
      <c r="V36">
        <f t="shared" si="6"/>
        <v>3</v>
      </c>
      <c r="W36">
        <f t="shared" si="7"/>
        <v>0</v>
      </c>
      <c r="X36">
        <f t="shared" si="1"/>
        <v>1</v>
      </c>
      <c r="Y36">
        <f t="shared" si="8"/>
        <v>0</v>
      </c>
      <c r="Z36">
        <v>0</v>
      </c>
    </row>
    <row r="37" spans="9:26" x14ac:dyDescent="0.3">
      <c r="I37" s="2">
        <v>14</v>
      </c>
      <c r="J37" s="28">
        <f t="shared" si="2"/>
        <v>0</v>
      </c>
      <c r="K37" s="2">
        <f t="shared" si="3"/>
        <v>0</v>
      </c>
      <c r="L37" s="59">
        <f t="shared" si="4"/>
        <v>3</v>
      </c>
      <c r="M37" s="60"/>
      <c r="N37" s="7">
        <f t="shared" si="5"/>
        <v>0</v>
      </c>
      <c r="O37" s="36">
        <v>1</v>
      </c>
      <c r="P37" s="2">
        <v>0</v>
      </c>
      <c r="Q37" s="2">
        <v>0</v>
      </c>
      <c r="R37" s="7">
        <v>1</v>
      </c>
      <c r="S37" s="7">
        <v>1</v>
      </c>
      <c r="T37" s="40">
        <f t="shared" si="0"/>
        <v>3</v>
      </c>
      <c r="U37" s="7">
        <v>3</v>
      </c>
      <c r="V37">
        <f t="shared" si="6"/>
        <v>3</v>
      </c>
      <c r="W37">
        <f t="shared" si="7"/>
        <v>0</v>
      </c>
      <c r="X37">
        <f t="shared" si="1"/>
        <v>1</v>
      </c>
      <c r="Y37">
        <f t="shared" si="8"/>
        <v>0</v>
      </c>
      <c r="Z37">
        <v>0</v>
      </c>
    </row>
    <row r="38" spans="9:26" x14ac:dyDescent="0.3">
      <c r="I38" s="2">
        <v>15</v>
      </c>
      <c r="J38" s="28">
        <f t="shared" si="2"/>
        <v>0</v>
      </c>
      <c r="K38" s="2">
        <f t="shared" si="3"/>
        <v>0</v>
      </c>
      <c r="L38" s="59">
        <f t="shared" si="4"/>
        <v>1</v>
      </c>
      <c r="M38" s="60"/>
      <c r="N38" s="7">
        <f t="shared" si="5"/>
        <v>0</v>
      </c>
      <c r="O38" s="36">
        <v>1</v>
      </c>
      <c r="P38" s="2">
        <v>1</v>
      </c>
      <c r="Q38" s="2">
        <v>0</v>
      </c>
      <c r="R38" s="7">
        <v>1</v>
      </c>
      <c r="S38" s="7">
        <v>1</v>
      </c>
      <c r="T38" s="40">
        <f t="shared" si="0"/>
        <v>4</v>
      </c>
      <c r="U38" s="7">
        <v>3</v>
      </c>
      <c r="V38">
        <f t="shared" si="6"/>
        <v>4</v>
      </c>
      <c r="W38">
        <f t="shared" si="7"/>
        <v>0</v>
      </c>
      <c r="X38">
        <f t="shared" si="1"/>
        <v>1</v>
      </c>
      <c r="Y38">
        <f t="shared" si="8"/>
        <v>0</v>
      </c>
      <c r="Z38">
        <v>0</v>
      </c>
    </row>
    <row r="39" spans="9:26" x14ac:dyDescent="0.3">
      <c r="I39" s="2">
        <v>16</v>
      </c>
      <c r="J39" s="28">
        <f t="shared" si="2"/>
        <v>0</v>
      </c>
      <c r="K39" s="2">
        <f t="shared" si="3"/>
        <v>0</v>
      </c>
      <c r="L39" s="59">
        <f t="shared" si="4"/>
        <v>0</v>
      </c>
      <c r="M39" s="60"/>
      <c r="N39" s="7">
        <f t="shared" si="5"/>
        <v>0</v>
      </c>
      <c r="O39" s="36">
        <v>1</v>
      </c>
      <c r="P39" s="2">
        <v>0</v>
      </c>
      <c r="Q39" s="2">
        <v>0</v>
      </c>
      <c r="R39" s="7">
        <v>1</v>
      </c>
      <c r="S39" s="7">
        <v>1</v>
      </c>
      <c r="T39" s="40">
        <f t="shared" si="0"/>
        <v>3</v>
      </c>
      <c r="U39" s="7">
        <v>3</v>
      </c>
      <c r="V39">
        <f t="shared" si="6"/>
        <v>3</v>
      </c>
      <c r="W39">
        <f t="shared" si="7"/>
        <v>0</v>
      </c>
      <c r="X39">
        <f t="shared" si="1"/>
        <v>1</v>
      </c>
      <c r="Y39">
        <f t="shared" si="8"/>
        <v>0</v>
      </c>
      <c r="Z39">
        <v>0</v>
      </c>
    </row>
    <row r="40" spans="9:26" ht="15" thickBot="1" x14ac:dyDescent="0.35">
      <c r="I40" s="2">
        <v>17</v>
      </c>
      <c r="J40" s="29">
        <f t="shared" si="2"/>
        <v>0</v>
      </c>
      <c r="K40" s="30">
        <f t="shared" si="3"/>
        <v>0</v>
      </c>
      <c r="L40" s="61">
        <f t="shared" si="4"/>
        <v>0</v>
      </c>
      <c r="M40" s="62"/>
      <c r="N40" s="31">
        <f t="shared" si="5"/>
        <v>0</v>
      </c>
      <c r="O40" s="36">
        <v>0</v>
      </c>
      <c r="P40" s="2">
        <v>1</v>
      </c>
      <c r="Q40" s="2">
        <v>0</v>
      </c>
      <c r="R40" s="7">
        <v>1</v>
      </c>
      <c r="S40" s="7">
        <v>1</v>
      </c>
      <c r="T40" s="40">
        <f t="shared" si="0"/>
        <v>3</v>
      </c>
      <c r="U40" s="7">
        <v>3</v>
      </c>
      <c r="V40">
        <f t="shared" si="6"/>
        <v>3</v>
      </c>
      <c r="W40">
        <f t="shared" si="7"/>
        <v>0</v>
      </c>
      <c r="X40">
        <f>IF(OR(AND(V40 &gt;= U40, Q40 = 0), AND(V40 &lt; U40, Q40 = 1)), 1, 0)</f>
        <v>1</v>
      </c>
      <c r="Y40">
        <f t="shared" si="8"/>
        <v>0</v>
      </c>
      <c r="Z40">
        <v>0</v>
      </c>
    </row>
    <row r="41" spans="9:26" x14ac:dyDescent="0.3">
      <c r="L41" s="7"/>
      <c r="O41" s="2"/>
      <c r="W41">
        <f>SUM(W23:W40)</f>
        <v>0</v>
      </c>
      <c r="X41">
        <f>SUM(X23:X40)</f>
        <v>17</v>
      </c>
      <c r="Y41">
        <f>SUM(Y23:Y40)</f>
        <v>1</v>
      </c>
    </row>
    <row r="42" spans="9:26" x14ac:dyDescent="0.3">
      <c r="L42" s="7"/>
      <c r="O42" s="2"/>
      <c r="S42" s="7" t="s">
        <v>252</v>
      </c>
      <c r="T42" s="7">
        <f>AVERAGE(T23:T40)</f>
        <v>3.2222222222222223</v>
      </c>
    </row>
    <row r="43" spans="9:26" s="41" customFormat="1" x14ac:dyDescent="0.3">
      <c r="I43" s="17"/>
      <c r="K43" s="17"/>
      <c r="M43" s="19"/>
      <c r="N43" s="19"/>
      <c r="O43" s="17"/>
      <c r="P43" s="17"/>
      <c r="Q43" s="17"/>
      <c r="R43" s="17"/>
    </row>
    <row r="44" spans="9:26" x14ac:dyDescent="0.3">
      <c r="I44" s="55" t="s">
        <v>263</v>
      </c>
      <c r="J44" s="55"/>
      <c r="K44" s="55"/>
      <c r="L44" s="55"/>
      <c r="M44" s="55" t="s">
        <v>264</v>
      </c>
      <c r="N44" s="55"/>
      <c r="O44" s="55"/>
      <c r="P44" s="55"/>
      <c r="Q44" s="7"/>
      <c r="R44" s="7"/>
    </row>
    <row r="45" spans="9:26" x14ac:dyDescent="0.3">
      <c r="I45" s="2" t="s">
        <v>261</v>
      </c>
      <c r="J45" s="7" t="s">
        <v>262</v>
      </c>
      <c r="K45" s="2" t="s">
        <v>260</v>
      </c>
      <c r="L45" s="7" t="s">
        <v>259</v>
      </c>
      <c r="M45" s="2" t="s">
        <v>261</v>
      </c>
      <c r="N45" s="7" t="s">
        <v>262</v>
      </c>
      <c r="O45" s="2" t="s">
        <v>260</v>
      </c>
      <c r="P45" s="7" t="s">
        <v>259</v>
      </c>
      <c r="Q45" s="7"/>
      <c r="R45" s="7"/>
    </row>
    <row r="46" spans="9:26" x14ac:dyDescent="0.3">
      <c r="I46" s="2">
        <f>IF(AND(J2=N2, K2=M2), 1, 0)</f>
        <v>0</v>
      </c>
      <c r="J46" s="2">
        <f>IF(OR(K2=M2, J2=N2), 1, 0)</f>
        <v>0</v>
      </c>
      <c r="K46" s="2">
        <f>IF(OR(COUNTIF($M$2:$M$19, K2) &gt; 0, COUNTIF($N$2:$N$19, J2) &gt; 0), 1, 0)</f>
        <v>0</v>
      </c>
      <c r="L46" s="2">
        <f>IF(OR(COUNTIF($M$2:$M$19, K2) &gt; 0, COUNTIF($N$2:$N$19, L2) &gt; 0), 1, 0)</f>
        <v>0</v>
      </c>
      <c r="M46" s="45">
        <f>IF(AND(COUNTIF(P2:R2,"*"&amp;J2&amp;"*"), COUNTIF(P2:R2,"*"&amp;K2&amp;"*")), 1, 0)</f>
        <v>1</v>
      </c>
      <c r="N46" s="45">
        <f>IF(OR(COUNTIF(P2:R2,"*"&amp;J2&amp;"*"), COUNTIF(P2:R2,"*"&amp;K2&amp;"*")), 1, 0)-IF(AND(COUNTIF(P2:R2,"*"&amp;J2&amp;"*"), COUNTIF(P2:R2,"*"&amp;K2&amp;"*")), 1, 0)</f>
        <v>0</v>
      </c>
      <c r="O46" s="2">
        <f>IF(AND(NOT(COUNTIF(P2:R2, "*" &amp; J2 &amp; "*")), NOT(COUNTIF(P2:R2, "*" &amp; K2 &amp; "*"))), 1, 0)</f>
        <v>0</v>
      </c>
      <c r="P46" s="2">
        <v>0</v>
      </c>
      <c r="Q46" s="7"/>
      <c r="R46" s="7"/>
    </row>
    <row r="47" spans="9:26" x14ac:dyDescent="0.3">
      <c r="I47" s="2">
        <f t="shared" ref="I47:I63" si="9">IF(AND(J3=N3, K3=M3), 1, 0)</f>
        <v>0</v>
      </c>
      <c r="J47" s="2">
        <f t="shared" ref="J47:J63" si="10">IF(OR(K3=M3, J3=N3), 1, 0)</f>
        <v>1</v>
      </c>
      <c r="K47" s="2">
        <f t="shared" ref="K47:K63" si="11">IF(OR(COUNTIF($M$2:$M$19, K3) &gt; 0, COUNTIF($N$2:$N$19, J3) &gt; 0), 1, 0)</f>
        <v>1</v>
      </c>
      <c r="L47" s="2">
        <f t="shared" ref="L47:L63" si="12">IF(OR(COUNTIF($M$2:$M$19, K3) &gt; 0, COUNTIF($N$2:$N$19, L3) &gt; 0), 1, 0)</f>
        <v>0</v>
      </c>
      <c r="M47" s="45">
        <f t="shared" ref="M47:M63" si="13">IF(AND(COUNTIF(P3:R3,"*"&amp;J3&amp;"*"), COUNTIF(P3:R3,"*"&amp;K3&amp;"*")), 1, 0)</f>
        <v>0</v>
      </c>
      <c r="N47" s="45">
        <f t="shared" ref="N47:N63" si="14">IF(OR(COUNTIF(P3:R3,"*"&amp;J3&amp;"*"), COUNTIF(P3:R3,"*"&amp;K3&amp;"*")), 1, 0)-IF(AND(COUNTIF(P3:R3,"*"&amp;J3&amp;"*"), COUNTIF(P3:R3,"*"&amp;K3&amp;"*")), 1, 0)</f>
        <v>1</v>
      </c>
      <c r="O47" s="2">
        <f t="shared" ref="O47:O63" si="15">IF(AND(NOT(COUNTIF(P3:R3, "*" &amp; J3 &amp; "*")), NOT(COUNTIF(P3:R3, "*" &amp; K3 &amp; "*"))), 1, 0)</f>
        <v>0</v>
      </c>
      <c r="P47" s="2">
        <v>0</v>
      </c>
      <c r="Q47" s="7"/>
      <c r="R47" s="7"/>
    </row>
    <row r="48" spans="9:26" x14ac:dyDescent="0.3">
      <c r="I48" s="2">
        <f t="shared" si="9"/>
        <v>0</v>
      </c>
      <c r="J48" s="2">
        <f t="shared" si="10"/>
        <v>0</v>
      </c>
      <c r="K48" s="2">
        <f t="shared" si="11"/>
        <v>0</v>
      </c>
      <c r="L48" s="2">
        <f t="shared" si="12"/>
        <v>0</v>
      </c>
      <c r="M48" s="45">
        <f t="shared" si="13"/>
        <v>0</v>
      </c>
      <c r="N48" s="45">
        <f t="shared" si="14"/>
        <v>0</v>
      </c>
      <c r="O48" s="2">
        <f t="shared" si="15"/>
        <v>1</v>
      </c>
      <c r="P48" s="2">
        <v>0</v>
      </c>
      <c r="Q48" s="7"/>
      <c r="R48" s="7"/>
    </row>
    <row r="49" spans="9:18" x14ac:dyDescent="0.3">
      <c r="I49" s="2">
        <f t="shared" si="9"/>
        <v>1</v>
      </c>
      <c r="J49" s="2">
        <f t="shared" si="10"/>
        <v>1</v>
      </c>
      <c r="K49" s="2">
        <f t="shared" si="11"/>
        <v>1</v>
      </c>
      <c r="L49" s="2">
        <v>0</v>
      </c>
      <c r="M49" s="45">
        <f t="shared" si="13"/>
        <v>0</v>
      </c>
      <c r="N49" s="45">
        <f t="shared" si="14"/>
        <v>0</v>
      </c>
      <c r="O49" s="2">
        <f t="shared" si="15"/>
        <v>1</v>
      </c>
      <c r="P49" s="2">
        <v>0</v>
      </c>
      <c r="Q49" s="7"/>
      <c r="R49" s="7"/>
    </row>
    <row r="50" spans="9:18" x14ac:dyDescent="0.3">
      <c r="I50" s="2">
        <f t="shared" si="9"/>
        <v>0</v>
      </c>
      <c r="J50" s="2">
        <v>0</v>
      </c>
      <c r="K50" s="2">
        <f t="shared" si="11"/>
        <v>1</v>
      </c>
      <c r="L50" s="2">
        <f t="shared" si="12"/>
        <v>0</v>
      </c>
      <c r="M50" s="45">
        <f t="shared" si="13"/>
        <v>0</v>
      </c>
      <c r="N50" s="45">
        <f t="shared" si="14"/>
        <v>1</v>
      </c>
      <c r="O50" s="2">
        <f t="shared" si="15"/>
        <v>0</v>
      </c>
      <c r="P50" s="2">
        <v>0</v>
      </c>
      <c r="Q50" s="7"/>
      <c r="R50" s="7"/>
    </row>
    <row r="51" spans="9:18" x14ac:dyDescent="0.3">
      <c r="I51" s="2">
        <f t="shared" si="9"/>
        <v>0</v>
      </c>
      <c r="J51" s="2">
        <f t="shared" si="10"/>
        <v>0</v>
      </c>
      <c r="K51" s="2">
        <f t="shared" si="11"/>
        <v>1</v>
      </c>
      <c r="L51" s="2">
        <f t="shared" si="12"/>
        <v>0</v>
      </c>
      <c r="M51" s="45">
        <f t="shared" si="13"/>
        <v>0</v>
      </c>
      <c r="N51" s="45">
        <f t="shared" si="14"/>
        <v>0</v>
      </c>
      <c r="O51" s="2">
        <f t="shared" si="15"/>
        <v>1</v>
      </c>
      <c r="P51" s="2">
        <v>0</v>
      </c>
      <c r="Q51" s="7"/>
      <c r="R51" s="7"/>
    </row>
    <row r="52" spans="9:18" x14ac:dyDescent="0.3">
      <c r="I52" s="2">
        <f t="shared" si="9"/>
        <v>0</v>
      </c>
      <c r="J52" s="2">
        <f t="shared" si="10"/>
        <v>0</v>
      </c>
      <c r="K52" s="2">
        <f t="shared" si="11"/>
        <v>0</v>
      </c>
      <c r="L52" s="2">
        <f t="shared" si="12"/>
        <v>0</v>
      </c>
      <c r="M52" s="45">
        <f t="shared" si="13"/>
        <v>0</v>
      </c>
      <c r="N52" s="45">
        <f t="shared" si="14"/>
        <v>0</v>
      </c>
      <c r="O52" s="2">
        <f t="shared" si="15"/>
        <v>1</v>
      </c>
      <c r="P52" s="2">
        <v>0</v>
      </c>
      <c r="Q52" s="7"/>
      <c r="R52" s="7"/>
    </row>
    <row r="53" spans="9:18" x14ac:dyDescent="0.3">
      <c r="I53" s="2">
        <f t="shared" si="9"/>
        <v>0</v>
      </c>
      <c r="J53" s="2">
        <f t="shared" si="10"/>
        <v>1</v>
      </c>
      <c r="K53" s="2">
        <f t="shared" si="11"/>
        <v>1</v>
      </c>
      <c r="L53" s="2">
        <f t="shared" si="12"/>
        <v>0</v>
      </c>
      <c r="M53" s="45">
        <f t="shared" si="13"/>
        <v>0</v>
      </c>
      <c r="N53" s="45">
        <f t="shared" si="14"/>
        <v>0</v>
      </c>
      <c r="O53" s="2">
        <f t="shared" si="15"/>
        <v>1</v>
      </c>
      <c r="P53" s="2">
        <v>0</v>
      </c>
      <c r="Q53" s="7"/>
      <c r="R53" s="7"/>
    </row>
    <row r="54" spans="9:18" x14ac:dyDescent="0.3">
      <c r="I54" s="2">
        <f t="shared" si="9"/>
        <v>1</v>
      </c>
      <c r="J54" s="2">
        <f t="shared" si="10"/>
        <v>1</v>
      </c>
      <c r="K54" s="2">
        <f t="shared" si="11"/>
        <v>1</v>
      </c>
      <c r="L54" s="2">
        <v>0</v>
      </c>
      <c r="M54" s="45">
        <f t="shared" si="13"/>
        <v>0</v>
      </c>
      <c r="N54" s="45">
        <f t="shared" si="14"/>
        <v>1</v>
      </c>
      <c r="O54" s="2">
        <f t="shared" si="15"/>
        <v>0</v>
      </c>
      <c r="P54" s="2">
        <v>0</v>
      </c>
      <c r="Q54" s="7"/>
      <c r="R54" s="7"/>
    </row>
    <row r="55" spans="9:18" x14ac:dyDescent="0.3">
      <c r="I55" s="2">
        <f t="shared" si="9"/>
        <v>0</v>
      </c>
      <c r="J55" s="2">
        <f t="shared" si="10"/>
        <v>1</v>
      </c>
      <c r="K55" s="2">
        <f t="shared" si="11"/>
        <v>1</v>
      </c>
      <c r="L55" s="2">
        <f t="shared" si="12"/>
        <v>0</v>
      </c>
      <c r="M55" s="45">
        <f t="shared" si="13"/>
        <v>0</v>
      </c>
      <c r="N55" s="45">
        <f t="shared" si="14"/>
        <v>0</v>
      </c>
      <c r="O55" s="2">
        <f t="shared" si="15"/>
        <v>1</v>
      </c>
      <c r="P55" s="2">
        <v>0</v>
      </c>
      <c r="Q55" s="7"/>
      <c r="R55" s="7"/>
    </row>
    <row r="56" spans="9:18" x14ac:dyDescent="0.3">
      <c r="I56" s="2">
        <f t="shared" si="9"/>
        <v>0</v>
      </c>
      <c r="J56" s="2">
        <f t="shared" si="10"/>
        <v>0</v>
      </c>
      <c r="K56" s="2">
        <f t="shared" si="11"/>
        <v>0</v>
      </c>
      <c r="L56" s="2">
        <f t="shared" si="12"/>
        <v>0</v>
      </c>
      <c r="M56" s="45">
        <f t="shared" si="13"/>
        <v>0</v>
      </c>
      <c r="N56" s="45">
        <f t="shared" si="14"/>
        <v>0</v>
      </c>
      <c r="O56" s="2">
        <f t="shared" si="15"/>
        <v>1</v>
      </c>
      <c r="P56" s="2">
        <v>0</v>
      </c>
      <c r="Q56" s="7"/>
      <c r="R56" s="7"/>
    </row>
    <row r="57" spans="9:18" x14ac:dyDescent="0.3">
      <c r="I57" s="2">
        <f t="shared" si="9"/>
        <v>0</v>
      </c>
      <c r="J57" s="2">
        <f t="shared" si="10"/>
        <v>0</v>
      </c>
      <c r="K57" s="2">
        <f t="shared" si="11"/>
        <v>1</v>
      </c>
      <c r="L57" s="2">
        <f t="shared" si="12"/>
        <v>0</v>
      </c>
      <c r="M57" s="45">
        <f t="shared" si="13"/>
        <v>0</v>
      </c>
      <c r="N57" s="45">
        <f t="shared" si="14"/>
        <v>1</v>
      </c>
      <c r="O57" s="2">
        <f t="shared" si="15"/>
        <v>0</v>
      </c>
      <c r="P57" s="2">
        <v>0</v>
      </c>
      <c r="Q57" s="7"/>
      <c r="R57" s="7"/>
    </row>
    <row r="58" spans="9:18" x14ac:dyDescent="0.3">
      <c r="I58" s="2">
        <f t="shared" si="9"/>
        <v>0</v>
      </c>
      <c r="J58" s="2">
        <f t="shared" si="10"/>
        <v>0</v>
      </c>
      <c r="K58" s="2">
        <f t="shared" si="11"/>
        <v>1</v>
      </c>
      <c r="L58" s="2">
        <f t="shared" si="12"/>
        <v>0</v>
      </c>
      <c r="M58" s="45">
        <f t="shared" si="13"/>
        <v>0</v>
      </c>
      <c r="N58" s="45">
        <f t="shared" si="14"/>
        <v>1</v>
      </c>
      <c r="O58" s="2">
        <f t="shared" si="15"/>
        <v>0</v>
      </c>
      <c r="P58" s="2">
        <v>0</v>
      </c>
      <c r="Q58" s="7"/>
      <c r="R58" s="7"/>
    </row>
    <row r="59" spans="9:18" x14ac:dyDescent="0.3">
      <c r="I59" s="2">
        <f t="shared" si="9"/>
        <v>0</v>
      </c>
      <c r="J59" s="2">
        <f t="shared" si="10"/>
        <v>0</v>
      </c>
      <c r="K59" s="2">
        <f t="shared" si="11"/>
        <v>1</v>
      </c>
      <c r="L59" s="2">
        <f t="shared" si="12"/>
        <v>0</v>
      </c>
      <c r="M59" s="45">
        <f t="shared" si="13"/>
        <v>0</v>
      </c>
      <c r="N59" s="45">
        <f t="shared" si="14"/>
        <v>0</v>
      </c>
      <c r="O59" s="2">
        <f t="shared" si="15"/>
        <v>1</v>
      </c>
      <c r="P59" s="2">
        <v>0</v>
      </c>
      <c r="Q59" s="7"/>
      <c r="R59" s="7"/>
    </row>
    <row r="60" spans="9:18" x14ac:dyDescent="0.3">
      <c r="I60" s="2">
        <f t="shared" si="9"/>
        <v>0</v>
      </c>
      <c r="J60" s="2">
        <f t="shared" si="10"/>
        <v>0</v>
      </c>
      <c r="K60" s="2">
        <f t="shared" si="11"/>
        <v>0</v>
      </c>
      <c r="L60" s="2">
        <f t="shared" si="12"/>
        <v>0</v>
      </c>
      <c r="M60" s="45">
        <f t="shared" si="13"/>
        <v>0</v>
      </c>
      <c r="N60" s="45">
        <f t="shared" si="14"/>
        <v>1</v>
      </c>
      <c r="O60" s="2">
        <f t="shared" si="15"/>
        <v>0</v>
      </c>
      <c r="P60" s="2">
        <v>0</v>
      </c>
      <c r="Q60" s="7"/>
      <c r="R60" s="7"/>
    </row>
    <row r="61" spans="9:18" x14ac:dyDescent="0.3">
      <c r="I61" s="2">
        <f t="shared" si="9"/>
        <v>0</v>
      </c>
      <c r="J61" s="2">
        <f t="shared" si="10"/>
        <v>0</v>
      </c>
      <c r="K61" s="2">
        <f t="shared" si="11"/>
        <v>1</v>
      </c>
      <c r="L61" s="2">
        <f t="shared" si="12"/>
        <v>0</v>
      </c>
      <c r="M61" s="45">
        <f t="shared" si="13"/>
        <v>0</v>
      </c>
      <c r="N61" s="45">
        <f t="shared" si="14"/>
        <v>1</v>
      </c>
      <c r="O61" s="2">
        <f t="shared" si="15"/>
        <v>0</v>
      </c>
      <c r="P61" s="2">
        <v>0</v>
      </c>
      <c r="Q61" s="7"/>
      <c r="R61" s="7"/>
    </row>
    <row r="62" spans="9:18" x14ac:dyDescent="0.3">
      <c r="I62" s="2">
        <f t="shared" si="9"/>
        <v>0</v>
      </c>
      <c r="J62" s="2">
        <f t="shared" si="10"/>
        <v>0</v>
      </c>
      <c r="K62" s="2">
        <f t="shared" si="11"/>
        <v>0</v>
      </c>
      <c r="L62" s="2">
        <f t="shared" si="12"/>
        <v>0</v>
      </c>
      <c r="M62" s="45">
        <f t="shared" si="13"/>
        <v>0</v>
      </c>
      <c r="N62" s="45">
        <f t="shared" si="14"/>
        <v>0</v>
      </c>
      <c r="O62" s="2">
        <f t="shared" si="15"/>
        <v>1</v>
      </c>
      <c r="P62" s="2">
        <v>0</v>
      </c>
      <c r="Q62" s="7"/>
      <c r="R62" s="7"/>
    </row>
    <row r="63" spans="9:18" x14ac:dyDescent="0.3">
      <c r="I63" s="2">
        <f t="shared" si="9"/>
        <v>0</v>
      </c>
      <c r="J63" s="2">
        <f t="shared" si="10"/>
        <v>0</v>
      </c>
      <c r="K63" s="2">
        <f t="shared" si="11"/>
        <v>0</v>
      </c>
      <c r="L63" s="2">
        <f t="shared" si="12"/>
        <v>0</v>
      </c>
      <c r="M63" s="45">
        <f t="shared" si="13"/>
        <v>0</v>
      </c>
      <c r="N63" s="45">
        <f t="shared" si="14"/>
        <v>0</v>
      </c>
      <c r="O63" s="2">
        <f t="shared" si="15"/>
        <v>1</v>
      </c>
      <c r="P63" s="2">
        <v>0</v>
      </c>
      <c r="Q63" s="7"/>
      <c r="R63" s="7"/>
    </row>
    <row r="64" spans="9:18" s="49" customFormat="1" x14ac:dyDescent="0.3">
      <c r="I64" s="46">
        <f>SUM(I46:I63)</f>
        <v>2</v>
      </c>
      <c r="J64" s="46">
        <f t="shared" ref="J64:L64" si="16">SUM(J46:J63)</f>
        <v>5</v>
      </c>
      <c r="K64" s="46">
        <f t="shared" si="16"/>
        <v>11</v>
      </c>
      <c r="L64" s="46">
        <f t="shared" si="16"/>
        <v>0</v>
      </c>
      <c r="M64" s="47">
        <f>SUM(M46:M63)</f>
        <v>1</v>
      </c>
      <c r="N64" s="48">
        <f>SUM(N46:N63)</f>
        <v>7</v>
      </c>
      <c r="O64" s="46">
        <f>SUM(O46:O63)</f>
        <v>10</v>
      </c>
      <c r="P64" s="46"/>
      <c r="Q64" s="46"/>
      <c r="R64" s="46"/>
    </row>
    <row r="65" spans="11:15" x14ac:dyDescent="0.3">
      <c r="L65" s="7"/>
      <c r="O65" s="2"/>
    </row>
    <row r="66" spans="11:15" x14ac:dyDescent="0.3">
      <c r="K66" s="2">
        <f>SUM(I64:L64)</f>
        <v>18</v>
      </c>
      <c r="L66" s="7"/>
      <c r="O66" s="2"/>
    </row>
    <row r="67" spans="11:15" x14ac:dyDescent="0.3">
      <c r="L67" s="7"/>
      <c r="O67" s="2"/>
    </row>
    <row r="68" spans="11:15" x14ac:dyDescent="0.3">
      <c r="L68" s="7"/>
      <c r="O68" s="2"/>
    </row>
    <row r="69" spans="11:15" x14ac:dyDescent="0.3">
      <c r="L69" s="7"/>
      <c r="O69" s="2"/>
    </row>
    <row r="70" spans="11:15" x14ac:dyDescent="0.3">
      <c r="L70" s="7"/>
      <c r="O70" s="2"/>
    </row>
    <row r="71" spans="11:15" x14ac:dyDescent="0.3">
      <c r="L71" s="7"/>
      <c r="O71" s="2"/>
    </row>
    <row r="72" spans="11:15" x14ac:dyDescent="0.3">
      <c r="L72" s="7"/>
      <c r="O72" s="2"/>
    </row>
    <row r="73" spans="11:15" x14ac:dyDescent="0.3">
      <c r="L73" s="7"/>
      <c r="O73" s="2"/>
    </row>
    <row r="74" spans="11:15" x14ac:dyDescent="0.3">
      <c r="L74" s="7"/>
      <c r="O74" s="2"/>
    </row>
    <row r="75" spans="11:15" x14ac:dyDescent="0.3">
      <c r="O75" s="2"/>
    </row>
  </sheetData>
  <mergeCells count="24">
    <mergeCell ref="L32:M32"/>
    <mergeCell ref="L33:M33"/>
    <mergeCell ref="L34:M34"/>
    <mergeCell ref="J21:K21"/>
    <mergeCell ref="L21:N21"/>
    <mergeCell ref="L22:M22"/>
    <mergeCell ref="L23:M23"/>
    <mergeCell ref="L24:M24"/>
    <mergeCell ref="I44:L44"/>
    <mergeCell ref="M44:P44"/>
    <mergeCell ref="O21:T21"/>
    <mergeCell ref="L35:M35"/>
    <mergeCell ref="L36:M36"/>
    <mergeCell ref="L37:M37"/>
    <mergeCell ref="L38:M38"/>
    <mergeCell ref="L25:M25"/>
    <mergeCell ref="L26:M26"/>
    <mergeCell ref="L27:M27"/>
    <mergeCell ref="L28:M28"/>
    <mergeCell ref="L39:M39"/>
    <mergeCell ref="L40:M40"/>
    <mergeCell ref="L29:M29"/>
    <mergeCell ref="L30:M30"/>
    <mergeCell ref="L31:M31"/>
  </mergeCells>
  <hyperlinks>
    <hyperlink ref="D10" r:id="rId1" xr:uid="{08F6EE0F-B1AA-4BF1-8DD6-AB4E8460F3B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7309-11C8-4CEF-BAC1-5A5D9F98733E}">
  <dimension ref="A1:Z88"/>
  <sheetViews>
    <sheetView topLeftCell="B22" zoomScale="53" zoomScaleNormal="38" workbookViewId="0">
      <selection activeCell="D70" sqref="D70"/>
    </sheetView>
  </sheetViews>
  <sheetFormatPr defaultRowHeight="15" customHeight="1" x14ac:dyDescent="0.3"/>
  <cols>
    <col min="1" max="1" width="5.6640625" hidden="1" customWidth="1"/>
    <col min="2" max="2" width="15.109375" customWidth="1"/>
    <col min="3" max="3" width="9.6640625" customWidth="1"/>
    <col min="4" max="4" width="11.77734375" customWidth="1"/>
    <col min="5" max="5" width="15.33203125" customWidth="1"/>
    <col min="6" max="6" width="14.6640625" customWidth="1"/>
    <col min="7" max="7" width="18" style="1" customWidth="1"/>
    <col min="8" max="8" width="15.109375" style="2" customWidth="1"/>
    <col min="9" max="9" width="14.33203125" customWidth="1"/>
    <col min="10" max="10" width="18.88671875" customWidth="1"/>
    <col min="11" max="11" width="29.6640625" customWidth="1"/>
    <col min="12" max="12" width="10.88671875" style="15" customWidth="1"/>
    <col min="13" max="13" width="14" customWidth="1"/>
    <col min="14" max="14" width="38.77734375" customWidth="1"/>
  </cols>
  <sheetData>
    <row r="1" spans="1:17" s="19" customFormat="1" ht="15" customHeight="1" x14ac:dyDescent="0.3">
      <c r="A1" s="16" t="s">
        <v>0</v>
      </c>
      <c r="B1" s="16" t="s">
        <v>18</v>
      </c>
      <c r="C1" s="16" t="s">
        <v>1</v>
      </c>
      <c r="D1" s="16" t="s">
        <v>16</v>
      </c>
      <c r="E1" s="16" t="s">
        <v>2</v>
      </c>
      <c r="F1" s="16" t="s">
        <v>3</v>
      </c>
      <c r="G1" s="16" t="s">
        <v>4</v>
      </c>
      <c r="H1" s="16" t="s">
        <v>5</v>
      </c>
      <c r="I1" s="43" t="s">
        <v>6</v>
      </c>
      <c r="J1" s="16" t="s">
        <v>17</v>
      </c>
      <c r="K1" s="16" t="s">
        <v>15</v>
      </c>
      <c r="L1" s="17"/>
      <c r="M1" s="18" t="s">
        <v>221</v>
      </c>
      <c r="N1" s="18" t="s">
        <v>222</v>
      </c>
      <c r="O1" s="22" t="s">
        <v>223</v>
      </c>
      <c r="P1" s="22" t="s">
        <v>224</v>
      </c>
      <c r="Q1" s="22" t="s">
        <v>225</v>
      </c>
    </row>
    <row r="2" spans="1:17" ht="15" customHeight="1" x14ac:dyDescent="0.3">
      <c r="A2" s="3" t="s">
        <v>7</v>
      </c>
      <c r="B2" s="3" t="s">
        <v>115</v>
      </c>
      <c r="C2" s="4">
        <v>0</v>
      </c>
      <c r="D2" t="s">
        <v>11</v>
      </c>
      <c r="E2" s="5">
        <v>45034.938888888886</v>
      </c>
      <c r="F2" s="4">
        <v>50.408475430000003</v>
      </c>
      <c r="G2" s="3" t="s">
        <v>9</v>
      </c>
      <c r="H2" s="3" t="s">
        <v>116</v>
      </c>
      <c r="I2" s="44" t="s">
        <v>269</v>
      </c>
      <c r="J2" t="s">
        <v>11</v>
      </c>
      <c r="K2" t="s">
        <v>178</v>
      </c>
      <c r="M2" t="s">
        <v>178</v>
      </c>
      <c r="N2" t="s">
        <v>11</v>
      </c>
      <c r="O2" t="s">
        <v>226</v>
      </c>
    </row>
    <row r="3" spans="1:17" ht="15" customHeight="1" x14ac:dyDescent="0.3">
      <c r="A3" s="3" t="s">
        <v>7</v>
      </c>
      <c r="B3" s="3" t="s">
        <v>115</v>
      </c>
      <c r="C3" s="4">
        <v>1</v>
      </c>
      <c r="D3" s="3" t="s">
        <v>10</v>
      </c>
      <c r="E3" s="5">
        <v>45035.272222222222</v>
      </c>
      <c r="F3" s="4">
        <v>53.373679869999997</v>
      </c>
      <c r="G3" s="3" t="s">
        <v>9</v>
      </c>
      <c r="H3" s="3" t="s">
        <v>117</v>
      </c>
      <c r="I3" s="44" t="s">
        <v>118</v>
      </c>
      <c r="J3" s="3" t="s">
        <v>10</v>
      </c>
      <c r="K3" s="3" t="s">
        <v>10</v>
      </c>
      <c r="M3" t="s">
        <v>178</v>
      </c>
      <c r="N3" t="s">
        <v>180</v>
      </c>
      <c r="O3" t="s">
        <v>227</v>
      </c>
      <c r="P3" t="s">
        <v>228</v>
      </c>
      <c r="Q3" t="s">
        <v>229</v>
      </c>
    </row>
    <row r="4" spans="1:17" ht="15" customHeight="1" x14ac:dyDescent="0.3">
      <c r="A4" s="3" t="s">
        <v>7</v>
      </c>
      <c r="B4" s="3" t="s">
        <v>115</v>
      </c>
      <c r="C4" s="4">
        <v>2</v>
      </c>
      <c r="D4" s="3" t="s">
        <v>11</v>
      </c>
      <c r="E4" s="5">
        <v>45034.876388888886</v>
      </c>
      <c r="F4" s="4">
        <v>59.304088739999997</v>
      </c>
      <c r="G4" s="3" t="s">
        <v>9</v>
      </c>
      <c r="H4" s="3" t="s">
        <v>119</v>
      </c>
      <c r="I4" s="44" t="s">
        <v>120</v>
      </c>
      <c r="J4" s="3" t="s">
        <v>11</v>
      </c>
      <c r="K4" s="3" t="s">
        <v>8</v>
      </c>
      <c r="M4" t="s">
        <v>178</v>
      </c>
      <c r="N4" t="s">
        <v>182</v>
      </c>
    </row>
    <row r="5" spans="1:17" ht="15" customHeight="1" x14ac:dyDescent="0.3">
      <c r="A5" s="3" t="s">
        <v>7</v>
      </c>
      <c r="B5" s="3" t="s">
        <v>115</v>
      </c>
      <c r="C5" s="4">
        <v>3</v>
      </c>
      <c r="D5" s="3" t="s">
        <v>10</v>
      </c>
      <c r="E5" s="5">
        <v>45035.150694444441</v>
      </c>
      <c r="F5" s="4">
        <v>59.304088739999997</v>
      </c>
      <c r="G5" s="3" t="s">
        <v>9</v>
      </c>
      <c r="H5" s="3" t="s">
        <v>121</v>
      </c>
      <c r="I5" s="44" t="s">
        <v>122</v>
      </c>
      <c r="J5" s="3" t="s">
        <v>10</v>
      </c>
      <c r="K5" t="s">
        <v>268</v>
      </c>
      <c r="M5" t="s">
        <v>178</v>
      </c>
      <c r="N5" t="s">
        <v>182</v>
      </c>
    </row>
    <row r="6" spans="1:17" ht="15" customHeight="1" x14ac:dyDescent="0.3">
      <c r="A6" s="3" t="s">
        <v>7</v>
      </c>
      <c r="B6" s="3" t="s">
        <v>115</v>
      </c>
      <c r="C6" s="4">
        <v>4</v>
      </c>
      <c r="D6" s="3" t="s">
        <v>10</v>
      </c>
      <c r="E6" s="5">
        <v>45035.171527777777</v>
      </c>
      <c r="F6" s="4">
        <v>54.85628208</v>
      </c>
      <c r="G6" s="3" t="s">
        <v>9</v>
      </c>
      <c r="H6" s="3" t="s">
        <v>123</v>
      </c>
      <c r="I6" s="44" t="s">
        <v>124</v>
      </c>
      <c r="J6" s="3" t="s">
        <v>10</v>
      </c>
      <c r="K6" s="3" t="s">
        <v>186</v>
      </c>
      <c r="M6" t="s">
        <v>178</v>
      </c>
      <c r="N6" t="s">
        <v>182</v>
      </c>
      <c r="O6" t="s">
        <v>230</v>
      </c>
      <c r="P6" t="s">
        <v>231</v>
      </c>
      <c r="Q6" t="s">
        <v>232</v>
      </c>
    </row>
    <row r="7" spans="1:17" ht="15" customHeight="1" x14ac:dyDescent="0.3">
      <c r="A7" s="3" t="s">
        <v>7</v>
      </c>
      <c r="B7" s="3" t="s">
        <v>115</v>
      </c>
      <c r="C7" s="4">
        <v>5</v>
      </c>
      <c r="D7" s="3" t="s">
        <v>10</v>
      </c>
      <c r="E7" s="5">
        <v>45034.973611111112</v>
      </c>
      <c r="F7" s="4">
        <v>126.0211886</v>
      </c>
      <c r="G7" s="3" t="s">
        <v>9</v>
      </c>
      <c r="H7" s="3" t="s">
        <v>125</v>
      </c>
      <c r="I7" s="44" t="s">
        <v>126</v>
      </c>
      <c r="J7" s="3" t="s">
        <v>10</v>
      </c>
      <c r="K7" s="3" t="s">
        <v>10</v>
      </c>
      <c r="M7" t="s">
        <v>178</v>
      </c>
      <c r="N7" t="s">
        <v>180</v>
      </c>
    </row>
    <row r="8" spans="1:17" ht="15" customHeight="1" x14ac:dyDescent="0.3">
      <c r="A8" s="3" t="s">
        <v>7</v>
      </c>
      <c r="B8" s="3" t="s">
        <v>115</v>
      </c>
      <c r="C8" s="4">
        <v>6</v>
      </c>
      <c r="D8" s="3" t="s">
        <v>11</v>
      </c>
      <c r="E8" s="5">
        <v>45035.234027777777</v>
      </c>
      <c r="F8" s="4">
        <v>93.403939769999994</v>
      </c>
      <c r="G8" s="3" t="s">
        <v>9</v>
      </c>
      <c r="H8" s="3" t="s">
        <v>127</v>
      </c>
      <c r="I8" s="44" t="s">
        <v>128</v>
      </c>
      <c r="J8" s="3" t="s">
        <v>11</v>
      </c>
      <c r="K8" t="s">
        <v>178</v>
      </c>
      <c r="M8" t="s">
        <v>178</v>
      </c>
      <c r="N8" t="s">
        <v>11</v>
      </c>
      <c r="O8" t="s">
        <v>233</v>
      </c>
      <c r="P8" t="s">
        <v>226</v>
      </c>
      <c r="Q8" t="s">
        <v>234</v>
      </c>
    </row>
    <row r="9" spans="1:17" ht="15" customHeight="1" x14ac:dyDescent="0.3">
      <c r="A9" s="3" t="s">
        <v>7</v>
      </c>
      <c r="B9" s="3" t="s">
        <v>115</v>
      </c>
      <c r="C9" s="4">
        <v>7</v>
      </c>
      <c r="D9" s="3" t="s">
        <v>10</v>
      </c>
      <c r="E9" s="5">
        <v>45034.997916666667</v>
      </c>
      <c r="F9" s="4">
        <v>48.925873209999999</v>
      </c>
      <c r="G9" s="3" t="s">
        <v>9</v>
      </c>
      <c r="H9" s="3" t="s">
        <v>129</v>
      </c>
      <c r="I9" s="44" t="s">
        <v>130</v>
      </c>
      <c r="J9" s="3" t="s">
        <v>10</v>
      </c>
      <c r="K9" s="3" t="s">
        <v>186</v>
      </c>
      <c r="M9" t="s">
        <v>178</v>
      </c>
      <c r="N9" t="s">
        <v>180</v>
      </c>
    </row>
    <row r="10" spans="1:17" ht="15" customHeight="1" x14ac:dyDescent="0.3">
      <c r="A10" s="3" t="s">
        <v>7</v>
      </c>
      <c r="B10" s="3" t="s">
        <v>115</v>
      </c>
      <c r="C10" s="4">
        <v>8</v>
      </c>
      <c r="D10" s="6" t="s">
        <v>12</v>
      </c>
      <c r="E10" s="5">
        <v>45035.296527777777</v>
      </c>
      <c r="F10" s="4">
        <v>48.925873209999999</v>
      </c>
      <c r="G10" s="3" t="s">
        <v>9</v>
      </c>
      <c r="H10" s="3" t="s">
        <v>131</v>
      </c>
      <c r="I10" s="44" t="s">
        <v>132</v>
      </c>
      <c r="J10" s="6" t="s">
        <v>12</v>
      </c>
      <c r="K10" s="3" t="s">
        <v>178</v>
      </c>
      <c r="M10" t="s">
        <v>178</v>
      </c>
      <c r="N10" t="s">
        <v>180</v>
      </c>
      <c r="O10" t="s">
        <v>235</v>
      </c>
    </row>
    <row r="11" spans="1:17" ht="15" customHeight="1" x14ac:dyDescent="0.3">
      <c r="A11" s="3" t="s">
        <v>7</v>
      </c>
      <c r="B11" s="3" t="s">
        <v>115</v>
      </c>
      <c r="C11" s="4">
        <v>9</v>
      </c>
      <c r="D11" s="3" t="s">
        <v>11</v>
      </c>
      <c r="E11" s="5">
        <v>45034.855555555558</v>
      </c>
      <c r="F11" s="4">
        <v>72.647508709999997</v>
      </c>
      <c r="G11" s="3" t="s">
        <v>9</v>
      </c>
      <c r="H11" s="3" t="s">
        <v>133</v>
      </c>
      <c r="I11" s="44" t="s">
        <v>134</v>
      </c>
      <c r="J11" s="3" t="s">
        <v>11</v>
      </c>
      <c r="K11" s="3" t="s">
        <v>8</v>
      </c>
      <c r="M11" t="s">
        <v>178</v>
      </c>
      <c r="N11" t="s">
        <v>182</v>
      </c>
    </row>
    <row r="12" spans="1:17" ht="15" customHeight="1" x14ac:dyDescent="0.3">
      <c r="A12" s="3" t="s">
        <v>7</v>
      </c>
      <c r="B12" s="3" t="s">
        <v>115</v>
      </c>
      <c r="C12" s="4">
        <v>10</v>
      </c>
      <c r="D12" s="3" t="s">
        <v>10</v>
      </c>
      <c r="E12" s="5">
        <v>45035.129861111112</v>
      </c>
      <c r="F12" s="4">
        <v>34.099851030000004</v>
      </c>
      <c r="G12" s="3" t="s">
        <v>9</v>
      </c>
      <c r="H12" s="3" t="s">
        <v>135</v>
      </c>
      <c r="I12" s="44" t="s">
        <v>136</v>
      </c>
      <c r="J12" s="3" t="s">
        <v>10</v>
      </c>
      <c r="K12" s="3" t="s">
        <v>186</v>
      </c>
      <c r="M12" t="s">
        <v>178</v>
      </c>
      <c r="N12" t="s">
        <v>186</v>
      </c>
      <c r="O12" t="s">
        <v>227</v>
      </c>
      <c r="P12" t="s">
        <v>228</v>
      </c>
      <c r="Q12" t="s">
        <v>229</v>
      </c>
    </row>
    <row r="13" spans="1:17" ht="15" customHeight="1" x14ac:dyDescent="0.3">
      <c r="A13" s="3" t="s">
        <v>7</v>
      </c>
      <c r="B13" s="3" t="s">
        <v>115</v>
      </c>
      <c r="C13" s="4">
        <v>11</v>
      </c>
      <c r="D13" s="3" t="s">
        <v>11</v>
      </c>
      <c r="E13" s="5">
        <v>45034.834722222222</v>
      </c>
      <c r="F13" s="4">
        <v>63.751895400000002</v>
      </c>
      <c r="G13" s="3" t="s">
        <v>9</v>
      </c>
      <c r="H13" s="3" t="s">
        <v>137</v>
      </c>
      <c r="I13" s="44" t="s">
        <v>138</v>
      </c>
      <c r="J13" s="3" t="s">
        <v>11</v>
      </c>
      <c r="K13" s="3" t="s">
        <v>8</v>
      </c>
      <c r="M13" t="s">
        <v>178</v>
      </c>
      <c r="N13" t="s">
        <v>186</v>
      </c>
      <c r="O13" t="s">
        <v>230</v>
      </c>
      <c r="P13" t="s">
        <v>231</v>
      </c>
      <c r="Q13" t="s">
        <v>232</v>
      </c>
    </row>
    <row r="14" spans="1:17" ht="15" customHeight="1" x14ac:dyDescent="0.3">
      <c r="A14" s="3" t="s">
        <v>7</v>
      </c>
      <c r="B14" s="3" t="s">
        <v>115</v>
      </c>
      <c r="C14" s="4">
        <v>12</v>
      </c>
      <c r="D14" s="3" t="s">
        <v>11</v>
      </c>
      <c r="E14" s="5">
        <v>45035.088194444441</v>
      </c>
      <c r="F14" s="4">
        <v>154.19063070000001</v>
      </c>
      <c r="G14" s="3" t="s">
        <v>9</v>
      </c>
      <c r="H14" s="3" t="s">
        <v>139</v>
      </c>
      <c r="I14" s="44" t="s">
        <v>140</v>
      </c>
      <c r="J14" s="3" t="s">
        <v>11</v>
      </c>
      <c r="K14" s="3" t="s">
        <v>180</v>
      </c>
      <c r="M14" t="s">
        <v>178</v>
      </c>
      <c r="N14" t="s">
        <v>182</v>
      </c>
      <c r="O14" t="s">
        <v>233</v>
      </c>
      <c r="P14" t="s">
        <v>226</v>
      </c>
      <c r="Q14" t="s">
        <v>234</v>
      </c>
    </row>
    <row r="15" spans="1:17" ht="15" customHeight="1" x14ac:dyDescent="0.3">
      <c r="A15" s="3" t="s">
        <v>7</v>
      </c>
      <c r="B15" s="3" t="s">
        <v>115</v>
      </c>
      <c r="C15" s="4">
        <v>13</v>
      </c>
      <c r="D15" s="3" t="s">
        <v>11</v>
      </c>
      <c r="E15" s="5">
        <v>45035.088194444441</v>
      </c>
      <c r="F15" s="4">
        <v>154.19063070000001</v>
      </c>
      <c r="G15" s="3" t="s">
        <v>9</v>
      </c>
      <c r="H15" s="3" t="s">
        <v>139</v>
      </c>
      <c r="I15" s="44" t="s">
        <v>141</v>
      </c>
      <c r="J15" s="3" t="s">
        <v>11</v>
      </c>
      <c r="K15" s="3" t="s">
        <v>11</v>
      </c>
      <c r="M15" t="s">
        <v>178</v>
      </c>
      <c r="N15" t="s">
        <v>186</v>
      </c>
    </row>
    <row r="16" spans="1:17" ht="15" customHeight="1" x14ac:dyDescent="0.3">
      <c r="A16" s="3" t="s">
        <v>7</v>
      </c>
      <c r="B16" s="3" t="s">
        <v>115</v>
      </c>
      <c r="C16" s="4">
        <v>14</v>
      </c>
      <c r="D16" s="3" t="s">
        <v>13</v>
      </c>
      <c r="E16" s="5">
        <v>45034.727083333331</v>
      </c>
      <c r="F16" s="4">
        <v>37.065055460000004</v>
      </c>
      <c r="G16" s="3" t="s">
        <v>14</v>
      </c>
      <c r="H16" s="3" t="s">
        <v>142</v>
      </c>
      <c r="I16" s="44" t="s">
        <v>143</v>
      </c>
      <c r="J16" s="3" t="s">
        <v>13</v>
      </c>
      <c r="K16" s="3" t="s">
        <v>13</v>
      </c>
      <c r="M16" t="s">
        <v>178</v>
      </c>
      <c r="N16" t="s">
        <v>180</v>
      </c>
      <c r="O16" t="s">
        <v>236</v>
      </c>
      <c r="P16" t="s">
        <v>237</v>
      </c>
      <c r="Q16" t="s">
        <v>238</v>
      </c>
    </row>
    <row r="17" spans="1:26" ht="15" customHeight="1" x14ac:dyDescent="0.3">
      <c r="A17" s="3" t="s">
        <v>7</v>
      </c>
      <c r="B17" s="3" t="s">
        <v>115</v>
      </c>
      <c r="C17" s="4">
        <v>15</v>
      </c>
      <c r="D17" s="3" t="s">
        <v>8</v>
      </c>
      <c r="E17" s="5">
        <v>45035.022222222222</v>
      </c>
      <c r="F17" s="4">
        <v>56.338884299999997</v>
      </c>
      <c r="G17" s="3" t="s">
        <v>9</v>
      </c>
      <c r="H17" s="3" t="s">
        <v>144</v>
      </c>
      <c r="I17" s="44" t="s">
        <v>145</v>
      </c>
      <c r="J17" t="s">
        <v>11</v>
      </c>
      <c r="K17" s="3" t="s">
        <v>178</v>
      </c>
      <c r="M17" t="s">
        <v>178</v>
      </c>
      <c r="N17" t="s">
        <v>180</v>
      </c>
      <c r="O17" t="s">
        <v>226</v>
      </c>
    </row>
    <row r="18" spans="1:26" ht="15" customHeight="1" x14ac:dyDescent="0.3">
      <c r="A18" s="3" t="s">
        <v>7</v>
      </c>
      <c r="B18" s="3" t="s">
        <v>115</v>
      </c>
      <c r="C18" s="4">
        <v>16</v>
      </c>
      <c r="D18" s="3" t="s">
        <v>13</v>
      </c>
      <c r="E18" s="5">
        <v>45034.793055555558</v>
      </c>
      <c r="F18" s="4">
        <v>74.130110930000001</v>
      </c>
      <c r="G18" s="3" t="s">
        <v>14</v>
      </c>
      <c r="H18" s="3" t="s">
        <v>146</v>
      </c>
      <c r="I18" s="44" t="s">
        <v>147</v>
      </c>
      <c r="J18" s="3" t="s">
        <v>198</v>
      </c>
      <c r="K18" s="11" t="s">
        <v>13</v>
      </c>
      <c r="M18" t="s">
        <v>178</v>
      </c>
      <c r="N18" t="s">
        <v>182</v>
      </c>
    </row>
    <row r="19" spans="1:26" ht="15" customHeight="1" x14ac:dyDescent="0.3">
      <c r="A19" s="3" t="s">
        <v>7</v>
      </c>
      <c r="B19" s="3" t="s">
        <v>115</v>
      </c>
      <c r="C19" s="4">
        <v>17</v>
      </c>
      <c r="D19" s="3" t="s">
        <v>10</v>
      </c>
      <c r="E19" s="5">
        <v>45035.109027777777</v>
      </c>
      <c r="F19" s="4">
        <v>45.960668769999998</v>
      </c>
      <c r="G19" s="3" t="s">
        <v>9</v>
      </c>
      <c r="H19" s="3" t="s">
        <v>148</v>
      </c>
      <c r="I19" s="44" t="s">
        <v>149</v>
      </c>
      <c r="J19" s="3" t="s">
        <v>10</v>
      </c>
      <c r="K19" s="3" t="s">
        <v>10</v>
      </c>
      <c r="M19" t="s">
        <v>178</v>
      </c>
      <c r="N19" t="s">
        <v>186</v>
      </c>
      <c r="O19" t="s">
        <v>230</v>
      </c>
      <c r="P19" t="s">
        <v>231</v>
      </c>
      <c r="Q19" t="s">
        <v>232</v>
      </c>
    </row>
    <row r="20" spans="1:26" s="27" customFormat="1" ht="15" customHeight="1" thickBot="1" x14ac:dyDescent="0.35">
      <c r="G20" s="39"/>
      <c r="H20" s="26"/>
      <c r="L20" s="25"/>
    </row>
    <row r="21" spans="1:26" ht="15" customHeight="1" x14ac:dyDescent="0.3">
      <c r="I21" s="2" t="s">
        <v>1</v>
      </c>
      <c r="J21" s="63" t="s">
        <v>239</v>
      </c>
      <c r="K21" s="64"/>
      <c r="L21" s="63" t="s">
        <v>243</v>
      </c>
      <c r="M21" s="64"/>
      <c r="N21" s="64"/>
      <c r="O21" s="56" t="s">
        <v>251</v>
      </c>
      <c r="P21" s="57"/>
      <c r="Q21" s="57"/>
      <c r="R21" s="57"/>
      <c r="S21" s="57"/>
      <c r="T21" s="58"/>
    </row>
    <row r="22" spans="1:26" ht="15" customHeight="1" x14ac:dyDescent="0.3">
      <c r="I22" s="2"/>
      <c r="J22" s="28" t="s">
        <v>244</v>
      </c>
      <c r="K22" s="2" t="s">
        <v>15</v>
      </c>
      <c r="L22" s="59" t="s">
        <v>244</v>
      </c>
      <c r="M22" s="60"/>
      <c r="N22" s="7" t="s">
        <v>15</v>
      </c>
      <c r="O22" s="34" t="s">
        <v>245</v>
      </c>
      <c r="P22" s="32" t="s">
        <v>246</v>
      </c>
      <c r="Q22" s="32" t="s">
        <v>247</v>
      </c>
      <c r="R22" s="32" t="s">
        <v>248</v>
      </c>
      <c r="S22" s="33" t="s">
        <v>249</v>
      </c>
      <c r="T22" s="35" t="s">
        <v>250</v>
      </c>
      <c r="U22" s="51" t="s">
        <v>266</v>
      </c>
      <c r="V22" s="50" t="s">
        <v>267</v>
      </c>
      <c r="W22" s="50" t="s">
        <v>261</v>
      </c>
      <c r="X22" s="50" t="s">
        <v>262</v>
      </c>
      <c r="Y22" s="50" t="s">
        <v>260</v>
      </c>
      <c r="Z22" s="50" t="s">
        <v>259</v>
      </c>
    </row>
    <row r="23" spans="1:26" ht="15" customHeight="1" x14ac:dyDescent="0.3">
      <c r="I23" s="2">
        <v>0</v>
      </c>
      <c r="J23" s="28">
        <f>IF(J2=N2,1,0)</f>
        <v>1</v>
      </c>
      <c r="K23" s="2">
        <f>IF(K2=M2,1,0)</f>
        <v>1</v>
      </c>
      <c r="L23" s="59">
        <v>0</v>
      </c>
      <c r="M23" s="60"/>
      <c r="N23" s="7">
        <v>1</v>
      </c>
      <c r="O23" s="36">
        <v>1</v>
      </c>
      <c r="P23" s="2">
        <v>0</v>
      </c>
      <c r="Q23" s="2">
        <v>0</v>
      </c>
      <c r="R23" s="7">
        <v>1</v>
      </c>
      <c r="S23" s="7">
        <v>0</v>
      </c>
      <c r="T23" s="40">
        <f t="shared" ref="T23:T40" si="0">SUM(O23:S23)</f>
        <v>2</v>
      </c>
      <c r="U23">
        <v>3</v>
      </c>
      <c r="V23">
        <f>SUM(O23,P23,R23,S23)</f>
        <v>2</v>
      </c>
      <c r="W23">
        <f>IF(AND(V23 &gt;= U23, Q23 = 1), 1, 0)</f>
        <v>0</v>
      </c>
      <c r="X23">
        <f t="shared" ref="X23:X39" si="1">IF(OR(AND(V23 &gt;= U23, Q23 = 0), AND(V23 &lt; U23, Q23 = 1)), 1, 0)</f>
        <v>0</v>
      </c>
      <c r="Y23">
        <f>IF(AND(V23 &lt; U23, Q23 = 0), 1, 0)</f>
        <v>1</v>
      </c>
      <c r="Z23">
        <v>0</v>
      </c>
    </row>
    <row r="24" spans="1:26" ht="15" customHeight="1" x14ac:dyDescent="0.3">
      <c r="I24" s="2">
        <v>1</v>
      </c>
      <c r="J24" s="28">
        <f t="shared" ref="J24:J40" si="2">IF(J3=N3,1,0)</f>
        <v>0</v>
      </c>
      <c r="K24" s="2">
        <f t="shared" ref="K24:K40" si="3">IF(K3=M3,1,0)</f>
        <v>0</v>
      </c>
      <c r="L24" s="59">
        <f>IF(ISNUMBER(SEARCH(J3, P3)), 1, 0)+IF(ISNUMBER(SEARCH(J3, Q3)), 1, 0)+IF(ISNUMBER(SEARCH(J3, R3)), 1, 0)</f>
        <v>0</v>
      </c>
      <c r="M24" s="60"/>
      <c r="N24" s="7">
        <v>0</v>
      </c>
      <c r="O24" s="36">
        <v>1</v>
      </c>
      <c r="P24" s="2">
        <v>0</v>
      </c>
      <c r="Q24" s="2">
        <v>0</v>
      </c>
      <c r="R24" s="7">
        <v>1</v>
      </c>
      <c r="S24" s="7">
        <v>0</v>
      </c>
      <c r="T24" s="40">
        <f t="shared" si="0"/>
        <v>2</v>
      </c>
      <c r="U24">
        <v>3</v>
      </c>
      <c r="V24">
        <f t="shared" ref="V24:V40" si="4">SUM(O24,P24,R24,S24)</f>
        <v>2</v>
      </c>
      <c r="W24">
        <f t="shared" ref="W24:W40" si="5">IF(AND(V24 &gt;= U24, Q24 = 1), 1, 0)</f>
        <v>0</v>
      </c>
      <c r="X24">
        <f t="shared" si="1"/>
        <v>0</v>
      </c>
      <c r="Y24">
        <f t="shared" ref="Y24:Y40" si="6">IF(AND(V24 &lt; U24, Q24 = 0), 1, 0)</f>
        <v>1</v>
      </c>
      <c r="Z24">
        <v>0</v>
      </c>
    </row>
    <row r="25" spans="1:26" ht="15" customHeight="1" x14ac:dyDescent="0.3">
      <c r="I25" s="2">
        <v>2</v>
      </c>
      <c r="J25" s="28">
        <f t="shared" si="2"/>
        <v>0</v>
      </c>
      <c r="K25" s="2">
        <f t="shared" si="3"/>
        <v>0</v>
      </c>
      <c r="L25" s="59">
        <f>IF(ISNUMBER(SEARCH(J4, P4)), 1, 0)+IF(ISNUMBER(SEARCH(J4, Q4)), 1, 0)+IF(ISNUMBER(SEARCH(J4, R4)), 1, 0)</f>
        <v>0</v>
      </c>
      <c r="M25" s="60"/>
      <c r="N25" s="7">
        <v>0</v>
      </c>
      <c r="O25" s="36">
        <v>1</v>
      </c>
      <c r="P25" s="2">
        <v>0</v>
      </c>
      <c r="Q25" s="2">
        <v>0</v>
      </c>
      <c r="R25" s="7">
        <v>1</v>
      </c>
      <c r="S25" s="7">
        <v>1</v>
      </c>
      <c r="T25" s="40">
        <f t="shared" si="0"/>
        <v>3</v>
      </c>
      <c r="U25">
        <v>3</v>
      </c>
      <c r="V25">
        <f t="shared" si="4"/>
        <v>3</v>
      </c>
      <c r="W25">
        <f t="shared" si="5"/>
        <v>0</v>
      </c>
      <c r="X25">
        <f t="shared" si="1"/>
        <v>1</v>
      </c>
      <c r="Y25">
        <f t="shared" si="6"/>
        <v>0</v>
      </c>
      <c r="Z25">
        <v>0</v>
      </c>
    </row>
    <row r="26" spans="1:26" ht="15" customHeight="1" x14ac:dyDescent="0.3">
      <c r="I26" s="2">
        <v>3</v>
      </c>
      <c r="J26" s="28">
        <f t="shared" si="2"/>
        <v>0</v>
      </c>
      <c r="K26" s="2">
        <f t="shared" si="3"/>
        <v>0</v>
      </c>
      <c r="L26" s="59">
        <f>IF(ISNUMBER(SEARCH(J5, P5)), 1, 0)+IF(ISNUMBER(SEARCH(J5, Q5)), 1, 0)+IF(ISNUMBER(SEARCH(J5, R5)), 1, 0)</f>
        <v>0</v>
      </c>
      <c r="M26" s="60"/>
      <c r="N26" s="7">
        <v>0</v>
      </c>
      <c r="O26" s="36">
        <v>0</v>
      </c>
      <c r="P26" s="2">
        <v>0</v>
      </c>
      <c r="Q26" s="2">
        <v>0</v>
      </c>
      <c r="R26" s="7">
        <v>1</v>
      </c>
      <c r="S26" s="7">
        <v>0</v>
      </c>
      <c r="T26" s="40">
        <f t="shared" si="0"/>
        <v>1</v>
      </c>
      <c r="U26">
        <v>3</v>
      </c>
      <c r="V26">
        <f t="shared" si="4"/>
        <v>1</v>
      </c>
      <c r="W26">
        <f t="shared" si="5"/>
        <v>0</v>
      </c>
      <c r="X26">
        <f t="shared" si="1"/>
        <v>0</v>
      </c>
      <c r="Y26">
        <f t="shared" si="6"/>
        <v>1</v>
      </c>
      <c r="Z26">
        <v>0</v>
      </c>
    </row>
    <row r="27" spans="1:26" ht="15" customHeight="1" x14ac:dyDescent="0.3">
      <c r="I27" s="2">
        <v>4</v>
      </c>
      <c r="J27" s="28">
        <f t="shared" si="2"/>
        <v>0</v>
      </c>
      <c r="K27" s="2">
        <f t="shared" si="3"/>
        <v>0</v>
      </c>
      <c r="L27" s="59">
        <f>IF(ISNUMBER(SEARCH(J6, P6)), 1, 0)+IF(ISNUMBER(SEARCH(J6, Q6)), 1, 0)+IF(ISNUMBER(SEARCH(J6, R6)), 1, 0)</f>
        <v>0</v>
      </c>
      <c r="M27" s="60"/>
      <c r="N27" s="7">
        <v>0</v>
      </c>
      <c r="O27" s="36">
        <v>1</v>
      </c>
      <c r="P27" s="2">
        <v>0</v>
      </c>
      <c r="Q27" s="2">
        <v>0</v>
      </c>
      <c r="R27" s="7">
        <v>1</v>
      </c>
      <c r="S27" s="7">
        <v>1</v>
      </c>
      <c r="T27" s="40">
        <f t="shared" si="0"/>
        <v>3</v>
      </c>
      <c r="U27">
        <v>3</v>
      </c>
      <c r="V27">
        <f t="shared" si="4"/>
        <v>3</v>
      </c>
      <c r="W27">
        <f t="shared" si="5"/>
        <v>0</v>
      </c>
      <c r="X27">
        <f t="shared" si="1"/>
        <v>1</v>
      </c>
      <c r="Y27">
        <f t="shared" si="6"/>
        <v>0</v>
      </c>
      <c r="Z27">
        <v>0</v>
      </c>
    </row>
    <row r="28" spans="1:26" ht="15" customHeight="1" x14ac:dyDescent="0.3">
      <c r="I28" s="2">
        <v>5</v>
      </c>
      <c r="J28" s="28">
        <f t="shared" si="2"/>
        <v>0</v>
      </c>
      <c r="K28" s="2">
        <f t="shared" si="3"/>
        <v>0</v>
      </c>
      <c r="L28" s="59">
        <f>IF(ISNUMBER(SEARCH(J7, P7)), 1, 0)+IF(ISNUMBER(SEARCH(J7, Q7)), 1, 0)+IF(ISNUMBER(SEARCH(J7, R7)), 1, 0)</f>
        <v>0</v>
      </c>
      <c r="M28" s="60"/>
      <c r="N28" s="7">
        <v>0</v>
      </c>
      <c r="O28" s="36">
        <v>1</v>
      </c>
      <c r="P28" s="2">
        <v>0</v>
      </c>
      <c r="Q28" s="2">
        <v>0</v>
      </c>
      <c r="R28" s="7">
        <v>1</v>
      </c>
      <c r="S28" s="7">
        <v>0</v>
      </c>
      <c r="T28" s="40">
        <f t="shared" si="0"/>
        <v>2</v>
      </c>
      <c r="U28">
        <v>3</v>
      </c>
      <c r="V28">
        <f t="shared" si="4"/>
        <v>2</v>
      </c>
      <c r="W28">
        <f t="shared" si="5"/>
        <v>0</v>
      </c>
      <c r="X28">
        <f t="shared" si="1"/>
        <v>0</v>
      </c>
      <c r="Y28">
        <f t="shared" si="6"/>
        <v>1</v>
      </c>
      <c r="Z28">
        <v>0</v>
      </c>
    </row>
    <row r="29" spans="1:26" ht="15" customHeight="1" x14ac:dyDescent="0.3">
      <c r="I29" s="2">
        <v>6</v>
      </c>
      <c r="J29" s="28">
        <f t="shared" si="2"/>
        <v>1</v>
      </c>
      <c r="K29" s="2">
        <f t="shared" si="3"/>
        <v>1</v>
      </c>
      <c r="L29" s="59">
        <v>1</v>
      </c>
      <c r="M29" s="60"/>
      <c r="N29" s="7">
        <v>0</v>
      </c>
      <c r="O29" s="36">
        <v>1</v>
      </c>
      <c r="P29" s="2">
        <v>1</v>
      </c>
      <c r="Q29" s="2">
        <v>1</v>
      </c>
      <c r="R29" s="7">
        <v>1</v>
      </c>
      <c r="S29" s="7">
        <v>0</v>
      </c>
      <c r="T29" s="40">
        <f t="shared" si="0"/>
        <v>4</v>
      </c>
      <c r="U29">
        <v>3</v>
      </c>
      <c r="V29">
        <f t="shared" si="4"/>
        <v>3</v>
      </c>
      <c r="W29">
        <f t="shared" si="5"/>
        <v>1</v>
      </c>
      <c r="X29">
        <f t="shared" si="1"/>
        <v>0</v>
      </c>
      <c r="Y29">
        <f t="shared" si="6"/>
        <v>0</v>
      </c>
      <c r="Z29">
        <v>0</v>
      </c>
    </row>
    <row r="30" spans="1:26" ht="15" customHeight="1" x14ac:dyDescent="0.3">
      <c r="I30" s="2">
        <v>7</v>
      </c>
      <c r="J30" s="28">
        <f t="shared" si="2"/>
        <v>0</v>
      </c>
      <c r="K30" s="2">
        <f t="shared" si="3"/>
        <v>0</v>
      </c>
      <c r="L30" s="59">
        <f>IF(ISNUMBER(SEARCH(J9, P9)), 1, 0)+IF(ISNUMBER(SEARCH(J9, Q9)), 1, 0)+IF(ISNUMBER(SEARCH(J9, R9)), 1, 0)</f>
        <v>0</v>
      </c>
      <c r="M30" s="60"/>
      <c r="N30" s="7">
        <f>IF(ISNUMBER(SEARCH(K9, P9)), 1, 0)+IF(ISNUMBER(SEARCH(K9, Q9)), 1, 0)+IF(ISNUMBER(SEARCH(K9, R9)), 1, 0)</f>
        <v>0</v>
      </c>
      <c r="O30" s="36">
        <v>1</v>
      </c>
      <c r="P30" s="2">
        <v>1</v>
      </c>
      <c r="Q30" s="2">
        <v>0</v>
      </c>
      <c r="R30" s="7">
        <v>1</v>
      </c>
      <c r="S30" s="7">
        <v>1</v>
      </c>
      <c r="T30" s="40">
        <f t="shared" si="0"/>
        <v>4</v>
      </c>
      <c r="U30">
        <v>3</v>
      </c>
      <c r="V30">
        <f t="shared" si="4"/>
        <v>4</v>
      </c>
      <c r="W30">
        <f t="shared" si="5"/>
        <v>0</v>
      </c>
      <c r="X30">
        <f t="shared" si="1"/>
        <v>1</v>
      </c>
      <c r="Y30">
        <f t="shared" si="6"/>
        <v>0</v>
      </c>
      <c r="Z30">
        <v>0</v>
      </c>
    </row>
    <row r="31" spans="1:26" ht="15" customHeight="1" x14ac:dyDescent="0.3">
      <c r="I31" s="2">
        <v>8</v>
      </c>
      <c r="J31" s="28">
        <f t="shared" si="2"/>
        <v>0</v>
      </c>
      <c r="K31" s="2">
        <f t="shared" si="3"/>
        <v>1</v>
      </c>
      <c r="L31" s="59">
        <v>1</v>
      </c>
      <c r="M31" s="60"/>
      <c r="N31" s="7">
        <v>0</v>
      </c>
      <c r="O31" s="36">
        <v>1</v>
      </c>
      <c r="P31" s="2">
        <v>1</v>
      </c>
      <c r="Q31" s="2">
        <v>0</v>
      </c>
      <c r="R31" s="7">
        <v>1</v>
      </c>
      <c r="S31" s="7">
        <v>1</v>
      </c>
      <c r="T31" s="40">
        <f t="shared" si="0"/>
        <v>4</v>
      </c>
      <c r="U31">
        <v>3</v>
      </c>
      <c r="V31">
        <f t="shared" si="4"/>
        <v>4</v>
      </c>
      <c r="W31">
        <f t="shared" si="5"/>
        <v>0</v>
      </c>
      <c r="X31">
        <f t="shared" si="1"/>
        <v>1</v>
      </c>
      <c r="Y31">
        <f t="shared" si="6"/>
        <v>0</v>
      </c>
      <c r="Z31">
        <v>0</v>
      </c>
    </row>
    <row r="32" spans="1:26" ht="15" customHeight="1" x14ac:dyDescent="0.3">
      <c r="I32" s="2">
        <v>9</v>
      </c>
      <c r="J32" s="28">
        <f t="shared" si="2"/>
        <v>0</v>
      </c>
      <c r="K32" s="2">
        <f t="shared" si="3"/>
        <v>0</v>
      </c>
      <c r="L32" s="59">
        <f>IF(ISNUMBER(SEARCH(J11, P11)), 1, 0)+IF(ISNUMBER(SEARCH(J11, Q11)), 1, 0)+IF(ISNUMBER(SEARCH(J11, R11)), 1, 0)</f>
        <v>0</v>
      </c>
      <c r="M32" s="60"/>
      <c r="N32" s="7">
        <f>IF(ISNUMBER(SEARCH(K11, P11)), 1, 0)+IF(ISNUMBER(SEARCH(K11, Q11)), 1, 0)+IF(ISNUMBER(SEARCH(K11, R11)), 1, 0)</f>
        <v>0</v>
      </c>
      <c r="O32" s="36">
        <v>0</v>
      </c>
      <c r="P32" s="2">
        <v>1</v>
      </c>
      <c r="Q32" s="2">
        <v>0</v>
      </c>
      <c r="R32" s="7">
        <v>1</v>
      </c>
      <c r="S32" s="7">
        <v>1</v>
      </c>
      <c r="T32" s="40">
        <f t="shared" si="0"/>
        <v>3</v>
      </c>
      <c r="U32">
        <v>3</v>
      </c>
      <c r="V32">
        <f t="shared" si="4"/>
        <v>3</v>
      </c>
      <c r="W32">
        <f t="shared" si="5"/>
        <v>0</v>
      </c>
      <c r="X32">
        <f t="shared" si="1"/>
        <v>1</v>
      </c>
      <c r="Y32">
        <f t="shared" si="6"/>
        <v>0</v>
      </c>
      <c r="Z32">
        <v>0</v>
      </c>
    </row>
    <row r="33" spans="9:26" ht="15" customHeight="1" x14ac:dyDescent="0.3">
      <c r="I33" s="2">
        <v>10</v>
      </c>
      <c r="J33" s="28">
        <f t="shared" si="2"/>
        <v>0</v>
      </c>
      <c r="K33" s="2">
        <f t="shared" si="3"/>
        <v>0</v>
      </c>
      <c r="L33" s="59">
        <f>IF(ISNUMBER(SEARCH(J12, P12)), 1, 0)+IF(ISNUMBER(SEARCH(J12, Q12)), 1, 0)+IF(ISNUMBER(SEARCH(J12, R12)), 1, 0)</f>
        <v>0</v>
      </c>
      <c r="M33" s="60"/>
      <c r="N33" s="7">
        <v>1</v>
      </c>
      <c r="O33" s="36">
        <v>1</v>
      </c>
      <c r="P33" s="2">
        <v>1</v>
      </c>
      <c r="Q33" s="2">
        <v>0</v>
      </c>
      <c r="R33" s="7">
        <v>1</v>
      </c>
      <c r="S33" s="7">
        <v>1</v>
      </c>
      <c r="T33" s="40">
        <f t="shared" si="0"/>
        <v>4</v>
      </c>
      <c r="U33">
        <v>3</v>
      </c>
      <c r="V33">
        <f t="shared" si="4"/>
        <v>4</v>
      </c>
      <c r="W33">
        <f t="shared" si="5"/>
        <v>0</v>
      </c>
      <c r="X33">
        <f t="shared" si="1"/>
        <v>1</v>
      </c>
      <c r="Y33">
        <f t="shared" si="6"/>
        <v>0</v>
      </c>
      <c r="Z33">
        <v>0</v>
      </c>
    </row>
    <row r="34" spans="9:26" ht="15" customHeight="1" x14ac:dyDescent="0.3">
      <c r="I34" s="2">
        <v>11</v>
      </c>
      <c r="J34" s="28">
        <f t="shared" si="2"/>
        <v>0</v>
      </c>
      <c r="K34" s="2">
        <f t="shared" si="3"/>
        <v>0</v>
      </c>
      <c r="L34" s="59">
        <f>IF(ISNUMBER(SEARCH(J13, P13)), 1, 0)+IF(ISNUMBER(SEARCH(J13, Q13)), 1, 0)+IF(ISNUMBER(SEARCH(J13, R13)), 1, 0)</f>
        <v>1</v>
      </c>
      <c r="M34" s="60"/>
      <c r="N34" s="7">
        <f>IF(ISNUMBER(SEARCH(K13, P13)), 1, 0)+IF(ISNUMBER(SEARCH(K13, Q13)), 1, 0)+IF(ISNUMBER(SEARCH(K13, R13)), 1, 0)</f>
        <v>0</v>
      </c>
      <c r="O34" s="36">
        <v>1</v>
      </c>
      <c r="P34" s="2">
        <v>1</v>
      </c>
      <c r="Q34" s="2">
        <v>0</v>
      </c>
      <c r="R34" s="7">
        <v>1</v>
      </c>
      <c r="S34" s="7">
        <v>0</v>
      </c>
      <c r="T34" s="40">
        <f t="shared" si="0"/>
        <v>3</v>
      </c>
      <c r="U34">
        <v>3</v>
      </c>
      <c r="V34">
        <f t="shared" si="4"/>
        <v>3</v>
      </c>
      <c r="W34">
        <f t="shared" si="5"/>
        <v>0</v>
      </c>
      <c r="X34">
        <f t="shared" si="1"/>
        <v>1</v>
      </c>
      <c r="Y34">
        <f t="shared" si="6"/>
        <v>0</v>
      </c>
      <c r="Z34">
        <v>0</v>
      </c>
    </row>
    <row r="35" spans="9:26" ht="15" customHeight="1" x14ac:dyDescent="0.3">
      <c r="I35" s="2">
        <v>12</v>
      </c>
      <c r="J35" s="28">
        <f t="shared" si="2"/>
        <v>0</v>
      </c>
      <c r="K35" s="2">
        <f t="shared" si="3"/>
        <v>0</v>
      </c>
      <c r="L35" s="59">
        <v>1</v>
      </c>
      <c r="M35" s="60"/>
      <c r="N35" s="7">
        <v>1</v>
      </c>
      <c r="O35" s="36">
        <v>1</v>
      </c>
      <c r="P35" s="2">
        <v>1</v>
      </c>
      <c r="Q35" s="2">
        <v>0</v>
      </c>
      <c r="R35" s="7">
        <v>1</v>
      </c>
      <c r="S35" s="7">
        <v>1</v>
      </c>
      <c r="T35" s="40">
        <f t="shared" si="0"/>
        <v>4</v>
      </c>
      <c r="U35">
        <v>3</v>
      </c>
      <c r="V35">
        <f t="shared" si="4"/>
        <v>4</v>
      </c>
      <c r="W35">
        <f t="shared" si="5"/>
        <v>0</v>
      </c>
      <c r="X35">
        <f t="shared" si="1"/>
        <v>1</v>
      </c>
      <c r="Y35">
        <f t="shared" si="6"/>
        <v>0</v>
      </c>
      <c r="Z35">
        <v>0</v>
      </c>
    </row>
    <row r="36" spans="9:26" ht="15" customHeight="1" x14ac:dyDescent="0.3">
      <c r="I36" s="2">
        <v>13</v>
      </c>
      <c r="J36" s="28">
        <f t="shared" si="2"/>
        <v>0</v>
      </c>
      <c r="K36" s="2">
        <f t="shared" si="3"/>
        <v>0</v>
      </c>
      <c r="L36" s="59">
        <v>1</v>
      </c>
      <c r="M36" s="60"/>
      <c r="N36" s="7">
        <v>1</v>
      </c>
      <c r="O36" s="36">
        <v>0</v>
      </c>
      <c r="P36" s="2">
        <v>0</v>
      </c>
      <c r="Q36" s="2">
        <v>0</v>
      </c>
      <c r="R36" s="7">
        <v>1</v>
      </c>
      <c r="S36" s="7">
        <v>1</v>
      </c>
      <c r="T36" s="40">
        <f t="shared" si="0"/>
        <v>2</v>
      </c>
      <c r="U36">
        <v>3</v>
      </c>
      <c r="V36">
        <f t="shared" si="4"/>
        <v>2</v>
      </c>
      <c r="W36">
        <f t="shared" si="5"/>
        <v>0</v>
      </c>
      <c r="X36">
        <f t="shared" si="1"/>
        <v>0</v>
      </c>
      <c r="Y36">
        <f t="shared" si="6"/>
        <v>1</v>
      </c>
      <c r="Z36">
        <v>0</v>
      </c>
    </row>
    <row r="37" spans="9:26" ht="15" customHeight="1" x14ac:dyDescent="0.3">
      <c r="I37" s="2">
        <v>14</v>
      </c>
      <c r="J37" s="28">
        <f t="shared" si="2"/>
        <v>0</v>
      </c>
      <c r="K37" s="2">
        <f t="shared" si="3"/>
        <v>0</v>
      </c>
      <c r="L37" s="59">
        <v>1</v>
      </c>
      <c r="M37" s="60"/>
      <c r="N37" s="7">
        <v>1</v>
      </c>
      <c r="O37" s="36">
        <v>1</v>
      </c>
      <c r="P37" s="2">
        <v>1</v>
      </c>
      <c r="Q37" s="2">
        <v>0</v>
      </c>
      <c r="R37" s="7">
        <v>1</v>
      </c>
      <c r="S37" s="7">
        <v>1</v>
      </c>
      <c r="T37" s="40">
        <f t="shared" si="0"/>
        <v>4</v>
      </c>
      <c r="U37">
        <v>3</v>
      </c>
      <c r="V37">
        <f t="shared" si="4"/>
        <v>4</v>
      </c>
      <c r="W37">
        <f t="shared" si="5"/>
        <v>0</v>
      </c>
      <c r="X37">
        <f t="shared" si="1"/>
        <v>1</v>
      </c>
      <c r="Y37">
        <f t="shared" si="6"/>
        <v>0</v>
      </c>
      <c r="Z37">
        <v>0</v>
      </c>
    </row>
    <row r="38" spans="9:26" ht="15" customHeight="1" x14ac:dyDescent="0.3">
      <c r="I38" s="2">
        <v>15</v>
      </c>
      <c r="J38" s="28">
        <f t="shared" si="2"/>
        <v>0</v>
      </c>
      <c r="K38" s="2">
        <f t="shared" si="3"/>
        <v>1</v>
      </c>
      <c r="L38" s="59">
        <f>IF(ISNUMBER(SEARCH(J17, P17)), 1, 0)+IF(ISNUMBER(SEARCH(J17, Q17)), 1, 0)+IF(ISNUMBER(SEARCH(J17, R17)), 1, 0)</f>
        <v>0</v>
      </c>
      <c r="M38" s="60"/>
      <c r="N38" s="7">
        <v>1</v>
      </c>
      <c r="O38" s="36">
        <v>1</v>
      </c>
      <c r="P38" s="2">
        <v>1</v>
      </c>
      <c r="Q38" s="2">
        <v>0</v>
      </c>
      <c r="R38" s="7">
        <v>1</v>
      </c>
      <c r="S38" s="7">
        <v>1</v>
      </c>
      <c r="T38" s="40">
        <f t="shared" si="0"/>
        <v>4</v>
      </c>
      <c r="U38">
        <v>3</v>
      </c>
      <c r="V38">
        <f t="shared" si="4"/>
        <v>4</v>
      </c>
      <c r="W38">
        <f t="shared" si="5"/>
        <v>0</v>
      </c>
      <c r="X38">
        <f t="shared" si="1"/>
        <v>1</v>
      </c>
      <c r="Y38">
        <f t="shared" si="6"/>
        <v>0</v>
      </c>
      <c r="Z38">
        <v>0</v>
      </c>
    </row>
    <row r="39" spans="9:26" ht="15" customHeight="1" x14ac:dyDescent="0.3">
      <c r="I39" s="2">
        <v>16</v>
      </c>
      <c r="J39" s="28">
        <f t="shared" si="2"/>
        <v>0</v>
      </c>
      <c r="K39" s="2">
        <f t="shared" si="3"/>
        <v>0</v>
      </c>
      <c r="L39" s="59">
        <f>IF(ISNUMBER(SEARCH(J18, P18)), 1, 0)+IF(ISNUMBER(SEARCH(J18, Q18)), 1, 0)+IF(ISNUMBER(SEARCH(J18, R18)), 1, 0)</f>
        <v>0</v>
      </c>
      <c r="M39" s="60"/>
      <c r="N39" s="7">
        <f>IF(ISNUMBER(SEARCH(K18, P18)), 1, 0)+IF(ISNUMBER(SEARCH(K18, Q18)), 1, 0)+IF(ISNUMBER(SEARCH(K18, R18)), 1, 0)</f>
        <v>0</v>
      </c>
      <c r="O39" s="36">
        <v>1</v>
      </c>
      <c r="P39" s="2">
        <v>1</v>
      </c>
      <c r="Q39" s="2">
        <v>0</v>
      </c>
      <c r="R39" s="7">
        <v>1</v>
      </c>
      <c r="S39" s="7">
        <v>1</v>
      </c>
      <c r="T39" s="40">
        <f t="shared" si="0"/>
        <v>4</v>
      </c>
      <c r="U39">
        <v>3</v>
      </c>
      <c r="V39">
        <f t="shared" si="4"/>
        <v>4</v>
      </c>
      <c r="W39">
        <f t="shared" si="5"/>
        <v>0</v>
      </c>
      <c r="X39">
        <f t="shared" si="1"/>
        <v>1</v>
      </c>
      <c r="Y39">
        <f t="shared" si="6"/>
        <v>0</v>
      </c>
      <c r="Z39">
        <v>0</v>
      </c>
    </row>
    <row r="40" spans="9:26" ht="15" customHeight="1" thickBot="1" x14ac:dyDescent="0.35">
      <c r="I40" s="2">
        <v>17</v>
      </c>
      <c r="J40" s="29">
        <f t="shared" si="2"/>
        <v>0</v>
      </c>
      <c r="K40" s="30">
        <f t="shared" si="3"/>
        <v>0</v>
      </c>
      <c r="L40" s="61">
        <f>IF(ISNUMBER(SEARCH(J19, P19)), 1, 0)+IF(ISNUMBER(SEARCH(J19, Q19)), 1, 0)+IF(ISNUMBER(SEARCH(J19, R19)), 1, 0)</f>
        <v>0</v>
      </c>
      <c r="M40" s="62"/>
      <c r="N40" s="31">
        <f>IF(ISNUMBER(SEARCH(K19, P19)), 1, 0)+IF(ISNUMBER(SEARCH(K19, Q19)), 1, 0)+IF(ISNUMBER(SEARCH(K19, R19)), 1, 0)</f>
        <v>0</v>
      </c>
      <c r="O40" s="38">
        <v>0</v>
      </c>
      <c r="P40" s="30">
        <v>0</v>
      </c>
      <c r="Q40" s="30">
        <v>1</v>
      </c>
      <c r="R40" s="31">
        <v>1</v>
      </c>
      <c r="S40" s="31">
        <v>1</v>
      </c>
      <c r="T40" s="40">
        <f t="shared" si="0"/>
        <v>3</v>
      </c>
      <c r="U40">
        <v>3</v>
      </c>
      <c r="V40">
        <f t="shared" si="4"/>
        <v>2</v>
      </c>
      <c r="W40">
        <f t="shared" si="5"/>
        <v>0</v>
      </c>
      <c r="X40">
        <f>IF(OR(AND(V40 &gt;= U40, Q40 = 0), AND(V40 &lt; U40, Q40 = 1)), 1, 0)</f>
        <v>1</v>
      </c>
      <c r="Y40">
        <f t="shared" si="6"/>
        <v>0</v>
      </c>
      <c r="Z40">
        <v>0</v>
      </c>
    </row>
    <row r="41" spans="9:26" ht="15" customHeight="1" x14ac:dyDescent="0.3">
      <c r="V41" s="7"/>
      <c r="W41">
        <f>SUM(W23:W40)</f>
        <v>1</v>
      </c>
      <c r="X41">
        <f>SUM(X23:X40)</f>
        <v>12</v>
      </c>
      <c r="Y41">
        <f>SUM(Y23:Y40)</f>
        <v>5</v>
      </c>
      <c r="Z41" s="7"/>
    </row>
    <row r="42" spans="9:26" ht="15" customHeight="1" x14ac:dyDescent="0.3">
      <c r="S42" t="s">
        <v>252</v>
      </c>
      <c r="T42" s="42">
        <f>AVERAGE(T23:T40)</f>
        <v>3.1111111111111112</v>
      </c>
    </row>
    <row r="44" spans="9:26" ht="15" customHeight="1" x14ac:dyDescent="0.3">
      <c r="J44" t="s">
        <v>265</v>
      </c>
      <c r="M44" s="55" t="s">
        <v>264</v>
      </c>
      <c r="N44" s="55"/>
      <c r="O44" s="55"/>
      <c r="P44" s="55"/>
    </row>
    <row r="45" spans="9:26" ht="15" customHeight="1" x14ac:dyDescent="0.3">
      <c r="I45" s="2" t="s">
        <v>261</v>
      </c>
      <c r="J45" s="7" t="s">
        <v>262</v>
      </c>
      <c r="K45" s="2" t="s">
        <v>260</v>
      </c>
      <c r="L45" s="7" t="s">
        <v>259</v>
      </c>
      <c r="M45" s="2" t="s">
        <v>261</v>
      </c>
      <c r="N45" s="7" t="s">
        <v>262</v>
      </c>
      <c r="O45" s="2" t="s">
        <v>260</v>
      </c>
      <c r="P45" s="7" t="s">
        <v>259</v>
      </c>
    </row>
    <row r="46" spans="9:26" ht="15" customHeight="1" x14ac:dyDescent="0.3">
      <c r="I46" s="2">
        <f>IF(AND(J2=N2,K2=M2),1,0)</f>
        <v>1</v>
      </c>
      <c r="J46" s="2">
        <f>IF(OR(K2=M2, J2=N2), 1, 0)</f>
        <v>1</v>
      </c>
      <c r="K46" s="2">
        <f>IF(OR(COUNTIF($M$2:$M$19, K2) &gt; 0, COUNTIF($N$2:$N$19, J2) &gt; 0), 1, 0)</f>
        <v>1</v>
      </c>
      <c r="L46"/>
      <c r="M46" s="45">
        <f>IF(AND(COUNTIF(O2:Q2,"*"&amp;J2&amp;"*"), COUNTIF(O2:Q2,"*"&amp;K2&amp;"*")), 1, 0)</f>
        <v>0</v>
      </c>
      <c r="N46" s="45">
        <f>IF(OR(COUNTIF(O2:Q2,"*"&amp;J2&amp;"*"), COUNTIF(O2:Q2,"*"&amp;K2&amp;"*")), 1, 0)-IF(AND(COUNTIF(O2:Q2,"*"&amp;J2&amp;"*"), COUNTIF(O2:Q2,"*"&amp;K2&amp;"*")), 1, 0)</f>
        <v>1</v>
      </c>
      <c r="O46" s="2">
        <f>IF(AND(NOT(COUNTIF(O2:Q2, "*" &amp; J2 &amp; "*")), NOT(COUNTIF(O2:Q2, "*" &amp; K2 &amp; "*"))), 1, 0)</f>
        <v>0</v>
      </c>
      <c r="P46" s="2">
        <v>0</v>
      </c>
    </row>
    <row r="47" spans="9:26" ht="15" customHeight="1" x14ac:dyDescent="0.3">
      <c r="I47" s="2">
        <f t="shared" ref="I47:I62" si="7">IF(AND(J3=N3, K3=M3), 1, 0)</f>
        <v>0</v>
      </c>
      <c r="J47" s="2">
        <f t="shared" ref="J47:J62" si="8">IF(OR(K3=M3, J3=N3), 1, 0)</f>
        <v>0</v>
      </c>
      <c r="K47" s="2">
        <f t="shared" ref="K47:K62" si="9">IF(OR(COUNTIF($M$2:$M$19, K3) &gt; 0, COUNTIF($N$2:$N$19, J3) &gt; 0), 1, 0)</f>
        <v>0</v>
      </c>
      <c r="L47"/>
      <c r="M47" s="45">
        <f t="shared" ref="M47:M63" si="10">IF(AND(COUNTIF(O3:Q3,"*"&amp;J3&amp;"*"), COUNTIF(O3:Q3,"*"&amp;K3&amp;"*")), 1, 0)</f>
        <v>0</v>
      </c>
      <c r="N47" s="45">
        <f t="shared" ref="N47:N63" si="11">IF(OR(COUNTIF(O3:Q3,"*"&amp;J3&amp;"*"), COUNTIF(O3:Q3,"*"&amp;K3&amp;"*")), 1, 0)-IF(AND(COUNTIF(O3:Q3,"*"&amp;J3&amp;"*"), COUNTIF(O3:Q3,"*"&amp;K3&amp;"*")), 1, 0)</f>
        <v>0</v>
      </c>
      <c r="O47" s="2">
        <f t="shared" ref="O47:O63" si="12">IF(AND(NOT(COUNTIF(O3:Q3, "*" &amp; J3 &amp; "*")), NOT(COUNTIF(O3:Q3, "*" &amp; K3 &amp; "*"))), 1, 0)</f>
        <v>1</v>
      </c>
      <c r="P47" s="2">
        <v>0</v>
      </c>
    </row>
    <row r="48" spans="9:26" ht="15" customHeight="1" x14ac:dyDescent="0.3">
      <c r="I48" s="2">
        <f t="shared" si="7"/>
        <v>0</v>
      </c>
      <c r="J48" s="2">
        <f t="shared" si="8"/>
        <v>0</v>
      </c>
      <c r="K48" s="2">
        <f t="shared" si="9"/>
        <v>1</v>
      </c>
      <c r="L48"/>
      <c r="M48" s="45">
        <f t="shared" si="10"/>
        <v>0</v>
      </c>
      <c r="N48" s="45">
        <f t="shared" si="11"/>
        <v>0</v>
      </c>
      <c r="O48" s="2">
        <f t="shared" si="12"/>
        <v>1</v>
      </c>
      <c r="P48" s="2">
        <v>0</v>
      </c>
    </row>
    <row r="49" spans="9:16" ht="15" customHeight="1" x14ac:dyDescent="0.3">
      <c r="I49" s="2">
        <f t="shared" si="7"/>
        <v>0</v>
      </c>
      <c r="J49" s="2">
        <f t="shared" si="8"/>
        <v>0</v>
      </c>
      <c r="K49" s="2">
        <f t="shared" si="9"/>
        <v>0</v>
      </c>
      <c r="L49"/>
      <c r="M49" s="45">
        <f t="shared" si="10"/>
        <v>0</v>
      </c>
      <c r="N49" s="45">
        <f t="shared" si="11"/>
        <v>0</v>
      </c>
      <c r="O49" s="2">
        <f t="shared" si="12"/>
        <v>1</v>
      </c>
      <c r="P49" s="2">
        <v>0</v>
      </c>
    </row>
    <row r="50" spans="9:16" ht="15" customHeight="1" x14ac:dyDescent="0.3">
      <c r="I50" s="2">
        <f t="shared" si="7"/>
        <v>0</v>
      </c>
      <c r="J50" s="2">
        <f t="shared" si="8"/>
        <v>0</v>
      </c>
      <c r="K50" s="2">
        <f t="shared" si="9"/>
        <v>0</v>
      </c>
      <c r="L50"/>
      <c r="M50" s="45">
        <f t="shared" si="10"/>
        <v>0</v>
      </c>
      <c r="N50" s="45">
        <f t="shared" si="11"/>
        <v>0</v>
      </c>
      <c r="O50" s="2">
        <f t="shared" si="12"/>
        <v>1</v>
      </c>
      <c r="P50" s="2">
        <v>0</v>
      </c>
    </row>
    <row r="51" spans="9:16" ht="15" customHeight="1" x14ac:dyDescent="0.3">
      <c r="I51" s="2">
        <f t="shared" si="7"/>
        <v>0</v>
      </c>
      <c r="J51" s="2">
        <f t="shared" si="8"/>
        <v>0</v>
      </c>
      <c r="K51" s="2">
        <f t="shared" si="9"/>
        <v>0</v>
      </c>
      <c r="L51"/>
      <c r="M51" s="45">
        <f t="shared" si="10"/>
        <v>0</v>
      </c>
      <c r="N51" s="45">
        <f t="shared" si="11"/>
        <v>0</v>
      </c>
      <c r="O51" s="2">
        <f t="shared" si="12"/>
        <v>1</v>
      </c>
      <c r="P51" s="2">
        <v>0</v>
      </c>
    </row>
    <row r="52" spans="9:16" ht="15" customHeight="1" x14ac:dyDescent="0.3">
      <c r="I52" s="2">
        <f t="shared" si="7"/>
        <v>1</v>
      </c>
      <c r="J52" s="2">
        <f t="shared" si="8"/>
        <v>1</v>
      </c>
      <c r="K52" s="2">
        <f t="shared" si="9"/>
        <v>1</v>
      </c>
      <c r="L52"/>
      <c r="M52" s="45">
        <f t="shared" si="10"/>
        <v>1</v>
      </c>
      <c r="N52" s="45">
        <f t="shared" si="11"/>
        <v>0</v>
      </c>
      <c r="O52" s="2">
        <f t="shared" si="12"/>
        <v>0</v>
      </c>
      <c r="P52" s="2">
        <v>0</v>
      </c>
    </row>
    <row r="53" spans="9:16" ht="15" customHeight="1" x14ac:dyDescent="0.3">
      <c r="I53" s="2">
        <f t="shared" si="7"/>
        <v>0</v>
      </c>
      <c r="J53" s="2">
        <f t="shared" si="8"/>
        <v>0</v>
      </c>
      <c r="K53" s="2">
        <f t="shared" si="9"/>
        <v>0</v>
      </c>
      <c r="L53"/>
      <c r="M53" s="45">
        <f t="shared" si="10"/>
        <v>0</v>
      </c>
      <c r="N53" s="45">
        <f t="shared" si="11"/>
        <v>0</v>
      </c>
      <c r="O53" s="2">
        <f t="shared" si="12"/>
        <v>1</v>
      </c>
      <c r="P53" s="2">
        <v>0</v>
      </c>
    </row>
    <row r="54" spans="9:16" ht="15" customHeight="1" x14ac:dyDescent="0.3">
      <c r="I54" s="2">
        <f t="shared" si="7"/>
        <v>0</v>
      </c>
      <c r="J54" s="2">
        <f t="shared" si="8"/>
        <v>1</v>
      </c>
      <c r="K54" s="2">
        <f t="shared" si="9"/>
        <v>1</v>
      </c>
      <c r="L54"/>
      <c r="M54" s="45">
        <f t="shared" si="10"/>
        <v>0</v>
      </c>
      <c r="N54" s="45">
        <f t="shared" si="11"/>
        <v>1</v>
      </c>
      <c r="O54" s="2">
        <f t="shared" si="12"/>
        <v>0</v>
      </c>
      <c r="P54" s="2">
        <v>0</v>
      </c>
    </row>
    <row r="55" spans="9:16" ht="15" customHeight="1" x14ac:dyDescent="0.3">
      <c r="I55" s="2">
        <f t="shared" si="7"/>
        <v>0</v>
      </c>
      <c r="J55" s="2">
        <f t="shared" si="8"/>
        <v>0</v>
      </c>
      <c r="K55" s="2">
        <f t="shared" si="9"/>
        <v>1</v>
      </c>
      <c r="L55"/>
      <c r="M55" s="45">
        <f t="shared" si="10"/>
        <v>0</v>
      </c>
      <c r="N55" s="45">
        <f t="shared" si="11"/>
        <v>0</v>
      </c>
      <c r="O55" s="2">
        <f t="shared" si="12"/>
        <v>1</v>
      </c>
      <c r="P55" s="2">
        <v>0</v>
      </c>
    </row>
    <row r="56" spans="9:16" ht="15" customHeight="1" x14ac:dyDescent="0.3">
      <c r="I56" s="2">
        <f t="shared" si="7"/>
        <v>0</v>
      </c>
      <c r="J56" s="2">
        <f t="shared" si="8"/>
        <v>0</v>
      </c>
      <c r="K56" s="2">
        <f t="shared" si="9"/>
        <v>0</v>
      </c>
      <c r="L56"/>
      <c r="M56" s="45">
        <f t="shared" si="10"/>
        <v>0</v>
      </c>
      <c r="N56" s="45">
        <f t="shared" si="11"/>
        <v>0</v>
      </c>
      <c r="O56" s="2">
        <f t="shared" si="12"/>
        <v>1</v>
      </c>
      <c r="P56" s="2">
        <v>0</v>
      </c>
    </row>
    <row r="57" spans="9:16" ht="15" customHeight="1" x14ac:dyDescent="0.3">
      <c r="I57" s="2">
        <f t="shared" si="7"/>
        <v>0</v>
      </c>
      <c r="J57" s="2">
        <f t="shared" si="8"/>
        <v>0</v>
      </c>
      <c r="K57" s="2">
        <f t="shared" si="9"/>
        <v>1</v>
      </c>
      <c r="L57"/>
      <c r="M57" s="45">
        <f t="shared" si="10"/>
        <v>0</v>
      </c>
      <c r="N57" s="45">
        <f t="shared" si="11"/>
        <v>1</v>
      </c>
      <c r="O57" s="2">
        <f t="shared" si="12"/>
        <v>0</v>
      </c>
      <c r="P57" s="2">
        <v>0</v>
      </c>
    </row>
    <row r="58" spans="9:16" ht="15" customHeight="1" x14ac:dyDescent="0.3">
      <c r="I58" s="2">
        <f t="shared" si="7"/>
        <v>0</v>
      </c>
      <c r="J58" s="2">
        <f t="shared" si="8"/>
        <v>0</v>
      </c>
      <c r="K58" s="2">
        <f t="shared" si="9"/>
        <v>1</v>
      </c>
      <c r="L58"/>
      <c r="M58" s="45">
        <f t="shared" si="10"/>
        <v>0</v>
      </c>
      <c r="N58" s="45">
        <f t="shared" si="11"/>
        <v>1</v>
      </c>
      <c r="O58" s="2">
        <f t="shared" si="12"/>
        <v>0</v>
      </c>
      <c r="P58" s="2">
        <v>0</v>
      </c>
    </row>
    <row r="59" spans="9:16" ht="15" customHeight="1" x14ac:dyDescent="0.3">
      <c r="I59" s="2">
        <f t="shared" si="7"/>
        <v>0</v>
      </c>
      <c r="J59" s="2">
        <f t="shared" si="8"/>
        <v>0</v>
      </c>
      <c r="K59" s="2">
        <f t="shared" si="9"/>
        <v>1</v>
      </c>
      <c r="L59"/>
      <c r="M59" s="45">
        <f t="shared" si="10"/>
        <v>0</v>
      </c>
      <c r="N59" s="45">
        <f t="shared" si="11"/>
        <v>0</v>
      </c>
      <c r="O59" s="2">
        <f t="shared" si="12"/>
        <v>1</v>
      </c>
      <c r="P59" s="2">
        <v>0</v>
      </c>
    </row>
    <row r="60" spans="9:16" ht="15" customHeight="1" x14ac:dyDescent="0.3">
      <c r="I60" s="2">
        <f t="shared" si="7"/>
        <v>0</v>
      </c>
      <c r="J60" s="2">
        <f t="shared" si="8"/>
        <v>0</v>
      </c>
      <c r="K60" s="2">
        <f t="shared" si="9"/>
        <v>0</v>
      </c>
      <c r="L60"/>
      <c r="M60" s="45">
        <f t="shared" si="10"/>
        <v>1</v>
      </c>
      <c r="N60" s="45">
        <f t="shared" si="11"/>
        <v>0</v>
      </c>
      <c r="O60" s="2">
        <f t="shared" si="12"/>
        <v>0</v>
      </c>
      <c r="P60" s="2">
        <v>0</v>
      </c>
    </row>
    <row r="61" spans="9:16" ht="15" customHeight="1" x14ac:dyDescent="0.3">
      <c r="I61" s="2">
        <f t="shared" si="7"/>
        <v>0</v>
      </c>
      <c r="J61" s="2">
        <f t="shared" si="8"/>
        <v>1</v>
      </c>
      <c r="K61" s="2">
        <f t="shared" si="9"/>
        <v>1</v>
      </c>
      <c r="L61"/>
      <c r="M61" s="45">
        <f t="shared" si="10"/>
        <v>0</v>
      </c>
      <c r="N61" s="45">
        <f t="shared" si="11"/>
        <v>1</v>
      </c>
      <c r="O61" s="2">
        <f t="shared" si="12"/>
        <v>0</v>
      </c>
      <c r="P61" s="2">
        <v>0</v>
      </c>
    </row>
    <row r="62" spans="9:16" ht="15" customHeight="1" x14ac:dyDescent="0.3">
      <c r="I62" s="2">
        <f t="shared" si="7"/>
        <v>0</v>
      </c>
      <c r="J62" s="2">
        <f t="shared" si="8"/>
        <v>0</v>
      </c>
      <c r="K62" s="2">
        <f t="shared" si="9"/>
        <v>0</v>
      </c>
      <c r="L62"/>
      <c r="M62" s="45">
        <f t="shared" si="10"/>
        <v>0</v>
      </c>
      <c r="N62" s="45">
        <f t="shared" si="11"/>
        <v>0</v>
      </c>
      <c r="O62" s="2">
        <f t="shared" si="12"/>
        <v>1</v>
      </c>
      <c r="P62" s="2">
        <v>0</v>
      </c>
    </row>
    <row r="63" spans="9:16" ht="15" customHeight="1" x14ac:dyDescent="0.3">
      <c r="I63" s="2">
        <f>IF(AND(J19=N19, K19=M19), 1, 0)</f>
        <v>0</v>
      </c>
      <c r="J63" s="2">
        <f>IF(OR(K19=M19, J19=N19), 1, 0)</f>
        <v>0</v>
      </c>
      <c r="K63" s="2">
        <f>IF(OR(COUNTIF($M$2:$M$19, K19) &gt; 0, COUNTIF($N$2:$N$19, J19) &gt; 0), 1, 0)</f>
        <v>0</v>
      </c>
      <c r="L63"/>
      <c r="M63" s="45">
        <f t="shared" si="10"/>
        <v>0</v>
      </c>
      <c r="N63" s="45">
        <f t="shared" si="11"/>
        <v>0</v>
      </c>
      <c r="O63" s="2">
        <f t="shared" si="12"/>
        <v>1</v>
      </c>
      <c r="P63" s="2">
        <v>0</v>
      </c>
    </row>
    <row r="64" spans="9:16" ht="15" customHeight="1" x14ac:dyDescent="0.3">
      <c r="I64" s="2">
        <f t="shared" ref="I64:O64" si="13">SUM(I46:I63)</f>
        <v>2</v>
      </c>
      <c r="J64" s="2">
        <f t="shared" si="13"/>
        <v>4</v>
      </c>
      <c r="K64" s="2">
        <f t="shared" si="13"/>
        <v>9</v>
      </c>
      <c r="L64" s="2">
        <f t="shared" si="13"/>
        <v>0</v>
      </c>
      <c r="M64" s="47">
        <f t="shared" si="13"/>
        <v>2</v>
      </c>
      <c r="N64" s="48">
        <f t="shared" si="13"/>
        <v>5</v>
      </c>
      <c r="O64" s="46">
        <f t="shared" si="13"/>
        <v>11</v>
      </c>
      <c r="P64" s="46"/>
    </row>
    <row r="66" spans="9:11" ht="15" customHeight="1" x14ac:dyDescent="0.3">
      <c r="J66" t="s">
        <v>263</v>
      </c>
    </row>
    <row r="67" spans="9:11" ht="15" customHeight="1" x14ac:dyDescent="0.3">
      <c r="I67" t="s">
        <v>261</v>
      </c>
      <c r="J67" t="s">
        <v>262</v>
      </c>
      <c r="K67" t="s">
        <v>260</v>
      </c>
    </row>
    <row r="68" spans="9:11" ht="15" customHeight="1" x14ac:dyDescent="0.3">
      <c r="I68" s="2">
        <f>IF(AND(J2=N2, K2=M2), 1, 0)</f>
        <v>1</v>
      </c>
      <c r="J68">
        <f>IF(OR(K2=M2, J2=N2), 1, 0)</f>
        <v>1</v>
      </c>
      <c r="K68">
        <f>IF(OR(COUNTIF($M$2:$M$19, K2) &gt; 0, COUNTIF($N$2:$N$19, J2) &gt; 0), 1, 0)</f>
        <v>1</v>
      </c>
    </row>
    <row r="69" spans="9:11" ht="15" customHeight="1" x14ac:dyDescent="0.3">
      <c r="I69" s="2">
        <f t="shared" ref="I69:I87" si="14">IF(AND(J3=N3, K3=M3), 1, 0)</f>
        <v>0</v>
      </c>
      <c r="J69">
        <f t="shared" ref="J69:J87" si="15">IF(OR(K3=M3, J3=N3), 1, 0)</f>
        <v>0</v>
      </c>
      <c r="K69">
        <f t="shared" ref="K69:K87" si="16">IF(OR(COUNTIF($M$2:$M$19, K3) &gt; 0, COUNTIF($N$2:$N$19, J3) &gt; 0), 1, 0)</f>
        <v>0</v>
      </c>
    </row>
    <row r="70" spans="9:11" ht="15" customHeight="1" x14ac:dyDescent="0.3">
      <c r="I70" s="2">
        <f t="shared" si="14"/>
        <v>0</v>
      </c>
      <c r="J70">
        <f t="shared" si="15"/>
        <v>0</v>
      </c>
      <c r="K70">
        <f t="shared" si="16"/>
        <v>1</v>
      </c>
    </row>
    <row r="71" spans="9:11" ht="15" customHeight="1" x14ac:dyDescent="0.3">
      <c r="I71" s="2">
        <f t="shared" si="14"/>
        <v>0</v>
      </c>
      <c r="J71">
        <f t="shared" si="15"/>
        <v>0</v>
      </c>
      <c r="K71">
        <f t="shared" si="16"/>
        <v>0</v>
      </c>
    </row>
    <row r="72" spans="9:11" ht="15" customHeight="1" x14ac:dyDescent="0.3">
      <c r="I72" s="2">
        <f t="shared" si="14"/>
        <v>0</v>
      </c>
      <c r="J72">
        <f t="shared" si="15"/>
        <v>0</v>
      </c>
      <c r="K72">
        <f t="shared" si="16"/>
        <v>0</v>
      </c>
    </row>
    <row r="73" spans="9:11" ht="15" customHeight="1" x14ac:dyDescent="0.3">
      <c r="I73" s="2">
        <f t="shared" si="14"/>
        <v>0</v>
      </c>
      <c r="J73">
        <f t="shared" si="15"/>
        <v>0</v>
      </c>
      <c r="K73">
        <f t="shared" si="16"/>
        <v>0</v>
      </c>
    </row>
    <row r="74" spans="9:11" ht="15" customHeight="1" x14ac:dyDescent="0.3">
      <c r="I74" s="2">
        <f t="shared" si="14"/>
        <v>1</v>
      </c>
      <c r="J74">
        <f t="shared" si="15"/>
        <v>1</v>
      </c>
      <c r="K74">
        <f t="shared" si="16"/>
        <v>1</v>
      </c>
    </row>
    <row r="75" spans="9:11" ht="15" customHeight="1" x14ac:dyDescent="0.3">
      <c r="I75" s="2">
        <f t="shared" si="14"/>
        <v>0</v>
      </c>
      <c r="J75">
        <f t="shared" si="15"/>
        <v>0</v>
      </c>
      <c r="K75">
        <f t="shared" si="16"/>
        <v>0</v>
      </c>
    </row>
    <row r="76" spans="9:11" ht="15" customHeight="1" x14ac:dyDescent="0.3">
      <c r="I76" s="2">
        <f t="shared" si="14"/>
        <v>0</v>
      </c>
      <c r="J76">
        <f t="shared" si="15"/>
        <v>1</v>
      </c>
      <c r="K76">
        <f t="shared" si="16"/>
        <v>1</v>
      </c>
    </row>
    <row r="77" spans="9:11" ht="15" customHeight="1" x14ac:dyDescent="0.3">
      <c r="I77" s="2">
        <f t="shared" si="14"/>
        <v>0</v>
      </c>
      <c r="J77">
        <f t="shared" si="15"/>
        <v>0</v>
      </c>
      <c r="K77">
        <f t="shared" si="16"/>
        <v>1</v>
      </c>
    </row>
    <row r="78" spans="9:11" ht="15" customHeight="1" x14ac:dyDescent="0.3">
      <c r="I78" s="2">
        <f t="shared" si="14"/>
        <v>0</v>
      </c>
      <c r="J78">
        <f t="shared" si="15"/>
        <v>0</v>
      </c>
      <c r="K78">
        <f t="shared" si="16"/>
        <v>0</v>
      </c>
    </row>
    <row r="79" spans="9:11" ht="15" customHeight="1" x14ac:dyDescent="0.3">
      <c r="I79" s="2">
        <f t="shared" si="14"/>
        <v>0</v>
      </c>
      <c r="J79">
        <f t="shared" si="15"/>
        <v>0</v>
      </c>
      <c r="K79">
        <f t="shared" si="16"/>
        <v>1</v>
      </c>
    </row>
    <row r="80" spans="9:11" ht="15" customHeight="1" x14ac:dyDescent="0.3">
      <c r="I80" s="2">
        <f t="shared" si="14"/>
        <v>0</v>
      </c>
      <c r="J80">
        <f t="shared" si="15"/>
        <v>0</v>
      </c>
      <c r="K80">
        <f t="shared" si="16"/>
        <v>1</v>
      </c>
    </row>
    <row r="81" spans="7:12" ht="15" customHeight="1" x14ac:dyDescent="0.3">
      <c r="I81" s="2">
        <f t="shared" si="14"/>
        <v>0</v>
      </c>
      <c r="J81">
        <f t="shared" si="15"/>
        <v>0</v>
      </c>
      <c r="K81">
        <f t="shared" si="16"/>
        <v>1</v>
      </c>
    </row>
    <row r="82" spans="7:12" ht="15" customHeight="1" x14ac:dyDescent="0.3">
      <c r="I82" s="2">
        <f t="shared" si="14"/>
        <v>0</v>
      </c>
      <c r="J82">
        <f t="shared" si="15"/>
        <v>0</v>
      </c>
      <c r="K82">
        <f t="shared" si="16"/>
        <v>0</v>
      </c>
    </row>
    <row r="83" spans="7:12" ht="15" customHeight="1" x14ac:dyDescent="0.3">
      <c r="I83" s="2">
        <f t="shared" si="14"/>
        <v>0</v>
      </c>
      <c r="J83">
        <f t="shared" si="15"/>
        <v>1</v>
      </c>
      <c r="K83">
        <f t="shared" si="16"/>
        <v>1</v>
      </c>
    </row>
    <row r="84" spans="7:12" ht="15" customHeight="1" x14ac:dyDescent="0.3">
      <c r="I84" s="2">
        <f t="shared" si="14"/>
        <v>0</v>
      </c>
      <c r="J84">
        <f t="shared" si="15"/>
        <v>0</v>
      </c>
      <c r="K84">
        <f t="shared" si="16"/>
        <v>0</v>
      </c>
    </row>
    <row r="85" spans="7:12" ht="15" customHeight="1" x14ac:dyDescent="0.3">
      <c r="I85" s="2">
        <f t="shared" si="14"/>
        <v>0</v>
      </c>
      <c r="J85">
        <f t="shared" si="15"/>
        <v>0</v>
      </c>
      <c r="K85">
        <f t="shared" si="16"/>
        <v>0</v>
      </c>
    </row>
    <row r="86" spans="7:12" ht="15" customHeight="1" x14ac:dyDescent="0.3">
      <c r="I86" s="2">
        <f t="shared" si="14"/>
        <v>1</v>
      </c>
      <c r="J86">
        <f t="shared" si="15"/>
        <v>1</v>
      </c>
      <c r="K86">
        <f t="shared" si="16"/>
        <v>0</v>
      </c>
    </row>
    <row r="87" spans="7:12" ht="15" customHeight="1" x14ac:dyDescent="0.3">
      <c r="I87" s="2">
        <f t="shared" si="14"/>
        <v>0</v>
      </c>
      <c r="J87">
        <f t="shared" si="15"/>
        <v>1</v>
      </c>
      <c r="K87">
        <f t="shared" si="16"/>
        <v>0</v>
      </c>
    </row>
    <row r="88" spans="7:12" s="48" customFormat="1" ht="15" customHeight="1" x14ac:dyDescent="0.3">
      <c r="G88" s="52"/>
      <c r="H88" s="46"/>
      <c r="I88" s="46">
        <f>SUM(I68:I87)</f>
        <v>3</v>
      </c>
      <c r="J88" s="48">
        <f>SUM(J68:J87)</f>
        <v>6</v>
      </c>
      <c r="K88" s="48">
        <f>SUM(K68:K87)</f>
        <v>9</v>
      </c>
      <c r="L88" s="53"/>
    </row>
  </sheetData>
  <mergeCells count="23">
    <mergeCell ref="O21:T21"/>
    <mergeCell ref="L31:M31"/>
    <mergeCell ref="J21:K21"/>
    <mergeCell ref="L21:N21"/>
    <mergeCell ref="L22:M22"/>
    <mergeCell ref="L23:M23"/>
    <mergeCell ref="L24:M24"/>
    <mergeCell ref="L25:M25"/>
    <mergeCell ref="L26:M26"/>
    <mergeCell ref="L27:M27"/>
    <mergeCell ref="L28:M28"/>
    <mergeCell ref="L29:M29"/>
    <mergeCell ref="L30:M30"/>
    <mergeCell ref="M44:P44"/>
    <mergeCell ref="L38:M38"/>
    <mergeCell ref="L39:M39"/>
    <mergeCell ref="L40:M40"/>
    <mergeCell ref="L32:M32"/>
    <mergeCell ref="L33:M33"/>
    <mergeCell ref="L34:M34"/>
    <mergeCell ref="L35:M35"/>
    <mergeCell ref="L36:M36"/>
    <mergeCell ref="L37:M37"/>
  </mergeCells>
  <hyperlinks>
    <hyperlink ref="D10" r:id="rId1" xr:uid="{E1836979-6177-492C-AEED-8F67C25CD8B3}"/>
    <hyperlink ref="J10" r:id="rId2" xr:uid="{13C518CD-D5B0-40A5-896A-99594DE2404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E4A62-11EE-4D27-B051-B31B4351D337}">
  <dimension ref="A1:Z89"/>
  <sheetViews>
    <sheetView topLeftCell="I1" zoomScale="58" workbookViewId="0">
      <selection activeCell="L46" sqref="L46"/>
    </sheetView>
  </sheetViews>
  <sheetFormatPr defaultColWidth="9.21875" defaultRowHeight="15" customHeight="1" x14ac:dyDescent="0.3"/>
  <cols>
    <col min="1" max="8" width="5.6640625" style="2" hidden="1" customWidth="1"/>
    <col min="9" max="9" width="10.109375" style="2" customWidth="1"/>
    <col min="10" max="10" width="28.109375" style="2" customWidth="1"/>
    <col min="11" max="11" width="25.5546875" style="2" customWidth="1"/>
    <col min="12" max="12" width="10.88671875" style="15" customWidth="1"/>
    <col min="13" max="13" width="14" customWidth="1"/>
    <col min="14" max="14" width="24.88671875" customWidth="1"/>
    <col min="15" max="15" width="9.21875" style="14"/>
    <col min="16" max="19" width="9.21875" style="2"/>
    <col min="20" max="20" width="12.77734375" style="2" bestFit="1" customWidth="1"/>
    <col min="21" max="16384" width="9.21875" style="2"/>
  </cols>
  <sheetData>
    <row r="1" spans="1:18" s="17" customFormat="1" ht="15" customHeight="1" x14ac:dyDescent="0.3">
      <c r="A1" s="16" t="s">
        <v>0</v>
      </c>
      <c r="B1" s="16" t="s">
        <v>18</v>
      </c>
      <c r="C1" s="16" t="s">
        <v>1</v>
      </c>
      <c r="D1" s="16" t="s">
        <v>16</v>
      </c>
      <c r="E1" s="16" t="s">
        <v>2</v>
      </c>
      <c r="F1" s="16" t="s">
        <v>3</v>
      </c>
      <c r="G1" s="16" t="s">
        <v>4</v>
      </c>
      <c r="H1" s="16" t="s">
        <v>5</v>
      </c>
      <c r="I1" s="16" t="s">
        <v>6</v>
      </c>
      <c r="J1" s="16" t="s">
        <v>17</v>
      </c>
      <c r="K1" s="16" t="s">
        <v>15</v>
      </c>
      <c r="M1" s="18" t="s">
        <v>221</v>
      </c>
      <c r="N1" s="18" t="s">
        <v>222</v>
      </c>
      <c r="O1" s="20"/>
      <c r="P1" s="3" t="s">
        <v>223</v>
      </c>
      <c r="Q1" s="17" t="s">
        <v>224</v>
      </c>
      <c r="R1" s="17" t="s">
        <v>225</v>
      </c>
    </row>
    <row r="2" spans="1:18" ht="15" customHeight="1" x14ac:dyDescent="0.3">
      <c r="A2" s="3" t="s">
        <v>7</v>
      </c>
      <c r="B2" s="3" t="s">
        <v>150</v>
      </c>
      <c r="C2" s="4">
        <v>0</v>
      </c>
      <c r="D2" s="3" t="s">
        <v>8</v>
      </c>
      <c r="E2" s="5">
        <v>45034.938888888886</v>
      </c>
      <c r="F2" s="4">
        <v>50.408475430000003</v>
      </c>
      <c r="G2" s="3" t="s">
        <v>9</v>
      </c>
      <c r="H2" s="3" t="s">
        <v>151</v>
      </c>
      <c r="I2" s="3" t="s">
        <v>152</v>
      </c>
      <c r="J2" s="3" t="s">
        <v>11</v>
      </c>
      <c r="K2" s="3" t="s">
        <v>199</v>
      </c>
      <c r="M2" t="s">
        <v>178</v>
      </c>
      <c r="N2" t="s">
        <v>11</v>
      </c>
      <c r="O2" s="20"/>
      <c r="P2" s="2" t="s">
        <v>226</v>
      </c>
    </row>
    <row r="3" spans="1:18" ht="15" customHeight="1" x14ac:dyDescent="0.3">
      <c r="A3" s="3" t="s">
        <v>7</v>
      </c>
      <c r="B3" s="3" t="s">
        <v>150</v>
      </c>
      <c r="C3" s="4">
        <v>1</v>
      </c>
      <c r="D3" s="3" t="s">
        <v>10</v>
      </c>
      <c r="E3" s="5">
        <v>45035.272222222222</v>
      </c>
      <c r="F3" s="4">
        <v>53.373679869999997</v>
      </c>
      <c r="G3" s="3" t="s">
        <v>9</v>
      </c>
      <c r="H3" s="3" t="s">
        <v>117</v>
      </c>
      <c r="I3" s="3" t="s">
        <v>153</v>
      </c>
      <c r="J3" s="3" t="s">
        <v>10</v>
      </c>
      <c r="K3" s="3" t="s">
        <v>186</v>
      </c>
      <c r="M3" t="s">
        <v>178</v>
      </c>
      <c r="N3" t="s">
        <v>180</v>
      </c>
      <c r="O3" s="20"/>
      <c r="P3" s="3" t="s">
        <v>227</v>
      </c>
      <c r="Q3" s="2" t="s">
        <v>228</v>
      </c>
      <c r="R3" s="2" t="s">
        <v>229</v>
      </c>
    </row>
    <row r="4" spans="1:18" ht="15" customHeight="1" x14ac:dyDescent="0.3">
      <c r="A4" s="3" t="s">
        <v>7</v>
      </c>
      <c r="B4" s="3" t="s">
        <v>150</v>
      </c>
      <c r="C4" s="4">
        <v>2</v>
      </c>
      <c r="D4" s="3" t="s">
        <v>11</v>
      </c>
      <c r="E4" s="5">
        <v>45034.876388888886</v>
      </c>
      <c r="F4" s="4">
        <v>59.304088739999997</v>
      </c>
      <c r="G4" s="3" t="s">
        <v>9</v>
      </c>
      <c r="H4" s="3" t="s">
        <v>119</v>
      </c>
      <c r="I4" s="3" t="s">
        <v>154</v>
      </c>
      <c r="J4" t="s">
        <v>182</v>
      </c>
      <c r="K4" s="3" t="s">
        <v>207</v>
      </c>
      <c r="M4" t="s">
        <v>178</v>
      </c>
      <c r="N4" t="s">
        <v>182</v>
      </c>
      <c r="O4" s="20"/>
      <c r="P4" s="3"/>
    </row>
    <row r="5" spans="1:18" ht="15" customHeight="1" x14ac:dyDescent="0.3">
      <c r="A5" s="3" t="s">
        <v>7</v>
      </c>
      <c r="B5" s="3" t="s">
        <v>150</v>
      </c>
      <c r="C5" s="4">
        <v>3</v>
      </c>
      <c r="D5" s="3" t="s">
        <v>10</v>
      </c>
      <c r="E5" s="5">
        <v>45035.150694444441</v>
      </c>
      <c r="F5" s="4">
        <v>59.304088739999997</v>
      </c>
      <c r="G5" s="3" t="s">
        <v>9</v>
      </c>
      <c r="H5" s="3" t="s">
        <v>155</v>
      </c>
      <c r="I5" s="3" t="s">
        <v>156</v>
      </c>
      <c r="J5" t="s">
        <v>182</v>
      </c>
      <c r="K5" s="3" t="s">
        <v>10</v>
      </c>
      <c r="M5" t="s">
        <v>178</v>
      </c>
      <c r="N5" t="s">
        <v>182</v>
      </c>
      <c r="O5" s="20"/>
      <c r="P5" s="3"/>
    </row>
    <row r="6" spans="1:18" ht="15" customHeight="1" x14ac:dyDescent="0.3">
      <c r="A6" s="3" t="s">
        <v>7</v>
      </c>
      <c r="B6" s="3" t="s">
        <v>150</v>
      </c>
      <c r="C6" s="4">
        <v>4</v>
      </c>
      <c r="D6" s="3" t="s">
        <v>10</v>
      </c>
      <c r="E6" s="5">
        <v>45035.171527777777</v>
      </c>
      <c r="F6" s="4">
        <v>54.85628208</v>
      </c>
      <c r="G6" s="3" t="s">
        <v>9</v>
      </c>
      <c r="H6" s="3" t="s">
        <v>157</v>
      </c>
      <c r="I6" s="3" t="s">
        <v>158</v>
      </c>
      <c r="J6" t="s">
        <v>182</v>
      </c>
      <c r="K6" t="s">
        <v>178</v>
      </c>
      <c r="M6" t="s">
        <v>178</v>
      </c>
      <c r="N6" t="s">
        <v>182</v>
      </c>
      <c r="O6" s="20"/>
      <c r="P6" s="3" t="s">
        <v>230</v>
      </c>
      <c r="Q6" s="2" t="s">
        <v>231</v>
      </c>
      <c r="R6" s="2" t="s">
        <v>232</v>
      </c>
    </row>
    <row r="7" spans="1:18" ht="15" customHeight="1" x14ac:dyDescent="0.3">
      <c r="A7" s="3" t="s">
        <v>7</v>
      </c>
      <c r="B7" s="3" t="s">
        <v>150</v>
      </c>
      <c r="C7" s="4">
        <v>5</v>
      </c>
      <c r="D7" s="3" t="s">
        <v>10</v>
      </c>
      <c r="E7" s="5">
        <v>45034.973611111112</v>
      </c>
      <c r="F7" s="4">
        <v>126.0211886</v>
      </c>
      <c r="G7" s="3" t="s">
        <v>9</v>
      </c>
      <c r="H7" s="3" t="s">
        <v>159</v>
      </c>
      <c r="I7" s="3" t="s">
        <v>160</v>
      </c>
      <c r="J7" t="s">
        <v>10</v>
      </c>
      <c r="K7" t="s">
        <v>178</v>
      </c>
      <c r="M7" t="s">
        <v>178</v>
      </c>
      <c r="N7" t="s">
        <v>10</v>
      </c>
      <c r="O7" s="20"/>
      <c r="P7" s="3"/>
    </row>
    <row r="8" spans="1:18" ht="15" customHeight="1" x14ac:dyDescent="0.3">
      <c r="A8" s="3" t="s">
        <v>7</v>
      </c>
      <c r="B8" s="3" t="s">
        <v>150</v>
      </c>
      <c r="C8" s="4">
        <v>6</v>
      </c>
      <c r="D8" s="3" t="s">
        <v>11</v>
      </c>
      <c r="E8" s="5">
        <v>45035.234027777777</v>
      </c>
      <c r="F8" s="4">
        <v>93.403939769999994</v>
      </c>
      <c r="G8" s="3" t="s">
        <v>9</v>
      </c>
      <c r="H8" s="3" t="s">
        <v>127</v>
      </c>
      <c r="I8" s="3" t="s">
        <v>161</v>
      </c>
      <c r="J8" s="3" t="s">
        <v>11</v>
      </c>
      <c r="K8" s="3" t="s">
        <v>208</v>
      </c>
      <c r="M8" t="s">
        <v>178</v>
      </c>
      <c r="N8" t="s">
        <v>11</v>
      </c>
      <c r="O8" s="20"/>
      <c r="P8" s="3" t="s">
        <v>233</v>
      </c>
      <c r="Q8" s="2" t="s">
        <v>226</v>
      </c>
      <c r="R8" s="2" t="s">
        <v>234</v>
      </c>
    </row>
    <row r="9" spans="1:18" ht="15" customHeight="1" x14ac:dyDescent="0.3">
      <c r="A9" s="3" t="s">
        <v>7</v>
      </c>
      <c r="B9" s="3" t="s">
        <v>150</v>
      </c>
      <c r="C9" s="4">
        <v>7</v>
      </c>
      <c r="D9" s="3" t="s">
        <v>10</v>
      </c>
      <c r="E9" s="5">
        <v>45034.997916666667</v>
      </c>
      <c r="F9" s="4">
        <v>48.925873209999999</v>
      </c>
      <c r="G9" s="3" t="s">
        <v>9</v>
      </c>
      <c r="H9" s="3" t="s">
        <v>162</v>
      </c>
      <c r="I9" s="3" t="s">
        <v>163</v>
      </c>
      <c r="J9" s="3" t="s">
        <v>10</v>
      </c>
      <c r="K9" s="3" t="s">
        <v>10</v>
      </c>
      <c r="M9" t="s">
        <v>178</v>
      </c>
      <c r="N9" t="s">
        <v>180</v>
      </c>
      <c r="O9" s="20"/>
      <c r="P9" s="3"/>
    </row>
    <row r="10" spans="1:18" ht="15" customHeight="1" x14ac:dyDescent="0.3">
      <c r="A10" s="3" t="s">
        <v>7</v>
      </c>
      <c r="B10" s="3" t="s">
        <v>150</v>
      </c>
      <c r="C10" s="4">
        <v>8</v>
      </c>
      <c r="D10" s="6" t="s">
        <v>12</v>
      </c>
      <c r="E10" s="5">
        <v>45035.296527777777</v>
      </c>
      <c r="F10" s="4">
        <v>48.925873209999999</v>
      </c>
      <c r="G10" s="3" t="s">
        <v>9</v>
      </c>
      <c r="H10" s="3" t="s">
        <v>131</v>
      </c>
      <c r="I10" s="3" t="s">
        <v>164</v>
      </c>
      <c r="J10" s="3" t="s">
        <v>12</v>
      </c>
      <c r="K10" s="3" t="s">
        <v>178</v>
      </c>
      <c r="M10" t="s">
        <v>178</v>
      </c>
      <c r="N10" t="s">
        <v>180</v>
      </c>
      <c r="O10" s="20"/>
      <c r="P10" s="3" t="s">
        <v>235</v>
      </c>
    </row>
    <row r="11" spans="1:18" ht="15" customHeight="1" x14ac:dyDescent="0.3">
      <c r="A11" s="3" t="s">
        <v>7</v>
      </c>
      <c r="B11" s="3" t="s">
        <v>150</v>
      </c>
      <c r="C11" s="4">
        <v>9</v>
      </c>
      <c r="D11" s="3" t="s">
        <v>11</v>
      </c>
      <c r="E11" s="5">
        <v>45034.855555555558</v>
      </c>
      <c r="F11" s="4">
        <v>72.647508709999997</v>
      </c>
      <c r="G11" s="3" t="s">
        <v>9</v>
      </c>
      <c r="H11" s="3" t="s">
        <v>133</v>
      </c>
      <c r="I11" s="3" t="s">
        <v>165</v>
      </c>
      <c r="J11" s="3" t="s">
        <v>11</v>
      </c>
      <c r="K11" s="3" t="s">
        <v>209</v>
      </c>
      <c r="M11" t="s">
        <v>178</v>
      </c>
      <c r="N11" t="s">
        <v>182</v>
      </c>
      <c r="O11" s="20"/>
      <c r="P11" s="3"/>
    </row>
    <row r="12" spans="1:18" ht="15" customHeight="1" x14ac:dyDescent="0.3">
      <c r="A12" s="3" t="s">
        <v>7</v>
      </c>
      <c r="B12" s="3" t="s">
        <v>150</v>
      </c>
      <c r="C12" s="4">
        <v>10</v>
      </c>
      <c r="D12" s="3" t="s">
        <v>10</v>
      </c>
      <c r="E12" s="5">
        <v>45035.129861111112</v>
      </c>
      <c r="F12" s="4">
        <v>34.099851030000004</v>
      </c>
      <c r="G12" s="3" t="s">
        <v>9</v>
      </c>
      <c r="H12" s="3" t="s">
        <v>135</v>
      </c>
      <c r="I12" s="3" t="s">
        <v>166</v>
      </c>
      <c r="J12" s="3" t="s">
        <v>10</v>
      </c>
      <c r="K12" s="3" t="s">
        <v>10</v>
      </c>
      <c r="M12" t="s">
        <v>178</v>
      </c>
      <c r="N12" t="s">
        <v>186</v>
      </c>
      <c r="O12" s="20"/>
      <c r="P12" s="3" t="s">
        <v>227</v>
      </c>
      <c r="Q12" s="2" t="s">
        <v>228</v>
      </c>
      <c r="R12" s="2" t="s">
        <v>229</v>
      </c>
    </row>
    <row r="13" spans="1:18" ht="15" customHeight="1" x14ac:dyDescent="0.3">
      <c r="A13" s="3" t="s">
        <v>7</v>
      </c>
      <c r="B13" s="3" t="s">
        <v>150</v>
      </c>
      <c r="C13" s="4">
        <v>11</v>
      </c>
      <c r="D13" s="3" t="s">
        <v>11</v>
      </c>
      <c r="E13" s="5">
        <v>45034.834722222222</v>
      </c>
      <c r="F13" s="4">
        <v>63.751895400000002</v>
      </c>
      <c r="G13" s="3" t="s">
        <v>9</v>
      </c>
      <c r="H13" s="3" t="s">
        <v>167</v>
      </c>
      <c r="I13" s="3" t="s">
        <v>168</v>
      </c>
      <c r="J13" s="3" t="s">
        <v>11</v>
      </c>
      <c r="K13" s="11" t="s">
        <v>210</v>
      </c>
      <c r="M13" t="s">
        <v>178</v>
      </c>
      <c r="N13" t="s">
        <v>186</v>
      </c>
      <c r="O13" s="20"/>
      <c r="P13" s="3" t="s">
        <v>230</v>
      </c>
      <c r="Q13" s="2" t="s">
        <v>231</v>
      </c>
      <c r="R13" s="2" t="s">
        <v>232</v>
      </c>
    </row>
    <row r="14" spans="1:18" ht="15" customHeight="1" x14ac:dyDescent="0.3">
      <c r="A14" s="3" t="s">
        <v>7</v>
      </c>
      <c r="B14" s="3" t="s">
        <v>150</v>
      </c>
      <c r="C14" s="4">
        <v>12</v>
      </c>
      <c r="D14" s="3" t="s">
        <v>11</v>
      </c>
      <c r="E14" s="5">
        <v>45035.088194444441</v>
      </c>
      <c r="F14" s="4">
        <v>154.19063070000001</v>
      </c>
      <c r="G14" s="3" t="s">
        <v>9</v>
      </c>
      <c r="H14" s="3" t="s">
        <v>139</v>
      </c>
      <c r="I14" s="3" t="s">
        <v>169</v>
      </c>
      <c r="J14" s="3" t="s">
        <v>11</v>
      </c>
      <c r="K14" s="3" t="s">
        <v>211</v>
      </c>
      <c r="M14" t="s">
        <v>178</v>
      </c>
      <c r="N14" t="s">
        <v>182</v>
      </c>
      <c r="O14" s="20"/>
      <c r="P14" s="3" t="s">
        <v>233</v>
      </c>
      <c r="Q14" s="2" t="s">
        <v>226</v>
      </c>
      <c r="R14" s="2" t="s">
        <v>234</v>
      </c>
    </row>
    <row r="15" spans="1:18" ht="15" customHeight="1" x14ac:dyDescent="0.3">
      <c r="A15" s="3" t="s">
        <v>7</v>
      </c>
      <c r="B15" s="3" t="s">
        <v>150</v>
      </c>
      <c r="C15" s="4">
        <v>13</v>
      </c>
      <c r="D15" s="3" t="s">
        <v>11</v>
      </c>
      <c r="E15" s="5">
        <v>45035.088194444441</v>
      </c>
      <c r="F15" s="4">
        <v>154.19063070000001</v>
      </c>
      <c r="G15" s="3" t="s">
        <v>9</v>
      </c>
      <c r="H15" s="3" t="s">
        <v>139</v>
      </c>
      <c r="I15" s="3" t="s">
        <v>170</v>
      </c>
      <c r="J15" s="3" t="s">
        <v>11</v>
      </c>
      <c r="K15" s="3" t="s">
        <v>8</v>
      </c>
      <c r="M15" t="s">
        <v>178</v>
      </c>
      <c r="N15" t="s">
        <v>186</v>
      </c>
      <c r="O15" s="20"/>
      <c r="P15" s="3"/>
    </row>
    <row r="16" spans="1:18" ht="15" customHeight="1" x14ac:dyDescent="0.3">
      <c r="A16" s="3" t="s">
        <v>7</v>
      </c>
      <c r="B16" s="3" t="s">
        <v>150</v>
      </c>
      <c r="C16" s="4">
        <v>14</v>
      </c>
      <c r="D16" s="3" t="s">
        <v>13</v>
      </c>
      <c r="E16" s="5">
        <v>45034.727083333331</v>
      </c>
      <c r="F16" s="4">
        <v>37.065055460000004</v>
      </c>
      <c r="G16" s="3" t="s">
        <v>14</v>
      </c>
      <c r="H16" s="3" t="s">
        <v>142</v>
      </c>
      <c r="I16" s="3" t="s">
        <v>171</v>
      </c>
      <c r="J16" s="3" t="s">
        <v>13</v>
      </c>
      <c r="K16" s="3" t="s">
        <v>13</v>
      </c>
      <c r="M16" t="s">
        <v>178</v>
      </c>
      <c r="N16" t="s">
        <v>180</v>
      </c>
      <c r="O16" s="20"/>
      <c r="P16" s="3" t="s">
        <v>236</v>
      </c>
      <c r="Q16" s="2" t="s">
        <v>237</v>
      </c>
      <c r="R16" s="2" t="s">
        <v>238</v>
      </c>
    </row>
    <row r="17" spans="1:26" ht="15" customHeight="1" x14ac:dyDescent="0.3">
      <c r="A17" s="3" t="s">
        <v>7</v>
      </c>
      <c r="B17" s="3" t="s">
        <v>150</v>
      </c>
      <c r="C17" s="4">
        <v>15</v>
      </c>
      <c r="D17" s="3" t="s">
        <v>8</v>
      </c>
      <c r="E17" s="5">
        <v>45035.022222222222</v>
      </c>
      <c r="F17" s="4">
        <v>56.338884299999997</v>
      </c>
      <c r="G17" s="3" t="s">
        <v>9</v>
      </c>
      <c r="H17" s="3" t="s">
        <v>172</v>
      </c>
      <c r="I17" s="3" t="s">
        <v>173</v>
      </c>
      <c r="J17" t="s">
        <v>180</v>
      </c>
      <c r="K17" s="3" t="s">
        <v>8</v>
      </c>
      <c r="M17" t="s">
        <v>178</v>
      </c>
      <c r="N17" t="s">
        <v>180</v>
      </c>
      <c r="O17" s="20"/>
      <c r="P17" s="3" t="s">
        <v>226</v>
      </c>
    </row>
    <row r="18" spans="1:26" ht="15" customHeight="1" x14ac:dyDescent="0.3">
      <c r="A18" s="3" t="s">
        <v>7</v>
      </c>
      <c r="B18" s="3" t="s">
        <v>150</v>
      </c>
      <c r="C18" s="4">
        <v>16</v>
      </c>
      <c r="D18" s="3" t="s">
        <v>13</v>
      </c>
      <c r="E18" s="5">
        <v>45034.793055555558</v>
      </c>
      <c r="F18" s="4">
        <v>74.130110930000001</v>
      </c>
      <c r="G18" s="3" t="s">
        <v>14</v>
      </c>
      <c r="H18" s="3" t="s">
        <v>146</v>
      </c>
      <c r="I18" s="3" t="s">
        <v>174</v>
      </c>
      <c r="J18" s="3" t="s">
        <v>198</v>
      </c>
      <c r="K18" s="3" t="s">
        <v>212</v>
      </c>
      <c r="M18" t="s">
        <v>178</v>
      </c>
      <c r="N18" t="s">
        <v>182</v>
      </c>
      <c r="O18" s="20"/>
      <c r="P18" s="3"/>
    </row>
    <row r="19" spans="1:26" ht="15" customHeight="1" x14ac:dyDescent="0.3">
      <c r="A19" s="3" t="s">
        <v>7</v>
      </c>
      <c r="B19" s="3" t="s">
        <v>150</v>
      </c>
      <c r="C19" s="4">
        <v>17</v>
      </c>
      <c r="D19" s="3" t="s">
        <v>10</v>
      </c>
      <c r="E19" s="5">
        <v>45035.109027777777</v>
      </c>
      <c r="F19" s="4">
        <v>45.960668769999998</v>
      </c>
      <c r="G19" s="3" t="s">
        <v>9</v>
      </c>
      <c r="H19" s="3" t="s">
        <v>175</v>
      </c>
      <c r="I19" s="3" t="s">
        <v>176</v>
      </c>
      <c r="J19" s="3" t="s">
        <v>10</v>
      </c>
      <c r="K19" s="3" t="s">
        <v>186</v>
      </c>
      <c r="M19" t="s">
        <v>178</v>
      </c>
      <c r="N19" t="s">
        <v>186</v>
      </c>
      <c r="O19" s="20"/>
      <c r="P19" s="3" t="s">
        <v>230</v>
      </c>
      <c r="Q19" s="2" t="s">
        <v>231</v>
      </c>
      <c r="R19" s="2" t="s">
        <v>232</v>
      </c>
    </row>
    <row r="20" spans="1:26" ht="15" customHeight="1" thickBot="1" x14ac:dyDescent="0.35">
      <c r="I20" s="27"/>
      <c r="J20" s="27"/>
      <c r="K20" s="27"/>
      <c r="L20" s="25"/>
      <c r="M20" s="27"/>
      <c r="N20" s="27"/>
      <c r="O20" s="27"/>
      <c r="P20" s="27"/>
      <c r="Q20" s="27"/>
      <c r="R20" s="27"/>
      <c r="S20" s="27"/>
      <c r="T20" s="27"/>
    </row>
    <row r="21" spans="1:26" ht="15" customHeight="1" x14ac:dyDescent="0.3">
      <c r="I21" s="2" t="s">
        <v>1</v>
      </c>
      <c r="J21" s="63" t="s">
        <v>239</v>
      </c>
      <c r="K21" s="64"/>
      <c r="L21" s="63" t="s">
        <v>243</v>
      </c>
      <c r="M21" s="64"/>
      <c r="N21" s="64"/>
      <c r="O21" s="56" t="s">
        <v>251</v>
      </c>
      <c r="P21" s="57"/>
      <c r="Q21" s="57"/>
      <c r="R21" s="57"/>
      <c r="S21" s="57"/>
      <c r="T21" s="58"/>
    </row>
    <row r="22" spans="1:26" ht="15" customHeight="1" x14ac:dyDescent="0.3">
      <c r="J22" s="28" t="s">
        <v>244</v>
      </c>
      <c r="K22" s="2" t="s">
        <v>15</v>
      </c>
      <c r="L22" s="59" t="s">
        <v>244</v>
      </c>
      <c r="M22" s="60"/>
      <c r="N22" s="7" t="s">
        <v>15</v>
      </c>
      <c r="O22" s="34" t="s">
        <v>245</v>
      </c>
      <c r="P22" s="32" t="s">
        <v>246</v>
      </c>
      <c r="Q22" s="32" t="s">
        <v>247</v>
      </c>
      <c r="R22" s="32" t="s">
        <v>248</v>
      </c>
      <c r="S22" s="33" t="s">
        <v>249</v>
      </c>
      <c r="T22" s="35" t="s">
        <v>250</v>
      </c>
      <c r="U22" s="2" t="s">
        <v>266</v>
      </c>
      <c r="V22" s="50" t="s">
        <v>267</v>
      </c>
      <c r="W22" s="50" t="s">
        <v>261</v>
      </c>
      <c r="X22" s="50" t="s">
        <v>262</v>
      </c>
      <c r="Y22" s="50" t="s">
        <v>260</v>
      </c>
      <c r="Z22" s="50" t="s">
        <v>259</v>
      </c>
    </row>
    <row r="23" spans="1:26" ht="15" customHeight="1" x14ac:dyDescent="0.3">
      <c r="I23" s="2">
        <v>0</v>
      </c>
      <c r="J23" s="28">
        <f>IF(J2=N2,1,0)</f>
        <v>1</v>
      </c>
      <c r="K23" s="2">
        <f>IF(K2=M2,1,0)</f>
        <v>0</v>
      </c>
      <c r="L23" s="59">
        <v>1</v>
      </c>
      <c r="M23" s="60"/>
      <c r="N23" s="7">
        <v>1</v>
      </c>
      <c r="O23" s="36">
        <v>1</v>
      </c>
      <c r="P23" s="2">
        <v>1</v>
      </c>
      <c r="Q23" s="2">
        <v>0</v>
      </c>
      <c r="R23" s="7">
        <v>1</v>
      </c>
      <c r="S23" s="7">
        <v>1</v>
      </c>
      <c r="T23" s="37">
        <f>SUM(O23:S23)</f>
        <v>4</v>
      </c>
      <c r="U23" s="2">
        <v>3</v>
      </c>
      <c r="V23">
        <f>SUM(O23,P23,R23,S23)</f>
        <v>4</v>
      </c>
      <c r="W23">
        <f>IF(AND(V23 &gt;= U23, Q23 = 1), 1, 0)</f>
        <v>0</v>
      </c>
      <c r="X23">
        <f t="shared" ref="X23:X39" si="0">IF(OR(AND(V23 &gt;= U23, Q23 = 0), AND(V23 &lt; U23, Q23 = 1)), 1, 0)</f>
        <v>1</v>
      </c>
      <c r="Y23">
        <f>IF(AND(V23 &lt; U23, Q23 = 0), 1, 0)</f>
        <v>0</v>
      </c>
      <c r="Z23">
        <v>0</v>
      </c>
    </row>
    <row r="24" spans="1:26" ht="15" customHeight="1" x14ac:dyDescent="0.3">
      <c r="I24" s="2">
        <v>1</v>
      </c>
      <c r="J24" s="28">
        <f t="shared" ref="J24:J40" si="1">IF(J3=N3,1,0)</f>
        <v>0</v>
      </c>
      <c r="K24" s="2">
        <f t="shared" ref="K24:K40" si="2">IF(K3=M3,1,0)</f>
        <v>0</v>
      </c>
      <c r="L24" s="59">
        <f>IF(ISNUMBER(SEARCH(J3, P3)), 1, 0)+IF(ISNUMBER(SEARCH(J3, Q3)), 1, 0)+IF(ISNUMBER(SEARCH(J3, R3)), 1, 0)</f>
        <v>0</v>
      </c>
      <c r="M24" s="60"/>
      <c r="N24" s="7">
        <f>IF(ISNUMBER(SEARCH(K3, P3)), 1, 0)+IF(ISNUMBER(SEARCH(K3, Q3)), 1, 0)+IF(ISNUMBER(SEARCH(K3, R3)), 1, 0)</f>
        <v>0</v>
      </c>
      <c r="O24" s="36">
        <v>1</v>
      </c>
      <c r="P24" s="2">
        <v>1</v>
      </c>
      <c r="Q24" s="2">
        <v>0</v>
      </c>
      <c r="R24" s="7">
        <v>1</v>
      </c>
      <c r="S24" s="7">
        <v>0</v>
      </c>
      <c r="T24" s="37">
        <f t="shared" ref="T24:T40" si="3">SUM(O24:S24)</f>
        <v>3</v>
      </c>
      <c r="U24" s="2">
        <v>3</v>
      </c>
      <c r="V24">
        <f t="shared" ref="V24:V40" si="4">SUM(O24,P24,R24,S24)</f>
        <v>3</v>
      </c>
      <c r="W24">
        <f t="shared" ref="W24:W40" si="5">IF(AND(V24 &gt;= U24, Q24 = 1), 1, 0)</f>
        <v>0</v>
      </c>
      <c r="X24">
        <f t="shared" si="0"/>
        <v>1</v>
      </c>
      <c r="Y24">
        <f t="shared" ref="Y24:Y40" si="6">IF(AND(V24 &lt; U24, Q24 = 0), 1, 0)</f>
        <v>0</v>
      </c>
      <c r="Z24">
        <v>0</v>
      </c>
    </row>
    <row r="25" spans="1:26" ht="15" customHeight="1" x14ac:dyDescent="0.3">
      <c r="I25" s="2">
        <v>2</v>
      </c>
      <c r="J25" s="28">
        <f t="shared" si="1"/>
        <v>1</v>
      </c>
      <c r="K25" s="2">
        <f t="shared" si="2"/>
        <v>0</v>
      </c>
      <c r="L25" s="59">
        <f t="shared" ref="L25:L40" si="7">IF(ISNUMBER(SEARCH(J4, P4)), 1, 0)+IF(ISNUMBER(SEARCH(J4, Q4)), 1, 0)+IF(ISNUMBER(SEARCH(J4, R4)), 1, 0)</f>
        <v>0</v>
      </c>
      <c r="M25" s="60"/>
      <c r="N25" s="7">
        <v>0</v>
      </c>
      <c r="O25" s="36">
        <v>1</v>
      </c>
      <c r="P25" s="2">
        <v>1</v>
      </c>
      <c r="Q25" s="2">
        <v>0</v>
      </c>
      <c r="R25" s="7">
        <v>1</v>
      </c>
      <c r="S25" s="7">
        <v>0</v>
      </c>
      <c r="T25" s="37">
        <f t="shared" si="3"/>
        <v>3</v>
      </c>
      <c r="U25" s="2">
        <v>3</v>
      </c>
      <c r="V25">
        <f t="shared" si="4"/>
        <v>3</v>
      </c>
      <c r="W25">
        <f t="shared" si="5"/>
        <v>0</v>
      </c>
      <c r="X25">
        <f t="shared" si="0"/>
        <v>1</v>
      </c>
      <c r="Y25">
        <f t="shared" si="6"/>
        <v>0</v>
      </c>
      <c r="Z25">
        <v>0</v>
      </c>
    </row>
    <row r="26" spans="1:26" ht="15" customHeight="1" x14ac:dyDescent="0.3">
      <c r="I26" s="2">
        <v>3</v>
      </c>
      <c r="J26" s="28">
        <f t="shared" si="1"/>
        <v>1</v>
      </c>
      <c r="K26" s="2">
        <f t="shared" si="2"/>
        <v>0</v>
      </c>
      <c r="L26" s="59">
        <f t="shared" si="7"/>
        <v>0</v>
      </c>
      <c r="M26" s="60"/>
      <c r="N26" s="7">
        <v>0</v>
      </c>
      <c r="O26" s="36">
        <v>0</v>
      </c>
      <c r="P26" s="2">
        <v>0</v>
      </c>
      <c r="Q26" s="2">
        <v>0</v>
      </c>
      <c r="R26" s="7">
        <v>1</v>
      </c>
      <c r="S26" s="7">
        <v>0</v>
      </c>
      <c r="T26" s="37">
        <f t="shared" si="3"/>
        <v>1</v>
      </c>
      <c r="U26" s="2">
        <v>3</v>
      </c>
      <c r="V26">
        <f t="shared" si="4"/>
        <v>1</v>
      </c>
      <c r="W26">
        <f t="shared" si="5"/>
        <v>0</v>
      </c>
      <c r="X26">
        <f t="shared" si="0"/>
        <v>0</v>
      </c>
      <c r="Y26">
        <f t="shared" si="6"/>
        <v>1</v>
      </c>
      <c r="Z26">
        <v>0</v>
      </c>
    </row>
    <row r="27" spans="1:26" ht="15" customHeight="1" x14ac:dyDescent="0.3">
      <c r="I27" s="2">
        <v>4</v>
      </c>
      <c r="J27" s="28">
        <f t="shared" si="1"/>
        <v>1</v>
      </c>
      <c r="K27" s="2">
        <f t="shared" si="2"/>
        <v>1</v>
      </c>
      <c r="L27" s="59">
        <v>1</v>
      </c>
      <c r="M27" s="60"/>
      <c r="N27" s="7">
        <v>0</v>
      </c>
      <c r="O27" s="36">
        <v>1</v>
      </c>
      <c r="P27" s="2">
        <v>1</v>
      </c>
      <c r="Q27" s="2">
        <v>0</v>
      </c>
      <c r="R27" s="7">
        <v>1</v>
      </c>
      <c r="S27" s="7">
        <v>0</v>
      </c>
      <c r="T27" s="37">
        <f t="shared" si="3"/>
        <v>3</v>
      </c>
      <c r="U27" s="2">
        <v>3</v>
      </c>
      <c r="V27">
        <f t="shared" si="4"/>
        <v>3</v>
      </c>
      <c r="W27">
        <f t="shared" si="5"/>
        <v>0</v>
      </c>
      <c r="X27">
        <f t="shared" si="0"/>
        <v>1</v>
      </c>
      <c r="Y27">
        <f t="shared" si="6"/>
        <v>0</v>
      </c>
      <c r="Z27">
        <v>0</v>
      </c>
    </row>
    <row r="28" spans="1:26" ht="15" customHeight="1" x14ac:dyDescent="0.3">
      <c r="I28" s="2">
        <v>5</v>
      </c>
      <c r="J28" s="28">
        <f t="shared" si="1"/>
        <v>1</v>
      </c>
      <c r="K28" s="2">
        <f t="shared" si="2"/>
        <v>1</v>
      </c>
      <c r="L28" s="59">
        <f t="shared" si="7"/>
        <v>0</v>
      </c>
      <c r="M28" s="60"/>
      <c r="N28" s="7">
        <v>0</v>
      </c>
      <c r="O28" s="36">
        <v>1</v>
      </c>
      <c r="P28" s="2">
        <v>1</v>
      </c>
      <c r="Q28" s="2">
        <v>0</v>
      </c>
      <c r="R28" s="7">
        <v>1</v>
      </c>
      <c r="S28" s="7">
        <v>0</v>
      </c>
      <c r="T28" s="37">
        <f t="shared" si="3"/>
        <v>3</v>
      </c>
      <c r="U28" s="2">
        <v>3</v>
      </c>
      <c r="V28">
        <f t="shared" si="4"/>
        <v>3</v>
      </c>
      <c r="W28">
        <f t="shared" si="5"/>
        <v>0</v>
      </c>
      <c r="X28">
        <f t="shared" si="0"/>
        <v>1</v>
      </c>
      <c r="Y28">
        <f t="shared" si="6"/>
        <v>0</v>
      </c>
      <c r="Z28">
        <v>0</v>
      </c>
    </row>
    <row r="29" spans="1:26" ht="15" customHeight="1" x14ac:dyDescent="0.3">
      <c r="I29" s="2">
        <v>6</v>
      </c>
      <c r="J29" s="28">
        <f t="shared" si="1"/>
        <v>1</v>
      </c>
      <c r="K29" s="2">
        <f t="shared" si="2"/>
        <v>0</v>
      </c>
      <c r="L29" s="59">
        <v>1</v>
      </c>
      <c r="M29" s="60"/>
      <c r="N29" s="7">
        <v>0</v>
      </c>
      <c r="O29" s="36">
        <v>1</v>
      </c>
      <c r="P29" s="2">
        <v>1</v>
      </c>
      <c r="Q29" s="2">
        <v>0</v>
      </c>
      <c r="R29" s="7">
        <v>1</v>
      </c>
      <c r="S29" s="7">
        <v>0</v>
      </c>
      <c r="T29" s="37">
        <f t="shared" si="3"/>
        <v>3</v>
      </c>
      <c r="U29" s="2">
        <v>3</v>
      </c>
      <c r="V29">
        <f t="shared" si="4"/>
        <v>3</v>
      </c>
      <c r="W29">
        <f t="shared" si="5"/>
        <v>0</v>
      </c>
      <c r="X29">
        <f t="shared" si="0"/>
        <v>1</v>
      </c>
      <c r="Y29">
        <f t="shared" si="6"/>
        <v>0</v>
      </c>
      <c r="Z29">
        <v>0</v>
      </c>
    </row>
    <row r="30" spans="1:26" ht="15" customHeight="1" x14ac:dyDescent="0.3">
      <c r="I30" s="2">
        <v>7</v>
      </c>
      <c r="J30" s="28">
        <f t="shared" si="1"/>
        <v>0</v>
      </c>
      <c r="K30" s="2">
        <f t="shared" si="2"/>
        <v>0</v>
      </c>
      <c r="L30" s="59">
        <f t="shared" si="7"/>
        <v>0</v>
      </c>
      <c r="M30" s="60"/>
      <c r="N30" s="7">
        <f t="shared" ref="N30:N40" si="8">IF(ISNUMBER(SEARCH(K9, P9)), 1, 0)+IF(ISNUMBER(SEARCH(K9, Q9)), 1, 0)+IF(ISNUMBER(SEARCH(K9, R9)), 1, 0)</f>
        <v>0</v>
      </c>
      <c r="O30" s="36">
        <v>0</v>
      </c>
      <c r="P30" s="2">
        <v>0</v>
      </c>
      <c r="Q30" s="2">
        <v>0</v>
      </c>
      <c r="R30" s="7">
        <v>1</v>
      </c>
      <c r="S30" s="7">
        <v>0</v>
      </c>
      <c r="T30" s="37">
        <f t="shared" si="3"/>
        <v>1</v>
      </c>
      <c r="U30" s="2">
        <v>3</v>
      </c>
      <c r="V30">
        <f t="shared" si="4"/>
        <v>1</v>
      </c>
      <c r="W30">
        <f t="shared" si="5"/>
        <v>0</v>
      </c>
      <c r="X30">
        <f t="shared" si="0"/>
        <v>0</v>
      </c>
      <c r="Y30">
        <f t="shared" si="6"/>
        <v>1</v>
      </c>
      <c r="Z30">
        <v>0</v>
      </c>
    </row>
    <row r="31" spans="1:26" ht="15" customHeight="1" x14ac:dyDescent="0.3">
      <c r="I31" s="2">
        <v>8</v>
      </c>
      <c r="J31" s="28">
        <f t="shared" si="1"/>
        <v>0</v>
      </c>
      <c r="K31" s="2">
        <f t="shared" si="2"/>
        <v>1</v>
      </c>
      <c r="L31" s="59">
        <v>1</v>
      </c>
      <c r="M31" s="60"/>
      <c r="N31" s="7">
        <v>0</v>
      </c>
      <c r="O31" s="36">
        <v>0</v>
      </c>
      <c r="P31" s="2">
        <v>1</v>
      </c>
      <c r="Q31" s="2">
        <v>0</v>
      </c>
      <c r="R31" s="7">
        <v>1</v>
      </c>
      <c r="S31" s="7">
        <v>0</v>
      </c>
      <c r="T31" s="37">
        <f t="shared" si="3"/>
        <v>2</v>
      </c>
      <c r="U31" s="2">
        <v>3</v>
      </c>
      <c r="V31">
        <f t="shared" si="4"/>
        <v>2</v>
      </c>
      <c r="W31">
        <f t="shared" si="5"/>
        <v>0</v>
      </c>
      <c r="X31">
        <f t="shared" si="0"/>
        <v>0</v>
      </c>
      <c r="Y31">
        <f t="shared" si="6"/>
        <v>1</v>
      </c>
      <c r="Z31">
        <v>0</v>
      </c>
    </row>
    <row r="32" spans="1:26" ht="15" customHeight="1" x14ac:dyDescent="0.3">
      <c r="I32" s="2">
        <v>9</v>
      </c>
      <c r="J32" s="28">
        <f t="shared" si="1"/>
        <v>0</v>
      </c>
      <c r="K32" s="2">
        <f t="shared" si="2"/>
        <v>0</v>
      </c>
      <c r="L32" s="59">
        <f t="shared" si="7"/>
        <v>0</v>
      </c>
      <c r="M32" s="60"/>
      <c r="N32" s="7">
        <f t="shared" si="8"/>
        <v>0</v>
      </c>
      <c r="O32" s="36">
        <v>0</v>
      </c>
      <c r="P32" s="2">
        <v>1</v>
      </c>
      <c r="Q32" s="2">
        <v>0</v>
      </c>
      <c r="R32" s="7">
        <v>1</v>
      </c>
      <c r="S32" s="7">
        <v>0</v>
      </c>
      <c r="T32" s="37">
        <f t="shared" si="3"/>
        <v>2</v>
      </c>
      <c r="U32" s="2">
        <v>3</v>
      </c>
      <c r="V32">
        <f t="shared" si="4"/>
        <v>2</v>
      </c>
      <c r="W32">
        <f t="shared" si="5"/>
        <v>0</v>
      </c>
      <c r="X32">
        <f t="shared" si="0"/>
        <v>0</v>
      </c>
      <c r="Y32">
        <f t="shared" si="6"/>
        <v>1</v>
      </c>
      <c r="Z32">
        <v>0</v>
      </c>
    </row>
    <row r="33" spans="9:26" ht="15" customHeight="1" x14ac:dyDescent="0.3">
      <c r="I33" s="2">
        <v>10</v>
      </c>
      <c r="J33" s="28">
        <f t="shared" si="1"/>
        <v>0</v>
      </c>
      <c r="K33" s="2">
        <f t="shared" si="2"/>
        <v>0</v>
      </c>
      <c r="L33" s="59">
        <f t="shared" si="7"/>
        <v>0</v>
      </c>
      <c r="M33" s="60"/>
      <c r="N33" s="7">
        <v>1</v>
      </c>
      <c r="O33" s="36">
        <v>1</v>
      </c>
      <c r="P33" s="2">
        <v>1</v>
      </c>
      <c r="Q33" s="2">
        <v>0</v>
      </c>
      <c r="R33" s="7">
        <v>1</v>
      </c>
      <c r="S33" s="7">
        <v>1</v>
      </c>
      <c r="T33" s="37">
        <f t="shared" si="3"/>
        <v>4</v>
      </c>
      <c r="U33" s="2">
        <v>3</v>
      </c>
      <c r="V33">
        <f t="shared" si="4"/>
        <v>4</v>
      </c>
      <c r="W33">
        <f t="shared" si="5"/>
        <v>0</v>
      </c>
      <c r="X33">
        <f t="shared" si="0"/>
        <v>1</v>
      </c>
      <c r="Y33">
        <f t="shared" si="6"/>
        <v>0</v>
      </c>
      <c r="Z33">
        <v>0</v>
      </c>
    </row>
    <row r="34" spans="9:26" ht="15" customHeight="1" x14ac:dyDescent="0.3">
      <c r="I34" s="2">
        <v>11</v>
      </c>
      <c r="J34" s="28">
        <f t="shared" si="1"/>
        <v>0</v>
      </c>
      <c r="K34" s="2">
        <f t="shared" si="2"/>
        <v>0</v>
      </c>
      <c r="L34" s="59">
        <f t="shared" si="7"/>
        <v>1</v>
      </c>
      <c r="M34" s="60"/>
      <c r="N34" s="7">
        <f t="shared" si="8"/>
        <v>0</v>
      </c>
      <c r="O34" s="36">
        <v>1</v>
      </c>
      <c r="P34" s="2">
        <v>1</v>
      </c>
      <c r="Q34" s="2">
        <v>0</v>
      </c>
      <c r="R34" s="7">
        <v>0</v>
      </c>
      <c r="S34" s="7">
        <v>0</v>
      </c>
      <c r="T34" s="37">
        <f t="shared" si="3"/>
        <v>2</v>
      </c>
      <c r="U34" s="2">
        <v>3</v>
      </c>
      <c r="V34">
        <f t="shared" si="4"/>
        <v>2</v>
      </c>
      <c r="W34">
        <f t="shared" si="5"/>
        <v>0</v>
      </c>
      <c r="X34">
        <f t="shared" si="0"/>
        <v>0</v>
      </c>
      <c r="Y34">
        <f t="shared" si="6"/>
        <v>1</v>
      </c>
      <c r="Z34">
        <v>0</v>
      </c>
    </row>
    <row r="35" spans="9:26" ht="15" customHeight="1" x14ac:dyDescent="0.3">
      <c r="I35" s="2">
        <v>12</v>
      </c>
      <c r="J35" s="28">
        <f t="shared" si="1"/>
        <v>0</v>
      </c>
      <c r="K35" s="2">
        <f t="shared" si="2"/>
        <v>0</v>
      </c>
      <c r="L35" s="59">
        <v>1</v>
      </c>
      <c r="M35" s="60"/>
      <c r="N35" s="7">
        <v>1</v>
      </c>
      <c r="O35" s="36">
        <v>1</v>
      </c>
      <c r="P35" s="2">
        <v>1</v>
      </c>
      <c r="Q35" s="2">
        <v>1</v>
      </c>
      <c r="R35" s="7">
        <v>0</v>
      </c>
      <c r="S35" s="7">
        <v>1</v>
      </c>
      <c r="T35" s="37">
        <f t="shared" si="3"/>
        <v>4</v>
      </c>
      <c r="U35" s="2">
        <v>3</v>
      </c>
      <c r="V35">
        <f t="shared" si="4"/>
        <v>3</v>
      </c>
      <c r="W35">
        <f t="shared" si="5"/>
        <v>1</v>
      </c>
      <c r="X35">
        <f t="shared" si="0"/>
        <v>0</v>
      </c>
      <c r="Y35">
        <f t="shared" si="6"/>
        <v>0</v>
      </c>
      <c r="Z35">
        <v>0</v>
      </c>
    </row>
    <row r="36" spans="9:26" ht="15" customHeight="1" x14ac:dyDescent="0.3">
      <c r="I36" s="2">
        <v>13</v>
      </c>
      <c r="J36" s="28">
        <f t="shared" si="1"/>
        <v>0</v>
      </c>
      <c r="K36" s="2">
        <f t="shared" si="2"/>
        <v>0</v>
      </c>
      <c r="L36" s="59">
        <v>1</v>
      </c>
      <c r="M36" s="60"/>
      <c r="N36" s="7">
        <v>1</v>
      </c>
      <c r="O36" s="36">
        <v>1</v>
      </c>
      <c r="P36" s="2">
        <v>1</v>
      </c>
      <c r="Q36" s="2">
        <v>1</v>
      </c>
      <c r="R36" s="7">
        <v>0</v>
      </c>
      <c r="S36" s="7">
        <v>1</v>
      </c>
      <c r="T36" s="37">
        <f t="shared" si="3"/>
        <v>4</v>
      </c>
      <c r="U36" s="2">
        <v>3</v>
      </c>
      <c r="V36">
        <f t="shared" si="4"/>
        <v>3</v>
      </c>
      <c r="W36">
        <f t="shared" si="5"/>
        <v>1</v>
      </c>
      <c r="X36">
        <f t="shared" si="0"/>
        <v>0</v>
      </c>
      <c r="Y36">
        <f t="shared" si="6"/>
        <v>0</v>
      </c>
      <c r="Z36">
        <v>0</v>
      </c>
    </row>
    <row r="37" spans="9:26" ht="15" customHeight="1" x14ac:dyDescent="0.3">
      <c r="I37" s="2">
        <v>14</v>
      </c>
      <c r="J37" s="28">
        <f t="shared" si="1"/>
        <v>0</v>
      </c>
      <c r="K37" s="2">
        <f t="shared" si="2"/>
        <v>0</v>
      </c>
      <c r="L37" s="59">
        <v>1</v>
      </c>
      <c r="M37" s="60"/>
      <c r="N37" s="7">
        <v>1</v>
      </c>
      <c r="O37" s="36">
        <v>1</v>
      </c>
      <c r="P37" s="2">
        <v>1</v>
      </c>
      <c r="Q37" s="2">
        <v>1</v>
      </c>
      <c r="R37" s="7">
        <v>0</v>
      </c>
      <c r="S37" s="7">
        <v>1</v>
      </c>
      <c r="T37" s="37">
        <f t="shared" si="3"/>
        <v>4</v>
      </c>
      <c r="U37" s="2">
        <v>3</v>
      </c>
      <c r="V37">
        <f t="shared" si="4"/>
        <v>3</v>
      </c>
      <c r="W37">
        <f t="shared" si="5"/>
        <v>1</v>
      </c>
      <c r="X37">
        <f t="shared" si="0"/>
        <v>0</v>
      </c>
      <c r="Y37">
        <f t="shared" si="6"/>
        <v>0</v>
      </c>
      <c r="Z37">
        <v>0</v>
      </c>
    </row>
    <row r="38" spans="9:26" ht="15" customHeight="1" x14ac:dyDescent="0.3">
      <c r="I38" s="2">
        <v>15</v>
      </c>
      <c r="J38" s="28">
        <f t="shared" si="1"/>
        <v>1</v>
      </c>
      <c r="K38" s="2">
        <f t="shared" si="2"/>
        <v>0</v>
      </c>
      <c r="L38" s="59">
        <f t="shared" si="7"/>
        <v>0</v>
      </c>
      <c r="M38" s="60"/>
      <c r="N38" s="7">
        <v>1</v>
      </c>
      <c r="O38" s="36">
        <v>1</v>
      </c>
      <c r="P38" s="2">
        <v>1</v>
      </c>
      <c r="Q38" s="2">
        <v>0</v>
      </c>
      <c r="R38" s="7">
        <v>0</v>
      </c>
      <c r="S38" s="7">
        <v>0</v>
      </c>
      <c r="T38" s="37">
        <f t="shared" si="3"/>
        <v>2</v>
      </c>
      <c r="U38" s="2">
        <v>3</v>
      </c>
      <c r="V38">
        <f t="shared" si="4"/>
        <v>2</v>
      </c>
      <c r="W38">
        <f t="shared" si="5"/>
        <v>0</v>
      </c>
      <c r="X38">
        <f t="shared" si="0"/>
        <v>0</v>
      </c>
      <c r="Y38">
        <f t="shared" si="6"/>
        <v>1</v>
      </c>
      <c r="Z38">
        <v>0</v>
      </c>
    </row>
    <row r="39" spans="9:26" ht="15" customHeight="1" x14ac:dyDescent="0.3">
      <c r="I39" s="2">
        <v>16</v>
      </c>
      <c r="J39" s="28">
        <f t="shared" si="1"/>
        <v>0</v>
      </c>
      <c r="K39" s="2">
        <f t="shared" si="2"/>
        <v>0</v>
      </c>
      <c r="L39" s="59">
        <f t="shared" si="7"/>
        <v>0</v>
      </c>
      <c r="M39" s="60"/>
      <c r="N39" s="7">
        <f t="shared" si="8"/>
        <v>0</v>
      </c>
      <c r="O39" s="36">
        <v>1</v>
      </c>
      <c r="P39" s="2">
        <v>1</v>
      </c>
      <c r="Q39" s="2">
        <v>0</v>
      </c>
      <c r="R39" s="7">
        <v>1</v>
      </c>
      <c r="S39" s="7">
        <v>1</v>
      </c>
      <c r="T39" s="37">
        <f t="shared" si="3"/>
        <v>4</v>
      </c>
      <c r="U39" s="2">
        <v>3</v>
      </c>
      <c r="V39">
        <f t="shared" si="4"/>
        <v>4</v>
      </c>
      <c r="W39">
        <f t="shared" si="5"/>
        <v>0</v>
      </c>
      <c r="X39">
        <f t="shared" si="0"/>
        <v>1</v>
      </c>
      <c r="Y39">
        <f t="shared" si="6"/>
        <v>0</v>
      </c>
      <c r="Z39">
        <v>0</v>
      </c>
    </row>
    <row r="40" spans="9:26" ht="15" customHeight="1" thickBot="1" x14ac:dyDescent="0.35">
      <c r="I40" s="2">
        <v>17</v>
      </c>
      <c r="J40" s="28">
        <f t="shared" si="1"/>
        <v>0</v>
      </c>
      <c r="K40" s="2">
        <f t="shared" si="2"/>
        <v>0</v>
      </c>
      <c r="L40" s="61">
        <f t="shared" si="7"/>
        <v>0</v>
      </c>
      <c r="M40" s="62"/>
      <c r="N40" s="31">
        <f t="shared" si="8"/>
        <v>0</v>
      </c>
      <c r="O40" s="38">
        <v>1</v>
      </c>
      <c r="P40" s="30">
        <v>1</v>
      </c>
      <c r="Q40" s="30">
        <v>0</v>
      </c>
      <c r="R40" s="31">
        <v>1</v>
      </c>
      <c r="S40" s="31">
        <v>0</v>
      </c>
      <c r="T40" s="37">
        <f t="shared" si="3"/>
        <v>3</v>
      </c>
      <c r="U40" s="2">
        <v>3</v>
      </c>
      <c r="V40">
        <f t="shared" si="4"/>
        <v>3</v>
      </c>
      <c r="W40">
        <f t="shared" si="5"/>
        <v>0</v>
      </c>
      <c r="X40">
        <f>IF(OR(AND(V40 &gt;= U40, Q40 = 0), AND(V40 &lt; U40, Q40 = 1)), 1, 0)</f>
        <v>1</v>
      </c>
      <c r="Y40">
        <f t="shared" si="6"/>
        <v>0</v>
      </c>
      <c r="Z40">
        <v>0</v>
      </c>
    </row>
    <row r="41" spans="9:26" ht="15" customHeight="1" x14ac:dyDescent="0.3">
      <c r="S41" s="2" t="s">
        <v>252</v>
      </c>
      <c r="T41" s="2">
        <f>AVERAGE(T23:T40)</f>
        <v>2.8888888888888888</v>
      </c>
      <c r="V41" s="7"/>
      <c r="W41">
        <f>SUM(W23:W40)</f>
        <v>3</v>
      </c>
      <c r="X41">
        <f>SUM(X23:X40)</f>
        <v>9</v>
      </c>
      <c r="Y41">
        <f>SUM(Y23:Y40)</f>
        <v>6</v>
      </c>
      <c r="Z41" s="7"/>
    </row>
    <row r="45" spans="9:26" ht="15" customHeight="1" x14ac:dyDescent="0.3">
      <c r="I45" s="2" t="s">
        <v>261</v>
      </c>
      <c r="J45" s="7" t="s">
        <v>262</v>
      </c>
      <c r="K45" s="2" t="s">
        <v>260</v>
      </c>
      <c r="L45" s="7" t="s">
        <v>259</v>
      </c>
    </row>
    <row r="46" spans="9:26" ht="15" customHeight="1" x14ac:dyDescent="0.3">
      <c r="I46" s="2">
        <f>IF(AND(J2=N2, K2=M2), 1, 0)</f>
        <v>0</v>
      </c>
      <c r="J46" s="2">
        <f>IF(OR(K2=M2, J2=N2), 1, 0)</f>
        <v>1</v>
      </c>
      <c r="K46" s="2">
        <f>IF(OR(COUNTIF($M$2:$M$19, J2) &gt; 0, COUNTIF($N$2:$N$19, K2) &gt; 0), 1, 0)</f>
        <v>0</v>
      </c>
      <c r="L46" s="7">
        <f>IF(AND(I46=0, J46=0, K46=0), 1, 0)</f>
        <v>0</v>
      </c>
    </row>
    <row r="47" spans="9:26" ht="15" customHeight="1" x14ac:dyDescent="0.3">
      <c r="I47" s="2">
        <f t="shared" ref="I47:I63" si="9">IF(AND(J3=N3, K3=M3), 1, 0)</f>
        <v>0</v>
      </c>
      <c r="J47" s="2">
        <f t="shared" ref="J47:J63" si="10">IF(OR(K3=M3, J3=N3), 1, 0)</f>
        <v>0</v>
      </c>
      <c r="K47" s="2">
        <f t="shared" ref="K47:K63" si="11">IF(OR(COUNTIF($M$2:$M$19, J3) &gt; 0, COUNTIF($N$2:$N$19, K3) &gt; 0), 1, 0)</f>
        <v>1</v>
      </c>
      <c r="L47" s="7">
        <v>0</v>
      </c>
    </row>
    <row r="48" spans="9:26" ht="15" customHeight="1" x14ac:dyDescent="0.3">
      <c r="I48" s="2">
        <f t="shared" si="9"/>
        <v>0</v>
      </c>
      <c r="J48" s="2">
        <f t="shared" si="10"/>
        <v>1</v>
      </c>
      <c r="K48" s="2">
        <f t="shared" si="11"/>
        <v>0</v>
      </c>
      <c r="L48" s="7">
        <v>0</v>
      </c>
    </row>
    <row r="49" spans="9:24" ht="15" customHeight="1" x14ac:dyDescent="0.3">
      <c r="I49" s="2">
        <f t="shared" si="9"/>
        <v>0</v>
      </c>
      <c r="J49" s="2">
        <f t="shared" si="10"/>
        <v>1</v>
      </c>
      <c r="K49" s="2">
        <f t="shared" si="11"/>
        <v>1</v>
      </c>
      <c r="L49" s="7">
        <v>0</v>
      </c>
    </row>
    <row r="50" spans="9:24" ht="15" customHeight="1" x14ac:dyDescent="0.3">
      <c r="I50" s="2">
        <f t="shared" si="9"/>
        <v>1</v>
      </c>
      <c r="J50" s="2">
        <f t="shared" si="10"/>
        <v>1</v>
      </c>
      <c r="K50" s="2">
        <f t="shared" si="11"/>
        <v>0</v>
      </c>
      <c r="L50" s="7">
        <v>0</v>
      </c>
    </row>
    <row r="51" spans="9:24" ht="15" customHeight="1" x14ac:dyDescent="0.3">
      <c r="I51" s="2">
        <f t="shared" si="9"/>
        <v>1</v>
      </c>
      <c r="J51" s="2">
        <f t="shared" si="10"/>
        <v>1</v>
      </c>
      <c r="K51" s="2">
        <f t="shared" si="11"/>
        <v>0</v>
      </c>
      <c r="L51" s="7">
        <v>0</v>
      </c>
    </row>
    <row r="52" spans="9:24" ht="15" customHeight="1" x14ac:dyDescent="0.3">
      <c r="I52" s="2">
        <f t="shared" si="9"/>
        <v>0</v>
      </c>
      <c r="J52" s="2">
        <f t="shared" si="10"/>
        <v>1</v>
      </c>
      <c r="K52" s="2">
        <f t="shared" si="11"/>
        <v>0</v>
      </c>
      <c r="L52" s="7">
        <v>0</v>
      </c>
    </row>
    <row r="53" spans="9:24" ht="15" customHeight="1" x14ac:dyDescent="0.3">
      <c r="I53" s="2">
        <f t="shared" si="9"/>
        <v>0</v>
      </c>
      <c r="J53" s="2">
        <f t="shared" si="10"/>
        <v>0</v>
      </c>
      <c r="K53" s="2">
        <f t="shared" si="11"/>
        <v>1</v>
      </c>
      <c r="L53" s="7">
        <v>0</v>
      </c>
    </row>
    <row r="54" spans="9:24" ht="15" customHeight="1" x14ac:dyDescent="0.3">
      <c r="I54" s="2">
        <f t="shared" si="9"/>
        <v>0</v>
      </c>
      <c r="J54" s="2">
        <f t="shared" si="10"/>
        <v>1</v>
      </c>
      <c r="K54" s="2">
        <f t="shared" si="11"/>
        <v>0</v>
      </c>
      <c r="L54" s="7">
        <v>1</v>
      </c>
    </row>
    <row r="55" spans="9:24" ht="15" customHeight="1" x14ac:dyDescent="0.3">
      <c r="I55" s="2">
        <f t="shared" si="9"/>
        <v>0</v>
      </c>
      <c r="J55" s="2">
        <f t="shared" si="10"/>
        <v>0</v>
      </c>
      <c r="K55" s="2">
        <f t="shared" si="11"/>
        <v>0</v>
      </c>
      <c r="L55" s="7">
        <v>1</v>
      </c>
      <c r="X55" s="2" t="s">
        <v>270</v>
      </c>
    </row>
    <row r="56" spans="9:24" ht="15" customHeight="1" x14ac:dyDescent="0.3">
      <c r="I56" s="2">
        <f t="shared" si="9"/>
        <v>0</v>
      </c>
      <c r="J56" s="2">
        <f t="shared" si="10"/>
        <v>0</v>
      </c>
      <c r="K56" s="2">
        <f t="shared" si="11"/>
        <v>1</v>
      </c>
      <c r="L56" s="7">
        <v>0</v>
      </c>
      <c r="X56">
        <f>IF(OR( COUNTIF($M$2:$M$19,#REF!) &gt; 0, COUNTIF($N$2:$N$19,#REF!) &gt; 0), 1, 0)</f>
        <v>0</v>
      </c>
    </row>
    <row r="57" spans="9:24" ht="15" customHeight="1" x14ac:dyDescent="0.3">
      <c r="I57" s="2">
        <f t="shared" si="9"/>
        <v>0</v>
      </c>
      <c r="J57" s="2">
        <f t="shared" si="10"/>
        <v>0</v>
      </c>
      <c r="K57" s="2">
        <f t="shared" si="11"/>
        <v>0</v>
      </c>
      <c r="L57" s="7">
        <v>0</v>
      </c>
    </row>
    <row r="58" spans="9:24" ht="15" customHeight="1" x14ac:dyDescent="0.3">
      <c r="I58" s="2">
        <f t="shared" si="9"/>
        <v>0</v>
      </c>
      <c r="J58" s="2">
        <f t="shared" si="10"/>
        <v>0</v>
      </c>
      <c r="K58" s="2">
        <f t="shared" si="11"/>
        <v>0</v>
      </c>
      <c r="L58" s="7">
        <v>0</v>
      </c>
    </row>
    <row r="59" spans="9:24" ht="15" customHeight="1" x14ac:dyDescent="0.3">
      <c r="I59" s="2">
        <f t="shared" si="9"/>
        <v>0</v>
      </c>
      <c r="J59" s="2">
        <f t="shared" si="10"/>
        <v>0</v>
      </c>
      <c r="K59" s="2">
        <f t="shared" si="11"/>
        <v>0</v>
      </c>
      <c r="L59" s="7">
        <v>1</v>
      </c>
    </row>
    <row r="60" spans="9:24" ht="15" customHeight="1" x14ac:dyDescent="0.3">
      <c r="I60" s="2">
        <f t="shared" si="9"/>
        <v>0</v>
      </c>
      <c r="J60" s="2">
        <f t="shared" si="10"/>
        <v>0</v>
      </c>
      <c r="K60" s="2">
        <f t="shared" si="11"/>
        <v>0</v>
      </c>
      <c r="L60" s="7">
        <v>0</v>
      </c>
    </row>
    <row r="61" spans="9:24" ht="15" customHeight="1" x14ac:dyDescent="0.3">
      <c r="I61" s="2">
        <f t="shared" si="9"/>
        <v>0</v>
      </c>
      <c r="J61" s="2">
        <f t="shared" si="10"/>
        <v>1</v>
      </c>
      <c r="K61" s="2">
        <f t="shared" si="11"/>
        <v>0</v>
      </c>
      <c r="L61" s="7">
        <v>0</v>
      </c>
    </row>
    <row r="62" spans="9:24" ht="15" customHeight="1" x14ac:dyDescent="0.3">
      <c r="I62" s="2">
        <f t="shared" si="9"/>
        <v>0</v>
      </c>
      <c r="J62" s="2">
        <f t="shared" si="10"/>
        <v>0</v>
      </c>
      <c r="K62" s="2">
        <f t="shared" si="11"/>
        <v>0</v>
      </c>
      <c r="L62" s="7">
        <v>0</v>
      </c>
    </row>
    <row r="63" spans="9:24" ht="15" customHeight="1" x14ac:dyDescent="0.3">
      <c r="I63" s="2">
        <f t="shared" si="9"/>
        <v>0</v>
      </c>
      <c r="J63" s="2">
        <f t="shared" si="10"/>
        <v>0</v>
      </c>
      <c r="K63" s="2">
        <f t="shared" si="11"/>
        <v>1</v>
      </c>
      <c r="L63" s="7">
        <v>0</v>
      </c>
    </row>
    <row r="64" spans="9:24" s="46" customFormat="1" ht="15" customHeight="1" x14ac:dyDescent="0.3">
      <c r="I64" s="46">
        <f>SUM(I46:I63)</f>
        <v>2</v>
      </c>
      <c r="J64" s="46">
        <f t="shared" ref="J64:L64" si="12">SUM(J46:J63)</f>
        <v>8</v>
      </c>
      <c r="K64" s="46">
        <f t="shared" si="12"/>
        <v>5</v>
      </c>
      <c r="L64" s="46">
        <f t="shared" si="12"/>
        <v>3</v>
      </c>
      <c r="M64" s="48"/>
      <c r="N64" s="48"/>
      <c r="O64" s="54"/>
    </row>
    <row r="65" spans="9:19" ht="15" customHeight="1" x14ac:dyDescent="0.3">
      <c r="K65" s="17">
        <f>SUM(I64:L64)</f>
        <v>18</v>
      </c>
      <c r="L65" s="7"/>
    </row>
    <row r="66" spans="9:19" ht="15" customHeight="1" x14ac:dyDescent="0.3">
      <c r="L66" s="7"/>
    </row>
    <row r="67" spans="9:19" ht="15" customHeight="1" x14ac:dyDescent="0.3">
      <c r="I67"/>
      <c r="J67" t="s">
        <v>263</v>
      </c>
      <c r="K67"/>
      <c r="L67" s="7"/>
      <c r="P67" s="55" t="s">
        <v>264</v>
      </c>
      <c r="Q67" s="55"/>
      <c r="R67" s="55"/>
      <c r="S67" s="55"/>
    </row>
    <row r="68" spans="9:19" ht="15" customHeight="1" x14ac:dyDescent="0.3">
      <c r="I68" t="s">
        <v>261</v>
      </c>
      <c r="J68" t="s">
        <v>262</v>
      </c>
      <c r="K68" t="s">
        <v>260</v>
      </c>
      <c r="L68" s="7"/>
      <c r="P68" s="2" t="s">
        <v>261</v>
      </c>
      <c r="Q68" s="7" t="s">
        <v>262</v>
      </c>
      <c r="R68" s="2" t="s">
        <v>260</v>
      </c>
      <c r="S68" s="7" t="s">
        <v>259</v>
      </c>
    </row>
    <row r="69" spans="9:19" ht="15" customHeight="1" x14ac:dyDescent="0.3">
      <c r="I69" s="2">
        <f>IF(AND(J2=N2, K2=M2), 1, 0)</f>
        <v>0</v>
      </c>
      <c r="J69">
        <f>IF(OR(K2=M2, J2=N2), 1, 0)</f>
        <v>1</v>
      </c>
      <c r="K69" s="2">
        <f>IF(OR(COUNTIF($M$2:$M$19, J2) &gt; 0, COUNTIF($N$2:$N$19, K2) &gt; 0), 1, 0)</f>
        <v>0</v>
      </c>
      <c r="L69" s="7"/>
      <c r="P69" s="45">
        <f>IF(AND(COUNTIF(P2:R2,"*"&amp;J2&amp;"*"), COUNTIF(P2:R2,"*"&amp;K2&amp;"*")), 1, 0)</f>
        <v>1</v>
      </c>
      <c r="Q69" s="45">
        <f>IF(OR(COUNTIF(P2:R2,"*"&amp;J2&amp;"*"), COUNTIF(P2:R2,"*"&amp;K2&amp;"*")), 1, 0)-IF(AND(COUNTIF(P2:R2,"*"&amp;J2&amp;"*"), COUNTIF(P2:R2,"*"&amp;K2&amp;"*")), 1, 0)</f>
        <v>0</v>
      </c>
      <c r="R69" s="2">
        <f>IF(AND(NOT(COUNTIF(P2:R2, "*" &amp; J2 &amp; "*")), NOT(COUNTIF(P2:R2, "*" &amp; K2 &amp; "*"))), 1, 0)</f>
        <v>0</v>
      </c>
      <c r="S69" s="2">
        <v>0</v>
      </c>
    </row>
    <row r="70" spans="9:19" ht="15" customHeight="1" x14ac:dyDescent="0.3">
      <c r="I70" s="2">
        <f t="shared" ref="I70:I86" si="13">IF(AND(J3=N3, K3=M3), 1, 0)</f>
        <v>0</v>
      </c>
      <c r="J70">
        <f t="shared" ref="J70:J86" si="14">IF(OR(K3=M3, J3=N3), 1, 0)</f>
        <v>0</v>
      </c>
      <c r="K70">
        <f t="shared" ref="K70:K86" si="15">IF(OR(COUNTIF($M$2:$M$19, K3) &gt; 0, COUNTIF($N$2:$N$19, J3) &gt; 0), 1, 0)</f>
        <v>1</v>
      </c>
      <c r="L70" s="7"/>
      <c r="P70" s="45">
        <f t="shared" ref="P70:P86" si="16">IF(AND(COUNTIF(P3:R3,"*"&amp;J3&amp;"*"), COUNTIF(P3:R3,"*"&amp;K3&amp;"*")), 1, 0)</f>
        <v>0</v>
      </c>
      <c r="Q70" s="45">
        <f t="shared" ref="Q70:Q86" si="17">IF(OR(COUNTIF(P3:R3,"*"&amp;J3&amp;"*"), COUNTIF(P3:R3,"*"&amp;K3&amp;"*")), 1, 0)-IF(AND(COUNTIF(P3:R3,"*"&amp;J3&amp;"*"), COUNTIF(P3:R3,"*"&amp;K3&amp;"*")), 1, 0)</f>
        <v>0</v>
      </c>
      <c r="R70" s="2">
        <f t="shared" ref="R70:R86" si="18">IF(AND(NOT(COUNTIF(P3:R3, "*" &amp; J3 &amp; "*")), NOT(COUNTIF(P3:R3, "*" &amp; K3 &amp; "*"))), 1, 0)</f>
        <v>1</v>
      </c>
      <c r="S70" s="2">
        <v>0</v>
      </c>
    </row>
    <row r="71" spans="9:19" ht="15" customHeight="1" x14ac:dyDescent="0.3">
      <c r="I71" s="2">
        <f t="shared" si="13"/>
        <v>0</v>
      </c>
      <c r="J71">
        <f t="shared" si="14"/>
        <v>1</v>
      </c>
      <c r="K71">
        <f t="shared" si="15"/>
        <v>1</v>
      </c>
      <c r="L71" s="7"/>
      <c r="P71" s="45">
        <f t="shared" si="16"/>
        <v>0</v>
      </c>
      <c r="Q71" s="45">
        <f t="shared" si="17"/>
        <v>0</v>
      </c>
      <c r="R71" s="2">
        <f t="shared" si="18"/>
        <v>1</v>
      </c>
      <c r="S71" s="2">
        <v>0</v>
      </c>
    </row>
    <row r="72" spans="9:19" ht="15" customHeight="1" x14ac:dyDescent="0.3">
      <c r="I72" s="2">
        <f t="shared" si="13"/>
        <v>0</v>
      </c>
      <c r="J72">
        <f t="shared" si="14"/>
        <v>1</v>
      </c>
      <c r="K72">
        <f t="shared" si="15"/>
        <v>1</v>
      </c>
      <c r="P72" s="45">
        <f t="shared" si="16"/>
        <v>0</v>
      </c>
      <c r="Q72" s="45">
        <f t="shared" si="17"/>
        <v>0</v>
      </c>
      <c r="R72" s="2">
        <f t="shared" si="18"/>
        <v>1</v>
      </c>
      <c r="S72" s="2">
        <v>0</v>
      </c>
    </row>
    <row r="73" spans="9:19" ht="15" customHeight="1" x14ac:dyDescent="0.3">
      <c r="I73" s="2">
        <f t="shared" si="13"/>
        <v>1</v>
      </c>
      <c r="J73">
        <f t="shared" si="14"/>
        <v>1</v>
      </c>
      <c r="K73">
        <f t="shared" si="15"/>
        <v>1</v>
      </c>
      <c r="P73" s="45">
        <f t="shared" si="16"/>
        <v>1</v>
      </c>
      <c r="Q73" s="45">
        <f t="shared" si="17"/>
        <v>0</v>
      </c>
      <c r="R73" s="2">
        <f t="shared" si="18"/>
        <v>0</v>
      </c>
      <c r="S73" s="2">
        <v>0</v>
      </c>
    </row>
    <row r="74" spans="9:19" ht="15" customHeight="1" x14ac:dyDescent="0.3">
      <c r="I74" s="2">
        <f t="shared" si="13"/>
        <v>1</v>
      </c>
      <c r="J74">
        <f t="shared" si="14"/>
        <v>1</v>
      </c>
      <c r="K74">
        <f t="shared" si="15"/>
        <v>1</v>
      </c>
      <c r="P74" s="45">
        <f t="shared" si="16"/>
        <v>0</v>
      </c>
      <c r="Q74" s="45">
        <f t="shared" si="17"/>
        <v>0</v>
      </c>
      <c r="R74" s="2">
        <f t="shared" si="18"/>
        <v>1</v>
      </c>
      <c r="S74" s="2">
        <v>0</v>
      </c>
    </row>
    <row r="75" spans="9:19" ht="15" customHeight="1" x14ac:dyDescent="0.3">
      <c r="I75" s="2">
        <f t="shared" si="13"/>
        <v>0</v>
      </c>
      <c r="J75">
        <f t="shared" si="14"/>
        <v>1</v>
      </c>
      <c r="K75">
        <f t="shared" si="15"/>
        <v>1</v>
      </c>
      <c r="P75" s="45">
        <f t="shared" si="16"/>
        <v>0</v>
      </c>
      <c r="Q75" s="45">
        <f t="shared" si="17"/>
        <v>1</v>
      </c>
      <c r="R75" s="2">
        <f t="shared" si="18"/>
        <v>0</v>
      </c>
      <c r="S75" s="2">
        <v>0</v>
      </c>
    </row>
    <row r="76" spans="9:19" ht="15" customHeight="1" x14ac:dyDescent="0.3">
      <c r="I76" s="2">
        <f t="shared" si="13"/>
        <v>0</v>
      </c>
      <c r="J76">
        <f t="shared" si="14"/>
        <v>0</v>
      </c>
      <c r="K76">
        <f t="shared" si="15"/>
        <v>1</v>
      </c>
      <c r="P76" s="45">
        <f t="shared" si="16"/>
        <v>0</v>
      </c>
      <c r="Q76" s="45">
        <f t="shared" si="17"/>
        <v>0</v>
      </c>
      <c r="R76" s="2">
        <f t="shared" si="18"/>
        <v>1</v>
      </c>
      <c r="S76" s="2">
        <v>0</v>
      </c>
    </row>
    <row r="77" spans="9:19" ht="15" customHeight="1" x14ac:dyDescent="0.3">
      <c r="I77" s="2">
        <f t="shared" si="13"/>
        <v>0</v>
      </c>
      <c r="J77">
        <f t="shared" si="14"/>
        <v>1</v>
      </c>
      <c r="K77">
        <f t="shared" si="15"/>
        <v>1</v>
      </c>
      <c r="P77" s="45">
        <f t="shared" si="16"/>
        <v>0</v>
      </c>
      <c r="Q77" s="45">
        <f t="shared" si="17"/>
        <v>1</v>
      </c>
      <c r="R77" s="2">
        <f t="shared" si="18"/>
        <v>0</v>
      </c>
      <c r="S77" s="2">
        <v>0</v>
      </c>
    </row>
    <row r="78" spans="9:19" ht="15" customHeight="1" x14ac:dyDescent="0.3">
      <c r="I78" s="2">
        <f t="shared" si="13"/>
        <v>0</v>
      </c>
      <c r="J78">
        <f t="shared" si="14"/>
        <v>0</v>
      </c>
      <c r="K78">
        <f t="shared" si="15"/>
        <v>1</v>
      </c>
      <c r="P78" s="45">
        <f t="shared" si="16"/>
        <v>0</v>
      </c>
      <c r="Q78" s="45">
        <f t="shared" si="17"/>
        <v>0</v>
      </c>
      <c r="R78" s="2">
        <f t="shared" si="18"/>
        <v>1</v>
      </c>
      <c r="S78" s="2">
        <v>0</v>
      </c>
    </row>
    <row r="79" spans="9:19" ht="15" customHeight="1" x14ac:dyDescent="0.3">
      <c r="I79" s="2">
        <f t="shared" si="13"/>
        <v>0</v>
      </c>
      <c r="J79">
        <f t="shared" si="14"/>
        <v>0</v>
      </c>
      <c r="K79">
        <f t="shared" si="15"/>
        <v>1</v>
      </c>
      <c r="P79" s="45">
        <f t="shared" si="16"/>
        <v>0</v>
      </c>
      <c r="Q79" s="45">
        <f t="shared" si="17"/>
        <v>0</v>
      </c>
      <c r="R79" s="2">
        <f t="shared" si="18"/>
        <v>1</v>
      </c>
      <c r="S79" s="2">
        <v>0</v>
      </c>
    </row>
    <row r="80" spans="9:19" ht="15" customHeight="1" x14ac:dyDescent="0.3">
      <c r="I80" s="2">
        <f t="shared" si="13"/>
        <v>0</v>
      </c>
      <c r="J80">
        <f t="shared" si="14"/>
        <v>0</v>
      </c>
      <c r="K80">
        <f t="shared" si="15"/>
        <v>1</v>
      </c>
      <c r="P80" s="45">
        <f t="shared" si="16"/>
        <v>0</v>
      </c>
      <c r="Q80" s="45">
        <f t="shared" si="17"/>
        <v>1</v>
      </c>
      <c r="R80" s="2">
        <f t="shared" si="18"/>
        <v>0</v>
      </c>
      <c r="S80" s="2">
        <v>0</v>
      </c>
    </row>
    <row r="81" spans="9:19" ht="15" customHeight="1" x14ac:dyDescent="0.3">
      <c r="I81" s="2">
        <f t="shared" si="13"/>
        <v>0</v>
      </c>
      <c r="J81">
        <f t="shared" si="14"/>
        <v>0</v>
      </c>
      <c r="K81">
        <f t="shared" si="15"/>
        <v>1</v>
      </c>
      <c r="P81" s="45">
        <f t="shared" si="16"/>
        <v>0</v>
      </c>
      <c r="Q81" s="45">
        <f t="shared" si="17"/>
        <v>1</v>
      </c>
      <c r="R81" s="2">
        <f t="shared" si="18"/>
        <v>0</v>
      </c>
      <c r="S81" s="2">
        <v>0</v>
      </c>
    </row>
    <row r="82" spans="9:19" ht="15" customHeight="1" x14ac:dyDescent="0.3">
      <c r="I82" s="2">
        <f t="shared" si="13"/>
        <v>0</v>
      </c>
      <c r="J82">
        <f t="shared" si="14"/>
        <v>0</v>
      </c>
      <c r="K82">
        <f t="shared" si="15"/>
        <v>1</v>
      </c>
      <c r="P82" s="45">
        <f t="shared" si="16"/>
        <v>0</v>
      </c>
      <c r="Q82" s="45">
        <f t="shared" si="17"/>
        <v>0</v>
      </c>
      <c r="R82" s="2">
        <f t="shared" si="18"/>
        <v>1</v>
      </c>
      <c r="S82" s="2">
        <v>0</v>
      </c>
    </row>
    <row r="83" spans="9:19" ht="15" customHeight="1" x14ac:dyDescent="0.3">
      <c r="I83" s="2">
        <f t="shared" si="13"/>
        <v>0</v>
      </c>
      <c r="J83">
        <f t="shared" si="14"/>
        <v>0</v>
      </c>
      <c r="K83">
        <f t="shared" si="15"/>
        <v>0</v>
      </c>
      <c r="P83" s="45">
        <f t="shared" si="16"/>
        <v>1</v>
      </c>
      <c r="Q83" s="45">
        <f t="shared" si="17"/>
        <v>0</v>
      </c>
      <c r="R83" s="2">
        <f t="shared" si="18"/>
        <v>0</v>
      </c>
      <c r="S83" s="2">
        <v>0</v>
      </c>
    </row>
    <row r="84" spans="9:19" ht="15" customHeight="1" x14ac:dyDescent="0.3">
      <c r="I84" s="2">
        <f t="shared" si="13"/>
        <v>0</v>
      </c>
      <c r="J84">
        <f t="shared" si="14"/>
        <v>1</v>
      </c>
      <c r="K84">
        <f t="shared" si="15"/>
        <v>1</v>
      </c>
      <c r="P84" s="45">
        <f t="shared" si="16"/>
        <v>0</v>
      </c>
      <c r="Q84" s="45">
        <f t="shared" si="17"/>
        <v>1</v>
      </c>
      <c r="R84" s="2">
        <f t="shared" si="18"/>
        <v>0</v>
      </c>
      <c r="S84" s="2">
        <v>0</v>
      </c>
    </row>
    <row r="85" spans="9:19" ht="15" customHeight="1" x14ac:dyDescent="0.3">
      <c r="I85" s="2">
        <f t="shared" si="13"/>
        <v>0</v>
      </c>
      <c r="J85">
        <f t="shared" si="14"/>
        <v>0</v>
      </c>
      <c r="K85">
        <f t="shared" si="15"/>
        <v>0</v>
      </c>
      <c r="P85" s="45">
        <f t="shared" si="16"/>
        <v>0</v>
      </c>
      <c r="Q85" s="45">
        <f t="shared" si="17"/>
        <v>0</v>
      </c>
      <c r="R85" s="2">
        <f t="shared" si="18"/>
        <v>1</v>
      </c>
      <c r="S85" s="2">
        <v>0</v>
      </c>
    </row>
    <row r="86" spans="9:19" ht="15" customHeight="1" x14ac:dyDescent="0.3">
      <c r="I86" s="2">
        <f t="shared" si="13"/>
        <v>0</v>
      </c>
      <c r="J86">
        <f t="shared" si="14"/>
        <v>0</v>
      </c>
      <c r="K86">
        <f t="shared" si="15"/>
        <v>1</v>
      </c>
      <c r="P86" s="45">
        <f t="shared" si="16"/>
        <v>0</v>
      </c>
      <c r="Q86" s="45">
        <f t="shared" si="17"/>
        <v>0</v>
      </c>
      <c r="R86" s="2">
        <f t="shared" si="18"/>
        <v>1</v>
      </c>
      <c r="S86" s="2">
        <v>0</v>
      </c>
    </row>
    <row r="87" spans="9:19" ht="15" customHeight="1" x14ac:dyDescent="0.3">
      <c r="J87"/>
      <c r="K87"/>
      <c r="P87" s="47">
        <f>SUM(P69:P86)</f>
        <v>3</v>
      </c>
      <c r="Q87" s="48">
        <f>SUM(Q69:Q86)</f>
        <v>5</v>
      </c>
      <c r="R87" s="46">
        <f>SUM(R69:R86)</f>
        <v>10</v>
      </c>
      <c r="S87" s="46"/>
    </row>
    <row r="88" spans="9:19" ht="15" customHeight="1" x14ac:dyDescent="0.3">
      <c r="J88"/>
      <c r="K88"/>
    </row>
    <row r="89" spans="9:19" s="66" customFormat="1" ht="15" customHeight="1" x14ac:dyDescent="0.3">
      <c r="I89" s="66">
        <f>SUM(I69:I86)</f>
        <v>2</v>
      </c>
      <c r="J89" s="67">
        <f>SUM(J69:J86)</f>
        <v>8</v>
      </c>
      <c r="K89" s="67">
        <f>SUM(K69:K86)</f>
        <v>15</v>
      </c>
      <c r="L89" s="68"/>
      <c r="M89" s="67"/>
      <c r="N89" s="67"/>
      <c r="O89" s="69"/>
    </row>
  </sheetData>
  <mergeCells count="23">
    <mergeCell ref="L36:M36"/>
    <mergeCell ref="L30:M30"/>
    <mergeCell ref="J21:K21"/>
    <mergeCell ref="L21:N21"/>
    <mergeCell ref="O21:T21"/>
    <mergeCell ref="L22:M22"/>
    <mergeCell ref="L23:M23"/>
    <mergeCell ref="L24:M24"/>
    <mergeCell ref="L25:M25"/>
    <mergeCell ref="L26:M26"/>
    <mergeCell ref="L27:M27"/>
    <mergeCell ref="L28:M28"/>
    <mergeCell ref="L29:M29"/>
    <mergeCell ref="L31:M31"/>
    <mergeCell ref="L32:M32"/>
    <mergeCell ref="L33:M33"/>
    <mergeCell ref="L34:M34"/>
    <mergeCell ref="L35:M35"/>
    <mergeCell ref="P67:S67"/>
    <mergeCell ref="L37:M37"/>
    <mergeCell ref="L38:M38"/>
    <mergeCell ref="L39:M39"/>
    <mergeCell ref="L40:M40"/>
  </mergeCells>
  <hyperlinks>
    <hyperlink ref="D10" r:id="rId1" xr:uid="{39360147-4482-4604-A2DE-3CF7ADDFC8C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BFF7-D208-4923-B45D-A18CF8AAE91A}">
  <dimension ref="A1:Z64"/>
  <sheetViews>
    <sheetView topLeftCell="D36" zoomScale="77" zoomScaleNormal="56" workbookViewId="0">
      <selection activeCell="L47" sqref="L47"/>
    </sheetView>
  </sheetViews>
  <sheetFormatPr defaultColWidth="9.21875" defaultRowHeight="20.100000000000001" customHeight="1" x14ac:dyDescent="0.3"/>
  <cols>
    <col min="1" max="1" width="0" style="2" hidden="1" customWidth="1"/>
    <col min="2" max="2" width="28.33203125" style="2" hidden="1" customWidth="1"/>
    <col min="3" max="3" width="19" style="2" customWidth="1"/>
    <col min="4" max="4" width="17.88671875" style="2" customWidth="1"/>
    <col min="5" max="5" width="16.5546875" style="2" customWidth="1"/>
    <col min="6" max="6" width="16" style="2" customWidth="1"/>
    <col min="7" max="7" width="10.21875" style="2" customWidth="1"/>
    <col min="8" max="8" width="23" style="2" customWidth="1"/>
    <col min="9" max="9" width="14.21875" style="2" customWidth="1"/>
    <col min="10" max="10" width="35.44140625" style="2" customWidth="1"/>
    <col min="11" max="11" width="35" style="2" customWidth="1"/>
    <col min="12" max="12" width="11.6640625" style="2" customWidth="1"/>
    <col min="13" max="13" width="10.33203125" style="2" customWidth="1"/>
    <col min="14" max="15" width="9.21875" style="2"/>
    <col min="16" max="16" width="14.109375" style="2" bestFit="1" customWidth="1"/>
    <col min="17" max="17" width="43.33203125" style="2" bestFit="1" customWidth="1"/>
    <col min="18" max="18" width="11.88671875" style="2" bestFit="1" customWidth="1"/>
    <col min="19" max="19" width="10.109375" style="2" bestFit="1" customWidth="1"/>
    <col min="20" max="20" width="10.6640625" style="2" bestFit="1" customWidth="1"/>
    <col min="21" max="16384" width="9.21875" style="2"/>
  </cols>
  <sheetData>
    <row r="1" spans="1:17" s="17" customFormat="1" ht="16.05" customHeight="1" x14ac:dyDescent="0.3">
      <c r="A1" s="16" t="s">
        <v>0</v>
      </c>
      <c r="B1" s="16" t="s">
        <v>18</v>
      </c>
      <c r="C1" s="16" t="s">
        <v>1</v>
      </c>
      <c r="D1" s="16" t="s">
        <v>16</v>
      </c>
      <c r="E1" s="16" t="s">
        <v>2</v>
      </c>
      <c r="F1" s="16" t="s">
        <v>3</v>
      </c>
      <c r="G1" s="16" t="s">
        <v>4</v>
      </c>
      <c r="H1" s="16" t="s">
        <v>5</v>
      </c>
      <c r="I1" s="16" t="s">
        <v>6</v>
      </c>
      <c r="J1" s="16" t="s">
        <v>17</v>
      </c>
      <c r="K1" s="16" t="s">
        <v>15</v>
      </c>
      <c r="L1" s="16"/>
      <c r="M1" s="16" t="s">
        <v>223</v>
      </c>
      <c r="N1" s="17" t="s">
        <v>224</v>
      </c>
      <c r="O1" s="17" t="s">
        <v>225</v>
      </c>
      <c r="P1" s="18" t="s">
        <v>221</v>
      </c>
      <c r="Q1" s="18" t="s">
        <v>222</v>
      </c>
    </row>
    <row r="2" spans="1:17" ht="16.05" customHeight="1" x14ac:dyDescent="0.3">
      <c r="A2" s="3" t="s">
        <v>7</v>
      </c>
      <c r="B2" s="3" t="s">
        <v>54</v>
      </c>
      <c r="C2" s="4">
        <v>0</v>
      </c>
      <c r="D2" s="3" t="s">
        <v>8</v>
      </c>
      <c r="E2" s="5">
        <v>45034.938888888886</v>
      </c>
      <c r="F2" s="4">
        <v>50.408475430000003</v>
      </c>
      <c r="G2" s="3" t="s">
        <v>9</v>
      </c>
      <c r="H2" s="3" t="s">
        <v>55</v>
      </c>
      <c r="I2" s="3" t="s">
        <v>56</v>
      </c>
      <c r="J2" t="s">
        <v>8</v>
      </c>
      <c r="K2" t="s">
        <v>199</v>
      </c>
      <c r="L2" s="20"/>
      <c r="M2" s="2" t="s">
        <v>226</v>
      </c>
      <c r="P2" t="s">
        <v>178</v>
      </c>
      <c r="Q2" t="s">
        <v>11</v>
      </c>
    </row>
    <row r="3" spans="1:17" ht="16.05" customHeight="1" x14ac:dyDescent="0.3">
      <c r="A3" s="3" t="s">
        <v>7</v>
      </c>
      <c r="B3" s="3" t="s">
        <v>54</v>
      </c>
      <c r="C3" s="4">
        <v>1</v>
      </c>
      <c r="D3" s="3" t="s">
        <v>10</v>
      </c>
      <c r="E3" s="5">
        <v>45035.272222222222</v>
      </c>
      <c r="F3" s="4">
        <v>53.373679869999997</v>
      </c>
      <c r="G3" s="3" t="s">
        <v>9</v>
      </c>
      <c r="H3" s="3" t="s">
        <v>57</v>
      </c>
      <c r="I3" s="3" t="s">
        <v>58</v>
      </c>
      <c r="J3" t="s">
        <v>10</v>
      </c>
      <c r="K3" s="3" t="s">
        <v>200</v>
      </c>
      <c r="L3" s="20"/>
      <c r="M3" s="3" t="s">
        <v>227</v>
      </c>
      <c r="N3" s="2" t="s">
        <v>228</v>
      </c>
      <c r="O3" s="2" t="s">
        <v>229</v>
      </c>
      <c r="P3" t="s">
        <v>178</v>
      </c>
      <c r="Q3" t="s">
        <v>180</v>
      </c>
    </row>
    <row r="4" spans="1:17" ht="16.05" customHeight="1" x14ac:dyDescent="0.3">
      <c r="A4" s="3" t="s">
        <v>7</v>
      </c>
      <c r="B4" s="3" t="s">
        <v>54</v>
      </c>
      <c r="C4" s="4">
        <v>2</v>
      </c>
      <c r="D4" s="3" t="s">
        <v>11</v>
      </c>
      <c r="E4" s="5">
        <v>45034.876388888886</v>
      </c>
      <c r="F4" s="4">
        <v>59.304088739999997</v>
      </c>
      <c r="G4" s="3" t="s">
        <v>9</v>
      </c>
      <c r="H4" s="3" t="s">
        <v>59</v>
      </c>
      <c r="I4" s="3" t="s">
        <v>60</v>
      </c>
      <c r="J4" t="s">
        <v>8</v>
      </c>
      <c r="K4" t="s">
        <v>199</v>
      </c>
      <c r="L4" s="20"/>
      <c r="M4" s="3"/>
      <c r="P4" t="s">
        <v>178</v>
      </c>
      <c r="Q4" t="s">
        <v>182</v>
      </c>
    </row>
    <row r="5" spans="1:17" ht="16.05" customHeight="1" x14ac:dyDescent="0.3">
      <c r="A5" s="3" t="s">
        <v>7</v>
      </c>
      <c r="B5" s="3" t="s">
        <v>54</v>
      </c>
      <c r="C5" s="4">
        <v>3</v>
      </c>
      <c r="D5" s="3" t="s">
        <v>10</v>
      </c>
      <c r="E5" s="5">
        <v>45035.150694444441</v>
      </c>
      <c r="F5" s="4">
        <v>59.304088739999997</v>
      </c>
      <c r="G5" s="3" t="s">
        <v>9</v>
      </c>
      <c r="H5" s="3" t="s">
        <v>61</v>
      </c>
      <c r="I5" s="3" t="s">
        <v>62</v>
      </c>
      <c r="J5" t="s">
        <v>10</v>
      </c>
      <c r="K5" s="3" t="s">
        <v>201</v>
      </c>
      <c r="L5" s="20"/>
      <c r="M5" s="3"/>
      <c r="P5" t="s">
        <v>178</v>
      </c>
      <c r="Q5" t="s">
        <v>182</v>
      </c>
    </row>
    <row r="6" spans="1:17" ht="16.05" customHeight="1" x14ac:dyDescent="0.3">
      <c r="A6" s="3" t="s">
        <v>7</v>
      </c>
      <c r="B6" s="3" t="s">
        <v>54</v>
      </c>
      <c r="C6" s="4">
        <v>4</v>
      </c>
      <c r="D6" s="3" t="s">
        <v>182</v>
      </c>
      <c r="E6" s="5">
        <v>45035.171527777777</v>
      </c>
      <c r="F6" s="4">
        <v>54.85628208</v>
      </c>
      <c r="G6" s="3" t="s">
        <v>9</v>
      </c>
      <c r="H6" s="3" t="s">
        <v>275</v>
      </c>
      <c r="I6" s="3" t="s">
        <v>276</v>
      </c>
      <c r="J6" t="s">
        <v>182</v>
      </c>
      <c r="K6" t="s">
        <v>178</v>
      </c>
      <c r="L6" s="20"/>
      <c r="M6" s="3" t="s">
        <v>230</v>
      </c>
      <c r="N6" s="2" t="s">
        <v>231</v>
      </c>
      <c r="O6" s="2" t="s">
        <v>232</v>
      </c>
      <c r="P6" t="s">
        <v>178</v>
      </c>
      <c r="Q6" t="s">
        <v>182</v>
      </c>
    </row>
    <row r="7" spans="1:17" ht="16.05" customHeight="1" x14ac:dyDescent="0.3">
      <c r="A7" s="3" t="s">
        <v>7</v>
      </c>
      <c r="B7" s="3" t="s">
        <v>54</v>
      </c>
      <c r="C7" s="4">
        <v>5</v>
      </c>
      <c r="D7" s="3" t="s">
        <v>10</v>
      </c>
      <c r="E7" s="5">
        <v>45034.973611111112</v>
      </c>
      <c r="F7" s="4">
        <v>126.0211886</v>
      </c>
      <c r="G7" s="3" t="s">
        <v>9</v>
      </c>
      <c r="H7" s="3" t="s">
        <v>277</v>
      </c>
      <c r="I7" s="3" t="s">
        <v>278</v>
      </c>
      <c r="J7" t="s">
        <v>10</v>
      </c>
      <c r="K7" t="s">
        <v>178</v>
      </c>
      <c r="L7" s="20"/>
      <c r="M7" s="3"/>
      <c r="P7" t="s">
        <v>178</v>
      </c>
      <c r="Q7" t="s">
        <v>10</v>
      </c>
    </row>
    <row r="8" spans="1:17" ht="16.05" customHeight="1" x14ac:dyDescent="0.3">
      <c r="A8" s="3" t="s">
        <v>7</v>
      </c>
      <c r="B8" s="3" t="s">
        <v>54</v>
      </c>
      <c r="C8" s="4">
        <v>6</v>
      </c>
      <c r="D8" s="3" t="s">
        <v>11</v>
      </c>
      <c r="E8" s="5">
        <v>45035.234027777777</v>
      </c>
      <c r="F8" s="4">
        <v>93.403939769999994</v>
      </c>
      <c r="G8" s="3" t="s">
        <v>9</v>
      </c>
      <c r="H8" s="3" t="s">
        <v>63</v>
      </c>
      <c r="I8" s="3" t="s">
        <v>64</v>
      </c>
      <c r="J8" t="s">
        <v>11</v>
      </c>
      <c r="K8" t="s">
        <v>178</v>
      </c>
      <c r="L8" s="20"/>
      <c r="M8" s="3" t="s">
        <v>233</v>
      </c>
      <c r="N8" s="2" t="s">
        <v>226</v>
      </c>
      <c r="O8" s="2" t="s">
        <v>234</v>
      </c>
      <c r="P8" t="s">
        <v>178</v>
      </c>
      <c r="Q8" t="s">
        <v>11</v>
      </c>
    </row>
    <row r="9" spans="1:17" ht="16.05" customHeight="1" x14ac:dyDescent="0.3">
      <c r="A9" s="3" t="s">
        <v>7</v>
      </c>
      <c r="B9" s="3" t="s">
        <v>54</v>
      </c>
      <c r="C9" s="4">
        <v>7</v>
      </c>
      <c r="D9" s="3" t="s">
        <v>10</v>
      </c>
      <c r="E9" s="5">
        <v>45034.997916666667</v>
      </c>
      <c r="F9" s="4">
        <v>48.925873209999999</v>
      </c>
      <c r="G9" s="3" t="s">
        <v>9</v>
      </c>
      <c r="H9" s="3" t="s">
        <v>65</v>
      </c>
      <c r="I9" s="3" t="s">
        <v>66</v>
      </c>
      <c r="J9" t="s">
        <v>202</v>
      </c>
      <c r="K9" t="s">
        <v>186</v>
      </c>
      <c r="L9" s="20"/>
      <c r="M9" s="3"/>
      <c r="P9" t="s">
        <v>178</v>
      </c>
      <c r="Q9" t="s">
        <v>180</v>
      </c>
    </row>
    <row r="10" spans="1:17" ht="16.05" customHeight="1" x14ac:dyDescent="0.3">
      <c r="A10" s="3" t="s">
        <v>7</v>
      </c>
      <c r="B10" s="3" t="s">
        <v>54</v>
      </c>
      <c r="C10" s="4">
        <v>8</v>
      </c>
      <c r="D10" s="6" t="s">
        <v>12</v>
      </c>
      <c r="E10" s="5">
        <v>45035.296527777777</v>
      </c>
      <c r="F10" s="4">
        <v>48.925873209999999</v>
      </c>
      <c r="G10" s="3" t="s">
        <v>9</v>
      </c>
      <c r="H10" s="3" t="s">
        <v>67</v>
      </c>
      <c r="I10" s="3" t="s">
        <v>68</v>
      </c>
      <c r="J10" t="s">
        <v>12</v>
      </c>
      <c r="K10" t="s">
        <v>12</v>
      </c>
      <c r="L10" s="20"/>
      <c r="M10" s="3" t="s">
        <v>235</v>
      </c>
      <c r="P10" t="s">
        <v>178</v>
      </c>
      <c r="Q10" t="s">
        <v>180</v>
      </c>
    </row>
    <row r="11" spans="1:17" ht="16.05" customHeight="1" x14ac:dyDescent="0.3">
      <c r="A11" s="3" t="s">
        <v>7</v>
      </c>
      <c r="B11" s="3" t="s">
        <v>54</v>
      </c>
      <c r="C11" s="4">
        <v>9</v>
      </c>
      <c r="D11" s="3" t="s">
        <v>11</v>
      </c>
      <c r="E11" s="5">
        <v>45034.855555555558</v>
      </c>
      <c r="F11" s="4">
        <v>72.647508709999997</v>
      </c>
      <c r="G11" s="3" t="s">
        <v>9</v>
      </c>
      <c r="H11" s="3" t="s">
        <v>69</v>
      </c>
      <c r="I11" s="3" t="s">
        <v>70</v>
      </c>
      <c r="J11" t="s">
        <v>8</v>
      </c>
      <c r="K11" t="s">
        <v>11</v>
      </c>
      <c r="L11" s="20"/>
      <c r="M11" s="3"/>
      <c r="P11" t="s">
        <v>178</v>
      </c>
      <c r="Q11" t="s">
        <v>182</v>
      </c>
    </row>
    <row r="12" spans="1:17" ht="16.05" customHeight="1" x14ac:dyDescent="0.3">
      <c r="A12" s="3" t="s">
        <v>7</v>
      </c>
      <c r="B12" s="3" t="s">
        <v>54</v>
      </c>
      <c r="C12" s="4">
        <v>10</v>
      </c>
      <c r="D12" s="3" t="s">
        <v>10</v>
      </c>
      <c r="E12" s="5">
        <v>45035.129861111112</v>
      </c>
      <c r="F12" s="4">
        <v>34.099851030000004</v>
      </c>
      <c r="G12" s="3" t="s">
        <v>9</v>
      </c>
      <c r="H12" s="3" t="s">
        <v>71</v>
      </c>
      <c r="I12" s="3" t="s">
        <v>72</v>
      </c>
      <c r="J12" t="s">
        <v>10</v>
      </c>
      <c r="K12" t="s">
        <v>178</v>
      </c>
      <c r="L12" s="20"/>
      <c r="M12" s="3" t="s">
        <v>227</v>
      </c>
      <c r="N12" s="2" t="s">
        <v>228</v>
      </c>
      <c r="O12" s="2" t="s">
        <v>229</v>
      </c>
      <c r="P12" t="s">
        <v>178</v>
      </c>
      <c r="Q12" t="s">
        <v>186</v>
      </c>
    </row>
    <row r="13" spans="1:17" ht="16.05" customHeight="1" x14ac:dyDescent="0.3">
      <c r="A13" s="3" t="s">
        <v>7</v>
      </c>
      <c r="B13" s="3" t="s">
        <v>54</v>
      </c>
      <c r="C13" s="4">
        <v>11</v>
      </c>
      <c r="D13" s="3" t="s">
        <v>11</v>
      </c>
      <c r="E13" s="5">
        <v>45034.834722222222</v>
      </c>
      <c r="F13" s="4">
        <v>63.751895400000002</v>
      </c>
      <c r="G13" s="3" t="s">
        <v>9</v>
      </c>
      <c r="H13" s="3" t="s">
        <v>73</v>
      </c>
      <c r="I13" s="3" t="s">
        <v>74</v>
      </c>
      <c r="J13" t="s">
        <v>11</v>
      </c>
      <c r="K13" t="s">
        <v>178</v>
      </c>
      <c r="L13" s="20"/>
      <c r="M13" s="3" t="s">
        <v>230</v>
      </c>
      <c r="N13" s="2" t="s">
        <v>231</v>
      </c>
      <c r="O13" s="2" t="s">
        <v>232</v>
      </c>
      <c r="P13" t="s">
        <v>178</v>
      </c>
      <c r="Q13" t="s">
        <v>186</v>
      </c>
    </row>
    <row r="14" spans="1:17" ht="16.05" customHeight="1" x14ac:dyDescent="0.3">
      <c r="A14" s="3" t="s">
        <v>7</v>
      </c>
      <c r="B14" s="3" t="s">
        <v>54</v>
      </c>
      <c r="C14" s="4">
        <v>12</v>
      </c>
      <c r="D14" s="3" t="s">
        <v>11</v>
      </c>
      <c r="E14" s="5">
        <v>45035.088194444441</v>
      </c>
      <c r="F14" s="4">
        <v>154.19063070000001</v>
      </c>
      <c r="G14" s="3" t="s">
        <v>9</v>
      </c>
      <c r="H14" s="3" t="s">
        <v>75</v>
      </c>
      <c r="I14" s="3" t="s">
        <v>76</v>
      </c>
      <c r="J14" t="s">
        <v>11</v>
      </c>
      <c r="K14" t="s">
        <v>8</v>
      </c>
      <c r="L14" s="20"/>
      <c r="M14" s="3" t="s">
        <v>233</v>
      </c>
      <c r="N14" s="2" t="s">
        <v>226</v>
      </c>
      <c r="O14" s="2" t="s">
        <v>234</v>
      </c>
      <c r="P14" t="s">
        <v>178</v>
      </c>
      <c r="Q14" t="s">
        <v>182</v>
      </c>
    </row>
    <row r="15" spans="1:17" ht="16.05" customHeight="1" x14ac:dyDescent="0.3">
      <c r="A15" s="3" t="s">
        <v>7</v>
      </c>
      <c r="B15" s="3" t="s">
        <v>54</v>
      </c>
      <c r="C15" s="4">
        <v>13</v>
      </c>
      <c r="D15" s="3" t="s">
        <v>11</v>
      </c>
      <c r="E15" s="5">
        <v>45035.088194444441</v>
      </c>
      <c r="F15" s="4">
        <v>154.19063070000001</v>
      </c>
      <c r="G15" s="3" t="s">
        <v>9</v>
      </c>
      <c r="H15" s="3" t="s">
        <v>75</v>
      </c>
      <c r="I15" s="3" t="s">
        <v>77</v>
      </c>
      <c r="J15" s="9" t="s">
        <v>203</v>
      </c>
      <c r="K15" t="s">
        <v>203</v>
      </c>
      <c r="L15" s="20"/>
      <c r="M15" s="3"/>
      <c r="P15" t="s">
        <v>178</v>
      </c>
      <c r="Q15" t="s">
        <v>186</v>
      </c>
    </row>
    <row r="16" spans="1:17" ht="16.05" customHeight="1" x14ac:dyDescent="0.3">
      <c r="A16" s="3" t="s">
        <v>7</v>
      </c>
      <c r="B16" s="3" t="s">
        <v>54</v>
      </c>
      <c r="C16" s="4">
        <v>14</v>
      </c>
      <c r="D16" s="3" t="s">
        <v>13</v>
      </c>
      <c r="E16" s="5">
        <v>45034.727083333331</v>
      </c>
      <c r="F16" s="4">
        <v>37.065055460000004</v>
      </c>
      <c r="G16" s="3" t="s">
        <v>14</v>
      </c>
      <c r="H16" s="3" t="s">
        <v>78</v>
      </c>
      <c r="I16" s="3" t="s">
        <v>79</v>
      </c>
      <c r="J16" t="s">
        <v>13</v>
      </c>
      <c r="K16" t="s">
        <v>13</v>
      </c>
      <c r="L16" s="20"/>
      <c r="M16" s="3" t="s">
        <v>236</v>
      </c>
      <c r="N16" s="2" t="s">
        <v>237</v>
      </c>
      <c r="O16" s="2" t="s">
        <v>238</v>
      </c>
      <c r="P16" t="s">
        <v>178</v>
      </c>
      <c r="Q16" t="s">
        <v>180</v>
      </c>
    </row>
    <row r="17" spans="1:26" ht="16.05" customHeight="1" x14ac:dyDescent="0.3">
      <c r="A17" s="3" t="s">
        <v>7</v>
      </c>
      <c r="B17" s="3" t="s">
        <v>54</v>
      </c>
      <c r="C17" s="4">
        <v>15</v>
      </c>
      <c r="D17" s="3" t="s">
        <v>8</v>
      </c>
      <c r="E17" s="5">
        <v>45035.022222222222</v>
      </c>
      <c r="F17" s="4">
        <v>56.338884299999997</v>
      </c>
      <c r="G17" s="3" t="s">
        <v>9</v>
      </c>
      <c r="H17" s="3" t="s">
        <v>80</v>
      </c>
      <c r="I17" s="3" t="s">
        <v>81</v>
      </c>
      <c r="J17" s="3" t="s">
        <v>203</v>
      </c>
      <c r="K17" s="3" t="s">
        <v>203</v>
      </c>
      <c r="L17" s="20"/>
      <c r="M17" s="3" t="s">
        <v>226</v>
      </c>
      <c r="P17" t="s">
        <v>178</v>
      </c>
      <c r="Q17" t="s">
        <v>180</v>
      </c>
    </row>
    <row r="18" spans="1:26" ht="16.05" customHeight="1" x14ac:dyDescent="0.3">
      <c r="A18" s="3" t="s">
        <v>7</v>
      </c>
      <c r="B18" s="3" t="s">
        <v>54</v>
      </c>
      <c r="C18" s="4">
        <v>16</v>
      </c>
      <c r="D18" s="3" t="s">
        <v>13</v>
      </c>
      <c r="E18" s="5">
        <v>45034.793055555558</v>
      </c>
      <c r="F18" s="4">
        <v>74.130110930000001</v>
      </c>
      <c r="G18" s="3" t="s">
        <v>14</v>
      </c>
      <c r="H18" s="3" t="s">
        <v>82</v>
      </c>
      <c r="I18" s="3" t="s">
        <v>83</v>
      </c>
      <c r="J18" s="3" t="s">
        <v>203</v>
      </c>
      <c r="K18" s="3" t="s">
        <v>203</v>
      </c>
      <c r="L18" s="20"/>
      <c r="M18" s="3"/>
      <c r="P18" t="s">
        <v>178</v>
      </c>
      <c r="Q18" t="s">
        <v>182</v>
      </c>
    </row>
    <row r="19" spans="1:26" ht="16.05" customHeight="1" x14ac:dyDescent="0.3">
      <c r="A19" s="3" t="s">
        <v>7</v>
      </c>
      <c r="B19" s="3" t="s">
        <v>54</v>
      </c>
      <c r="C19" s="4">
        <v>17</v>
      </c>
      <c r="D19" s="3" t="s">
        <v>10</v>
      </c>
      <c r="E19" s="5">
        <v>45035.109027777777</v>
      </c>
      <c r="F19" s="4">
        <v>45.960668769999998</v>
      </c>
      <c r="G19" s="3" t="s">
        <v>9</v>
      </c>
      <c r="H19" s="3" t="s">
        <v>84</v>
      </c>
      <c r="I19" s="3" t="s">
        <v>85</v>
      </c>
      <c r="J19" t="s">
        <v>10</v>
      </c>
      <c r="K19" t="s">
        <v>178</v>
      </c>
      <c r="L19" s="20"/>
      <c r="M19" s="3" t="s">
        <v>230</v>
      </c>
      <c r="N19" s="2" t="s">
        <v>231</v>
      </c>
      <c r="O19" s="2" t="s">
        <v>232</v>
      </c>
      <c r="P19" t="s">
        <v>178</v>
      </c>
      <c r="Q19" t="s">
        <v>186</v>
      </c>
    </row>
    <row r="21" spans="1:26" ht="20.100000000000001" customHeight="1" thickBot="1" x14ac:dyDescent="0.35">
      <c r="I21" s="27"/>
      <c r="J21" s="27"/>
      <c r="K21" s="27"/>
      <c r="L21" s="25"/>
      <c r="M21" s="27"/>
      <c r="N21" s="27"/>
      <c r="O21" s="27"/>
      <c r="P21" s="27"/>
      <c r="Q21" s="27"/>
      <c r="R21" s="27"/>
      <c r="S21" s="27"/>
      <c r="T21" s="27"/>
    </row>
    <row r="22" spans="1:26" ht="20.100000000000001" customHeight="1" x14ac:dyDescent="0.3">
      <c r="I22" s="2" t="s">
        <v>1</v>
      </c>
      <c r="J22" s="63" t="s">
        <v>243</v>
      </c>
      <c r="K22" s="64"/>
      <c r="L22" s="64"/>
      <c r="M22" s="56" t="s">
        <v>251</v>
      </c>
      <c r="N22" s="57"/>
      <c r="O22" s="57"/>
      <c r="P22" s="57"/>
      <c r="Q22" s="57"/>
      <c r="R22" s="58"/>
      <c r="S22" s="63" t="s">
        <v>239</v>
      </c>
      <c r="T22" s="64"/>
    </row>
    <row r="23" spans="1:26" ht="31.35" customHeight="1" x14ac:dyDescent="0.3">
      <c r="J23" s="59" t="s">
        <v>244</v>
      </c>
      <c r="K23" s="60"/>
      <c r="L23" s="7" t="s">
        <v>15</v>
      </c>
      <c r="M23" s="34" t="s">
        <v>245</v>
      </c>
      <c r="N23" s="32" t="s">
        <v>246</v>
      </c>
      <c r="O23" s="32" t="s">
        <v>247</v>
      </c>
      <c r="P23" s="32" t="s">
        <v>248</v>
      </c>
      <c r="Q23" s="33" t="s">
        <v>249</v>
      </c>
      <c r="R23" s="35" t="s">
        <v>250</v>
      </c>
      <c r="S23" s="28" t="s">
        <v>244</v>
      </c>
      <c r="T23" s="2" t="s">
        <v>15</v>
      </c>
      <c r="U23" s="2" t="s">
        <v>266</v>
      </c>
      <c r="V23" s="50" t="s">
        <v>267</v>
      </c>
      <c r="W23" s="50" t="s">
        <v>261</v>
      </c>
      <c r="X23" s="50" t="s">
        <v>262</v>
      </c>
      <c r="Y23" s="50" t="s">
        <v>260</v>
      </c>
      <c r="Z23" s="50" t="s">
        <v>259</v>
      </c>
    </row>
    <row r="24" spans="1:26" ht="20.100000000000001" customHeight="1" x14ac:dyDescent="0.3">
      <c r="I24" s="2">
        <v>0</v>
      </c>
      <c r="J24" s="65">
        <v>1</v>
      </c>
      <c r="K24" s="65"/>
      <c r="L24">
        <v>1</v>
      </c>
      <c r="M24" s="36">
        <v>1</v>
      </c>
      <c r="N24" s="2">
        <v>0</v>
      </c>
      <c r="O24" s="2">
        <v>0</v>
      </c>
      <c r="P24" s="7">
        <v>1</v>
      </c>
      <c r="Q24" s="7">
        <v>1</v>
      </c>
      <c r="R24" s="37">
        <f>SUM(M24:Q24)</f>
        <v>3</v>
      </c>
      <c r="S24" s="28">
        <f>IF(J2=Q2,1,0)</f>
        <v>0</v>
      </c>
      <c r="T24" s="2">
        <f>IF(K2=P2,1,0)</f>
        <v>0</v>
      </c>
      <c r="U24" s="2">
        <v>4.5</v>
      </c>
      <c r="V24">
        <f>SUM(O24,P24,R24,S24)</f>
        <v>4</v>
      </c>
      <c r="W24">
        <f>IF(AND(V24 &gt;= U24, Q24 = 1), 1, 0)</f>
        <v>0</v>
      </c>
      <c r="X24">
        <f t="shared" ref="X24:X40" si="0">IF(OR(AND(V24 &gt;= U24, Q24 = 0), AND(V24 &lt; U24, Q24 = 1)), 1, 0)</f>
        <v>1</v>
      </c>
      <c r="Y24">
        <f>IF(AND(V24 &lt; U24, Q24 = 0), 1, 0)</f>
        <v>0</v>
      </c>
      <c r="Z24">
        <v>0</v>
      </c>
    </row>
    <row r="25" spans="1:26" ht="20.100000000000001" customHeight="1" x14ac:dyDescent="0.3">
      <c r="I25" s="2">
        <v>1</v>
      </c>
      <c r="J25" s="65">
        <v>0</v>
      </c>
      <c r="K25" s="65"/>
      <c r="L25">
        <v>0</v>
      </c>
      <c r="M25" s="36">
        <v>0</v>
      </c>
      <c r="N25" s="2">
        <v>0</v>
      </c>
      <c r="O25" s="2">
        <v>0</v>
      </c>
      <c r="P25" s="7">
        <v>1</v>
      </c>
      <c r="Q25" s="7">
        <v>1</v>
      </c>
      <c r="R25" s="37">
        <f t="shared" ref="R25:R41" si="1">SUM(M25:Q25)</f>
        <v>2</v>
      </c>
      <c r="S25" s="28">
        <f t="shared" ref="S25:S41" si="2">IF(J3=Q3,1,0)</f>
        <v>0</v>
      </c>
      <c r="T25" s="2">
        <f t="shared" ref="T25:T41" si="3">IF(K3=P3,1,0)</f>
        <v>0</v>
      </c>
      <c r="U25" s="2">
        <v>4.5</v>
      </c>
      <c r="V25">
        <f t="shared" ref="V25:V41" si="4">SUM(O25,P25,R25,S25)</f>
        <v>3</v>
      </c>
      <c r="W25">
        <f t="shared" ref="W25:W41" si="5">IF(AND(V25 &gt;= U25, Q25 = 1), 1, 0)</f>
        <v>0</v>
      </c>
      <c r="X25">
        <f t="shared" si="0"/>
        <v>1</v>
      </c>
      <c r="Y25">
        <f t="shared" ref="Y25:Y41" si="6">IF(AND(V25 &lt; U25, Q25 = 0), 1, 0)</f>
        <v>0</v>
      </c>
      <c r="Z25">
        <v>0</v>
      </c>
    </row>
    <row r="26" spans="1:26" ht="20.100000000000001" customHeight="1" x14ac:dyDescent="0.3">
      <c r="I26" s="2">
        <v>2</v>
      </c>
      <c r="J26" s="65">
        <v>0</v>
      </c>
      <c r="K26" s="65"/>
      <c r="L26">
        <v>0</v>
      </c>
      <c r="M26" s="36">
        <v>0</v>
      </c>
      <c r="N26" s="2">
        <v>1</v>
      </c>
      <c r="O26" s="2">
        <v>1</v>
      </c>
      <c r="P26" s="7">
        <v>1</v>
      </c>
      <c r="Q26" s="7">
        <v>1</v>
      </c>
      <c r="R26" s="37">
        <f t="shared" si="1"/>
        <v>4</v>
      </c>
      <c r="S26" s="28">
        <f t="shared" si="2"/>
        <v>0</v>
      </c>
      <c r="T26" s="2">
        <f t="shared" si="3"/>
        <v>0</v>
      </c>
      <c r="U26" s="2">
        <v>4.5</v>
      </c>
      <c r="V26">
        <f t="shared" si="4"/>
        <v>6</v>
      </c>
      <c r="W26">
        <f t="shared" si="5"/>
        <v>1</v>
      </c>
      <c r="X26">
        <f t="shared" si="0"/>
        <v>0</v>
      </c>
      <c r="Y26">
        <f t="shared" si="6"/>
        <v>0</v>
      </c>
      <c r="Z26">
        <v>0</v>
      </c>
    </row>
    <row r="27" spans="1:26" ht="20.100000000000001" customHeight="1" x14ac:dyDescent="0.3">
      <c r="I27" s="2">
        <v>3</v>
      </c>
      <c r="J27" s="65">
        <v>0</v>
      </c>
      <c r="K27" s="65"/>
      <c r="L27">
        <v>0</v>
      </c>
      <c r="M27" s="36">
        <v>0</v>
      </c>
      <c r="N27" s="2">
        <v>1</v>
      </c>
      <c r="O27" s="2">
        <v>1</v>
      </c>
      <c r="P27" s="7">
        <v>1</v>
      </c>
      <c r="Q27" s="7">
        <v>1</v>
      </c>
      <c r="R27" s="37">
        <f t="shared" si="1"/>
        <v>4</v>
      </c>
      <c r="S27" s="28">
        <f t="shared" si="2"/>
        <v>0</v>
      </c>
      <c r="T27" s="2">
        <f t="shared" si="3"/>
        <v>0</v>
      </c>
      <c r="U27" s="2">
        <v>4.5</v>
      </c>
      <c r="V27">
        <f t="shared" si="4"/>
        <v>6</v>
      </c>
      <c r="W27">
        <f t="shared" si="5"/>
        <v>1</v>
      </c>
      <c r="X27">
        <f t="shared" si="0"/>
        <v>0</v>
      </c>
      <c r="Y27">
        <f t="shared" si="6"/>
        <v>0</v>
      </c>
      <c r="Z27">
        <v>0</v>
      </c>
    </row>
    <row r="28" spans="1:26" ht="20.100000000000001" customHeight="1" x14ac:dyDescent="0.3">
      <c r="I28" s="2">
        <v>4</v>
      </c>
      <c r="J28" s="65">
        <v>0</v>
      </c>
      <c r="K28" s="65"/>
      <c r="L28">
        <v>0</v>
      </c>
      <c r="M28" s="36">
        <v>1</v>
      </c>
      <c r="N28" s="2">
        <v>1</v>
      </c>
      <c r="O28" s="2">
        <v>1</v>
      </c>
      <c r="P28" s="7">
        <v>1</v>
      </c>
      <c r="Q28" s="7">
        <v>1</v>
      </c>
      <c r="R28" s="37">
        <f t="shared" si="1"/>
        <v>5</v>
      </c>
      <c r="S28" s="28">
        <f t="shared" si="2"/>
        <v>1</v>
      </c>
      <c r="T28" s="2">
        <f t="shared" si="3"/>
        <v>1</v>
      </c>
      <c r="U28" s="2">
        <v>4.5</v>
      </c>
      <c r="V28">
        <f t="shared" si="4"/>
        <v>8</v>
      </c>
      <c r="W28">
        <f t="shared" si="5"/>
        <v>1</v>
      </c>
      <c r="X28">
        <f t="shared" si="0"/>
        <v>0</v>
      </c>
      <c r="Y28">
        <f t="shared" si="6"/>
        <v>0</v>
      </c>
      <c r="Z28">
        <v>0</v>
      </c>
    </row>
    <row r="29" spans="1:26" ht="20.100000000000001" customHeight="1" x14ac:dyDescent="0.3">
      <c r="I29" s="2">
        <v>5</v>
      </c>
      <c r="J29" s="65">
        <v>0</v>
      </c>
      <c r="K29" s="65"/>
      <c r="L29">
        <v>0</v>
      </c>
      <c r="M29" s="36">
        <v>1</v>
      </c>
      <c r="N29" s="2">
        <v>1</v>
      </c>
      <c r="O29" s="2">
        <v>1</v>
      </c>
      <c r="P29" s="7">
        <v>1</v>
      </c>
      <c r="Q29" s="7">
        <v>1</v>
      </c>
      <c r="R29" s="37">
        <f t="shared" si="1"/>
        <v>5</v>
      </c>
      <c r="S29" s="28">
        <f t="shared" si="2"/>
        <v>1</v>
      </c>
      <c r="T29" s="2">
        <f t="shared" si="3"/>
        <v>1</v>
      </c>
      <c r="U29" s="2">
        <v>4.5</v>
      </c>
      <c r="V29">
        <f t="shared" si="4"/>
        <v>8</v>
      </c>
      <c r="W29">
        <f t="shared" si="5"/>
        <v>1</v>
      </c>
      <c r="X29">
        <f t="shared" si="0"/>
        <v>0</v>
      </c>
      <c r="Y29">
        <f t="shared" si="6"/>
        <v>0</v>
      </c>
      <c r="Z29">
        <v>0</v>
      </c>
    </row>
    <row r="30" spans="1:26" ht="20.100000000000001" customHeight="1" x14ac:dyDescent="0.3">
      <c r="I30" s="2">
        <v>6</v>
      </c>
      <c r="J30" s="65">
        <v>1</v>
      </c>
      <c r="K30" s="65"/>
      <c r="L30">
        <v>1</v>
      </c>
      <c r="M30" s="36">
        <v>1</v>
      </c>
      <c r="N30" s="2">
        <v>1</v>
      </c>
      <c r="O30" s="2">
        <v>1</v>
      </c>
      <c r="P30" s="7">
        <v>1</v>
      </c>
      <c r="Q30" s="7">
        <v>1</v>
      </c>
      <c r="R30" s="37">
        <f t="shared" si="1"/>
        <v>5</v>
      </c>
      <c r="S30" s="28">
        <f t="shared" si="2"/>
        <v>1</v>
      </c>
      <c r="T30" s="2">
        <f t="shared" si="3"/>
        <v>1</v>
      </c>
      <c r="U30" s="2">
        <v>4.5</v>
      </c>
      <c r="V30">
        <f t="shared" si="4"/>
        <v>8</v>
      </c>
      <c r="W30">
        <f t="shared" si="5"/>
        <v>1</v>
      </c>
      <c r="X30">
        <f t="shared" si="0"/>
        <v>0</v>
      </c>
      <c r="Y30">
        <f t="shared" si="6"/>
        <v>0</v>
      </c>
      <c r="Z30">
        <v>0</v>
      </c>
    </row>
    <row r="31" spans="1:26" ht="20.100000000000001" customHeight="1" x14ac:dyDescent="0.3">
      <c r="I31" s="2">
        <v>7</v>
      </c>
      <c r="J31" s="65">
        <v>0</v>
      </c>
      <c r="K31" s="65"/>
      <c r="L31">
        <v>0</v>
      </c>
      <c r="M31" s="36">
        <v>1</v>
      </c>
      <c r="N31" s="2">
        <v>1</v>
      </c>
      <c r="O31" s="2">
        <v>1</v>
      </c>
      <c r="P31" s="7">
        <v>1</v>
      </c>
      <c r="Q31" s="7">
        <v>1</v>
      </c>
      <c r="R31" s="37">
        <f t="shared" si="1"/>
        <v>5</v>
      </c>
      <c r="S31" s="28">
        <f t="shared" si="2"/>
        <v>0</v>
      </c>
      <c r="T31" s="2">
        <f t="shared" si="3"/>
        <v>0</v>
      </c>
      <c r="U31" s="2">
        <v>4.5</v>
      </c>
      <c r="V31">
        <f t="shared" si="4"/>
        <v>7</v>
      </c>
      <c r="W31">
        <f t="shared" si="5"/>
        <v>1</v>
      </c>
      <c r="X31">
        <f t="shared" si="0"/>
        <v>0</v>
      </c>
      <c r="Y31">
        <f t="shared" si="6"/>
        <v>0</v>
      </c>
      <c r="Z31">
        <v>0</v>
      </c>
    </row>
    <row r="32" spans="1:26" ht="20.100000000000001" customHeight="1" x14ac:dyDescent="0.3">
      <c r="I32" s="2">
        <v>8</v>
      </c>
      <c r="J32" s="65">
        <v>0</v>
      </c>
      <c r="K32" s="65"/>
      <c r="L32">
        <v>0</v>
      </c>
      <c r="M32" s="36">
        <v>1</v>
      </c>
      <c r="N32" s="2">
        <v>0</v>
      </c>
      <c r="O32" s="2">
        <v>0</v>
      </c>
      <c r="P32" s="7">
        <v>1</v>
      </c>
      <c r="Q32" s="7">
        <v>1</v>
      </c>
      <c r="R32" s="37">
        <f t="shared" si="1"/>
        <v>3</v>
      </c>
      <c r="S32" s="28">
        <f t="shared" si="2"/>
        <v>0</v>
      </c>
      <c r="T32" s="2">
        <f t="shared" si="3"/>
        <v>0</v>
      </c>
      <c r="U32" s="2">
        <v>4.5</v>
      </c>
      <c r="V32">
        <f t="shared" si="4"/>
        <v>4</v>
      </c>
      <c r="W32">
        <f t="shared" si="5"/>
        <v>0</v>
      </c>
      <c r="X32">
        <f t="shared" si="0"/>
        <v>1</v>
      </c>
      <c r="Y32">
        <f t="shared" si="6"/>
        <v>0</v>
      </c>
      <c r="Z32">
        <v>0</v>
      </c>
    </row>
    <row r="33" spans="9:26" ht="20.100000000000001" customHeight="1" x14ac:dyDescent="0.3">
      <c r="I33" s="2">
        <v>9</v>
      </c>
      <c r="J33" s="65">
        <v>0</v>
      </c>
      <c r="K33" s="65"/>
      <c r="L33">
        <v>0</v>
      </c>
      <c r="M33" s="36">
        <v>1</v>
      </c>
      <c r="N33" s="2">
        <v>1</v>
      </c>
      <c r="O33" s="2">
        <v>1</v>
      </c>
      <c r="P33" s="7">
        <v>1</v>
      </c>
      <c r="Q33" s="7">
        <v>1</v>
      </c>
      <c r="R33" s="37">
        <f t="shared" si="1"/>
        <v>5</v>
      </c>
      <c r="S33" s="28">
        <f t="shared" si="2"/>
        <v>0</v>
      </c>
      <c r="T33" s="2">
        <f t="shared" si="3"/>
        <v>0</v>
      </c>
      <c r="U33" s="2">
        <v>4.5</v>
      </c>
      <c r="V33">
        <f t="shared" si="4"/>
        <v>7</v>
      </c>
      <c r="W33">
        <f t="shared" si="5"/>
        <v>1</v>
      </c>
      <c r="X33">
        <f t="shared" si="0"/>
        <v>0</v>
      </c>
      <c r="Y33">
        <f t="shared" si="6"/>
        <v>0</v>
      </c>
      <c r="Z33">
        <v>0</v>
      </c>
    </row>
    <row r="34" spans="9:26" ht="20.100000000000001" customHeight="1" x14ac:dyDescent="0.3">
      <c r="I34" s="2">
        <v>10</v>
      </c>
      <c r="J34" s="65">
        <v>0</v>
      </c>
      <c r="K34" s="65"/>
      <c r="L34">
        <v>0</v>
      </c>
      <c r="M34" s="36">
        <v>1</v>
      </c>
      <c r="N34" s="2">
        <v>1</v>
      </c>
      <c r="O34" s="2">
        <v>1</v>
      </c>
      <c r="P34" s="7">
        <v>1</v>
      </c>
      <c r="Q34" s="7">
        <v>1</v>
      </c>
      <c r="R34" s="37">
        <f t="shared" si="1"/>
        <v>5</v>
      </c>
      <c r="S34" s="28">
        <f t="shared" si="2"/>
        <v>0</v>
      </c>
      <c r="T34" s="2">
        <f t="shared" si="3"/>
        <v>1</v>
      </c>
      <c r="U34" s="2">
        <v>4.5</v>
      </c>
      <c r="V34">
        <f t="shared" si="4"/>
        <v>7</v>
      </c>
      <c r="W34">
        <f t="shared" si="5"/>
        <v>1</v>
      </c>
      <c r="X34">
        <f t="shared" si="0"/>
        <v>0</v>
      </c>
      <c r="Y34">
        <f t="shared" si="6"/>
        <v>0</v>
      </c>
      <c r="Z34">
        <v>0</v>
      </c>
    </row>
    <row r="35" spans="9:26" ht="20.100000000000001" customHeight="1" x14ac:dyDescent="0.3">
      <c r="I35" s="2">
        <v>11</v>
      </c>
      <c r="J35" s="65">
        <v>0</v>
      </c>
      <c r="K35" s="65"/>
      <c r="L35">
        <v>0</v>
      </c>
      <c r="M35" s="36">
        <v>1</v>
      </c>
      <c r="N35" s="2">
        <v>1</v>
      </c>
      <c r="O35" s="2">
        <v>1</v>
      </c>
      <c r="P35" s="7">
        <v>1</v>
      </c>
      <c r="Q35" s="7">
        <v>1</v>
      </c>
      <c r="R35" s="37">
        <f t="shared" si="1"/>
        <v>5</v>
      </c>
      <c r="S35" s="28">
        <f t="shared" si="2"/>
        <v>0</v>
      </c>
      <c r="T35" s="2">
        <f t="shared" si="3"/>
        <v>1</v>
      </c>
      <c r="U35" s="2">
        <v>4.5</v>
      </c>
      <c r="V35">
        <f t="shared" si="4"/>
        <v>7</v>
      </c>
      <c r="W35">
        <f t="shared" si="5"/>
        <v>1</v>
      </c>
      <c r="X35">
        <f t="shared" si="0"/>
        <v>0</v>
      </c>
      <c r="Y35">
        <f t="shared" si="6"/>
        <v>0</v>
      </c>
      <c r="Z35">
        <v>0</v>
      </c>
    </row>
    <row r="36" spans="9:26" ht="20.100000000000001" customHeight="1" x14ac:dyDescent="0.3">
      <c r="I36" s="2">
        <v>12</v>
      </c>
      <c r="J36" s="65">
        <v>1</v>
      </c>
      <c r="K36" s="65"/>
      <c r="L36">
        <v>1</v>
      </c>
      <c r="M36" s="36">
        <v>1</v>
      </c>
      <c r="N36" s="2">
        <v>0</v>
      </c>
      <c r="O36" s="2">
        <v>0</v>
      </c>
      <c r="P36" s="7">
        <v>1</v>
      </c>
      <c r="Q36" s="7">
        <v>1</v>
      </c>
      <c r="R36" s="37">
        <f t="shared" si="1"/>
        <v>3</v>
      </c>
      <c r="S36" s="28">
        <f t="shared" si="2"/>
        <v>0</v>
      </c>
      <c r="T36" s="2">
        <f t="shared" si="3"/>
        <v>0</v>
      </c>
      <c r="U36" s="2">
        <v>4.5</v>
      </c>
      <c r="V36">
        <f t="shared" si="4"/>
        <v>4</v>
      </c>
      <c r="W36">
        <f t="shared" si="5"/>
        <v>0</v>
      </c>
      <c r="X36">
        <f t="shared" si="0"/>
        <v>1</v>
      </c>
      <c r="Y36">
        <f t="shared" si="6"/>
        <v>0</v>
      </c>
      <c r="Z36">
        <v>0</v>
      </c>
    </row>
    <row r="37" spans="9:26" ht="20.100000000000001" customHeight="1" x14ac:dyDescent="0.3">
      <c r="I37" s="2">
        <v>13</v>
      </c>
      <c r="J37" s="65">
        <v>0</v>
      </c>
      <c r="K37" s="65"/>
      <c r="L37">
        <v>0</v>
      </c>
      <c r="M37" s="36">
        <v>1</v>
      </c>
      <c r="N37" s="2">
        <v>1</v>
      </c>
      <c r="O37" s="2">
        <v>0</v>
      </c>
      <c r="P37" s="7">
        <v>1</v>
      </c>
      <c r="Q37" s="7">
        <v>1</v>
      </c>
      <c r="R37" s="37">
        <f t="shared" si="1"/>
        <v>4</v>
      </c>
      <c r="S37" s="28">
        <f t="shared" si="2"/>
        <v>0</v>
      </c>
      <c r="T37" s="2">
        <f t="shared" si="3"/>
        <v>0</v>
      </c>
      <c r="U37" s="2">
        <v>4.5</v>
      </c>
      <c r="V37">
        <f t="shared" si="4"/>
        <v>5</v>
      </c>
      <c r="W37">
        <f t="shared" si="5"/>
        <v>1</v>
      </c>
      <c r="X37">
        <f t="shared" si="0"/>
        <v>0</v>
      </c>
      <c r="Y37">
        <f t="shared" si="6"/>
        <v>0</v>
      </c>
      <c r="Z37">
        <v>0</v>
      </c>
    </row>
    <row r="38" spans="9:26" ht="20.100000000000001" customHeight="1" x14ac:dyDescent="0.3">
      <c r="I38" s="2">
        <v>14</v>
      </c>
      <c r="J38" s="65">
        <v>1</v>
      </c>
      <c r="K38" s="65"/>
      <c r="L38">
        <v>1</v>
      </c>
      <c r="M38" s="36">
        <v>1</v>
      </c>
      <c r="N38" s="2">
        <v>1</v>
      </c>
      <c r="O38" s="2">
        <v>1</v>
      </c>
      <c r="P38" s="7">
        <v>1</v>
      </c>
      <c r="Q38" s="7">
        <v>1</v>
      </c>
      <c r="R38" s="37">
        <f t="shared" si="1"/>
        <v>5</v>
      </c>
      <c r="S38" s="28">
        <f t="shared" si="2"/>
        <v>0</v>
      </c>
      <c r="T38" s="2">
        <f t="shared" si="3"/>
        <v>0</v>
      </c>
      <c r="U38" s="2">
        <v>4.5</v>
      </c>
      <c r="V38">
        <f t="shared" si="4"/>
        <v>7</v>
      </c>
      <c r="W38">
        <f t="shared" si="5"/>
        <v>1</v>
      </c>
      <c r="X38">
        <f t="shared" si="0"/>
        <v>0</v>
      </c>
      <c r="Y38">
        <f t="shared" si="6"/>
        <v>0</v>
      </c>
      <c r="Z38">
        <v>0</v>
      </c>
    </row>
    <row r="39" spans="9:26" ht="20.100000000000001" customHeight="1" x14ac:dyDescent="0.3">
      <c r="I39" s="2">
        <v>15</v>
      </c>
      <c r="J39" s="65">
        <v>0</v>
      </c>
      <c r="K39" s="65"/>
      <c r="L39">
        <v>0</v>
      </c>
      <c r="M39" s="36">
        <v>1</v>
      </c>
      <c r="N39" s="2">
        <v>0</v>
      </c>
      <c r="O39" s="2">
        <v>0</v>
      </c>
      <c r="P39" s="7">
        <v>1</v>
      </c>
      <c r="Q39" s="7">
        <v>1</v>
      </c>
      <c r="R39" s="37">
        <f t="shared" si="1"/>
        <v>3</v>
      </c>
      <c r="S39" s="28">
        <f t="shared" si="2"/>
        <v>0</v>
      </c>
      <c r="T39" s="2">
        <f t="shared" si="3"/>
        <v>0</v>
      </c>
      <c r="U39" s="2">
        <v>4.5</v>
      </c>
      <c r="V39">
        <f t="shared" si="4"/>
        <v>4</v>
      </c>
      <c r="W39">
        <f t="shared" si="5"/>
        <v>0</v>
      </c>
      <c r="X39">
        <f t="shared" si="0"/>
        <v>1</v>
      </c>
      <c r="Y39">
        <f t="shared" si="6"/>
        <v>0</v>
      </c>
      <c r="Z39">
        <v>0</v>
      </c>
    </row>
    <row r="40" spans="9:26" ht="20.100000000000001" customHeight="1" x14ac:dyDescent="0.3">
      <c r="I40" s="2">
        <v>16</v>
      </c>
      <c r="J40" s="65">
        <v>0</v>
      </c>
      <c r="K40" s="65"/>
      <c r="L40">
        <v>0</v>
      </c>
      <c r="M40" s="36">
        <v>1</v>
      </c>
      <c r="N40" s="2">
        <v>1</v>
      </c>
      <c r="O40" s="2">
        <v>1</v>
      </c>
      <c r="P40" s="7">
        <v>1</v>
      </c>
      <c r="Q40" s="7">
        <v>1</v>
      </c>
      <c r="R40" s="37">
        <f t="shared" si="1"/>
        <v>5</v>
      </c>
      <c r="S40" s="28">
        <f t="shared" si="2"/>
        <v>0</v>
      </c>
      <c r="T40" s="2">
        <f t="shared" si="3"/>
        <v>0</v>
      </c>
      <c r="U40" s="2">
        <v>4.5</v>
      </c>
      <c r="V40">
        <f t="shared" si="4"/>
        <v>7</v>
      </c>
      <c r="W40">
        <f t="shared" si="5"/>
        <v>1</v>
      </c>
      <c r="X40">
        <f t="shared" si="0"/>
        <v>0</v>
      </c>
      <c r="Y40">
        <f t="shared" si="6"/>
        <v>0</v>
      </c>
      <c r="Z40">
        <v>0</v>
      </c>
    </row>
    <row r="41" spans="9:26" ht="20.100000000000001" customHeight="1" thickBot="1" x14ac:dyDescent="0.35">
      <c r="I41" s="2">
        <v>17</v>
      </c>
      <c r="J41" s="65">
        <v>1</v>
      </c>
      <c r="K41" s="65"/>
      <c r="L41">
        <v>1</v>
      </c>
      <c r="M41" s="38">
        <v>1</v>
      </c>
      <c r="N41" s="30">
        <v>1</v>
      </c>
      <c r="O41" s="30">
        <v>1</v>
      </c>
      <c r="P41" s="31">
        <v>1</v>
      </c>
      <c r="Q41" s="31">
        <v>1</v>
      </c>
      <c r="R41" s="37">
        <f t="shared" si="1"/>
        <v>5</v>
      </c>
      <c r="S41" s="28">
        <f t="shared" si="2"/>
        <v>0</v>
      </c>
      <c r="T41" s="2">
        <f t="shared" si="3"/>
        <v>1</v>
      </c>
      <c r="U41" s="2">
        <v>4.5</v>
      </c>
      <c r="V41">
        <f t="shared" si="4"/>
        <v>7</v>
      </c>
      <c r="W41">
        <f t="shared" si="5"/>
        <v>1</v>
      </c>
      <c r="X41">
        <f>IF(OR(AND(V41 &gt;= U41, Q41 = 0), AND(V41 &lt; U41, Q41 = 1)), 1, 0)</f>
        <v>0</v>
      </c>
      <c r="Y41">
        <f t="shared" si="6"/>
        <v>0</v>
      </c>
      <c r="Z41">
        <v>0</v>
      </c>
    </row>
    <row r="42" spans="9:26" ht="20.100000000000001" customHeight="1" x14ac:dyDescent="0.3">
      <c r="V42" s="7"/>
      <c r="W42">
        <f>SUM(W24:W41)</f>
        <v>13</v>
      </c>
      <c r="X42">
        <f>SUM(X24:X41)</f>
        <v>5</v>
      </c>
      <c r="Y42">
        <f>SUM(Y24:Y41)</f>
        <v>0</v>
      </c>
      <c r="Z42" s="7"/>
    </row>
    <row r="43" spans="9:26" ht="20.100000000000001" customHeight="1" x14ac:dyDescent="0.3">
      <c r="R43" s="2">
        <f>AVERAGE(R24:R41)</f>
        <v>4.2222222222222223</v>
      </c>
    </row>
    <row r="44" spans="9:26" ht="20.100000000000001" customHeight="1" x14ac:dyDescent="0.3">
      <c r="M44" s="55" t="s">
        <v>264</v>
      </c>
      <c r="N44" s="55"/>
      <c r="O44" s="55"/>
      <c r="P44" s="55"/>
    </row>
    <row r="45" spans="9:26" ht="20.100000000000001" customHeight="1" x14ac:dyDescent="0.3">
      <c r="I45" s="2" t="s">
        <v>261</v>
      </c>
      <c r="J45" s="7" t="s">
        <v>262</v>
      </c>
      <c r="K45" s="2" t="s">
        <v>260</v>
      </c>
      <c r="L45" s="7" t="s">
        <v>259</v>
      </c>
      <c r="M45" s="2" t="s">
        <v>261</v>
      </c>
      <c r="N45" s="7" t="s">
        <v>262</v>
      </c>
      <c r="O45" s="2" t="s">
        <v>260</v>
      </c>
      <c r="P45" s="7" t="s">
        <v>259</v>
      </c>
    </row>
    <row r="46" spans="9:26" ht="20.100000000000001" customHeight="1" x14ac:dyDescent="0.3">
      <c r="I46" s="2">
        <f>IF(AND(J2=Q2, K2=P2), 1, 0)</f>
        <v>0</v>
      </c>
      <c r="J46" s="2">
        <f>IF(OR(J2=Q2, K2=P2), 1, 0)</f>
        <v>0</v>
      </c>
      <c r="K46" s="2">
        <f>IF(OR(COUNTIF($Q$2:$Q$19, J2) &gt; 0, COUNTIF($P$2:$P$19, K2) &gt; 0), 1, 0)</f>
        <v>0</v>
      </c>
      <c r="L46" s="7">
        <f>IF(OR(COUNTIF($P$2:$P$19, K2) &gt; 0, COUNTIF($Q$2:$Q$19, J2) &gt; 0), 1, 0)</f>
        <v>0</v>
      </c>
      <c r="M46" s="45">
        <f>IF(AND(COUNTIF(M2:O2,"*"&amp;J2&amp;"*"), COUNTIF(M2:O2,"*"&amp;K2&amp;"*")), 1, 0)</f>
        <v>1</v>
      </c>
      <c r="N46" s="45">
        <f>IF(OR(COUNTIF(M2:O2,"*"&amp;J2&amp;"*"), COUNTIF(M2:O2,"*"&amp;K2&amp;"*")), 1, 0)-IF(AND(COUNTIF(M2:O2,"*"&amp;J2&amp;"*"), COUNTIF(M2:O2,"*"&amp;K2&amp;"*")), 1, 0)</f>
        <v>0</v>
      </c>
      <c r="O46" s="2">
        <f>IF(AND(NOT(COUNTIF(M2:O2, "*" &amp; J2 &amp; "*")), NOT(COUNTIF(M2:O2, "*" &amp; K2 &amp; "*"))), 1, 0)</f>
        <v>0</v>
      </c>
      <c r="P46" s="2">
        <v>0</v>
      </c>
    </row>
    <row r="47" spans="9:26" ht="20.100000000000001" customHeight="1" x14ac:dyDescent="0.3">
      <c r="I47" s="2">
        <f t="shared" ref="I47:I63" si="7">IF(AND(J3=Q3, K3=P3), 1, 0)</f>
        <v>0</v>
      </c>
      <c r="J47" s="2">
        <f t="shared" ref="J47:J63" si="8">IF(OR(J3=Q3, K3=P3), 1, 0)</f>
        <v>0</v>
      </c>
      <c r="K47" s="2">
        <f t="shared" ref="K47:K63" si="9">IF(OR(COUNTIF($Q$2:$Q$19, J3) &gt; 0, COUNTIF($P$2:$P$19, K3) &gt; 0), 1, 0)</f>
        <v>1</v>
      </c>
      <c r="L47" s="7">
        <f t="shared" ref="L47:L63" si="10">IF(OR(COUNTIF($M$2:$M$19, K3) &gt; 0, COUNTIF($N$2:$N$19, L3) &gt; 0), 1, 0)</f>
        <v>0</v>
      </c>
      <c r="M47" s="45">
        <f t="shared" ref="M47:M63" si="11">IF(AND(COUNTIF(M3:O3,"*"&amp;J3&amp;"*"), COUNTIF(M3:O3,"*"&amp;K3&amp;"*")), 1, 0)</f>
        <v>0</v>
      </c>
      <c r="N47" s="45">
        <f t="shared" ref="N47:N63" si="12">IF(OR(COUNTIF(M3:O3,"*"&amp;J3&amp;"*"), COUNTIF(M3:O3,"*"&amp;K3&amp;"*")), 1, 0)-IF(AND(COUNTIF(M3:O3,"*"&amp;J3&amp;"*"), COUNTIF(M3:O3,"*"&amp;K3&amp;"*")), 1, 0)</f>
        <v>0</v>
      </c>
      <c r="O47" s="2">
        <f t="shared" ref="O47:O63" si="13">IF(AND(NOT(COUNTIF(M3:O3, "*" &amp; J3 &amp; "*")), NOT(COUNTIF(M3:O3, "*" &amp; K3 &amp; "*"))), 1, 0)</f>
        <v>1</v>
      </c>
      <c r="P47" s="2">
        <v>0</v>
      </c>
      <c r="R47" s="2" t="s">
        <v>271</v>
      </c>
      <c r="T47" s="2" t="s">
        <v>272</v>
      </c>
    </row>
    <row r="48" spans="9:26" ht="20.100000000000001" customHeight="1" x14ac:dyDescent="0.3">
      <c r="I48" s="2">
        <f t="shared" si="7"/>
        <v>0</v>
      </c>
      <c r="J48" s="2">
        <f t="shared" si="8"/>
        <v>0</v>
      </c>
      <c r="K48" s="2">
        <f t="shared" si="9"/>
        <v>0</v>
      </c>
      <c r="L48" s="7">
        <f t="shared" si="10"/>
        <v>0</v>
      </c>
      <c r="M48" s="45">
        <f t="shared" si="11"/>
        <v>0</v>
      </c>
      <c r="N48" s="45">
        <f t="shared" si="12"/>
        <v>0</v>
      </c>
      <c r="O48" s="2">
        <f t="shared" si="13"/>
        <v>1</v>
      </c>
      <c r="P48" s="2">
        <v>0</v>
      </c>
    </row>
    <row r="49" spans="9:18" ht="20.100000000000001" customHeight="1" x14ac:dyDescent="0.3">
      <c r="I49" s="2">
        <f t="shared" si="7"/>
        <v>0</v>
      </c>
      <c r="J49" s="2">
        <f t="shared" si="8"/>
        <v>0</v>
      </c>
      <c r="K49" s="2">
        <f t="shared" si="9"/>
        <v>1</v>
      </c>
      <c r="L49" s="7">
        <f t="shared" si="10"/>
        <v>0</v>
      </c>
      <c r="M49" s="45">
        <f t="shared" si="11"/>
        <v>0</v>
      </c>
      <c r="N49" s="45">
        <f t="shared" si="12"/>
        <v>0</v>
      </c>
      <c r="O49" s="2">
        <f t="shared" si="13"/>
        <v>1</v>
      </c>
      <c r="P49" s="2">
        <v>0</v>
      </c>
    </row>
    <row r="50" spans="9:18" ht="20.100000000000001" customHeight="1" x14ac:dyDescent="0.3">
      <c r="I50" s="2">
        <f t="shared" si="7"/>
        <v>1</v>
      </c>
      <c r="J50" s="2">
        <f t="shared" si="8"/>
        <v>1</v>
      </c>
      <c r="K50" s="2">
        <f t="shared" si="9"/>
        <v>1</v>
      </c>
      <c r="L50" s="7">
        <f t="shared" si="10"/>
        <v>0</v>
      </c>
      <c r="M50" s="45">
        <f t="shared" si="11"/>
        <v>1</v>
      </c>
      <c r="N50" s="45">
        <f t="shared" si="12"/>
        <v>0</v>
      </c>
      <c r="O50" s="2">
        <f t="shared" si="13"/>
        <v>0</v>
      </c>
      <c r="P50" s="2">
        <v>0</v>
      </c>
      <c r="R50" s="2" t="s">
        <v>273</v>
      </c>
    </row>
    <row r="51" spans="9:18" ht="20.100000000000001" customHeight="1" x14ac:dyDescent="0.3">
      <c r="I51" s="2">
        <f t="shared" si="7"/>
        <v>1</v>
      </c>
      <c r="J51" s="2">
        <f t="shared" si="8"/>
        <v>1</v>
      </c>
      <c r="K51" s="2">
        <f t="shared" si="9"/>
        <v>1</v>
      </c>
      <c r="L51" s="7">
        <f t="shared" si="10"/>
        <v>0</v>
      </c>
      <c r="M51" s="45">
        <f t="shared" si="11"/>
        <v>0</v>
      </c>
      <c r="N51" s="45">
        <f t="shared" si="12"/>
        <v>0</v>
      </c>
      <c r="O51" s="2">
        <f t="shared" si="13"/>
        <v>1</v>
      </c>
      <c r="P51" s="2">
        <v>0</v>
      </c>
      <c r="R51" s="2" t="s">
        <v>274</v>
      </c>
    </row>
    <row r="52" spans="9:18" ht="20.100000000000001" customHeight="1" x14ac:dyDescent="0.3">
      <c r="I52" s="2">
        <f t="shared" si="7"/>
        <v>1</v>
      </c>
      <c r="J52" s="2">
        <f t="shared" si="8"/>
        <v>1</v>
      </c>
      <c r="K52" s="2">
        <f t="shared" si="9"/>
        <v>1</v>
      </c>
      <c r="L52" s="7">
        <f t="shared" si="10"/>
        <v>0</v>
      </c>
      <c r="M52" s="45">
        <f t="shared" si="11"/>
        <v>1</v>
      </c>
      <c r="N52" s="45">
        <f t="shared" si="12"/>
        <v>0</v>
      </c>
      <c r="O52" s="2">
        <f t="shared" si="13"/>
        <v>0</v>
      </c>
      <c r="P52" s="2">
        <v>0</v>
      </c>
    </row>
    <row r="53" spans="9:18" ht="20.100000000000001" customHeight="1" x14ac:dyDescent="0.3">
      <c r="I53" s="2">
        <f t="shared" si="7"/>
        <v>0</v>
      </c>
      <c r="J53" s="2">
        <f t="shared" si="8"/>
        <v>0</v>
      </c>
      <c r="K53" s="2">
        <f t="shared" si="9"/>
        <v>0</v>
      </c>
      <c r="L53" s="7">
        <f t="shared" si="10"/>
        <v>0</v>
      </c>
      <c r="M53" s="45">
        <f t="shared" si="11"/>
        <v>0</v>
      </c>
      <c r="N53" s="45">
        <f t="shared" si="12"/>
        <v>0</v>
      </c>
      <c r="O53" s="2">
        <f t="shared" si="13"/>
        <v>1</v>
      </c>
      <c r="P53" s="2">
        <v>0</v>
      </c>
    </row>
    <row r="54" spans="9:18" ht="20.100000000000001" customHeight="1" x14ac:dyDescent="0.3">
      <c r="I54" s="2">
        <f t="shared" si="7"/>
        <v>0</v>
      </c>
      <c r="J54" s="2">
        <f t="shared" si="8"/>
        <v>0</v>
      </c>
      <c r="K54" s="2">
        <f t="shared" si="9"/>
        <v>0</v>
      </c>
      <c r="L54" s="7">
        <f t="shared" si="10"/>
        <v>0</v>
      </c>
      <c r="M54" s="45">
        <f t="shared" si="11"/>
        <v>0</v>
      </c>
      <c r="N54" s="45">
        <f t="shared" si="12"/>
        <v>0</v>
      </c>
      <c r="O54" s="2">
        <f t="shared" si="13"/>
        <v>1</v>
      </c>
      <c r="P54" s="2">
        <v>0</v>
      </c>
    </row>
    <row r="55" spans="9:18" ht="20.100000000000001" customHeight="1" x14ac:dyDescent="0.3">
      <c r="I55" s="2">
        <f t="shared" si="7"/>
        <v>0</v>
      </c>
      <c r="J55" s="2">
        <f t="shared" si="8"/>
        <v>0</v>
      </c>
      <c r="K55" s="2">
        <f t="shared" si="9"/>
        <v>0</v>
      </c>
      <c r="L55" s="7">
        <f t="shared" si="10"/>
        <v>0</v>
      </c>
      <c r="M55" s="45">
        <f t="shared" si="11"/>
        <v>0</v>
      </c>
      <c r="N55" s="45">
        <f t="shared" si="12"/>
        <v>0</v>
      </c>
      <c r="O55" s="2">
        <f t="shared" si="13"/>
        <v>1</v>
      </c>
      <c r="P55" s="2">
        <v>0</v>
      </c>
    </row>
    <row r="56" spans="9:18" ht="20.100000000000001" customHeight="1" x14ac:dyDescent="0.3">
      <c r="I56" s="2">
        <f t="shared" si="7"/>
        <v>0</v>
      </c>
      <c r="J56" s="2">
        <f t="shared" si="8"/>
        <v>1</v>
      </c>
      <c r="K56" s="2">
        <f t="shared" si="9"/>
        <v>1</v>
      </c>
      <c r="L56" s="7">
        <f t="shared" si="10"/>
        <v>0</v>
      </c>
      <c r="M56" s="45">
        <f t="shared" si="11"/>
        <v>0</v>
      </c>
      <c r="N56" s="45">
        <f t="shared" si="12"/>
        <v>0</v>
      </c>
      <c r="O56" s="2">
        <f t="shared" si="13"/>
        <v>1</v>
      </c>
      <c r="P56" s="2">
        <v>0</v>
      </c>
    </row>
    <row r="57" spans="9:18" ht="20.100000000000001" customHeight="1" x14ac:dyDescent="0.3">
      <c r="I57" s="2">
        <f t="shared" si="7"/>
        <v>0</v>
      </c>
      <c r="J57" s="2">
        <f t="shared" si="8"/>
        <v>1</v>
      </c>
      <c r="K57" s="2">
        <f t="shared" si="9"/>
        <v>1</v>
      </c>
      <c r="L57" s="7">
        <f t="shared" si="10"/>
        <v>0</v>
      </c>
      <c r="M57" s="45">
        <f t="shared" si="11"/>
        <v>1</v>
      </c>
      <c r="N57" s="45">
        <f t="shared" si="12"/>
        <v>0</v>
      </c>
      <c r="O57" s="2">
        <f t="shared" si="13"/>
        <v>0</v>
      </c>
      <c r="P57" s="2">
        <v>0</v>
      </c>
    </row>
    <row r="58" spans="9:18" ht="20.100000000000001" customHeight="1" x14ac:dyDescent="0.3">
      <c r="I58" s="2">
        <f t="shared" si="7"/>
        <v>0</v>
      </c>
      <c r="J58" s="2">
        <f t="shared" si="8"/>
        <v>0</v>
      </c>
      <c r="K58" s="2">
        <f t="shared" si="9"/>
        <v>1</v>
      </c>
      <c r="L58" s="7">
        <f t="shared" si="10"/>
        <v>0</v>
      </c>
      <c r="M58" s="45">
        <f t="shared" si="11"/>
        <v>1</v>
      </c>
      <c r="N58" s="45">
        <f t="shared" si="12"/>
        <v>0</v>
      </c>
      <c r="O58" s="2">
        <f t="shared" si="13"/>
        <v>0</v>
      </c>
      <c r="P58" s="2">
        <v>0</v>
      </c>
    </row>
    <row r="59" spans="9:18" ht="20.100000000000001" customHeight="1" x14ac:dyDescent="0.3">
      <c r="I59" s="2">
        <f t="shared" si="7"/>
        <v>0</v>
      </c>
      <c r="J59" s="2">
        <f t="shared" si="8"/>
        <v>0</v>
      </c>
      <c r="K59" s="2">
        <f t="shared" si="9"/>
        <v>0</v>
      </c>
      <c r="L59" s="7">
        <f t="shared" si="10"/>
        <v>0</v>
      </c>
      <c r="M59" s="45">
        <f t="shared" si="11"/>
        <v>0</v>
      </c>
      <c r="N59" s="45">
        <f t="shared" si="12"/>
        <v>0</v>
      </c>
      <c r="O59" s="2">
        <f t="shared" si="13"/>
        <v>1</v>
      </c>
      <c r="P59" s="2">
        <v>0</v>
      </c>
    </row>
    <row r="60" spans="9:18" ht="20.100000000000001" customHeight="1" x14ac:dyDescent="0.3">
      <c r="I60" s="2">
        <f t="shared" si="7"/>
        <v>0</v>
      </c>
      <c r="J60" s="2">
        <f t="shared" si="8"/>
        <v>0</v>
      </c>
      <c r="K60" s="2">
        <f t="shared" si="9"/>
        <v>0</v>
      </c>
      <c r="L60" s="7">
        <f t="shared" si="10"/>
        <v>0</v>
      </c>
      <c r="M60" s="45">
        <f t="shared" si="11"/>
        <v>1</v>
      </c>
      <c r="N60" s="45">
        <f t="shared" si="12"/>
        <v>0</v>
      </c>
      <c r="O60" s="2">
        <f t="shared" si="13"/>
        <v>0</v>
      </c>
      <c r="P60" s="2">
        <v>0</v>
      </c>
    </row>
    <row r="61" spans="9:18" ht="20.100000000000001" customHeight="1" x14ac:dyDescent="0.3">
      <c r="I61" s="2">
        <f t="shared" si="7"/>
        <v>0</v>
      </c>
      <c r="J61" s="2">
        <f t="shared" si="8"/>
        <v>0</v>
      </c>
      <c r="K61" s="2">
        <f t="shared" si="9"/>
        <v>0</v>
      </c>
      <c r="L61" s="7">
        <f t="shared" si="10"/>
        <v>0</v>
      </c>
      <c r="M61" s="45">
        <f t="shared" si="11"/>
        <v>0</v>
      </c>
      <c r="N61" s="45">
        <f t="shared" si="12"/>
        <v>0</v>
      </c>
      <c r="O61" s="2">
        <f t="shared" si="13"/>
        <v>1</v>
      </c>
      <c r="P61" s="2">
        <v>0</v>
      </c>
    </row>
    <row r="62" spans="9:18" ht="20.100000000000001" customHeight="1" x14ac:dyDescent="0.3">
      <c r="I62" s="2">
        <f t="shared" si="7"/>
        <v>0</v>
      </c>
      <c r="J62" s="2">
        <f t="shared" si="8"/>
        <v>0</v>
      </c>
      <c r="K62" s="2">
        <f t="shared" si="9"/>
        <v>0</v>
      </c>
      <c r="L62" s="7">
        <f t="shared" si="10"/>
        <v>0</v>
      </c>
      <c r="M62" s="45">
        <f t="shared" si="11"/>
        <v>0</v>
      </c>
      <c r="N62" s="45">
        <f t="shared" si="12"/>
        <v>0</v>
      </c>
      <c r="O62" s="2">
        <f t="shared" si="13"/>
        <v>1</v>
      </c>
      <c r="P62" s="2">
        <v>0</v>
      </c>
    </row>
    <row r="63" spans="9:18" ht="20.100000000000001" customHeight="1" x14ac:dyDescent="0.3">
      <c r="I63" s="2">
        <f t="shared" si="7"/>
        <v>0</v>
      </c>
      <c r="J63" s="2">
        <f t="shared" si="8"/>
        <v>1</v>
      </c>
      <c r="K63" s="2">
        <f t="shared" si="9"/>
        <v>1</v>
      </c>
      <c r="L63" s="7">
        <f t="shared" si="10"/>
        <v>0</v>
      </c>
      <c r="M63" s="45">
        <f t="shared" si="11"/>
        <v>0</v>
      </c>
      <c r="N63" s="45">
        <f t="shared" si="12"/>
        <v>1</v>
      </c>
      <c r="O63" s="2">
        <f t="shared" si="13"/>
        <v>0</v>
      </c>
      <c r="P63" s="2">
        <v>0</v>
      </c>
    </row>
    <row r="64" spans="9:18" s="46" customFormat="1" ht="20.100000000000001" customHeight="1" x14ac:dyDescent="0.3">
      <c r="I64" s="46">
        <f>SUM(I46:I63)</f>
        <v>3</v>
      </c>
      <c r="J64" s="46">
        <f t="shared" ref="J64:L64" si="14">SUM(J46:J63)</f>
        <v>6</v>
      </c>
      <c r="K64" s="46">
        <f t="shared" si="14"/>
        <v>9</v>
      </c>
      <c r="L64" s="46">
        <f t="shared" si="14"/>
        <v>0</v>
      </c>
      <c r="M64" s="47">
        <f>SUM(M46:M63)</f>
        <v>6</v>
      </c>
      <c r="N64" s="48">
        <f>SUM(N46:N63)</f>
        <v>1</v>
      </c>
      <c r="O64" s="46">
        <f>SUM(O46:O63)</f>
        <v>11</v>
      </c>
    </row>
  </sheetData>
  <mergeCells count="23">
    <mergeCell ref="S22:T22"/>
    <mergeCell ref="J36:K36"/>
    <mergeCell ref="J37:K37"/>
    <mergeCell ref="J38:K38"/>
    <mergeCell ref="J39:K39"/>
    <mergeCell ref="J22:L22"/>
    <mergeCell ref="M22:R22"/>
    <mergeCell ref="J23:K23"/>
    <mergeCell ref="J24:K24"/>
    <mergeCell ref="J25:K25"/>
    <mergeCell ref="J26:K26"/>
    <mergeCell ref="J27:K27"/>
    <mergeCell ref="J28:K28"/>
    <mergeCell ref="J29:K29"/>
    <mergeCell ref="M44:P44"/>
    <mergeCell ref="J35:K35"/>
    <mergeCell ref="J30:K30"/>
    <mergeCell ref="J31:K31"/>
    <mergeCell ref="J32:K32"/>
    <mergeCell ref="J33:K33"/>
    <mergeCell ref="J34:K34"/>
    <mergeCell ref="J41:K41"/>
    <mergeCell ref="J40:K40"/>
  </mergeCells>
  <hyperlinks>
    <hyperlink ref="D10" r:id="rId1" xr:uid="{1B973E80-501B-4B09-8851-12A0FE8E70B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6381-8E4E-47BE-AD65-2C21D865E560}">
  <dimension ref="A1:Z64"/>
  <sheetViews>
    <sheetView tabSelected="1" topLeftCell="D40" zoomScale="63" zoomScaleNormal="63" workbookViewId="0">
      <selection activeCell="L46" sqref="L46"/>
    </sheetView>
  </sheetViews>
  <sheetFormatPr defaultColWidth="19.33203125" defaultRowHeight="14.4" x14ac:dyDescent="0.3"/>
  <cols>
    <col min="1" max="1" width="10.6640625" style="7" hidden="1" customWidth="1"/>
    <col min="2" max="2" width="0" style="7" hidden="1" customWidth="1"/>
    <col min="3" max="3" width="9.109375" style="8" hidden="1" customWidth="1"/>
    <col min="4" max="4" width="30.6640625" style="7" customWidth="1"/>
    <col min="5" max="5" width="2.44140625" style="7" customWidth="1"/>
    <col min="6" max="6" width="6.6640625" style="8" customWidth="1"/>
    <col min="7" max="7" width="7.21875" style="7" customWidth="1"/>
    <col min="8" max="8" width="32.44140625" style="2" customWidth="1"/>
    <col min="9" max="9" width="19.33203125" style="2"/>
    <col min="10" max="10" width="53.44140625" style="7" customWidth="1"/>
    <col min="11" max="11" width="15.21875" style="7" customWidth="1"/>
    <col min="12" max="12" width="9.21875" style="7" customWidth="1"/>
    <col min="13" max="13" width="9.88671875" style="7" customWidth="1"/>
    <col min="14" max="14" width="19.77734375" style="7" customWidth="1"/>
    <col min="15" max="15" width="30.88671875" style="7" customWidth="1"/>
    <col min="16" max="16" width="45.6640625" style="7" customWidth="1"/>
    <col min="17" max="16384" width="19.33203125" style="7"/>
  </cols>
  <sheetData>
    <row r="1" spans="1:26" s="41" customFormat="1" ht="15" customHeight="1" x14ac:dyDescent="0.3">
      <c r="A1" s="16" t="s">
        <v>0</v>
      </c>
      <c r="B1" s="16" t="s">
        <v>18</v>
      </c>
      <c r="C1" s="16" t="s">
        <v>1</v>
      </c>
      <c r="D1" s="16" t="s">
        <v>16</v>
      </c>
      <c r="E1" s="16" t="s">
        <v>2</v>
      </c>
      <c r="F1" s="16" t="s">
        <v>3</v>
      </c>
      <c r="G1" s="16" t="s">
        <v>4</v>
      </c>
      <c r="H1" s="16" t="s">
        <v>5</v>
      </c>
      <c r="I1" s="16" t="s">
        <v>6</v>
      </c>
      <c r="J1" s="16" t="s">
        <v>17</v>
      </c>
      <c r="K1" s="16" t="s">
        <v>15</v>
      </c>
      <c r="L1" s="16"/>
      <c r="M1" s="16" t="s">
        <v>223</v>
      </c>
      <c r="N1" s="17" t="s">
        <v>224</v>
      </c>
      <c r="O1" s="17" t="s">
        <v>225</v>
      </c>
      <c r="P1" s="18" t="s">
        <v>221</v>
      </c>
      <c r="Q1" s="18" t="s">
        <v>222</v>
      </c>
      <c r="R1" s="16"/>
      <c r="S1" s="16"/>
      <c r="T1" s="16"/>
      <c r="U1" s="16"/>
      <c r="V1" s="16"/>
      <c r="W1" s="16"/>
      <c r="X1" s="16"/>
      <c r="Y1" s="16"/>
      <c r="Z1" s="16"/>
    </row>
    <row r="2" spans="1:26" ht="15" customHeight="1" x14ac:dyDescent="0.3">
      <c r="A2" s="3" t="s">
        <v>7</v>
      </c>
      <c r="B2" s="3" t="s">
        <v>86</v>
      </c>
      <c r="C2" s="4">
        <v>0</v>
      </c>
      <c r="D2" s="70" t="s">
        <v>8</v>
      </c>
      <c r="E2" s="5">
        <v>45034.938888888886</v>
      </c>
      <c r="F2" s="4">
        <v>50.408475430000003</v>
      </c>
      <c r="G2" s="3" t="s">
        <v>9</v>
      </c>
      <c r="H2" s="71" t="s">
        <v>87</v>
      </c>
      <c r="I2" s="72" t="s">
        <v>88</v>
      </c>
      <c r="J2" s="73" t="s">
        <v>8</v>
      </c>
      <c r="K2" s="76" t="s">
        <v>186</v>
      </c>
      <c r="L2" s="20"/>
      <c r="M2" s="2" t="s">
        <v>226</v>
      </c>
      <c r="N2" s="2"/>
      <c r="O2" s="2"/>
      <c r="P2" t="s">
        <v>178</v>
      </c>
      <c r="Q2" t="s">
        <v>11</v>
      </c>
      <c r="R2" s="3"/>
      <c r="S2" s="3"/>
      <c r="T2" s="3"/>
      <c r="U2" s="3"/>
      <c r="V2" s="3"/>
      <c r="W2" s="3"/>
      <c r="X2" s="3"/>
      <c r="Y2" s="3"/>
      <c r="Z2" s="3"/>
    </row>
    <row r="3" spans="1:26" ht="15" customHeight="1" x14ac:dyDescent="0.3">
      <c r="A3" s="3" t="s">
        <v>7</v>
      </c>
      <c r="B3" s="3" t="s">
        <v>86</v>
      </c>
      <c r="C3" s="4">
        <v>1</v>
      </c>
      <c r="D3" s="3" t="s">
        <v>10</v>
      </c>
      <c r="E3" s="5">
        <v>45035.272222222222</v>
      </c>
      <c r="F3" s="4">
        <v>53.373679869999997</v>
      </c>
      <c r="G3" s="3" t="s">
        <v>9</v>
      </c>
      <c r="H3" s="3" t="s">
        <v>89</v>
      </c>
      <c r="I3" s="3" t="s">
        <v>90</v>
      </c>
      <c r="J3" t="s">
        <v>10</v>
      </c>
      <c r="K3" s="3" t="s">
        <v>10</v>
      </c>
      <c r="L3" s="20"/>
      <c r="M3" s="3" t="s">
        <v>227</v>
      </c>
      <c r="N3" s="2" t="s">
        <v>228</v>
      </c>
      <c r="O3" s="2" t="s">
        <v>229</v>
      </c>
      <c r="P3" t="s">
        <v>178</v>
      </c>
      <c r="Q3" t="s">
        <v>180</v>
      </c>
      <c r="R3" s="3"/>
      <c r="S3" s="3"/>
      <c r="T3" s="3"/>
      <c r="U3" s="3"/>
      <c r="V3" s="3"/>
      <c r="W3" s="3"/>
      <c r="X3" s="3"/>
      <c r="Y3" s="3"/>
      <c r="Z3" s="3"/>
    </row>
    <row r="4" spans="1:26" ht="15" customHeight="1" x14ac:dyDescent="0.3">
      <c r="A4" s="3" t="s">
        <v>7</v>
      </c>
      <c r="B4" s="3" t="s">
        <v>86</v>
      </c>
      <c r="C4" s="4">
        <v>2</v>
      </c>
      <c r="D4" s="3" t="s">
        <v>11</v>
      </c>
      <c r="E4" s="5">
        <v>45034.876388888886</v>
      </c>
      <c r="F4" s="4">
        <v>59.304088739999997</v>
      </c>
      <c r="G4" s="3" t="s">
        <v>9</v>
      </c>
      <c r="H4" s="3" t="s">
        <v>91</v>
      </c>
      <c r="I4" s="3" t="s">
        <v>92</v>
      </c>
      <c r="J4" s="3" t="s">
        <v>11</v>
      </c>
      <c r="K4" s="75" t="s">
        <v>203</v>
      </c>
      <c r="L4" s="20"/>
      <c r="M4" s="3"/>
      <c r="N4" s="2"/>
      <c r="O4" s="2"/>
      <c r="P4" t="s">
        <v>178</v>
      </c>
      <c r="Q4" t="s">
        <v>182</v>
      </c>
      <c r="R4" s="3"/>
      <c r="S4" s="3"/>
      <c r="T4" s="3"/>
      <c r="U4" s="3"/>
      <c r="V4" s="3"/>
      <c r="W4" s="3"/>
      <c r="X4" s="3"/>
      <c r="Y4" s="3"/>
      <c r="Z4" s="3"/>
    </row>
    <row r="5" spans="1:26" ht="15" customHeight="1" x14ac:dyDescent="0.3">
      <c r="A5" s="3" t="s">
        <v>7</v>
      </c>
      <c r="B5" s="3" t="s">
        <v>86</v>
      </c>
      <c r="C5" s="4">
        <v>3</v>
      </c>
      <c r="D5" s="3" t="s">
        <v>10</v>
      </c>
      <c r="E5" s="5">
        <v>45035.150694444441</v>
      </c>
      <c r="F5" s="4">
        <v>59.304088739999997</v>
      </c>
      <c r="G5" s="3" t="s">
        <v>9</v>
      </c>
      <c r="H5" s="3" t="s">
        <v>93</v>
      </c>
      <c r="I5" s="3" t="s">
        <v>94</v>
      </c>
      <c r="J5" t="s">
        <v>10</v>
      </c>
      <c r="K5" t="s">
        <v>10</v>
      </c>
      <c r="L5" s="20"/>
      <c r="M5" s="3"/>
      <c r="N5" s="2"/>
      <c r="O5" s="2"/>
      <c r="P5" t="s">
        <v>178</v>
      </c>
      <c r="Q5" t="s">
        <v>182</v>
      </c>
      <c r="R5" s="3"/>
      <c r="S5" s="3"/>
      <c r="T5" s="3"/>
      <c r="U5" s="3"/>
      <c r="V5" s="3"/>
      <c r="W5" s="3"/>
      <c r="X5" s="3"/>
      <c r="Y5" s="3"/>
      <c r="Z5" s="3"/>
    </row>
    <row r="6" spans="1:26" ht="15" customHeight="1" x14ac:dyDescent="0.3">
      <c r="A6" s="3" t="s">
        <v>7</v>
      </c>
      <c r="B6" s="3" t="s">
        <v>86</v>
      </c>
      <c r="C6" s="4">
        <v>4</v>
      </c>
      <c r="D6" s="3" t="s">
        <v>10</v>
      </c>
      <c r="E6" s="5">
        <v>45035.171527777777</v>
      </c>
      <c r="F6" s="4">
        <v>54.85628208</v>
      </c>
      <c r="G6" s="3" t="s">
        <v>9</v>
      </c>
      <c r="H6" s="3" t="s">
        <v>95</v>
      </c>
      <c r="I6" s="3" t="s">
        <v>96</v>
      </c>
      <c r="J6" t="s">
        <v>10</v>
      </c>
      <c r="K6" s="75" t="s">
        <v>203</v>
      </c>
      <c r="L6" s="20"/>
      <c r="M6" s="3" t="s">
        <v>230</v>
      </c>
      <c r="N6" s="2" t="s">
        <v>231</v>
      </c>
      <c r="O6" s="2" t="s">
        <v>232</v>
      </c>
      <c r="P6" t="s">
        <v>178</v>
      </c>
      <c r="Q6" t="s">
        <v>182</v>
      </c>
      <c r="R6" s="3"/>
      <c r="S6" s="3"/>
      <c r="T6" s="3"/>
      <c r="U6" s="3"/>
      <c r="V6" s="3"/>
      <c r="W6" s="3"/>
      <c r="X6" s="3"/>
      <c r="Y6" s="3"/>
      <c r="Z6" s="3"/>
    </row>
    <row r="7" spans="1:26" ht="15" customHeight="1" x14ac:dyDescent="0.3">
      <c r="A7" s="3" t="s">
        <v>7</v>
      </c>
      <c r="B7" s="3" t="s">
        <v>86</v>
      </c>
      <c r="C7" s="4">
        <v>5</v>
      </c>
      <c r="D7" s="3" t="s">
        <v>10</v>
      </c>
      <c r="E7" s="5">
        <v>45034.973611111112</v>
      </c>
      <c r="F7" s="4">
        <v>126.0211886</v>
      </c>
      <c r="G7" s="3" t="s">
        <v>9</v>
      </c>
      <c r="H7" s="3" t="s">
        <v>97</v>
      </c>
      <c r="I7" s="3" t="s">
        <v>98</v>
      </c>
      <c r="J7" t="s">
        <v>10</v>
      </c>
      <c r="K7" t="s">
        <v>186</v>
      </c>
      <c r="L7" s="20"/>
      <c r="M7" s="3"/>
      <c r="N7" s="2"/>
      <c r="O7" s="2"/>
      <c r="P7" t="s">
        <v>178</v>
      </c>
      <c r="Q7" t="s">
        <v>10</v>
      </c>
      <c r="R7" s="3"/>
      <c r="S7" s="3"/>
      <c r="T7" s="3"/>
      <c r="U7" s="3"/>
      <c r="V7" s="3"/>
      <c r="W7" s="3"/>
      <c r="X7" s="3"/>
      <c r="Y7" s="3"/>
      <c r="Z7" s="3"/>
    </row>
    <row r="8" spans="1:26" ht="15" customHeight="1" x14ac:dyDescent="0.3">
      <c r="A8" s="3" t="s">
        <v>7</v>
      </c>
      <c r="B8" s="3" t="s">
        <v>86</v>
      </c>
      <c r="C8" s="4">
        <v>6</v>
      </c>
      <c r="D8" s="3" t="s">
        <v>11</v>
      </c>
      <c r="E8" s="5">
        <v>45035.234027777777</v>
      </c>
      <c r="F8" s="4">
        <v>93.403939769999994</v>
      </c>
      <c r="G8" s="3" t="s">
        <v>9</v>
      </c>
      <c r="H8" s="3" t="s">
        <v>99</v>
      </c>
      <c r="I8" s="3" t="s">
        <v>100</v>
      </c>
      <c r="J8" s="3" t="s">
        <v>11</v>
      </c>
      <c r="K8" s="3" t="s">
        <v>8</v>
      </c>
      <c r="L8" s="20"/>
      <c r="M8" s="3" t="s">
        <v>233</v>
      </c>
      <c r="N8" s="2" t="s">
        <v>226</v>
      </c>
      <c r="O8" s="2" t="s">
        <v>234</v>
      </c>
      <c r="P8" t="s">
        <v>178</v>
      </c>
      <c r="Q8" t="s">
        <v>11</v>
      </c>
      <c r="R8" s="3"/>
      <c r="S8" s="3"/>
      <c r="T8" s="3"/>
      <c r="U8" s="3"/>
      <c r="V8" s="3"/>
      <c r="W8" s="3"/>
      <c r="X8" s="3"/>
      <c r="Y8" s="3"/>
      <c r="Z8" s="3"/>
    </row>
    <row r="9" spans="1:26" ht="15" customHeight="1" x14ac:dyDescent="0.3">
      <c r="A9" s="3" t="s">
        <v>7</v>
      </c>
      <c r="B9" s="3" t="s">
        <v>86</v>
      </c>
      <c r="C9" s="4">
        <v>7</v>
      </c>
      <c r="D9" s="3" t="s">
        <v>10</v>
      </c>
      <c r="E9" s="5">
        <v>45034.997916666667</v>
      </c>
      <c r="F9" s="4">
        <v>48.925873209999999</v>
      </c>
      <c r="G9" s="3" t="s">
        <v>9</v>
      </c>
      <c r="H9" s="3" t="s">
        <v>101</v>
      </c>
      <c r="I9" s="3" t="s">
        <v>253</v>
      </c>
      <c r="J9" t="s">
        <v>10</v>
      </c>
      <c r="K9" s="3" t="s">
        <v>186</v>
      </c>
      <c r="L9" s="20"/>
      <c r="M9" s="3"/>
      <c r="N9" s="2"/>
      <c r="O9" s="2"/>
      <c r="P9" t="s">
        <v>178</v>
      </c>
      <c r="Q9" t="s">
        <v>180</v>
      </c>
      <c r="R9" s="3"/>
      <c r="S9" s="3"/>
      <c r="T9" s="3"/>
      <c r="U9" s="3"/>
      <c r="V9" s="3"/>
      <c r="W9" s="3"/>
      <c r="X9" s="3"/>
      <c r="Y9" s="3"/>
      <c r="Z9" s="3"/>
    </row>
    <row r="10" spans="1:26" ht="15" customHeight="1" x14ac:dyDescent="0.3">
      <c r="A10" s="3" t="s">
        <v>7</v>
      </c>
      <c r="B10" s="3" t="s">
        <v>86</v>
      </c>
      <c r="C10" s="4">
        <v>8</v>
      </c>
      <c r="D10" s="6" t="s">
        <v>12</v>
      </c>
      <c r="E10" s="5">
        <v>45035.296527777777</v>
      </c>
      <c r="F10" s="4">
        <v>48.925873209999999</v>
      </c>
      <c r="G10" s="3" t="s">
        <v>9</v>
      </c>
      <c r="H10" s="3" t="s">
        <v>102</v>
      </c>
      <c r="I10" s="3" t="s">
        <v>254</v>
      </c>
      <c r="J10" s="3" t="s">
        <v>12</v>
      </c>
      <c r="K10" s="3" t="s">
        <v>12</v>
      </c>
      <c r="L10" s="20"/>
      <c r="M10" s="3" t="s">
        <v>235</v>
      </c>
      <c r="N10" s="2"/>
      <c r="O10" s="2"/>
      <c r="P10" t="s">
        <v>178</v>
      </c>
      <c r="Q10" t="s">
        <v>180</v>
      </c>
      <c r="R10" s="3"/>
      <c r="S10" s="3"/>
      <c r="T10" s="3"/>
      <c r="U10" s="3"/>
      <c r="V10" s="3"/>
      <c r="W10" s="10" t="s">
        <v>204</v>
      </c>
      <c r="X10" s="3"/>
      <c r="Y10" s="3"/>
      <c r="Z10" s="3"/>
    </row>
    <row r="11" spans="1:26" ht="15" customHeight="1" x14ac:dyDescent="0.3">
      <c r="A11" s="3" t="s">
        <v>7</v>
      </c>
      <c r="B11" s="3" t="s">
        <v>86</v>
      </c>
      <c r="C11" s="4">
        <v>9</v>
      </c>
      <c r="D11" s="3" t="s">
        <v>11</v>
      </c>
      <c r="E11" s="5">
        <v>45034.855555555558</v>
      </c>
      <c r="F11" s="4">
        <v>72.647508709999997</v>
      </c>
      <c r="G11" s="3" t="s">
        <v>9</v>
      </c>
      <c r="H11" s="3" t="s">
        <v>103</v>
      </c>
      <c r="I11" s="3" t="s">
        <v>104</v>
      </c>
      <c r="J11" s="3" t="s">
        <v>205</v>
      </c>
      <c r="K11" t="s">
        <v>178</v>
      </c>
      <c r="L11" s="20"/>
      <c r="M11" s="3"/>
      <c r="N11" s="2"/>
      <c r="O11" s="2"/>
      <c r="P11" t="s">
        <v>178</v>
      </c>
      <c r="Q11" t="s">
        <v>182</v>
      </c>
      <c r="R11" s="3"/>
      <c r="S11" s="3"/>
      <c r="T11" s="3"/>
      <c r="U11" s="3"/>
      <c r="V11" s="3"/>
      <c r="W11" s="3"/>
      <c r="X11" s="3"/>
      <c r="Y11" s="3"/>
      <c r="Z11" s="3"/>
    </row>
    <row r="12" spans="1:26" ht="15" customHeight="1" x14ac:dyDescent="0.3">
      <c r="A12" s="3" t="s">
        <v>7</v>
      </c>
      <c r="B12" s="3" t="s">
        <v>86</v>
      </c>
      <c r="C12" s="4">
        <v>10</v>
      </c>
      <c r="D12" s="3" t="s">
        <v>10</v>
      </c>
      <c r="E12" s="5">
        <v>45035.129861111112</v>
      </c>
      <c r="F12" s="4">
        <v>34.099851030000004</v>
      </c>
      <c r="G12" s="3" t="s">
        <v>9</v>
      </c>
      <c r="H12" s="3" t="s">
        <v>105</v>
      </c>
      <c r="I12" s="3" t="s">
        <v>255</v>
      </c>
      <c r="J12" s="3" t="s">
        <v>10</v>
      </c>
      <c r="K12" s="3" t="s">
        <v>203</v>
      </c>
      <c r="L12" s="20"/>
      <c r="M12" s="3" t="s">
        <v>227</v>
      </c>
      <c r="N12" s="2" t="s">
        <v>228</v>
      </c>
      <c r="O12" s="2" t="s">
        <v>229</v>
      </c>
      <c r="P12" t="s">
        <v>178</v>
      </c>
      <c r="Q12" t="s">
        <v>186</v>
      </c>
      <c r="R12" s="3"/>
      <c r="S12" s="3"/>
      <c r="T12" s="3"/>
      <c r="U12" s="3"/>
      <c r="V12" s="3"/>
      <c r="W12" s="3"/>
      <c r="X12" s="3"/>
      <c r="Y12" s="3"/>
      <c r="Z12" s="3"/>
    </row>
    <row r="13" spans="1:26" ht="15" customHeight="1" x14ac:dyDescent="0.3">
      <c r="A13" s="3" t="s">
        <v>7</v>
      </c>
      <c r="B13" s="3" t="s">
        <v>86</v>
      </c>
      <c r="C13" s="4">
        <v>11</v>
      </c>
      <c r="D13" s="3" t="s">
        <v>11</v>
      </c>
      <c r="E13" s="5">
        <v>45034.834722222222</v>
      </c>
      <c r="F13" s="4">
        <v>63.751895400000002</v>
      </c>
      <c r="G13" s="3" t="s">
        <v>9</v>
      </c>
      <c r="H13" s="3" t="s">
        <v>106</v>
      </c>
      <c r="I13" s="3" t="s">
        <v>107</v>
      </c>
      <c r="J13" t="s">
        <v>11</v>
      </c>
      <c r="K13" t="s">
        <v>178</v>
      </c>
      <c r="L13" s="20"/>
      <c r="M13" s="3" t="s">
        <v>230</v>
      </c>
      <c r="N13" s="2" t="s">
        <v>231</v>
      </c>
      <c r="O13" s="2" t="s">
        <v>232</v>
      </c>
      <c r="P13" t="s">
        <v>178</v>
      </c>
      <c r="Q13" t="s">
        <v>186</v>
      </c>
      <c r="R13" s="3"/>
      <c r="S13" s="3"/>
      <c r="T13" s="3"/>
      <c r="U13" s="3"/>
      <c r="V13" s="3"/>
      <c r="W13" s="3"/>
      <c r="X13" s="3"/>
      <c r="Y13" s="3"/>
      <c r="Z13" s="3"/>
    </row>
    <row r="14" spans="1:26" ht="15" customHeight="1" x14ac:dyDescent="0.3">
      <c r="A14" s="3" t="s">
        <v>7</v>
      </c>
      <c r="B14" s="3" t="s">
        <v>86</v>
      </c>
      <c r="C14" s="4">
        <v>12</v>
      </c>
      <c r="D14" s="3" t="s">
        <v>11</v>
      </c>
      <c r="E14" s="5">
        <v>45035.088194444441</v>
      </c>
      <c r="F14" s="4">
        <v>154.19063070000001</v>
      </c>
      <c r="G14" s="3" t="s">
        <v>9</v>
      </c>
      <c r="H14" s="3" t="s">
        <v>108</v>
      </c>
      <c r="I14" s="3" t="s">
        <v>206</v>
      </c>
      <c r="J14" t="s">
        <v>11</v>
      </c>
      <c r="K14" t="s">
        <v>8</v>
      </c>
      <c r="L14" s="20"/>
      <c r="M14" s="3" t="s">
        <v>233</v>
      </c>
      <c r="N14" s="2" t="s">
        <v>226</v>
      </c>
      <c r="O14" s="2" t="s">
        <v>234</v>
      </c>
      <c r="P14" t="s">
        <v>178</v>
      </c>
      <c r="Q14" t="s">
        <v>182</v>
      </c>
      <c r="R14" s="3"/>
      <c r="S14" s="3"/>
      <c r="T14" s="3"/>
      <c r="U14" s="3"/>
      <c r="V14" s="3"/>
      <c r="W14" s="3"/>
      <c r="X14" s="3"/>
      <c r="Y14" s="3"/>
      <c r="Z14" s="3"/>
    </row>
    <row r="15" spans="1:26" ht="15" customHeight="1" x14ac:dyDescent="0.3">
      <c r="A15" s="3" t="s">
        <v>7</v>
      </c>
      <c r="B15" s="3" t="s">
        <v>86</v>
      </c>
      <c r="C15" s="4">
        <v>13</v>
      </c>
      <c r="D15" s="3" t="s">
        <v>11</v>
      </c>
      <c r="E15" s="5">
        <v>45035.088194444441</v>
      </c>
      <c r="F15" s="4">
        <v>154.19063070000001</v>
      </c>
      <c r="G15" s="3" t="s">
        <v>9</v>
      </c>
      <c r="H15" s="3" t="s">
        <v>108</v>
      </c>
      <c r="I15" s="3" t="s">
        <v>258</v>
      </c>
      <c r="J15" t="s">
        <v>11</v>
      </c>
      <c r="K15" t="s">
        <v>178</v>
      </c>
      <c r="L15" s="20"/>
      <c r="M15" s="3"/>
      <c r="N15" s="2"/>
      <c r="O15" s="2"/>
      <c r="P15" t="s">
        <v>178</v>
      </c>
      <c r="Q15" t="s">
        <v>186</v>
      </c>
      <c r="R15" s="3"/>
      <c r="S15" s="3"/>
      <c r="T15" s="3"/>
      <c r="U15" s="3"/>
      <c r="V15" s="3"/>
      <c r="W15" s="3"/>
      <c r="X15" s="3"/>
      <c r="Y15" s="3"/>
      <c r="Z15" s="3"/>
    </row>
    <row r="16" spans="1:26" ht="15" customHeight="1" x14ac:dyDescent="0.3">
      <c r="A16" s="3" t="s">
        <v>7</v>
      </c>
      <c r="B16" s="3" t="s">
        <v>86</v>
      </c>
      <c r="C16" s="4">
        <v>14</v>
      </c>
      <c r="D16" s="3" t="s">
        <v>13</v>
      </c>
      <c r="E16" s="5">
        <v>45034.727083333331</v>
      </c>
      <c r="F16" s="4">
        <v>37.065055460000004</v>
      </c>
      <c r="G16" s="3" t="s">
        <v>14</v>
      </c>
      <c r="H16" s="3" t="s">
        <v>109</v>
      </c>
      <c r="I16" s="3" t="s">
        <v>110</v>
      </c>
      <c r="J16" t="s">
        <v>13</v>
      </c>
      <c r="K16" t="s">
        <v>13</v>
      </c>
      <c r="L16" s="20"/>
      <c r="M16" s="3" t="s">
        <v>236</v>
      </c>
      <c r="N16" s="2" t="s">
        <v>237</v>
      </c>
      <c r="O16" s="2" t="s">
        <v>238</v>
      </c>
      <c r="P16" t="s">
        <v>178</v>
      </c>
      <c r="Q16" t="s">
        <v>180</v>
      </c>
      <c r="R16" s="3"/>
      <c r="S16" s="3"/>
      <c r="T16" s="3"/>
      <c r="U16" s="3"/>
      <c r="V16" s="3"/>
      <c r="W16" s="3"/>
      <c r="X16" s="3"/>
      <c r="Y16" s="3"/>
      <c r="Z16" s="3"/>
    </row>
    <row r="17" spans="1:26" ht="15" customHeight="1" x14ac:dyDescent="0.3">
      <c r="A17" s="3" t="s">
        <v>7</v>
      </c>
      <c r="B17" s="3" t="s">
        <v>86</v>
      </c>
      <c r="C17" s="4">
        <v>15</v>
      </c>
      <c r="D17" s="3" t="s">
        <v>8</v>
      </c>
      <c r="E17" s="5">
        <v>45035.022222222222</v>
      </c>
      <c r="F17" s="4">
        <v>56.338884299999997</v>
      </c>
      <c r="G17" s="3" t="s">
        <v>9</v>
      </c>
      <c r="H17" s="3" t="s">
        <v>111</v>
      </c>
      <c r="I17" s="3" t="s">
        <v>256</v>
      </c>
      <c r="J17" s="3" t="s">
        <v>8</v>
      </c>
      <c r="K17" t="s">
        <v>8</v>
      </c>
      <c r="L17" s="20"/>
      <c r="M17" s="3" t="s">
        <v>226</v>
      </c>
      <c r="N17" s="2"/>
      <c r="O17" s="2"/>
      <c r="P17" t="s">
        <v>178</v>
      </c>
      <c r="Q17" t="s">
        <v>180</v>
      </c>
      <c r="R17" s="3"/>
      <c r="S17" s="3"/>
      <c r="T17" s="3"/>
      <c r="U17" s="3"/>
      <c r="V17" s="3"/>
      <c r="W17" s="3"/>
      <c r="X17" s="3"/>
      <c r="Y17" s="3"/>
      <c r="Z17" s="3"/>
    </row>
    <row r="18" spans="1:26" ht="15" customHeight="1" x14ac:dyDescent="0.3">
      <c r="A18" s="3" t="s">
        <v>7</v>
      </c>
      <c r="B18" s="3" t="s">
        <v>86</v>
      </c>
      <c r="C18" s="4">
        <v>16</v>
      </c>
      <c r="D18" s="3" t="s">
        <v>13</v>
      </c>
      <c r="E18" s="5">
        <v>45034.793055555558</v>
      </c>
      <c r="F18" s="4">
        <v>74.130110930000001</v>
      </c>
      <c r="G18" s="3" t="s">
        <v>14</v>
      </c>
      <c r="H18" s="3" t="s">
        <v>112</v>
      </c>
      <c r="I18" s="3" t="s">
        <v>113</v>
      </c>
      <c r="J18" t="s">
        <v>13</v>
      </c>
      <c r="K18" t="s">
        <v>13</v>
      </c>
      <c r="L18" s="20"/>
      <c r="M18" s="3"/>
      <c r="N18" s="2"/>
      <c r="O18" s="2"/>
      <c r="P18" t="s">
        <v>178</v>
      </c>
      <c r="Q18" t="s">
        <v>182</v>
      </c>
      <c r="R18" s="3"/>
      <c r="S18" s="3"/>
      <c r="T18" s="3"/>
      <c r="U18" s="3"/>
      <c r="V18" s="3"/>
      <c r="W18" s="3"/>
      <c r="X18" s="3"/>
      <c r="Y18" s="3"/>
      <c r="Z18" s="3"/>
    </row>
    <row r="19" spans="1:26" ht="15" customHeight="1" x14ac:dyDescent="0.3">
      <c r="A19" s="3" t="s">
        <v>7</v>
      </c>
      <c r="B19" s="3" t="s">
        <v>86</v>
      </c>
      <c r="C19" s="4">
        <v>17</v>
      </c>
      <c r="D19" s="3" t="s">
        <v>10</v>
      </c>
      <c r="E19" s="5">
        <v>45035.109027777777</v>
      </c>
      <c r="F19" s="4">
        <v>45.960668769999998</v>
      </c>
      <c r="G19" s="3" t="s">
        <v>9</v>
      </c>
      <c r="H19" s="3" t="s">
        <v>114</v>
      </c>
      <c r="I19" s="3" t="s">
        <v>257</v>
      </c>
      <c r="J19" s="3" t="s">
        <v>10</v>
      </c>
      <c r="K19" s="3" t="s">
        <v>10</v>
      </c>
      <c r="L19" s="20"/>
      <c r="M19" s="3" t="s">
        <v>230</v>
      </c>
      <c r="N19" s="2" t="s">
        <v>231</v>
      </c>
      <c r="O19" s="2" t="s">
        <v>232</v>
      </c>
      <c r="P19" t="s">
        <v>178</v>
      </c>
      <c r="Q19" t="s">
        <v>186</v>
      </c>
      <c r="R19" s="3"/>
      <c r="S19" s="3"/>
      <c r="T19" s="3"/>
      <c r="U19" s="3"/>
      <c r="V19" s="3"/>
      <c r="W19" s="3"/>
      <c r="X19" s="3"/>
      <c r="Y19" s="3"/>
      <c r="Z19" s="3"/>
    </row>
    <row r="21" spans="1:26" ht="15" thickBot="1" x14ac:dyDescent="0.35">
      <c r="I21" s="27"/>
      <c r="J21" s="27"/>
      <c r="K21" s="27"/>
      <c r="L21" s="25"/>
      <c r="M21" s="27"/>
      <c r="N21" s="27"/>
      <c r="O21" s="27"/>
      <c r="P21" s="27"/>
      <c r="Q21" s="27"/>
      <c r="R21" s="27"/>
      <c r="S21" s="27"/>
      <c r="T21" s="27"/>
    </row>
    <row r="22" spans="1:26" x14ac:dyDescent="0.3">
      <c r="I22" s="2" t="s">
        <v>1</v>
      </c>
      <c r="J22" s="63" t="s">
        <v>239</v>
      </c>
      <c r="K22" s="64"/>
      <c r="L22" s="63" t="s">
        <v>243</v>
      </c>
      <c r="M22" s="64"/>
      <c r="N22" s="64"/>
      <c r="O22" s="56" t="s">
        <v>251</v>
      </c>
      <c r="P22" s="57"/>
      <c r="Q22" s="57"/>
      <c r="R22" s="57"/>
      <c r="S22" s="57"/>
      <c r="T22" s="58"/>
    </row>
    <row r="23" spans="1:26" ht="28.8" x14ac:dyDescent="0.3">
      <c r="J23" s="28" t="s">
        <v>244</v>
      </c>
      <c r="K23" s="2" t="s">
        <v>15</v>
      </c>
      <c r="L23" s="59" t="s">
        <v>244</v>
      </c>
      <c r="M23" s="60"/>
      <c r="N23" s="7" t="s">
        <v>15</v>
      </c>
      <c r="O23" s="34" t="s">
        <v>245</v>
      </c>
      <c r="P23" s="32" t="s">
        <v>246</v>
      </c>
      <c r="Q23" s="32" t="s">
        <v>247</v>
      </c>
      <c r="R23" s="32" t="s">
        <v>248</v>
      </c>
      <c r="S23" s="33" t="s">
        <v>249</v>
      </c>
      <c r="T23" s="35" t="s">
        <v>250</v>
      </c>
      <c r="U23" s="7" t="s">
        <v>266</v>
      </c>
      <c r="V23" s="50" t="s">
        <v>267</v>
      </c>
      <c r="W23" s="50" t="s">
        <v>261</v>
      </c>
      <c r="X23" s="50" t="s">
        <v>262</v>
      </c>
      <c r="Y23" s="50" t="s">
        <v>260</v>
      </c>
      <c r="Z23" s="50" t="s">
        <v>259</v>
      </c>
    </row>
    <row r="24" spans="1:26" x14ac:dyDescent="0.3">
      <c r="I24" s="2">
        <v>0</v>
      </c>
      <c r="J24">
        <f>IF(J2=Q2,1,0)</f>
        <v>0</v>
      </c>
      <c r="K24">
        <f>IF(K2=P2,1,0)</f>
        <v>0</v>
      </c>
      <c r="L24" s="65">
        <v>1</v>
      </c>
      <c r="M24" s="65"/>
      <c r="N24">
        <v>1</v>
      </c>
      <c r="O24" s="36">
        <v>1</v>
      </c>
      <c r="P24" s="2">
        <v>1</v>
      </c>
      <c r="Q24" s="2">
        <v>0</v>
      </c>
      <c r="R24" s="7">
        <v>1</v>
      </c>
      <c r="S24" s="7">
        <v>1</v>
      </c>
      <c r="T24" s="37">
        <f>SUM(O24:S24)</f>
        <v>4</v>
      </c>
      <c r="U24" s="7">
        <v>4</v>
      </c>
      <c r="V24">
        <f>SUM(O24,P24,R24,S24)</f>
        <v>4</v>
      </c>
      <c r="W24">
        <f>IF(AND(V24 &gt;= U24, Q24 = 1), 1, 0)</f>
        <v>0</v>
      </c>
      <c r="X24">
        <f t="shared" ref="X24:X40" si="0">IF(OR(AND(V24 &gt;= U24, Q24 = 0), AND(V24 &lt; U24, Q24 = 1)), 1, 0)</f>
        <v>1</v>
      </c>
      <c r="Y24">
        <f>IF(AND(V24 &lt; U24, Q24 = 0), 1, 0)</f>
        <v>0</v>
      </c>
      <c r="Z24">
        <v>0</v>
      </c>
    </row>
    <row r="25" spans="1:26" x14ac:dyDescent="0.3">
      <c r="I25" s="2">
        <v>1</v>
      </c>
      <c r="J25">
        <v>0</v>
      </c>
      <c r="K25">
        <f t="shared" ref="K25:K41" si="1">IF(K3=P3,1,0)</f>
        <v>0</v>
      </c>
      <c r="L25" s="65">
        <v>0</v>
      </c>
      <c r="M25" s="65"/>
      <c r="N25">
        <v>0</v>
      </c>
      <c r="O25" s="36">
        <v>0</v>
      </c>
      <c r="P25" s="2">
        <v>1</v>
      </c>
      <c r="Q25" s="2">
        <v>0</v>
      </c>
      <c r="R25" s="7">
        <v>1</v>
      </c>
      <c r="S25" s="7">
        <v>1</v>
      </c>
      <c r="T25" s="37">
        <f t="shared" ref="T25:T41" si="2">SUM(O25:S25)</f>
        <v>3</v>
      </c>
      <c r="U25" s="7">
        <v>4</v>
      </c>
      <c r="V25">
        <f t="shared" ref="V25:V41" si="3">SUM(O25,P25,R25,S25)</f>
        <v>3</v>
      </c>
      <c r="W25">
        <f t="shared" ref="W25:W41" si="4">IF(AND(V25 &gt;= U25, Q25 = 1), 1, 0)</f>
        <v>0</v>
      </c>
      <c r="X25">
        <f t="shared" si="0"/>
        <v>0</v>
      </c>
      <c r="Y25">
        <f t="shared" ref="Y25:Y41" si="5">IF(AND(V25 &lt; U25, Q25 = 0), 1, 0)</f>
        <v>1</v>
      </c>
      <c r="Z25">
        <v>0</v>
      </c>
    </row>
    <row r="26" spans="1:26" x14ac:dyDescent="0.3">
      <c r="I26" s="2">
        <v>2</v>
      </c>
      <c r="J26">
        <v>0</v>
      </c>
      <c r="K26">
        <f t="shared" si="1"/>
        <v>0</v>
      </c>
      <c r="L26" s="65">
        <v>0</v>
      </c>
      <c r="M26" s="65"/>
      <c r="N26">
        <v>0</v>
      </c>
      <c r="O26" s="36">
        <v>0</v>
      </c>
      <c r="P26" s="2">
        <v>1</v>
      </c>
      <c r="Q26" s="2">
        <v>1</v>
      </c>
      <c r="R26" s="7">
        <v>1</v>
      </c>
      <c r="S26" s="7">
        <v>1</v>
      </c>
      <c r="T26" s="37">
        <f t="shared" si="2"/>
        <v>4</v>
      </c>
      <c r="U26" s="7">
        <v>4</v>
      </c>
      <c r="V26">
        <f t="shared" si="3"/>
        <v>3</v>
      </c>
      <c r="W26">
        <f t="shared" si="4"/>
        <v>0</v>
      </c>
      <c r="X26">
        <f t="shared" si="0"/>
        <v>1</v>
      </c>
      <c r="Y26">
        <f t="shared" si="5"/>
        <v>0</v>
      </c>
      <c r="Z26">
        <v>0</v>
      </c>
    </row>
    <row r="27" spans="1:26" x14ac:dyDescent="0.3">
      <c r="I27" s="2">
        <v>3</v>
      </c>
      <c r="J27">
        <v>0</v>
      </c>
      <c r="K27">
        <f t="shared" si="1"/>
        <v>0</v>
      </c>
      <c r="L27" s="65">
        <v>0</v>
      </c>
      <c r="M27" s="65"/>
      <c r="N27">
        <v>0</v>
      </c>
      <c r="O27" s="36">
        <v>0</v>
      </c>
      <c r="P27" s="2">
        <v>1</v>
      </c>
      <c r="Q27" s="2">
        <v>0</v>
      </c>
      <c r="R27" s="7">
        <v>1</v>
      </c>
      <c r="S27" s="7">
        <v>1</v>
      </c>
      <c r="T27" s="37">
        <f t="shared" si="2"/>
        <v>3</v>
      </c>
      <c r="U27" s="7">
        <v>4</v>
      </c>
      <c r="V27">
        <f t="shared" si="3"/>
        <v>3</v>
      </c>
      <c r="W27">
        <f t="shared" si="4"/>
        <v>0</v>
      </c>
      <c r="X27">
        <f t="shared" si="0"/>
        <v>0</v>
      </c>
      <c r="Y27">
        <f t="shared" si="5"/>
        <v>1</v>
      </c>
      <c r="Z27">
        <v>0</v>
      </c>
    </row>
    <row r="28" spans="1:26" x14ac:dyDescent="0.3">
      <c r="I28" s="2">
        <v>4</v>
      </c>
      <c r="J28">
        <v>0</v>
      </c>
      <c r="K28">
        <f t="shared" si="1"/>
        <v>0</v>
      </c>
      <c r="L28" s="65">
        <v>0</v>
      </c>
      <c r="M28" s="65"/>
      <c r="N28">
        <v>1</v>
      </c>
      <c r="O28" s="36">
        <v>0</v>
      </c>
      <c r="P28" s="2">
        <v>1</v>
      </c>
      <c r="Q28" s="2">
        <v>0</v>
      </c>
      <c r="R28" s="7">
        <v>1</v>
      </c>
      <c r="S28" s="7">
        <v>1</v>
      </c>
      <c r="T28" s="37">
        <f t="shared" si="2"/>
        <v>3</v>
      </c>
      <c r="U28" s="7">
        <v>4</v>
      </c>
      <c r="V28">
        <f t="shared" si="3"/>
        <v>3</v>
      </c>
      <c r="W28">
        <f t="shared" si="4"/>
        <v>0</v>
      </c>
      <c r="X28">
        <f t="shared" si="0"/>
        <v>0</v>
      </c>
      <c r="Y28">
        <f t="shared" si="5"/>
        <v>1</v>
      </c>
      <c r="Z28">
        <v>0</v>
      </c>
    </row>
    <row r="29" spans="1:26" x14ac:dyDescent="0.3">
      <c r="I29" s="2">
        <v>5</v>
      </c>
      <c r="J29">
        <v>1</v>
      </c>
      <c r="K29">
        <f t="shared" si="1"/>
        <v>0</v>
      </c>
      <c r="L29" s="65">
        <v>0</v>
      </c>
      <c r="M29" s="65"/>
      <c r="N29">
        <v>0</v>
      </c>
      <c r="O29" s="36">
        <v>1</v>
      </c>
      <c r="P29" s="2">
        <v>0</v>
      </c>
      <c r="Q29" s="2">
        <v>1</v>
      </c>
      <c r="R29" s="7">
        <v>1</v>
      </c>
      <c r="S29" s="7">
        <v>1</v>
      </c>
      <c r="T29" s="37">
        <f t="shared" si="2"/>
        <v>4</v>
      </c>
      <c r="U29" s="7">
        <v>4</v>
      </c>
      <c r="V29">
        <f t="shared" si="3"/>
        <v>3</v>
      </c>
      <c r="W29">
        <f t="shared" si="4"/>
        <v>0</v>
      </c>
      <c r="X29">
        <f t="shared" si="0"/>
        <v>1</v>
      </c>
      <c r="Y29">
        <f t="shared" si="5"/>
        <v>0</v>
      </c>
      <c r="Z29">
        <v>0</v>
      </c>
    </row>
    <row r="30" spans="1:26" x14ac:dyDescent="0.3">
      <c r="I30" s="2">
        <v>6</v>
      </c>
      <c r="J30">
        <v>1</v>
      </c>
      <c r="K30">
        <f t="shared" si="1"/>
        <v>0</v>
      </c>
      <c r="L30" s="65">
        <v>1</v>
      </c>
      <c r="M30" s="65"/>
      <c r="N30">
        <v>1</v>
      </c>
      <c r="O30" s="36">
        <v>1</v>
      </c>
      <c r="P30" s="2">
        <v>1</v>
      </c>
      <c r="Q30" s="2">
        <v>0</v>
      </c>
      <c r="R30" s="7">
        <v>1</v>
      </c>
      <c r="S30" s="7">
        <v>1</v>
      </c>
      <c r="T30" s="37">
        <f t="shared" si="2"/>
        <v>4</v>
      </c>
      <c r="U30" s="7">
        <v>4</v>
      </c>
      <c r="V30">
        <f t="shared" si="3"/>
        <v>4</v>
      </c>
      <c r="W30">
        <f t="shared" si="4"/>
        <v>0</v>
      </c>
      <c r="X30">
        <f t="shared" si="0"/>
        <v>1</v>
      </c>
      <c r="Y30">
        <f t="shared" si="5"/>
        <v>0</v>
      </c>
      <c r="Z30">
        <v>0</v>
      </c>
    </row>
    <row r="31" spans="1:26" x14ac:dyDescent="0.3">
      <c r="I31" s="2">
        <v>7</v>
      </c>
      <c r="J31">
        <v>0</v>
      </c>
      <c r="K31">
        <f t="shared" si="1"/>
        <v>0</v>
      </c>
      <c r="L31" s="65">
        <v>0</v>
      </c>
      <c r="M31" s="65"/>
      <c r="N31">
        <v>0</v>
      </c>
      <c r="O31" s="36">
        <v>0</v>
      </c>
      <c r="P31" s="2">
        <v>1</v>
      </c>
      <c r="Q31" s="2">
        <v>0</v>
      </c>
      <c r="R31" s="7">
        <v>1</v>
      </c>
      <c r="S31" s="7">
        <v>1</v>
      </c>
      <c r="T31" s="37">
        <f t="shared" si="2"/>
        <v>3</v>
      </c>
      <c r="U31" s="7">
        <v>4</v>
      </c>
      <c r="V31">
        <f t="shared" si="3"/>
        <v>3</v>
      </c>
      <c r="W31">
        <f t="shared" si="4"/>
        <v>0</v>
      </c>
      <c r="X31">
        <f t="shared" si="0"/>
        <v>0</v>
      </c>
      <c r="Y31">
        <f t="shared" si="5"/>
        <v>1</v>
      </c>
      <c r="Z31">
        <v>0</v>
      </c>
    </row>
    <row r="32" spans="1:26" x14ac:dyDescent="0.3">
      <c r="I32" s="2">
        <v>8</v>
      </c>
      <c r="J32">
        <v>0</v>
      </c>
      <c r="K32">
        <f t="shared" si="1"/>
        <v>0</v>
      </c>
      <c r="L32" s="65">
        <v>0</v>
      </c>
      <c r="M32" s="65"/>
      <c r="N32">
        <v>0</v>
      </c>
      <c r="O32" s="36">
        <v>1</v>
      </c>
      <c r="P32" s="2">
        <v>1</v>
      </c>
      <c r="Q32" s="2">
        <v>1</v>
      </c>
      <c r="R32" s="7">
        <v>1</v>
      </c>
      <c r="S32" s="7">
        <v>1</v>
      </c>
      <c r="T32" s="37">
        <f t="shared" si="2"/>
        <v>5</v>
      </c>
      <c r="U32" s="7">
        <v>4</v>
      </c>
      <c r="V32">
        <f t="shared" si="3"/>
        <v>4</v>
      </c>
      <c r="W32">
        <f t="shared" si="4"/>
        <v>1</v>
      </c>
      <c r="X32">
        <f t="shared" si="0"/>
        <v>0</v>
      </c>
      <c r="Y32">
        <f t="shared" si="5"/>
        <v>0</v>
      </c>
      <c r="Z32">
        <v>0</v>
      </c>
    </row>
    <row r="33" spans="9:26" x14ac:dyDescent="0.3">
      <c r="I33" s="2">
        <v>9</v>
      </c>
      <c r="J33">
        <v>0</v>
      </c>
      <c r="K33">
        <f t="shared" si="1"/>
        <v>1</v>
      </c>
      <c r="L33" s="65">
        <v>0</v>
      </c>
      <c r="M33" s="65"/>
      <c r="N33">
        <v>0</v>
      </c>
      <c r="O33" s="36">
        <v>1</v>
      </c>
      <c r="P33" s="2">
        <v>1</v>
      </c>
      <c r="Q33" s="2">
        <v>0</v>
      </c>
      <c r="R33" s="7">
        <v>1</v>
      </c>
      <c r="S33" s="7">
        <v>1</v>
      </c>
      <c r="T33" s="37">
        <f t="shared" si="2"/>
        <v>4</v>
      </c>
      <c r="U33" s="7">
        <v>4</v>
      </c>
      <c r="V33">
        <f t="shared" si="3"/>
        <v>4</v>
      </c>
      <c r="W33">
        <f t="shared" si="4"/>
        <v>0</v>
      </c>
      <c r="X33">
        <f t="shared" si="0"/>
        <v>1</v>
      </c>
      <c r="Y33">
        <f t="shared" si="5"/>
        <v>0</v>
      </c>
      <c r="Z33">
        <v>0</v>
      </c>
    </row>
    <row r="34" spans="9:26" x14ac:dyDescent="0.3">
      <c r="I34" s="2">
        <v>10</v>
      </c>
      <c r="J34">
        <v>0</v>
      </c>
      <c r="K34">
        <f t="shared" si="1"/>
        <v>0</v>
      </c>
      <c r="L34" s="65">
        <v>0</v>
      </c>
      <c r="M34" s="65"/>
      <c r="N34">
        <v>0</v>
      </c>
      <c r="O34" s="36">
        <v>1</v>
      </c>
      <c r="P34" s="2">
        <v>1</v>
      </c>
      <c r="Q34" s="2">
        <v>1</v>
      </c>
      <c r="R34" s="7">
        <v>1</v>
      </c>
      <c r="S34" s="7">
        <v>1</v>
      </c>
      <c r="T34" s="37">
        <f t="shared" si="2"/>
        <v>5</v>
      </c>
      <c r="U34" s="7">
        <v>4</v>
      </c>
      <c r="V34">
        <f t="shared" si="3"/>
        <v>4</v>
      </c>
      <c r="W34">
        <f t="shared" si="4"/>
        <v>1</v>
      </c>
      <c r="X34">
        <f t="shared" si="0"/>
        <v>0</v>
      </c>
      <c r="Y34">
        <f t="shared" si="5"/>
        <v>0</v>
      </c>
      <c r="Z34">
        <v>0</v>
      </c>
    </row>
    <row r="35" spans="9:26" x14ac:dyDescent="0.3">
      <c r="I35" s="2">
        <v>11</v>
      </c>
      <c r="J35">
        <v>0</v>
      </c>
      <c r="K35">
        <f t="shared" si="1"/>
        <v>1</v>
      </c>
      <c r="L35" s="65">
        <v>1</v>
      </c>
      <c r="M35" s="65"/>
      <c r="N35">
        <v>0</v>
      </c>
      <c r="O35" s="36">
        <v>1</v>
      </c>
      <c r="P35" s="2">
        <v>0</v>
      </c>
      <c r="Q35" s="2">
        <v>0</v>
      </c>
      <c r="R35" s="7">
        <v>1</v>
      </c>
      <c r="S35" s="7">
        <v>1</v>
      </c>
      <c r="T35" s="37">
        <f t="shared" si="2"/>
        <v>3</v>
      </c>
      <c r="U35" s="7">
        <v>4</v>
      </c>
      <c r="V35">
        <f t="shared" si="3"/>
        <v>3</v>
      </c>
      <c r="W35">
        <f t="shared" si="4"/>
        <v>0</v>
      </c>
      <c r="X35">
        <f t="shared" si="0"/>
        <v>0</v>
      </c>
      <c r="Y35">
        <f t="shared" si="5"/>
        <v>1</v>
      </c>
      <c r="Z35">
        <v>0</v>
      </c>
    </row>
    <row r="36" spans="9:26" x14ac:dyDescent="0.3">
      <c r="I36" s="2">
        <v>12</v>
      </c>
      <c r="J36">
        <v>0</v>
      </c>
      <c r="K36">
        <f t="shared" si="1"/>
        <v>0</v>
      </c>
      <c r="L36" s="65">
        <v>1</v>
      </c>
      <c r="M36" s="65"/>
      <c r="N36">
        <v>1</v>
      </c>
      <c r="O36" s="36">
        <v>1</v>
      </c>
      <c r="P36" s="2">
        <v>1</v>
      </c>
      <c r="Q36" s="2">
        <v>1</v>
      </c>
      <c r="R36" s="7">
        <v>1</v>
      </c>
      <c r="S36" s="7">
        <v>1</v>
      </c>
      <c r="T36" s="37">
        <f t="shared" si="2"/>
        <v>5</v>
      </c>
      <c r="U36" s="7">
        <v>4</v>
      </c>
      <c r="V36">
        <f t="shared" si="3"/>
        <v>4</v>
      </c>
      <c r="W36">
        <f t="shared" si="4"/>
        <v>1</v>
      </c>
      <c r="X36">
        <f t="shared" si="0"/>
        <v>0</v>
      </c>
      <c r="Y36">
        <f t="shared" si="5"/>
        <v>0</v>
      </c>
      <c r="Z36">
        <v>0</v>
      </c>
    </row>
    <row r="37" spans="9:26" x14ac:dyDescent="0.3">
      <c r="I37" s="2">
        <v>13</v>
      </c>
      <c r="J37">
        <v>0</v>
      </c>
      <c r="K37">
        <f t="shared" si="1"/>
        <v>1</v>
      </c>
      <c r="L37" s="65">
        <v>0</v>
      </c>
      <c r="M37" s="65"/>
      <c r="N37">
        <v>0</v>
      </c>
      <c r="O37" s="36">
        <v>1</v>
      </c>
      <c r="P37" s="2">
        <v>0</v>
      </c>
      <c r="Q37" s="2">
        <v>0</v>
      </c>
      <c r="R37" s="7">
        <v>1</v>
      </c>
      <c r="S37" s="7">
        <v>1</v>
      </c>
      <c r="T37" s="37">
        <f t="shared" si="2"/>
        <v>3</v>
      </c>
      <c r="U37" s="7">
        <v>4</v>
      </c>
      <c r="V37">
        <f t="shared" si="3"/>
        <v>3</v>
      </c>
      <c r="W37">
        <f t="shared" si="4"/>
        <v>0</v>
      </c>
      <c r="X37">
        <f t="shared" si="0"/>
        <v>0</v>
      </c>
      <c r="Y37">
        <f t="shared" si="5"/>
        <v>1</v>
      </c>
      <c r="Z37">
        <v>0</v>
      </c>
    </row>
    <row r="38" spans="9:26" x14ac:dyDescent="0.3">
      <c r="I38" s="2">
        <v>14</v>
      </c>
      <c r="J38">
        <v>0</v>
      </c>
      <c r="K38">
        <f t="shared" si="1"/>
        <v>0</v>
      </c>
      <c r="L38" s="65">
        <v>1</v>
      </c>
      <c r="M38" s="65"/>
      <c r="N38">
        <v>1</v>
      </c>
      <c r="O38" s="36">
        <v>1</v>
      </c>
      <c r="P38" s="2">
        <v>1</v>
      </c>
      <c r="Q38" s="2">
        <v>1</v>
      </c>
      <c r="R38" s="7">
        <v>1</v>
      </c>
      <c r="S38" s="7">
        <v>1</v>
      </c>
      <c r="T38" s="37">
        <f t="shared" si="2"/>
        <v>5</v>
      </c>
      <c r="U38" s="7">
        <v>4</v>
      </c>
      <c r="V38">
        <f t="shared" si="3"/>
        <v>4</v>
      </c>
      <c r="W38">
        <f t="shared" si="4"/>
        <v>1</v>
      </c>
      <c r="X38">
        <f t="shared" si="0"/>
        <v>0</v>
      </c>
      <c r="Y38">
        <f t="shared" si="5"/>
        <v>0</v>
      </c>
      <c r="Z38">
        <v>0</v>
      </c>
    </row>
    <row r="39" spans="9:26" x14ac:dyDescent="0.3">
      <c r="I39" s="2">
        <v>15</v>
      </c>
      <c r="J39">
        <v>0</v>
      </c>
      <c r="K39">
        <f t="shared" si="1"/>
        <v>0</v>
      </c>
      <c r="L39" s="65">
        <v>1</v>
      </c>
      <c r="M39" s="65"/>
      <c r="N39">
        <v>1</v>
      </c>
      <c r="O39" s="36">
        <v>1</v>
      </c>
      <c r="P39" s="2">
        <v>1</v>
      </c>
      <c r="Q39" s="2">
        <v>0</v>
      </c>
      <c r="R39" s="7">
        <v>1</v>
      </c>
      <c r="S39" s="7">
        <v>1</v>
      </c>
      <c r="T39" s="37">
        <f t="shared" si="2"/>
        <v>4</v>
      </c>
      <c r="U39" s="7">
        <v>4</v>
      </c>
      <c r="V39">
        <f t="shared" si="3"/>
        <v>4</v>
      </c>
      <c r="W39">
        <f t="shared" si="4"/>
        <v>0</v>
      </c>
      <c r="X39">
        <f t="shared" si="0"/>
        <v>1</v>
      </c>
      <c r="Y39">
        <f t="shared" si="5"/>
        <v>0</v>
      </c>
      <c r="Z39">
        <v>0</v>
      </c>
    </row>
    <row r="40" spans="9:26" x14ac:dyDescent="0.3">
      <c r="I40" s="2">
        <v>16</v>
      </c>
      <c r="J40">
        <v>0</v>
      </c>
      <c r="K40">
        <f t="shared" si="1"/>
        <v>0</v>
      </c>
      <c r="L40" s="65">
        <v>0</v>
      </c>
      <c r="M40" s="65"/>
      <c r="N40">
        <v>0</v>
      </c>
      <c r="O40" s="36">
        <v>1</v>
      </c>
      <c r="P40" s="2">
        <v>0</v>
      </c>
      <c r="Q40" s="2">
        <v>0</v>
      </c>
      <c r="R40" s="7">
        <v>1</v>
      </c>
      <c r="S40" s="7">
        <v>1</v>
      </c>
      <c r="T40" s="37">
        <f t="shared" si="2"/>
        <v>3</v>
      </c>
      <c r="U40" s="7">
        <v>4</v>
      </c>
      <c r="V40">
        <f t="shared" si="3"/>
        <v>3</v>
      </c>
      <c r="W40">
        <f t="shared" si="4"/>
        <v>0</v>
      </c>
      <c r="X40">
        <f t="shared" si="0"/>
        <v>0</v>
      </c>
      <c r="Y40">
        <f t="shared" si="5"/>
        <v>1</v>
      </c>
      <c r="Z40">
        <v>0</v>
      </c>
    </row>
    <row r="41" spans="9:26" ht="15" thickBot="1" x14ac:dyDescent="0.35">
      <c r="I41" s="2">
        <v>17</v>
      </c>
      <c r="J41">
        <v>0</v>
      </c>
      <c r="K41">
        <f t="shared" si="1"/>
        <v>0</v>
      </c>
      <c r="L41" s="65">
        <v>0</v>
      </c>
      <c r="M41" s="65"/>
      <c r="N41">
        <v>0</v>
      </c>
      <c r="O41" s="38">
        <v>1</v>
      </c>
      <c r="P41" s="30">
        <v>1</v>
      </c>
      <c r="Q41" s="30">
        <v>1</v>
      </c>
      <c r="R41" s="31">
        <v>1</v>
      </c>
      <c r="S41" s="31">
        <v>1</v>
      </c>
      <c r="T41" s="37">
        <f t="shared" si="2"/>
        <v>5</v>
      </c>
      <c r="U41" s="7">
        <v>4</v>
      </c>
      <c r="V41">
        <f t="shared" si="3"/>
        <v>4</v>
      </c>
      <c r="W41">
        <f t="shared" si="4"/>
        <v>1</v>
      </c>
      <c r="X41">
        <f>IF(OR(AND(V41 &gt;= U41, Q41 = 0), AND(V41 &lt; U41, Q41 = 1)), 1, 0)</f>
        <v>0</v>
      </c>
      <c r="Y41">
        <f t="shared" si="5"/>
        <v>0</v>
      </c>
      <c r="Z41">
        <v>0</v>
      </c>
    </row>
    <row r="42" spans="9:26" x14ac:dyDescent="0.3">
      <c r="W42">
        <f>SUM(W24:W41)</f>
        <v>5</v>
      </c>
      <c r="X42">
        <f>SUM(X24:X41)</f>
        <v>6</v>
      </c>
      <c r="Y42">
        <f>SUM(Y24:Y41)</f>
        <v>7</v>
      </c>
    </row>
    <row r="43" spans="9:26" x14ac:dyDescent="0.3">
      <c r="T43" s="7">
        <f>AVERAGE(T24:T41)</f>
        <v>3.8888888888888888</v>
      </c>
    </row>
    <row r="44" spans="9:26" x14ac:dyDescent="0.3">
      <c r="M44" s="55" t="s">
        <v>264</v>
      </c>
      <c r="N44" s="55"/>
      <c r="O44" s="55"/>
      <c r="P44" s="55"/>
    </row>
    <row r="45" spans="9:26" x14ac:dyDescent="0.3">
      <c r="I45" s="2" t="s">
        <v>261</v>
      </c>
      <c r="J45" s="7" t="s">
        <v>262</v>
      </c>
      <c r="K45" s="2" t="s">
        <v>260</v>
      </c>
      <c r="L45" s="7" t="s">
        <v>259</v>
      </c>
      <c r="M45" s="2" t="s">
        <v>261</v>
      </c>
      <c r="N45" s="7" t="s">
        <v>262</v>
      </c>
      <c r="O45" s="2" t="s">
        <v>260</v>
      </c>
      <c r="P45" s="7" t="s">
        <v>259</v>
      </c>
    </row>
    <row r="46" spans="9:26" x14ac:dyDescent="0.3">
      <c r="I46" s="2">
        <f>IF(AND(J2=Q2, K2=P2), 1, 0)</f>
        <v>0</v>
      </c>
      <c r="J46" s="2">
        <f>IF(OR(J2=Q2, K2=P2), 1, 0)</f>
        <v>0</v>
      </c>
      <c r="K46" s="2">
        <f>IF(OR(COUNTIF($Q$2:$Q$19, J2) &gt; 0, COUNTIF($P$2:$P$19, K2) &gt; 0), 1, 0)</f>
        <v>0</v>
      </c>
      <c r="L46" s="7">
        <v>0</v>
      </c>
      <c r="M46" s="45">
        <f>IF(AND(COUNTIF(M2:O2,"*"&amp;J2&amp;"*"), COUNTIF(M2:O2,"*"&amp;K2&amp;"*")), 1, 0)</f>
        <v>0</v>
      </c>
      <c r="N46" s="45">
        <f>IF(OR(COUNTIF(M2:O2,"*"&amp;J2&amp;"*"), COUNTIF(M2:O2,"*"&amp;K2&amp;"*")), 1, 0)-IF(AND(COUNTIF(M2:O2,"*"&amp;J2&amp;"*"), COUNTIF(M2:O2,"*"&amp;K2&amp;"*")), 1, 0)</f>
        <v>1</v>
      </c>
      <c r="O46" s="2">
        <f>IF(AND(NOT(COUNTIF(M2:O2, "*" &amp; J2 &amp; "*")), NOT(COUNTIF(M2:O2, "*" &amp; K2 &amp; "*"))), 1, 0)</f>
        <v>0</v>
      </c>
      <c r="P46" s="2">
        <v>0</v>
      </c>
    </row>
    <row r="47" spans="9:26" x14ac:dyDescent="0.3">
      <c r="I47" s="2">
        <f t="shared" ref="I47:I63" si="6">IF(AND(J3=Q3, K3=P3), 1, 0)</f>
        <v>0</v>
      </c>
      <c r="J47" s="2">
        <f t="shared" ref="J47:J63" si="7">IF(OR(J3=Q3, K3=P3), 1, 0)</f>
        <v>0</v>
      </c>
      <c r="K47" s="74">
        <f t="shared" ref="K47:K63" si="8">IF(OR(COUNTIF($Q$2:$Q$19, J3) &gt; 0, COUNTIF($P$2:$P$19, K3) &gt; 0), 1, 0)</f>
        <v>1</v>
      </c>
      <c r="L47" s="7">
        <f t="shared" ref="L47:L63" si="9">IF(AND(I47=0, J47=0, K47=0), 1, 0)</f>
        <v>0</v>
      </c>
      <c r="M47" s="45">
        <f t="shared" ref="M47:M63" si="10">IF(AND(COUNTIF(M3:O3,"*"&amp;J3&amp;"*"), COUNTIF(M3:O3,"*"&amp;K3&amp;"*")), 1, 0)</f>
        <v>0</v>
      </c>
      <c r="N47" s="45">
        <f t="shared" ref="N47:N63" si="11">IF(OR(COUNTIF(M3:O3,"*"&amp;J3&amp;"*"), COUNTIF(M3:O3,"*"&amp;K3&amp;"*")), 1, 0)-IF(AND(COUNTIF(M3:O3,"*"&amp;J3&amp;"*"), COUNTIF(M3:O3,"*"&amp;K3&amp;"*")), 1, 0)</f>
        <v>0</v>
      </c>
      <c r="O47" s="2">
        <f t="shared" ref="O47:O63" si="12">IF(AND(NOT(COUNTIF(M3:O3, "*" &amp; J3 &amp; "*")), NOT(COUNTIF(M3:O3, "*" &amp; K3 &amp; "*"))), 1, 0)</f>
        <v>1</v>
      </c>
      <c r="P47" s="2">
        <v>0</v>
      </c>
    </row>
    <row r="48" spans="9:26" x14ac:dyDescent="0.3">
      <c r="I48" s="2">
        <f t="shared" si="6"/>
        <v>0</v>
      </c>
      <c r="J48" s="2">
        <f t="shared" si="7"/>
        <v>0</v>
      </c>
      <c r="K48" s="74">
        <f t="shared" si="8"/>
        <v>1</v>
      </c>
      <c r="L48" s="7">
        <f t="shared" si="9"/>
        <v>0</v>
      </c>
      <c r="M48" s="45">
        <f t="shared" si="10"/>
        <v>0</v>
      </c>
      <c r="N48" s="45">
        <f t="shared" si="11"/>
        <v>0</v>
      </c>
      <c r="O48" s="2">
        <f t="shared" si="12"/>
        <v>1</v>
      </c>
      <c r="P48" s="2">
        <v>0</v>
      </c>
    </row>
    <row r="49" spans="9:16" x14ac:dyDescent="0.3">
      <c r="I49" s="2">
        <f t="shared" si="6"/>
        <v>0</v>
      </c>
      <c r="J49" s="2">
        <f t="shared" si="7"/>
        <v>0</v>
      </c>
      <c r="K49" s="74">
        <f t="shared" si="8"/>
        <v>1</v>
      </c>
      <c r="L49" s="7">
        <f t="shared" si="9"/>
        <v>0</v>
      </c>
      <c r="M49" s="45">
        <f t="shared" si="10"/>
        <v>0</v>
      </c>
      <c r="N49" s="45">
        <f t="shared" si="11"/>
        <v>0</v>
      </c>
      <c r="O49" s="2">
        <f t="shared" si="12"/>
        <v>1</v>
      </c>
      <c r="P49" s="2">
        <v>0</v>
      </c>
    </row>
    <row r="50" spans="9:16" x14ac:dyDescent="0.3">
      <c r="I50" s="2">
        <f t="shared" si="6"/>
        <v>0</v>
      </c>
      <c r="J50" s="2">
        <f t="shared" si="7"/>
        <v>0</v>
      </c>
      <c r="K50" s="74">
        <f t="shared" si="8"/>
        <v>1</v>
      </c>
      <c r="L50" s="7">
        <f t="shared" si="9"/>
        <v>0</v>
      </c>
      <c r="M50" s="45">
        <f t="shared" si="10"/>
        <v>0</v>
      </c>
      <c r="N50" s="45">
        <f t="shared" si="11"/>
        <v>0</v>
      </c>
      <c r="O50" s="2">
        <f t="shared" si="12"/>
        <v>1</v>
      </c>
      <c r="P50" s="2">
        <v>0</v>
      </c>
    </row>
    <row r="51" spans="9:16" x14ac:dyDescent="0.3">
      <c r="I51" s="2">
        <f t="shared" si="6"/>
        <v>0</v>
      </c>
      <c r="J51" s="2">
        <f t="shared" si="7"/>
        <v>1</v>
      </c>
      <c r="K51" s="74">
        <f t="shared" si="8"/>
        <v>1</v>
      </c>
      <c r="L51" s="7">
        <f t="shared" si="9"/>
        <v>0</v>
      </c>
      <c r="M51" s="45">
        <f t="shared" si="10"/>
        <v>0</v>
      </c>
      <c r="N51" s="45">
        <f t="shared" si="11"/>
        <v>0</v>
      </c>
      <c r="O51" s="2">
        <f t="shared" si="12"/>
        <v>1</v>
      </c>
      <c r="P51" s="2">
        <v>0</v>
      </c>
    </row>
    <row r="52" spans="9:16" x14ac:dyDescent="0.3">
      <c r="I52" s="2">
        <f t="shared" si="6"/>
        <v>0</v>
      </c>
      <c r="J52" s="2">
        <f t="shared" si="7"/>
        <v>1</v>
      </c>
      <c r="K52" s="74">
        <f t="shared" si="8"/>
        <v>1</v>
      </c>
      <c r="L52" s="7">
        <f t="shared" si="9"/>
        <v>0</v>
      </c>
      <c r="M52" s="45">
        <f t="shared" si="10"/>
        <v>1</v>
      </c>
      <c r="N52" s="45">
        <f t="shared" si="11"/>
        <v>0</v>
      </c>
      <c r="O52" s="2">
        <f t="shared" si="12"/>
        <v>0</v>
      </c>
      <c r="P52" s="2">
        <v>0</v>
      </c>
    </row>
    <row r="53" spans="9:16" x14ac:dyDescent="0.3">
      <c r="I53" s="2">
        <f t="shared" si="6"/>
        <v>0</v>
      </c>
      <c r="J53" s="2">
        <f t="shared" si="7"/>
        <v>0</v>
      </c>
      <c r="K53" s="74">
        <f t="shared" si="8"/>
        <v>1</v>
      </c>
      <c r="L53" s="7">
        <f t="shared" si="9"/>
        <v>0</v>
      </c>
      <c r="M53" s="45">
        <f t="shared" si="10"/>
        <v>0</v>
      </c>
      <c r="N53" s="45">
        <f t="shared" si="11"/>
        <v>0</v>
      </c>
      <c r="O53" s="2">
        <f t="shared" si="12"/>
        <v>1</v>
      </c>
      <c r="P53" s="2">
        <v>0</v>
      </c>
    </row>
    <row r="54" spans="9:16" x14ac:dyDescent="0.3">
      <c r="I54" s="2">
        <f t="shared" si="6"/>
        <v>0</v>
      </c>
      <c r="J54" s="2">
        <f t="shared" si="7"/>
        <v>0</v>
      </c>
      <c r="K54" s="74">
        <f t="shared" si="8"/>
        <v>0</v>
      </c>
      <c r="L54" s="7">
        <v>0</v>
      </c>
      <c r="M54" s="45">
        <f t="shared" si="10"/>
        <v>0</v>
      </c>
      <c r="N54" s="45">
        <f t="shared" si="11"/>
        <v>0</v>
      </c>
      <c r="O54" s="2">
        <f t="shared" si="12"/>
        <v>1</v>
      </c>
      <c r="P54" s="2">
        <v>0</v>
      </c>
    </row>
    <row r="55" spans="9:16" x14ac:dyDescent="0.3">
      <c r="I55" s="2">
        <f t="shared" si="6"/>
        <v>0</v>
      </c>
      <c r="J55" s="2">
        <f t="shared" si="7"/>
        <v>1</v>
      </c>
      <c r="K55" s="74">
        <f t="shared" si="8"/>
        <v>1</v>
      </c>
      <c r="L55" s="7">
        <f t="shared" si="9"/>
        <v>0</v>
      </c>
      <c r="M55" s="45">
        <f t="shared" si="10"/>
        <v>0</v>
      </c>
      <c r="N55" s="45">
        <f t="shared" si="11"/>
        <v>0</v>
      </c>
      <c r="O55" s="2">
        <f t="shared" si="12"/>
        <v>1</v>
      </c>
      <c r="P55" s="2">
        <v>0</v>
      </c>
    </row>
    <row r="56" spans="9:16" x14ac:dyDescent="0.3">
      <c r="I56" s="2">
        <f t="shared" si="6"/>
        <v>0</v>
      </c>
      <c r="J56" s="2">
        <f t="shared" si="7"/>
        <v>0</v>
      </c>
      <c r="K56" s="74">
        <f t="shared" si="8"/>
        <v>1</v>
      </c>
      <c r="L56" s="7">
        <f t="shared" si="9"/>
        <v>0</v>
      </c>
      <c r="M56" s="45">
        <f t="shared" si="10"/>
        <v>0</v>
      </c>
      <c r="N56" s="45">
        <f t="shared" si="11"/>
        <v>0</v>
      </c>
      <c r="O56" s="2">
        <f t="shared" si="12"/>
        <v>1</v>
      </c>
      <c r="P56" s="2">
        <v>0</v>
      </c>
    </row>
    <row r="57" spans="9:16" x14ac:dyDescent="0.3">
      <c r="I57" s="2">
        <f t="shared" si="6"/>
        <v>0</v>
      </c>
      <c r="J57" s="2">
        <f t="shared" si="7"/>
        <v>1</v>
      </c>
      <c r="K57" s="74">
        <f t="shared" si="8"/>
        <v>1</v>
      </c>
      <c r="L57" s="7">
        <f t="shared" si="9"/>
        <v>0</v>
      </c>
      <c r="M57" s="45">
        <f t="shared" si="10"/>
        <v>1</v>
      </c>
      <c r="N57" s="45">
        <f t="shared" si="11"/>
        <v>0</v>
      </c>
      <c r="O57" s="2">
        <f t="shared" si="12"/>
        <v>0</v>
      </c>
      <c r="P57" s="2">
        <v>0</v>
      </c>
    </row>
    <row r="58" spans="9:16" x14ac:dyDescent="0.3">
      <c r="I58" s="2">
        <f t="shared" si="6"/>
        <v>0</v>
      </c>
      <c r="J58" s="2">
        <f t="shared" si="7"/>
        <v>0</v>
      </c>
      <c r="K58" s="74">
        <f t="shared" si="8"/>
        <v>1</v>
      </c>
      <c r="L58" s="7">
        <f t="shared" si="9"/>
        <v>0</v>
      </c>
      <c r="M58" s="45">
        <f t="shared" si="10"/>
        <v>1</v>
      </c>
      <c r="N58" s="45">
        <f t="shared" si="11"/>
        <v>0</v>
      </c>
      <c r="O58" s="2">
        <f t="shared" si="12"/>
        <v>0</v>
      </c>
      <c r="P58" s="2">
        <v>0</v>
      </c>
    </row>
    <row r="59" spans="9:16" x14ac:dyDescent="0.3">
      <c r="I59" s="2">
        <f t="shared" si="6"/>
        <v>0</v>
      </c>
      <c r="J59" s="2">
        <f t="shared" si="7"/>
        <v>1</v>
      </c>
      <c r="K59" s="74">
        <f t="shared" si="8"/>
        <v>1</v>
      </c>
      <c r="L59" s="7">
        <f t="shared" si="9"/>
        <v>0</v>
      </c>
      <c r="M59" s="45">
        <f t="shared" si="10"/>
        <v>0</v>
      </c>
      <c r="N59" s="45">
        <f t="shared" si="11"/>
        <v>0</v>
      </c>
      <c r="O59" s="2">
        <f t="shared" si="12"/>
        <v>1</v>
      </c>
      <c r="P59" s="2">
        <v>0</v>
      </c>
    </row>
    <row r="60" spans="9:16" x14ac:dyDescent="0.3">
      <c r="I60" s="2">
        <f t="shared" si="6"/>
        <v>0</v>
      </c>
      <c r="J60" s="2">
        <f t="shared" si="7"/>
        <v>0</v>
      </c>
      <c r="K60" s="74">
        <f t="shared" si="8"/>
        <v>0</v>
      </c>
      <c r="L60" s="7">
        <v>0</v>
      </c>
      <c r="M60" s="45">
        <f t="shared" si="10"/>
        <v>1</v>
      </c>
      <c r="N60" s="45">
        <f t="shared" si="11"/>
        <v>0</v>
      </c>
      <c r="O60" s="2">
        <f t="shared" si="12"/>
        <v>0</v>
      </c>
      <c r="P60" s="2">
        <v>0</v>
      </c>
    </row>
    <row r="61" spans="9:16" x14ac:dyDescent="0.3">
      <c r="I61" s="2">
        <f t="shared" si="6"/>
        <v>0</v>
      </c>
      <c r="J61" s="2">
        <f t="shared" si="7"/>
        <v>0</v>
      </c>
      <c r="K61" s="74">
        <f t="shared" si="8"/>
        <v>0</v>
      </c>
      <c r="L61" s="7">
        <v>0</v>
      </c>
      <c r="M61" s="45">
        <f t="shared" si="10"/>
        <v>1</v>
      </c>
      <c r="N61" s="45">
        <f t="shared" si="11"/>
        <v>0</v>
      </c>
      <c r="O61" s="2">
        <f t="shared" si="12"/>
        <v>0</v>
      </c>
      <c r="P61" s="2">
        <v>0</v>
      </c>
    </row>
    <row r="62" spans="9:16" x14ac:dyDescent="0.3">
      <c r="I62" s="2">
        <f t="shared" si="6"/>
        <v>0</v>
      </c>
      <c r="J62" s="2">
        <f t="shared" si="7"/>
        <v>0</v>
      </c>
      <c r="K62" s="74">
        <f t="shared" si="8"/>
        <v>0</v>
      </c>
      <c r="L62" s="7">
        <v>0</v>
      </c>
      <c r="M62" s="45">
        <f t="shared" si="10"/>
        <v>0</v>
      </c>
      <c r="N62" s="45">
        <f t="shared" si="11"/>
        <v>0</v>
      </c>
      <c r="O62" s="2">
        <f t="shared" si="12"/>
        <v>1</v>
      </c>
      <c r="P62" s="2">
        <v>0</v>
      </c>
    </row>
    <row r="63" spans="9:16" x14ac:dyDescent="0.3">
      <c r="I63" s="2">
        <f t="shared" si="6"/>
        <v>0</v>
      </c>
      <c r="J63" s="2">
        <f t="shared" si="7"/>
        <v>0</v>
      </c>
      <c r="K63" s="74">
        <f t="shared" si="8"/>
        <v>1</v>
      </c>
      <c r="L63" s="7">
        <f t="shared" si="9"/>
        <v>0</v>
      </c>
      <c r="M63" s="45">
        <f t="shared" si="10"/>
        <v>0</v>
      </c>
      <c r="N63" s="45">
        <f t="shared" si="11"/>
        <v>0</v>
      </c>
      <c r="O63" s="2">
        <f t="shared" si="12"/>
        <v>1</v>
      </c>
      <c r="P63" s="2">
        <v>0</v>
      </c>
    </row>
    <row r="64" spans="9:16" x14ac:dyDescent="0.3">
      <c r="I64" s="46">
        <f>SUM(I46:I63)</f>
        <v>0</v>
      </c>
      <c r="J64" s="46">
        <f t="shared" ref="J64:L64" si="13">SUM(J46:J63)</f>
        <v>5</v>
      </c>
      <c r="K64" s="46">
        <f t="shared" si="13"/>
        <v>13</v>
      </c>
      <c r="L64" s="46">
        <f t="shared" si="13"/>
        <v>0</v>
      </c>
      <c r="M64" s="47">
        <f>SUM(M46:M63)</f>
        <v>5</v>
      </c>
      <c r="N64" s="48">
        <f>SUM(N46:N63)</f>
        <v>1</v>
      </c>
      <c r="O64" s="46">
        <f>SUM(O46:O63)</f>
        <v>12</v>
      </c>
      <c r="P64" s="46"/>
    </row>
  </sheetData>
  <mergeCells count="23">
    <mergeCell ref="L37:M37"/>
    <mergeCell ref="L38:M38"/>
    <mergeCell ref="L32:M32"/>
    <mergeCell ref="L33:M33"/>
    <mergeCell ref="L34:M34"/>
    <mergeCell ref="L35:M35"/>
    <mergeCell ref="L36:M36"/>
    <mergeCell ref="M44:P44"/>
    <mergeCell ref="L39:M39"/>
    <mergeCell ref="J22:K22"/>
    <mergeCell ref="L22:N22"/>
    <mergeCell ref="O22:T22"/>
    <mergeCell ref="L23:M23"/>
    <mergeCell ref="L24:M24"/>
    <mergeCell ref="L40:M40"/>
    <mergeCell ref="L41:M41"/>
    <mergeCell ref="L25:M25"/>
    <mergeCell ref="L26:M26"/>
    <mergeCell ref="L27:M27"/>
    <mergeCell ref="L28:M28"/>
    <mergeCell ref="L29:M29"/>
    <mergeCell ref="L30:M30"/>
    <mergeCell ref="L31:M31"/>
  </mergeCells>
  <hyperlinks>
    <hyperlink ref="D10" r:id="rId1" xr:uid="{20BA0F31-120E-4706-8D97-6FC1F8C42FBE}"/>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86CC4F08AEE14E8B6DC2FCC7C0C4E0" ma:contentTypeVersion="8" ma:contentTypeDescription="Create a new document." ma:contentTypeScope="" ma:versionID="c3c313a84e5bff21e1ac3127cb221167">
  <xsd:schema xmlns:xsd="http://www.w3.org/2001/XMLSchema" xmlns:xs="http://www.w3.org/2001/XMLSchema" xmlns:p="http://schemas.microsoft.com/office/2006/metadata/properties" xmlns:ns3="6bfbe5c3-b99d-44b0-80e1-e0ef6a6abdeb" targetNamespace="http://schemas.microsoft.com/office/2006/metadata/properties" ma:root="true" ma:fieldsID="2e585d148d83cdf457a91742fe7e1b87" ns3:_="">
    <xsd:import namespace="6bfbe5c3-b99d-44b0-80e1-e0ef6a6abde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fbe5c3-b99d-44b0-80e1-e0ef6a6abd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225590-2365-4925-827B-A637D68A0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fbe5c3-b99d-44b0-80e1-e0ef6a6ab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30E354-95B7-468E-A47A-E2EE4B726EDE}">
  <ds:schemaRef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6bfbe5c3-b99d-44b0-80e1-e0ef6a6abdeb"/>
    <ds:schemaRef ds:uri="http://schemas.microsoft.com/office/2006/metadata/properties"/>
  </ds:schemaRefs>
</ds:datastoreItem>
</file>

<file path=customXml/itemProps3.xml><?xml version="1.0" encoding="utf-8"?>
<ds:datastoreItem xmlns:ds="http://schemas.openxmlformats.org/officeDocument/2006/customXml" ds:itemID="{4FDAAE2B-9B66-46C4-8880-9FF4388AE3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Ground Truth Low</vt:lpstr>
      <vt:lpstr>Without_RAG</vt:lpstr>
      <vt:lpstr>Synth_RAG_Focused</vt:lpstr>
      <vt:lpstr>Training_RAG_Focused</vt:lpstr>
      <vt:lpstr>Synth_RAG_Ext</vt:lpstr>
      <vt:lpstr>Training_RAG_Ext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Hussnain Zaman</dc:creator>
  <cp:lastModifiedBy>krintanpreet singh</cp:lastModifiedBy>
  <dcterms:created xsi:type="dcterms:W3CDTF">2024-06-22T22:13:14Z</dcterms:created>
  <dcterms:modified xsi:type="dcterms:W3CDTF">2024-06-30T00:39:03Z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0x010100A886CC4F08AEE14E8B6DC2FCC7C0C4E0</vt:lpwstr>
  </property>
</Properties>
</file>