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usson\AOBox\Travail\huss\Divers\Site_Github\husson.github.io\img\"/>
    </mc:Choice>
  </mc:AlternateContent>
  <bookViews>
    <workbookView xWindow="0" yWindow="0" windowWidth="20490" windowHeight="7620"/>
  </bookViews>
  <sheets>
    <sheet name="Plan_CC" sheetId="1" r:id="rId1"/>
  </sheets>
  <calcPr calcId="162913"/>
</workbook>
</file>

<file path=xl/calcChain.xml><?xml version="1.0" encoding="utf-8"?>
<calcChain xmlns="http://schemas.openxmlformats.org/spreadsheetml/2006/main">
  <c r="G15" i="1" l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7" i="1"/>
  <c r="J7" i="1" s="1"/>
  <c r="G6" i="1"/>
  <c r="J6" i="1" s="1"/>
  <c r="F15" i="1"/>
  <c r="I15" i="1" s="1"/>
  <c r="F8" i="1"/>
  <c r="I8" i="1" s="1"/>
  <c r="F9" i="1"/>
  <c r="I9" i="1" s="1"/>
  <c r="F10" i="1"/>
  <c r="I10" i="1" s="1"/>
  <c r="F11" i="1"/>
  <c r="F12" i="1"/>
  <c r="I12" i="1" s="1"/>
  <c r="F13" i="1"/>
  <c r="I13" i="1" s="1"/>
  <c r="F14" i="1"/>
  <c r="I14" i="1" s="1"/>
  <c r="F7" i="1"/>
  <c r="I7" i="1" s="1"/>
  <c r="F6" i="1"/>
  <c r="I6" i="1" s="1"/>
  <c r="J15" i="1"/>
  <c r="H15" i="1" l="1"/>
  <c r="K15" i="1" s="1"/>
  <c r="H11" i="1"/>
  <c r="I11" i="1"/>
  <c r="H12" i="1"/>
  <c r="K12" i="1" s="1"/>
  <c r="H7" i="1"/>
  <c r="K7" i="1" s="1"/>
  <c r="H13" i="1"/>
  <c r="K13" i="1" s="1"/>
  <c r="H9" i="1"/>
  <c r="K9" i="1" s="1"/>
  <c r="H14" i="1"/>
  <c r="K14" i="1" s="1"/>
  <c r="H10" i="1"/>
  <c r="K10" i="1" s="1"/>
  <c r="H8" i="1"/>
  <c r="K8" i="1" s="1"/>
  <c r="H6" i="1"/>
  <c r="K6" i="1" s="1"/>
  <c r="K11" i="1" l="1"/>
  <c r="H17" i="1" a="1"/>
  <c r="I17" i="1" l="1"/>
  <c r="M17" i="1"/>
  <c r="Q17" i="1"/>
  <c r="K18" i="1"/>
  <c r="O18" i="1"/>
  <c r="I19" i="1"/>
  <c r="M19" i="1"/>
  <c r="Q19" i="1"/>
  <c r="K20" i="1"/>
  <c r="O20" i="1"/>
  <c r="I21" i="1"/>
  <c r="M21" i="1"/>
  <c r="Q21" i="1"/>
  <c r="J22" i="1"/>
  <c r="N22" i="1"/>
  <c r="L17" i="1"/>
  <c r="P17" i="1"/>
  <c r="J18" i="1"/>
  <c r="N18" i="1"/>
  <c r="H19" i="1"/>
  <c r="L19" i="1"/>
  <c r="P19" i="1"/>
  <c r="J20" i="1"/>
  <c r="N20" i="1"/>
  <c r="H21" i="1"/>
  <c r="L21" i="1"/>
  <c r="P21" i="1"/>
  <c r="I22" i="1"/>
  <c r="M22" i="1"/>
  <c r="Q22" i="1"/>
  <c r="J17" i="1"/>
  <c r="N17" i="1"/>
  <c r="H18" i="1"/>
  <c r="L18" i="1"/>
  <c r="P18" i="1"/>
  <c r="J19" i="1"/>
  <c r="N19" i="1"/>
  <c r="H20" i="1"/>
  <c r="L20" i="1"/>
  <c r="P20" i="1"/>
  <c r="J21" i="1"/>
  <c r="N21" i="1"/>
  <c r="H17" i="1"/>
  <c r="K17" i="1"/>
  <c r="O17" i="1"/>
  <c r="I18" i="1"/>
  <c r="M18" i="1"/>
  <c r="Q18" i="1"/>
  <c r="K19" i="1"/>
  <c r="O19" i="1"/>
  <c r="I20" i="1"/>
  <c r="M20" i="1"/>
  <c r="Q20" i="1"/>
  <c r="K21" i="1"/>
  <c r="O21" i="1"/>
  <c r="H22" i="1"/>
  <c r="L22" i="1"/>
  <c r="P22" i="1"/>
  <c r="K22" i="1"/>
  <c r="O22" i="1"/>
  <c r="H24" i="1" l="1" a="1"/>
  <c r="H24" i="1" l="1"/>
  <c r="K24" i="1"/>
  <c r="J25" i="1"/>
  <c r="J26" i="1"/>
  <c r="J27" i="1"/>
  <c r="J28" i="1"/>
  <c r="J29" i="1"/>
  <c r="J24" i="1"/>
  <c r="I25" i="1"/>
  <c r="M25" i="1"/>
  <c r="I26" i="1"/>
  <c r="M26" i="1"/>
  <c r="I27" i="1"/>
  <c r="M27" i="1"/>
  <c r="I28" i="1"/>
  <c r="M28" i="1"/>
  <c r="I29" i="1"/>
  <c r="M29" i="1"/>
  <c r="I24" i="1"/>
  <c r="M24" i="1"/>
  <c r="H25" i="1"/>
  <c r="L25" i="1"/>
  <c r="H26" i="1"/>
  <c r="L26" i="1"/>
  <c r="H27" i="1"/>
  <c r="L27" i="1"/>
  <c r="H28" i="1"/>
  <c r="L28" i="1"/>
  <c r="H29" i="1"/>
  <c r="L29" i="1"/>
  <c r="L24" i="1"/>
  <c r="K25" i="1"/>
  <c r="K26" i="1"/>
  <c r="K27" i="1"/>
  <c r="K28" i="1"/>
  <c r="K29" i="1"/>
  <c r="P24" i="1" l="1" a="1"/>
  <c r="T24" i="1" l="1"/>
  <c r="P25" i="1"/>
  <c r="T25" i="1"/>
  <c r="P26" i="1"/>
  <c r="T26" i="1"/>
  <c r="P27" i="1"/>
  <c r="T27" i="1"/>
  <c r="P28" i="1"/>
  <c r="T28" i="1"/>
  <c r="P29" i="1"/>
  <c r="T29" i="1"/>
  <c r="P24" i="1"/>
  <c r="S24" i="1"/>
  <c r="S25" i="1"/>
  <c r="S26" i="1"/>
  <c r="S27" i="1"/>
  <c r="S28" i="1"/>
  <c r="S29" i="1"/>
  <c r="R24" i="1"/>
  <c r="R25" i="1"/>
  <c r="R26" i="1"/>
  <c r="R27" i="1"/>
  <c r="R28" i="1"/>
  <c r="R29" i="1"/>
  <c r="Q24" i="1"/>
  <c r="U24" i="1"/>
  <c r="Q25" i="1"/>
  <c r="U25" i="1"/>
  <c r="Q26" i="1"/>
  <c r="U26" i="1"/>
  <c r="Q27" i="1"/>
  <c r="U27" i="1"/>
  <c r="Q28" i="1"/>
  <c r="U28" i="1"/>
  <c r="Q29" i="1"/>
  <c r="U29" i="1"/>
  <c r="Q13" i="1" l="1"/>
  <c r="Q11" i="1"/>
  <c r="E33" i="1" a="1"/>
  <c r="Q8" i="1"/>
  <c r="Q10" i="1"/>
  <c r="Q12" i="1"/>
  <c r="Q9" i="1"/>
  <c r="F33" i="1" l="1"/>
  <c r="J33" i="1"/>
  <c r="N33" i="1"/>
  <c r="F34" i="1"/>
  <c r="J34" i="1"/>
  <c r="N34" i="1"/>
  <c r="G35" i="1"/>
  <c r="K35" i="1"/>
  <c r="H36" i="1"/>
  <c r="L36" i="1"/>
  <c r="E37" i="1"/>
  <c r="I37" i="1"/>
  <c r="M37" i="1"/>
  <c r="F38" i="1"/>
  <c r="J38" i="1"/>
  <c r="N38" i="1"/>
  <c r="I33" i="1"/>
  <c r="M33" i="1"/>
  <c r="E34" i="1"/>
  <c r="I34" i="1"/>
  <c r="M34" i="1"/>
  <c r="F35" i="1"/>
  <c r="J35" i="1"/>
  <c r="N35" i="1"/>
  <c r="G36" i="1"/>
  <c r="K36" i="1"/>
  <c r="H37" i="1"/>
  <c r="L37" i="1"/>
  <c r="E38" i="1"/>
  <c r="I38" i="1"/>
  <c r="M38" i="1"/>
  <c r="H34" i="1"/>
  <c r="L34" i="1"/>
  <c r="E35" i="1"/>
  <c r="I35" i="1"/>
  <c r="M35" i="1"/>
  <c r="F36" i="1"/>
  <c r="J36" i="1"/>
  <c r="N36" i="1"/>
  <c r="G37" i="1"/>
  <c r="K37" i="1"/>
  <c r="H38" i="1"/>
  <c r="L38" i="1"/>
  <c r="E33" i="1"/>
  <c r="H33" i="1"/>
  <c r="L33" i="1"/>
  <c r="G33" i="1"/>
  <c r="K33" i="1"/>
  <c r="G34" i="1"/>
  <c r="K34" i="1"/>
  <c r="H35" i="1"/>
  <c r="L35" i="1"/>
  <c r="E36" i="1"/>
  <c r="I36" i="1"/>
  <c r="M36" i="1"/>
  <c r="F37" i="1"/>
  <c r="J37" i="1"/>
  <c r="N37" i="1"/>
  <c r="G38" i="1"/>
  <c r="K38" i="1"/>
  <c r="O8" i="1" l="1" a="1"/>
  <c r="O12" i="1" l="1"/>
  <c r="O8" i="1"/>
  <c r="O11" i="1"/>
  <c r="O10" i="1"/>
  <c r="O9" i="1"/>
  <c r="O13" i="1"/>
  <c r="R31" i="1" l="1" a="1"/>
  <c r="R33" i="1" l="1"/>
  <c r="R39" i="1"/>
  <c r="R34" i="1"/>
  <c r="R38" i="1"/>
  <c r="R35" i="1"/>
  <c r="R37" i="1"/>
  <c r="R31" i="1"/>
  <c r="R32" i="1"/>
  <c r="R36" i="1"/>
  <c r="R40" i="1"/>
  <c r="O15" i="1" l="1"/>
  <c r="P8" i="1" l="1"/>
  <c r="P12" i="1"/>
  <c r="P10" i="1"/>
  <c r="P9" i="1"/>
  <c r="P11" i="1"/>
  <c r="P13" i="1"/>
</calcChain>
</file>

<file path=xl/sharedStrings.xml><?xml version="1.0" encoding="utf-8"?>
<sst xmlns="http://schemas.openxmlformats.org/spreadsheetml/2006/main" count="40" uniqueCount="38">
  <si>
    <t>X'</t>
  </si>
  <si>
    <t>X'X</t>
  </si>
  <si>
    <t>(X'X)-1</t>
  </si>
  <si>
    <t>(X'X)-1X'</t>
  </si>
  <si>
    <t>sigma^2 =</t>
  </si>
  <si>
    <t>Ychap =</t>
  </si>
  <si>
    <t>Y</t>
  </si>
  <si>
    <t>F1</t>
  </si>
  <si>
    <t>F2</t>
  </si>
  <si>
    <t>ecart-type normalisé</t>
  </si>
  <si>
    <t>coeff</t>
  </si>
  <si>
    <t>ecart-</t>
  </si>
  <si>
    <t>type</t>
  </si>
  <si>
    <t>Exp 1</t>
  </si>
  <si>
    <t>Exp 2</t>
  </si>
  <si>
    <t>Exp 3</t>
  </si>
  <si>
    <t>Exp 4</t>
  </si>
  <si>
    <t>Exp 5</t>
  </si>
  <si>
    <t>Exp 6</t>
  </si>
  <si>
    <t>Exp 7</t>
  </si>
  <si>
    <t>Y correspond au pourcentage de galettes déchirées lorsqu'on les déplie</t>
  </si>
  <si>
    <t>votre plan</t>
  </si>
  <si>
    <t>F1^2</t>
  </si>
  <si>
    <t>F2^2</t>
  </si>
  <si>
    <t>Deux facteurs quantitatifs sont à étudier : quantité de farine (entre 45 % et 55 %), température de cuisson (entre 180 et 220 degrés)</t>
  </si>
  <si>
    <t>F1F2</t>
  </si>
  <si>
    <t>I</t>
  </si>
  <si>
    <t>beta_0=</t>
  </si>
  <si>
    <t>Exp 8</t>
  </si>
  <si>
    <t>Exp 9</t>
  </si>
  <si>
    <t>Exp 10</t>
  </si>
  <si>
    <t>en 10 essais (plan composite centré)</t>
  </si>
  <si>
    <t>plan opt.</t>
  </si>
  <si>
    <t>beta_F1=</t>
  </si>
  <si>
    <t>beta_F2=</t>
  </si>
  <si>
    <t>beta_F1^2=</t>
  </si>
  <si>
    <t>beta_F2^2=</t>
  </si>
  <si>
    <t>beta_F1F2=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</si>
</sst>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0" borderId="0" xfId="0" applyNumberFormat="1" applyProtection="1"/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0" xfId="0" applyBorder="1" applyProtection="1"/>
    <xf numFmtId="0" fontId="0" fillId="0" borderId="6" xfId="0" applyBorder="1" applyProtection="1"/>
    <xf numFmtId="0" fontId="0" fillId="0" borderId="5" xfId="0" applyBorder="1"/>
    <xf numFmtId="0" fontId="0" fillId="0" borderId="7" xfId="0" applyBorder="1"/>
    <xf numFmtId="164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1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11" xfId="0" applyBorder="1"/>
    <xf numFmtId="0" fontId="0" fillId="0" borderId="6" xfId="0" applyBorder="1"/>
    <xf numFmtId="0" fontId="0" fillId="0" borderId="0" xfId="0" applyBorder="1" applyAlignment="1" applyProtection="1">
      <alignment horizontal="right"/>
    </xf>
    <xf numFmtId="0" fontId="0" fillId="0" borderId="4" xfId="0" applyBorder="1" applyProtection="1"/>
    <xf numFmtId="0" fontId="0" fillId="0" borderId="5" xfId="0" applyBorder="1" applyProtection="1"/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0" fillId="0" borderId="0" xfId="0" applyBorder="1"/>
    <xf numFmtId="0" fontId="0" fillId="0" borderId="3" xfId="0" applyBorder="1"/>
    <xf numFmtId="2" fontId="1" fillId="0" borderId="9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2" fontId="0" fillId="0" borderId="1" xfId="0" applyNumberFormat="1" applyBorder="1" applyAlignment="1" applyProtection="1">
      <alignment horizontal="center"/>
    </xf>
    <xf numFmtId="2" fontId="0" fillId="0" borderId="2" xfId="0" applyNumberFormat="1" applyBorder="1" applyAlignment="1" applyProtection="1">
      <alignment horizontal="center"/>
    </xf>
    <xf numFmtId="2" fontId="0" fillId="0" borderId="3" xfId="0" applyNumberFormat="1" applyBorder="1" applyAlignment="1" applyProtection="1">
      <alignment horizontal="center"/>
    </xf>
    <xf numFmtId="2" fontId="0" fillId="0" borderId="0" xfId="0" applyNumberFormat="1" applyBorder="1" applyAlignment="1" applyProtection="1">
      <alignment horizontal="center"/>
    </xf>
    <xf numFmtId="2" fontId="0" fillId="0" borderId="4" xfId="0" applyNumberFormat="1" applyBorder="1" applyAlignment="1" applyProtection="1">
      <alignment horizontal="center"/>
    </xf>
    <xf numFmtId="2" fontId="0" fillId="0" borderId="5" xfId="0" applyNumberFormat="1" applyBorder="1" applyAlignment="1" applyProtection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11" xfId="0" applyBorder="1" applyAlignment="1">
      <alignment horizontal="center"/>
    </xf>
    <xf numFmtId="0" fontId="1" fillId="0" borderId="0" xfId="0" applyFont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right"/>
    </xf>
    <xf numFmtId="11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94088433528787"/>
          <c:y val="0.10952431884448867"/>
          <c:w val="0.73931932475011997"/>
          <c:h val="0.719050962848599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Plan_CC!$B$6:$B$15</c:f>
              <c:numCache>
                <c:formatCode>General</c:formatCode>
                <c:ptCount val="10"/>
                <c:pt idx="0">
                  <c:v>50</c:v>
                </c:pt>
                <c:pt idx="1">
                  <c:v>45</c:v>
                </c:pt>
                <c:pt idx="2">
                  <c:v>52</c:v>
                </c:pt>
                <c:pt idx="3">
                  <c:v>44</c:v>
                </c:pt>
                <c:pt idx="4">
                  <c:v>55</c:v>
                </c:pt>
                <c:pt idx="5">
                  <c:v>58</c:v>
                </c:pt>
                <c:pt idx="6">
                  <c:v>42</c:v>
                </c:pt>
                <c:pt idx="7">
                  <c:v>50</c:v>
                </c:pt>
                <c:pt idx="8">
                  <c:v>53</c:v>
                </c:pt>
                <c:pt idx="9">
                  <c:v>45</c:v>
                </c:pt>
              </c:numCache>
            </c:numRef>
          </c:xVal>
          <c:yVal>
            <c:numRef>
              <c:f>Plan_CC!$C$6:$C$15</c:f>
              <c:numCache>
                <c:formatCode>General</c:formatCode>
                <c:ptCount val="10"/>
                <c:pt idx="0">
                  <c:v>200</c:v>
                </c:pt>
                <c:pt idx="1">
                  <c:v>180</c:v>
                </c:pt>
                <c:pt idx="2">
                  <c:v>220</c:v>
                </c:pt>
                <c:pt idx="3">
                  <c:v>180</c:v>
                </c:pt>
                <c:pt idx="4">
                  <c:v>220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230</c:v>
                </c:pt>
                <c:pt idx="9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F-4719-8BC0-F51767E18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34912"/>
        <c:axId val="61736832"/>
      </c:scatterChart>
      <c:valAx>
        <c:axId val="61734912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 sz="800" baseline="0"/>
                </a:pPr>
                <a:r>
                  <a:rPr lang="fr-FR" sz="800" baseline="0"/>
                  <a:t>Quantité de farine (en 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61736832"/>
        <c:crosses val="autoZero"/>
        <c:crossBetween val="midCat"/>
      </c:valAx>
      <c:valAx>
        <c:axId val="61736832"/>
        <c:scaling>
          <c:orientation val="minMax"/>
          <c:max val="240"/>
          <c:min val="1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800" baseline="0"/>
                </a:pPr>
                <a:r>
                  <a:rPr lang="fr-FR" sz="800" baseline="0"/>
                  <a:t>Température (en °C)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6173491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</xdr:row>
      <xdr:rowOff>95250</xdr:rowOff>
    </xdr:from>
    <xdr:to>
      <xdr:col>6</xdr:col>
      <xdr:colOff>0</xdr:colOff>
      <xdr:row>30</xdr:row>
      <xdr:rowOff>114300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A3" zoomScaleNormal="100" workbookViewId="0">
      <selection activeCell="B15" sqref="B15"/>
    </sheetView>
  </sheetViews>
  <sheetFormatPr baseColWidth="10" defaultRowHeight="12.75" x14ac:dyDescent="0.2"/>
  <cols>
    <col min="1" max="1" width="7.42578125" bestFit="1" customWidth="1"/>
    <col min="2" max="2" width="8.28515625" customWidth="1"/>
    <col min="3" max="3" width="7.7109375" customWidth="1"/>
    <col min="4" max="4" width="6.28515625" customWidth="1"/>
    <col min="5" max="5" width="4.7109375" customWidth="1"/>
    <col min="6" max="6" width="5.28515625" customWidth="1"/>
    <col min="7" max="7" width="5.5703125" customWidth="1"/>
    <col min="8" max="8" width="6" customWidth="1"/>
    <col min="9" max="9" width="5.5703125" customWidth="1"/>
    <col min="10" max="10" width="5.85546875" customWidth="1"/>
    <col min="11" max="11" width="6.42578125" customWidth="1"/>
    <col min="12" max="13" width="5.28515625" customWidth="1"/>
    <col min="14" max="14" width="5.5703125" customWidth="1"/>
    <col min="15" max="15" width="9.5703125" customWidth="1"/>
    <col min="16" max="16" width="7.42578125" customWidth="1"/>
    <col min="17" max="17" width="10.28515625" customWidth="1"/>
    <col min="18" max="18" width="8.7109375" customWidth="1"/>
    <col min="19" max="19" width="9.7109375" customWidth="1"/>
    <col min="20" max="20" width="9.28515625" customWidth="1"/>
    <col min="21" max="21" width="7.140625" customWidth="1"/>
  </cols>
  <sheetData>
    <row r="1" spans="1:18" x14ac:dyDescent="0.2">
      <c r="B1" s="25" t="s">
        <v>24</v>
      </c>
    </row>
    <row r="2" spans="1:18" x14ac:dyDescent="0.2">
      <c r="C2" s="25"/>
      <c r="D2" s="25" t="s">
        <v>31</v>
      </c>
    </row>
    <row r="3" spans="1:18" x14ac:dyDescent="0.2">
      <c r="F3" s="25" t="s">
        <v>20</v>
      </c>
    </row>
    <row r="4" spans="1:18" x14ac:dyDescent="0.2">
      <c r="B4" s="3"/>
      <c r="C4" s="3"/>
    </row>
    <row r="5" spans="1:18" x14ac:dyDescent="0.2">
      <c r="B5" s="3" t="s">
        <v>7</v>
      </c>
      <c r="C5" s="3" t="s">
        <v>8</v>
      </c>
      <c r="E5" s="3" t="s">
        <v>26</v>
      </c>
      <c r="F5" s="3" t="s">
        <v>7</v>
      </c>
      <c r="G5" s="3" t="s">
        <v>8</v>
      </c>
      <c r="H5" s="3" t="s">
        <v>25</v>
      </c>
      <c r="I5" s="3" t="s">
        <v>22</v>
      </c>
      <c r="J5" s="3" t="s">
        <v>23</v>
      </c>
      <c r="K5" s="22" t="s">
        <v>6</v>
      </c>
    </row>
    <row r="6" spans="1:18" x14ac:dyDescent="0.2">
      <c r="A6" t="s">
        <v>13</v>
      </c>
      <c r="B6" s="23">
        <v>50</v>
      </c>
      <c r="C6" s="24">
        <v>200</v>
      </c>
      <c r="E6" s="42">
        <v>1</v>
      </c>
      <c r="F6" s="44">
        <f>(B6-50)/5</f>
        <v>0</v>
      </c>
      <c r="G6" s="44">
        <f>(C6-200)/20</f>
        <v>0</v>
      </c>
      <c r="H6" s="44">
        <f>F6*G6</f>
        <v>0</v>
      </c>
      <c r="I6" s="40">
        <f>F6^2</f>
        <v>0</v>
      </c>
      <c r="J6" s="35">
        <f t="shared" ref="J6:J12" si="0">G6^2</f>
        <v>0</v>
      </c>
      <c r="K6" s="2">
        <f ca="1">30+F6-2*G6+1.5*H6+1.5*I6+2*J6+NORMINV(RAND(),0,3)</f>
        <v>31.920390870873717</v>
      </c>
      <c r="O6" s="27" t="s">
        <v>10</v>
      </c>
      <c r="P6" s="27" t="s">
        <v>11</v>
      </c>
      <c r="Q6" s="79" t="s">
        <v>9</v>
      </c>
      <c r="R6" s="79"/>
    </row>
    <row r="7" spans="1:18" x14ac:dyDescent="0.2">
      <c r="A7" t="s">
        <v>14</v>
      </c>
      <c r="B7" s="23">
        <v>45</v>
      </c>
      <c r="C7" s="24">
        <v>180</v>
      </c>
      <c r="E7" s="43">
        <v>1</v>
      </c>
      <c r="F7" s="45">
        <f>(B7-50)/5</f>
        <v>-1</v>
      </c>
      <c r="G7" s="45">
        <f>(C7-200)/20</f>
        <v>-1</v>
      </c>
      <c r="H7" s="45">
        <f t="shared" ref="H7:H12" si="1">F7*G7</f>
        <v>1</v>
      </c>
      <c r="I7" s="47">
        <f t="shared" ref="I7:I12" si="2">F7^2</f>
        <v>1</v>
      </c>
      <c r="J7" s="36">
        <f t="shared" si="0"/>
        <v>1</v>
      </c>
      <c r="K7" s="2">
        <f t="shared" ref="K7:K15" ca="1" si="3">30+F7-2*G7+1.5*H7+1.5*I7+2*J7+NORMINV(RAND(),0,3)</f>
        <v>35.060525527561765</v>
      </c>
      <c r="O7" s="26"/>
      <c r="P7" s="28" t="s">
        <v>12</v>
      </c>
      <c r="Q7" s="26" t="s">
        <v>21</v>
      </c>
      <c r="R7" s="28" t="s">
        <v>32</v>
      </c>
    </row>
    <row r="8" spans="1:18" x14ac:dyDescent="0.2">
      <c r="A8" t="s">
        <v>15</v>
      </c>
      <c r="B8" s="23">
        <v>52</v>
      </c>
      <c r="C8" s="24">
        <v>220</v>
      </c>
      <c r="E8" s="43">
        <v>1</v>
      </c>
      <c r="F8" s="45">
        <f t="shared" ref="F8:F14" si="4">(B8-50)/5</f>
        <v>0.4</v>
      </c>
      <c r="G8" s="45">
        <f t="shared" ref="G8:G14" si="5">(C8-200)/20</f>
        <v>1</v>
      </c>
      <c r="H8" s="45">
        <f t="shared" si="1"/>
        <v>0.4</v>
      </c>
      <c r="I8" s="47">
        <f t="shared" si="2"/>
        <v>0.16000000000000003</v>
      </c>
      <c r="J8" s="36">
        <f t="shared" si="0"/>
        <v>1</v>
      </c>
      <c r="K8" s="2">
        <f t="shared" ca="1" si="3"/>
        <v>29.785525607577391</v>
      </c>
      <c r="N8" s="77" t="s">
        <v>27</v>
      </c>
      <c r="O8" s="49">
        <f t="array" aca="1" ref="O8:O13" ca="1">MMULT(E33:N38,K6:K15)</f>
        <v>30.055381042556363</v>
      </c>
      <c r="P8" s="50">
        <f ca="1">SQRT(P24*O$15)</f>
        <v>1.023760417860883</v>
      </c>
      <c r="Q8" s="51">
        <f>SQRT(P24)</f>
        <v>0.66230321864046848</v>
      </c>
      <c r="R8" s="27">
        <v>0.70699999999999996</v>
      </c>
    </row>
    <row r="9" spans="1:18" x14ac:dyDescent="0.2">
      <c r="A9" t="s">
        <v>16</v>
      </c>
      <c r="B9" s="23">
        <v>44</v>
      </c>
      <c r="C9" s="24">
        <v>180</v>
      </c>
      <c r="E9" s="43">
        <v>1</v>
      </c>
      <c r="F9" s="45">
        <f t="shared" si="4"/>
        <v>-1.2</v>
      </c>
      <c r="G9" s="45">
        <f t="shared" si="5"/>
        <v>-1</v>
      </c>
      <c r="H9" s="45">
        <f t="shared" si="1"/>
        <v>1.2</v>
      </c>
      <c r="I9" s="47">
        <f t="shared" si="2"/>
        <v>1.44</v>
      </c>
      <c r="J9" s="36">
        <f t="shared" si="0"/>
        <v>1</v>
      </c>
      <c r="K9" s="2">
        <f t="shared" ca="1" si="3"/>
        <v>35.743619450351474</v>
      </c>
      <c r="N9" s="77" t="s">
        <v>33</v>
      </c>
      <c r="O9" s="29">
        <f ca="1"/>
        <v>0.21083314191906055</v>
      </c>
      <c r="P9" s="30">
        <f ca="1">SQRT(Q25*O$15)</f>
        <v>0.65185065123122921</v>
      </c>
      <c r="Q9" s="31">
        <f>SQRT(Q25)</f>
        <v>0.4217029461691833</v>
      </c>
      <c r="R9" s="67">
        <v>0.35399999999999998</v>
      </c>
    </row>
    <row r="10" spans="1:18" x14ac:dyDescent="0.2">
      <c r="A10" t="s">
        <v>17</v>
      </c>
      <c r="B10" s="23">
        <v>55</v>
      </c>
      <c r="C10" s="24">
        <v>220</v>
      </c>
      <c r="E10" s="43">
        <v>1</v>
      </c>
      <c r="F10" s="45">
        <f t="shared" si="4"/>
        <v>1</v>
      </c>
      <c r="G10" s="45">
        <f t="shared" si="5"/>
        <v>1</v>
      </c>
      <c r="H10" s="45">
        <f t="shared" si="1"/>
        <v>1</v>
      </c>
      <c r="I10" s="47">
        <f t="shared" si="2"/>
        <v>1</v>
      </c>
      <c r="J10" s="36">
        <f t="shared" si="0"/>
        <v>1</v>
      </c>
      <c r="K10" s="2">
        <f t="shared" ca="1" si="3"/>
        <v>31.922678930936762</v>
      </c>
      <c r="N10" s="77" t="s">
        <v>34</v>
      </c>
      <c r="O10" s="29">
        <f ca="1"/>
        <v>-2.35612833130741</v>
      </c>
      <c r="P10" s="30">
        <f ca="1">SQRT(R26*O$15)</f>
        <v>0.84111855154695125</v>
      </c>
      <c r="Q10" s="31">
        <f>SQRT(R26)</f>
        <v>0.54414637861439041</v>
      </c>
      <c r="R10" s="67">
        <v>0.35399999999999998</v>
      </c>
    </row>
    <row r="11" spans="1:18" x14ac:dyDescent="0.2">
      <c r="A11" t="s">
        <v>18</v>
      </c>
      <c r="B11" s="23">
        <v>58</v>
      </c>
      <c r="C11" s="24">
        <v>200</v>
      </c>
      <c r="E11" s="43">
        <v>1</v>
      </c>
      <c r="F11" s="45">
        <f t="shared" si="4"/>
        <v>1.6</v>
      </c>
      <c r="G11" s="45">
        <f t="shared" si="5"/>
        <v>0</v>
      </c>
      <c r="H11" s="45">
        <f t="shared" si="1"/>
        <v>0</v>
      </c>
      <c r="I11" s="47">
        <f t="shared" si="2"/>
        <v>2.5600000000000005</v>
      </c>
      <c r="J11" s="36">
        <f t="shared" si="0"/>
        <v>0</v>
      </c>
      <c r="K11" s="2">
        <f t="shared" ca="1" si="3"/>
        <v>35.631137732841452</v>
      </c>
      <c r="M11" s="41"/>
      <c r="N11" s="77" t="s">
        <v>37</v>
      </c>
      <c r="O11" s="29">
        <f ca="1"/>
        <v>-0.39129795258713607</v>
      </c>
      <c r="P11" s="30">
        <f ca="1">SQRT(S27*O$15)</f>
        <v>2.1656972483379819</v>
      </c>
      <c r="Q11" s="31">
        <f>SQRT(S27)</f>
        <v>1.401058522239099</v>
      </c>
      <c r="R11" s="67">
        <v>0.5</v>
      </c>
    </row>
    <row r="12" spans="1:18" x14ac:dyDescent="0.2">
      <c r="A12" t="s">
        <v>19</v>
      </c>
      <c r="B12" s="23">
        <v>42</v>
      </c>
      <c r="C12" s="24">
        <v>200</v>
      </c>
      <c r="E12" s="43">
        <v>1</v>
      </c>
      <c r="F12" s="45">
        <f t="shared" si="4"/>
        <v>-1.6</v>
      </c>
      <c r="G12" s="45">
        <f t="shared" si="5"/>
        <v>0</v>
      </c>
      <c r="H12" s="45">
        <f t="shared" si="1"/>
        <v>0</v>
      </c>
      <c r="I12" s="47">
        <f t="shared" si="2"/>
        <v>2.5600000000000005</v>
      </c>
      <c r="J12" s="36">
        <f t="shared" si="0"/>
        <v>0</v>
      </c>
      <c r="K12" s="2">
        <f t="shared" ca="1" si="3"/>
        <v>35.529139659014945</v>
      </c>
      <c r="M12" s="3"/>
      <c r="N12" s="77" t="s">
        <v>35</v>
      </c>
      <c r="O12" s="52">
        <f ca="1"/>
        <v>2.1389149196811865</v>
      </c>
      <c r="P12" s="30">
        <f ca="1">SQRT(T28*O$15)</f>
        <v>0.58515825076257633</v>
      </c>
      <c r="Q12" s="31">
        <f>SQRT(T28)</f>
        <v>0.37855750831220786</v>
      </c>
      <c r="R12" s="67">
        <v>0.46800000000000003</v>
      </c>
    </row>
    <row r="13" spans="1:18" x14ac:dyDescent="0.2">
      <c r="A13" t="s">
        <v>28</v>
      </c>
      <c r="B13" s="23">
        <v>50</v>
      </c>
      <c r="C13" s="24">
        <v>200</v>
      </c>
      <c r="E13" s="48">
        <v>1</v>
      </c>
      <c r="F13" s="45">
        <f t="shared" si="4"/>
        <v>0</v>
      </c>
      <c r="G13" s="45">
        <f t="shared" si="5"/>
        <v>0</v>
      </c>
      <c r="H13" s="45">
        <f>F13*G13</f>
        <v>0</v>
      </c>
      <c r="I13" s="47">
        <f t="shared" ref="I13:J15" si="6">F13^2</f>
        <v>0</v>
      </c>
      <c r="J13" s="36">
        <f t="shared" si="6"/>
        <v>0</v>
      </c>
      <c r="K13" s="2">
        <f t="shared" ca="1" si="3"/>
        <v>28.275225843037976</v>
      </c>
      <c r="N13" s="77" t="s">
        <v>36</v>
      </c>
      <c r="O13" s="53">
        <f ca="1"/>
        <v>1.6244241905984609</v>
      </c>
      <c r="P13" s="32">
        <f ca="1">SQRT(U29*O$15)</f>
        <v>1.3860040138724368</v>
      </c>
      <c r="Q13" s="33">
        <f>SQRT(U29)</f>
        <v>0.89665013749443723</v>
      </c>
      <c r="R13" s="28">
        <v>0.46800000000000003</v>
      </c>
    </row>
    <row r="14" spans="1:18" x14ac:dyDescent="0.2">
      <c r="A14" t="s">
        <v>29</v>
      </c>
      <c r="B14" s="23">
        <v>53</v>
      </c>
      <c r="C14" s="24">
        <v>230</v>
      </c>
      <c r="E14" s="48">
        <v>1</v>
      </c>
      <c r="F14" s="45">
        <f t="shared" si="4"/>
        <v>0.6</v>
      </c>
      <c r="G14" s="45">
        <f t="shared" si="5"/>
        <v>1.5</v>
      </c>
      <c r="H14" s="45">
        <f>F14*G14</f>
        <v>0.89999999999999991</v>
      </c>
      <c r="I14" s="47">
        <f t="shared" si="6"/>
        <v>0.36</v>
      </c>
      <c r="J14" s="36">
        <f t="shared" si="6"/>
        <v>2.25</v>
      </c>
      <c r="K14" s="2">
        <f t="shared" ca="1" si="3"/>
        <v>30.128952188711882</v>
      </c>
    </row>
    <row r="15" spans="1:18" x14ac:dyDescent="0.2">
      <c r="A15" t="s">
        <v>30</v>
      </c>
      <c r="B15" s="23">
        <v>45</v>
      </c>
      <c r="C15" s="24">
        <v>170</v>
      </c>
      <c r="E15" s="68">
        <v>1</v>
      </c>
      <c r="F15" s="46">
        <f>(B15-50)/5</f>
        <v>-1</v>
      </c>
      <c r="G15" s="46">
        <f>(C15-200)/20</f>
        <v>-1.5</v>
      </c>
      <c r="H15" s="46">
        <f>F15*G15</f>
        <v>1.5</v>
      </c>
      <c r="I15" s="18">
        <f t="shared" si="6"/>
        <v>1</v>
      </c>
      <c r="J15" s="19">
        <f t="shared" si="6"/>
        <v>2.25</v>
      </c>
      <c r="K15" s="2">
        <f t="shared" ca="1" si="3"/>
        <v>39.323695139303496</v>
      </c>
      <c r="N15" s="1" t="s">
        <v>4</v>
      </c>
      <c r="O15" s="20">
        <f ca="1">SUMXMY2(K6:K12,R31:R37)/(8-6)</f>
        <v>2.3893674175046611</v>
      </c>
    </row>
    <row r="17" spans="4:21" x14ac:dyDescent="0.2">
      <c r="G17" s="70" t="s">
        <v>0</v>
      </c>
      <c r="H17" s="7">
        <f t="array" ref="H17:Q22">TRANSPOSE(E6:J15)</f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71">
        <v>1</v>
      </c>
      <c r="P17" s="71">
        <v>1</v>
      </c>
      <c r="Q17" s="69">
        <v>1</v>
      </c>
    </row>
    <row r="18" spans="4:21" x14ac:dyDescent="0.2">
      <c r="G18" s="72"/>
      <c r="H18" s="9">
        <v>0</v>
      </c>
      <c r="I18" s="10">
        <v>-1</v>
      </c>
      <c r="J18" s="10">
        <v>0.4</v>
      </c>
      <c r="K18" s="10">
        <v>-1.2</v>
      </c>
      <c r="L18" s="10">
        <v>1</v>
      </c>
      <c r="M18" s="10">
        <v>1.6</v>
      </c>
      <c r="N18" s="10">
        <v>-1.6</v>
      </c>
      <c r="O18" s="73">
        <v>0</v>
      </c>
      <c r="P18" s="73">
        <v>0.6</v>
      </c>
      <c r="Q18" s="74">
        <v>-1</v>
      </c>
      <c r="S18" s="47"/>
      <c r="T18" s="47"/>
    </row>
    <row r="19" spans="4:21" x14ac:dyDescent="0.2">
      <c r="G19" s="72"/>
      <c r="H19" s="9">
        <v>0</v>
      </c>
      <c r="I19" s="10">
        <v>-1</v>
      </c>
      <c r="J19" s="10">
        <v>1</v>
      </c>
      <c r="K19" s="10">
        <v>-1</v>
      </c>
      <c r="L19" s="10">
        <v>1</v>
      </c>
      <c r="M19" s="10">
        <v>0</v>
      </c>
      <c r="N19" s="10">
        <v>0</v>
      </c>
      <c r="O19" s="73">
        <v>0</v>
      </c>
      <c r="P19" s="73">
        <v>1.5</v>
      </c>
      <c r="Q19" s="74">
        <v>-1.5</v>
      </c>
      <c r="S19" s="80"/>
      <c r="T19" s="80"/>
    </row>
    <row r="20" spans="4:21" x14ac:dyDescent="0.2">
      <c r="G20" s="72"/>
      <c r="H20" s="9">
        <v>0</v>
      </c>
      <c r="I20" s="10">
        <v>1</v>
      </c>
      <c r="J20" s="10">
        <v>0.4</v>
      </c>
      <c r="K20" s="10">
        <v>1.2</v>
      </c>
      <c r="L20" s="10">
        <v>1</v>
      </c>
      <c r="M20" s="10">
        <v>0</v>
      </c>
      <c r="N20" s="10">
        <v>0</v>
      </c>
      <c r="O20" s="73">
        <v>0</v>
      </c>
      <c r="P20" s="73">
        <v>0.89999999999999991</v>
      </c>
      <c r="Q20" s="74">
        <v>1.5</v>
      </c>
      <c r="S20" s="73"/>
      <c r="T20" s="73"/>
    </row>
    <row r="21" spans="4:21" x14ac:dyDescent="0.2">
      <c r="G21" s="72"/>
      <c r="H21" s="9">
        <v>0</v>
      </c>
      <c r="I21" s="10">
        <v>1</v>
      </c>
      <c r="J21" s="10">
        <v>0.16000000000000003</v>
      </c>
      <c r="K21" s="10">
        <v>1.44</v>
      </c>
      <c r="L21" s="10">
        <v>1</v>
      </c>
      <c r="M21" s="10">
        <v>2.5600000000000005</v>
      </c>
      <c r="N21" s="10">
        <v>2.5600000000000005</v>
      </c>
      <c r="O21" s="73">
        <v>0</v>
      </c>
      <c r="P21" s="73">
        <v>0.36</v>
      </c>
      <c r="Q21" s="74">
        <v>1</v>
      </c>
      <c r="S21" s="78"/>
      <c r="T21" s="78"/>
    </row>
    <row r="22" spans="4:21" x14ac:dyDescent="0.2">
      <c r="G22" s="72"/>
      <c r="H22" s="11">
        <v>0</v>
      </c>
      <c r="I22" s="12">
        <v>1</v>
      </c>
      <c r="J22" s="12">
        <v>1</v>
      </c>
      <c r="K22" s="12">
        <v>1</v>
      </c>
      <c r="L22" s="12">
        <v>1</v>
      </c>
      <c r="M22" s="12">
        <v>0</v>
      </c>
      <c r="N22" s="12">
        <v>0</v>
      </c>
      <c r="O22" s="75">
        <v>0</v>
      </c>
      <c r="P22" s="75">
        <v>2.25</v>
      </c>
      <c r="Q22" s="76">
        <v>2.25</v>
      </c>
      <c r="S22" s="47"/>
      <c r="T22" s="47"/>
    </row>
    <row r="23" spans="4:21" x14ac:dyDescent="0.2">
      <c r="D23" s="5"/>
      <c r="E23" s="4"/>
      <c r="F23" s="4"/>
      <c r="G23" s="4"/>
      <c r="H23" s="4"/>
      <c r="I23" s="4"/>
      <c r="J23" s="4"/>
      <c r="K23" s="4"/>
    </row>
    <row r="24" spans="4:21" x14ac:dyDescent="0.2">
      <c r="G24" s="21" t="s">
        <v>1</v>
      </c>
      <c r="H24" s="7">
        <f t="array" ref="H24:M29">MMULT(H17:Q22,E6:J15)</f>
        <v>10</v>
      </c>
      <c r="I24" s="8">
        <v>-1.1999999999999997</v>
      </c>
      <c r="J24" s="8">
        <v>0</v>
      </c>
      <c r="K24" s="8">
        <v>6</v>
      </c>
      <c r="L24" s="71">
        <v>10.08</v>
      </c>
      <c r="M24" s="69">
        <v>8.5</v>
      </c>
      <c r="O24" s="21" t="s">
        <v>2</v>
      </c>
      <c r="P24" s="54">
        <f t="array" ref="P24:U29">MINVERSE(H24:M29)</f>
        <v>0.43864555342152417</v>
      </c>
      <c r="Q24" s="55">
        <v>1.3060008020263277E-2</v>
      </c>
      <c r="R24" s="55">
        <v>-8.7954376453865946E-2</v>
      </c>
      <c r="S24" s="55">
        <v>-0.16742326070654379</v>
      </c>
      <c r="T24" s="60">
        <v>-0.17171098595319484</v>
      </c>
      <c r="U24" s="61">
        <v>-7.4752614346289242E-2</v>
      </c>
    </row>
    <row r="25" spans="4:21" x14ac:dyDescent="0.2">
      <c r="G25" s="5"/>
      <c r="H25" s="9">
        <v>-1.1999999999999997</v>
      </c>
      <c r="I25" s="10">
        <v>10.08</v>
      </c>
      <c r="J25" s="10">
        <v>6</v>
      </c>
      <c r="K25" s="10">
        <v>-2.2399999999999998</v>
      </c>
      <c r="L25" s="73">
        <v>-2.4479999999999995</v>
      </c>
      <c r="M25" s="74">
        <v>-1.7</v>
      </c>
      <c r="O25" s="4"/>
      <c r="P25" s="56">
        <v>1.3060008020263279E-2</v>
      </c>
      <c r="Q25" s="57">
        <v>0.17783337480776909</v>
      </c>
      <c r="R25" s="57">
        <v>-0.13058550105196456</v>
      </c>
      <c r="S25" s="57">
        <v>-2.0917523346346781E-2</v>
      </c>
      <c r="T25" s="62">
        <v>-3.3110358956672812E-3</v>
      </c>
      <c r="U25" s="63">
        <v>2.8432982526246705E-2</v>
      </c>
    </row>
    <row r="26" spans="4:21" x14ac:dyDescent="0.2">
      <c r="G26" s="5"/>
      <c r="H26" s="9">
        <v>0</v>
      </c>
      <c r="I26" s="10">
        <v>6</v>
      </c>
      <c r="J26" s="10">
        <v>8.5</v>
      </c>
      <c r="K26" s="10">
        <v>-1.7</v>
      </c>
      <c r="L26" s="73">
        <v>-2.2399999999999998</v>
      </c>
      <c r="M26" s="74">
        <v>0</v>
      </c>
      <c r="O26" s="4"/>
      <c r="P26" s="56">
        <v>-8.7954376453865946E-2</v>
      </c>
      <c r="Q26" s="57">
        <v>-0.13058550105196456</v>
      </c>
      <c r="R26" s="57">
        <v>0.29609528135915547</v>
      </c>
      <c r="S26" s="57">
        <v>0.39293424301066532</v>
      </c>
      <c r="T26" s="62">
        <v>2.9155657197724724E-2</v>
      </c>
      <c r="U26" s="63">
        <v>-0.22690039051067704</v>
      </c>
    </row>
    <row r="27" spans="4:21" x14ac:dyDescent="0.2">
      <c r="G27" s="5"/>
      <c r="H27" s="9">
        <v>6</v>
      </c>
      <c r="I27" s="10">
        <v>-2.2399999999999998</v>
      </c>
      <c r="J27" s="10">
        <v>-1.7</v>
      </c>
      <c r="K27" s="10">
        <v>6.66</v>
      </c>
      <c r="L27" s="73">
        <v>5.6159999999999997</v>
      </c>
      <c r="M27" s="74">
        <v>9</v>
      </c>
      <c r="O27" s="17"/>
      <c r="P27" s="56">
        <v>-0.1674232607065437</v>
      </c>
      <c r="Q27" s="57">
        <v>-2.0917523346346775E-2</v>
      </c>
      <c r="R27" s="57">
        <v>0.39293424301066515</v>
      </c>
      <c r="S27" s="57">
        <v>1.9629649827388076</v>
      </c>
      <c r="T27" s="62">
        <v>-5.4734171939017369E-2</v>
      </c>
      <c r="U27" s="63">
        <v>-1.1266985722632623</v>
      </c>
    </row>
    <row r="28" spans="4:21" x14ac:dyDescent="0.2">
      <c r="G28" s="37"/>
      <c r="H28" s="9">
        <v>10.08</v>
      </c>
      <c r="I28" s="10">
        <v>-2.4479999999999995</v>
      </c>
      <c r="J28" s="10">
        <v>-2.2399999999999998</v>
      </c>
      <c r="K28" s="10">
        <v>5.6159999999999997</v>
      </c>
      <c r="L28" s="73">
        <v>18.336000000000006</v>
      </c>
      <c r="M28" s="74">
        <v>6.66</v>
      </c>
      <c r="O28" s="34"/>
      <c r="P28" s="56">
        <v>-0.17171098595319489</v>
      </c>
      <c r="Q28" s="57">
        <v>-3.311035895667282E-3</v>
      </c>
      <c r="R28" s="62">
        <v>2.9155657197724744E-2</v>
      </c>
      <c r="S28" s="57">
        <v>-5.4734171939017237E-2</v>
      </c>
      <c r="T28" s="62">
        <v>0.1433057870995473</v>
      </c>
      <c r="U28" s="63">
        <v>7.0237566367978205E-2</v>
      </c>
    </row>
    <row r="29" spans="4:21" x14ac:dyDescent="0.2">
      <c r="G29" s="37"/>
      <c r="H29" s="11">
        <v>8.5</v>
      </c>
      <c r="I29" s="12">
        <v>-1.7</v>
      </c>
      <c r="J29" s="12">
        <v>0</v>
      </c>
      <c r="K29" s="12">
        <v>9</v>
      </c>
      <c r="L29" s="75">
        <v>6.66</v>
      </c>
      <c r="M29" s="76">
        <v>14.125</v>
      </c>
      <c r="O29" s="34"/>
      <c r="P29" s="58">
        <v>-7.4752614346289326E-2</v>
      </c>
      <c r="Q29" s="59">
        <v>2.8432982526246701E-2</v>
      </c>
      <c r="R29" s="64">
        <v>-0.22690039051067698</v>
      </c>
      <c r="S29" s="59">
        <v>-1.1266985722632623</v>
      </c>
      <c r="T29" s="64">
        <v>7.0237566367978302E-2</v>
      </c>
      <c r="U29" s="65">
        <v>0.8039814690687932</v>
      </c>
    </row>
    <row r="30" spans="4:21" x14ac:dyDescent="0.2">
      <c r="Q30" s="66"/>
      <c r="R30" s="66"/>
    </row>
    <row r="31" spans="4:21" x14ac:dyDescent="0.2">
      <c r="Q31" s="5" t="s">
        <v>5</v>
      </c>
      <c r="R31">
        <f t="array" aca="1" ref="R31:R40" ca="1">MMULT(E6:J15,O8:O13)</f>
        <v>30.055381042556363</v>
      </c>
    </row>
    <row r="32" spans="4:21" x14ac:dyDescent="0.2">
      <c r="D32" s="5"/>
      <c r="E32" s="4"/>
      <c r="F32" s="4"/>
      <c r="G32" s="4"/>
      <c r="H32" s="4"/>
      <c r="J32" s="4"/>
      <c r="N32" s="66"/>
      <c r="O32" s="66"/>
      <c r="P32" s="66"/>
      <c r="Q32" s="6"/>
      <c r="R32">
        <f ca="1"/>
        <v>35.572717389637219</v>
      </c>
    </row>
    <row r="33" spans="4:18" x14ac:dyDescent="0.2">
      <c r="D33" s="21" t="s">
        <v>3</v>
      </c>
      <c r="E33" s="13">
        <f t="array" ref="E33:N38">MMULT(P24:U29,H17:Q22)</f>
        <v>0.43864555342152417</v>
      </c>
      <c r="F33" s="14">
        <v>9.9653060849099001E-2</v>
      </c>
      <c r="G33" s="14">
        <v>0.18671950379434563</v>
      </c>
      <c r="H33" s="14">
        <v>-1.1996426715668196E-2</v>
      </c>
      <c r="I33" s="14">
        <v>-5.013567601810634E-2</v>
      </c>
      <c r="J33" s="14">
        <v>1.9961442213766556E-2</v>
      </c>
      <c r="K33" s="14">
        <v>-2.1830583451075969E-2</v>
      </c>
      <c r="L33" s="40">
        <v>0.43864555342152417</v>
      </c>
      <c r="M33" s="40">
        <v>-6.614027830530711E-2</v>
      </c>
      <c r="N33" s="35">
        <v>-3.3522149210101576E-2</v>
      </c>
      <c r="Q33" s="6"/>
      <c r="R33">
        <f ca="1"/>
        <v>29.593717364729173</v>
      </c>
    </row>
    <row r="34" spans="4:18" x14ac:dyDescent="0.2">
      <c r="D34" s="4"/>
      <c r="E34" s="15">
        <v>1.3060008020263279E-2</v>
      </c>
      <c r="F34" s="16">
        <v>-2.9983442451308604E-2</v>
      </c>
      <c r="G34" s="16">
        <v>-2.6855935664192417E-2</v>
      </c>
      <c r="H34" s="16">
        <v>-7.1190477876225372E-2</v>
      </c>
      <c r="I34" s="16">
        <v>6.4512305060300451E-2</v>
      </c>
      <c r="J34" s="16">
        <v>0.28911715581978564</v>
      </c>
      <c r="K34" s="16">
        <v>-0.27994964356507551</v>
      </c>
      <c r="L34" s="47">
        <v>1.3060008020263279E-2</v>
      </c>
      <c r="M34" s="47">
        <v>-3.2161751923119389E-2</v>
      </c>
      <c r="N34" s="36">
        <v>6.0391774559308671E-2</v>
      </c>
      <c r="Q34" s="6"/>
      <c r="R34">
        <f ca="1"/>
        <v>36.393413735395704</v>
      </c>
    </row>
    <row r="35" spans="4:18" x14ac:dyDescent="0.2">
      <c r="D35" s="4"/>
      <c r="E35" s="15">
        <v>-8.7954376453865946E-2</v>
      </c>
      <c r="F35" s="16">
        <v>-5.8274647063343815E-2</v>
      </c>
      <c r="G35" s="16">
        <v>9.084491632972877E-2</v>
      </c>
      <c r="H35" s="16">
        <v>5.9257790916180969E-2</v>
      </c>
      <c r="I35" s="16">
        <v>0.27274491355103803</v>
      </c>
      <c r="J35" s="16">
        <v>-0.22225269571083395</v>
      </c>
      <c r="K35" s="16">
        <v>0.1956209076554527</v>
      </c>
      <c r="L35" s="47">
        <v>-8.7954376453865946E-2</v>
      </c>
      <c r="M35" s="47">
        <v>0.13144822160544489</v>
      </c>
      <c r="N35" s="36">
        <v>-0.29348065437593518</v>
      </c>
      <c r="Q35" s="6"/>
      <c r="R35">
        <f ca="1"/>
        <v>31.282127010860524</v>
      </c>
    </row>
    <row r="36" spans="4:18" x14ac:dyDescent="0.2">
      <c r="D36" s="4"/>
      <c r="E36" s="15">
        <v>-0.1674232607065437</v>
      </c>
      <c r="F36" s="16">
        <v>0.24209225816566593</v>
      </c>
      <c r="G36" s="16">
        <v>-0.13312607371239926</v>
      </c>
      <c r="H36" s="16">
        <v>0.61478572372952889</v>
      </c>
      <c r="I36" s="16">
        <v>0.98612569749430223</v>
      </c>
      <c r="J36" s="16">
        <v>-0.34101077822458303</v>
      </c>
      <c r="K36" s="16">
        <v>-0.27407470351627333</v>
      </c>
      <c r="L36" s="47">
        <v>-0.1674232607065437</v>
      </c>
      <c r="M36" s="47">
        <v>-0.37868001522381345</v>
      </c>
      <c r="N36" s="36">
        <v>-0.38126558729934068</v>
      </c>
      <c r="Q36" s="6"/>
      <c r="R36">
        <f ca="1"/>
        <v>35.868336264010694</v>
      </c>
    </row>
    <row r="37" spans="4:18" x14ac:dyDescent="0.2">
      <c r="E37" s="48">
        <v>-0.17171098595319489</v>
      </c>
      <c r="F37" s="47">
        <v>-3.8746425726744083E-2</v>
      </c>
      <c r="G37" s="47">
        <v>-7.2606919585438162E-2</v>
      </c>
      <c r="H37" s="47">
        <v>1.402349338838671E-2</v>
      </c>
      <c r="I37" s="47">
        <v>1.2942816877370866E-2</v>
      </c>
      <c r="J37" s="47">
        <v>0.18985417158857865</v>
      </c>
      <c r="K37" s="47">
        <v>0.20044948645471394</v>
      </c>
      <c r="L37" s="47">
        <v>-0.17171098595319489</v>
      </c>
      <c r="M37" s="47">
        <v>3.039973124466433E-2</v>
      </c>
      <c r="N37" s="36">
        <v>7.1056176648577052E-3</v>
      </c>
      <c r="Q37" s="6"/>
      <c r="R37">
        <f ca="1"/>
        <v>35.193670209869708</v>
      </c>
    </row>
    <row r="38" spans="4:18" x14ac:dyDescent="0.2">
      <c r="D38" s="4"/>
      <c r="E38" s="38">
        <v>-7.4752614346289326E-2</v>
      </c>
      <c r="F38" s="39">
        <v>-0.12876474318834996</v>
      </c>
      <c r="G38" s="39">
        <v>7.4260238935897172E-2</v>
      </c>
      <c r="H38" s="39">
        <v>-0.32888652494434112</v>
      </c>
      <c r="I38" s="39">
        <v>-0.52569955915721045</v>
      </c>
      <c r="J38" s="39">
        <v>0.1505483275977299</v>
      </c>
      <c r="K38" s="39">
        <v>5.9562783513740447E-2</v>
      </c>
      <c r="L38" s="18">
        <v>-7.4752614346289326E-2</v>
      </c>
      <c r="M38" s="18">
        <v>0.42217170366376422</v>
      </c>
      <c r="N38" s="19">
        <v>0.42631300227134905</v>
      </c>
      <c r="R38">
        <f ca="1"/>
        <v>30.055381042556363</v>
      </c>
    </row>
    <row r="39" spans="4:18" x14ac:dyDescent="0.2">
      <c r="R39">
        <f ca="1"/>
        <v>30.720484073350026</v>
      </c>
    </row>
    <row r="40" spans="4:18" x14ac:dyDescent="0.2">
      <c r="N40" s="6"/>
      <c r="R40">
        <f ca="1"/>
        <v>38.585662817245435</v>
      </c>
    </row>
  </sheetData>
  <mergeCells count="2">
    <mergeCell ref="Q6:R6"/>
    <mergeCell ref="S19:T19"/>
  </mergeCells>
  <dataValidations xWindow="206" yWindow="189" count="2">
    <dataValidation type="decimal" allowBlank="1" showInputMessage="1" showErrorMessage="1" errorTitle="Problème de saisie" error="La quantité de farine doit être comprise entre 42 et 58." sqref="B6:B15">
      <formula1>42</formula1>
      <formula2>58</formula2>
    </dataValidation>
    <dataValidation type="decimal" allowBlank="1" showInputMessage="1" showErrorMessage="1" errorTitle="Problème de saisie" error="La température de cuisson doit être comprise entre 170 et 230 degrés." sqref="C6:C15">
      <formula1>170</formula1>
      <formula2>230</formula2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Plan_CC</vt:lpstr>
    </vt:vector>
  </TitlesOfParts>
  <Company>ENSAR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 François</dc:creator>
  <cp:lastModifiedBy>Francois Husson</cp:lastModifiedBy>
  <dcterms:created xsi:type="dcterms:W3CDTF">2002-12-13T14:13:14Z</dcterms:created>
  <dcterms:modified xsi:type="dcterms:W3CDTF">2021-05-07T08:19:25Z</dcterms:modified>
</cp:coreProperties>
</file>